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Transports\Marchandises\TRM3 Electrification PL\"/>
    </mc:Choice>
  </mc:AlternateContent>
  <xr:revisionPtr revIDLastSave="0" documentId="13_ncr:1_{597035E7-3C61-4F00-96D8-BF72EC7BA8F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8" i="32" l="1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C14" i="32"/>
  <c r="D14" i="32"/>
  <c r="E14" i="32"/>
  <c r="F14" i="32"/>
  <c r="G14" i="32"/>
  <c r="H14" i="32"/>
  <c r="I14" i="32"/>
  <c r="J14" i="32"/>
  <c r="K14" i="32"/>
  <c r="L14" i="32"/>
  <c r="L25" i="32" s="1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F27" i="32" s="1"/>
  <c r="G16" i="32"/>
  <c r="H16" i="32"/>
  <c r="I16" i="32"/>
  <c r="J16" i="32"/>
  <c r="K16" i="32"/>
  <c r="L16" i="32"/>
  <c r="M16" i="32"/>
  <c r="N16" i="32"/>
  <c r="O16" i="32"/>
  <c r="P16" i="32"/>
  <c r="Q16" i="32"/>
  <c r="R16" i="32"/>
  <c r="R27" i="32" s="1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D27" i="32" s="1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P27" i="32" s="1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G28" i="32" s="1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S28" i="32" s="1"/>
  <c r="AT17" i="32"/>
  <c r="AU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C30" i="32" s="1"/>
  <c r="D19" i="32"/>
  <c r="E19" i="32"/>
  <c r="F19" i="32"/>
  <c r="G19" i="32"/>
  <c r="H19" i="32"/>
  <c r="I19" i="32"/>
  <c r="J19" i="32"/>
  <c r="K19" i="32"/>
  <c r="L19" i="32"/>
  <c r="M19" i="32"/>
  <c r="N19" i="32"/>
  <c r="O19" i="32"/>
  <c r="O30" i="32" s="1"/>
  <c r="P19" i="32"/>
  <c r="Q19" i="32"/>
  <c r="R19" i="32"/>
  <c r="S19" i="32"/>
  <c r="T19" i="32"/>
  <c r="U19" i="32"/>
  <c r="V19" i="32"/>
  <c r="W19" i="32"/>
  <c r="X19" i="32"/>
  <c r="Y19" i="32"/>
  <c r="Z19" i="32"/>
  <c r="AA19" i="32"/>
  <c r="AA30" i="32" s="1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M30" i="32" s="1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F31" i="32" s="1"/>
  <c r="G20" i="32"/>
  <c r="H20" i="32"/>
  <c r="I20" i="32"/>
  <c r="J20" i="32"/>
  <c r="K20" i="32"/>
  <c r="L20" i="32"/>
  <c r="M20" i="32"/>
  <c r="N20" i="32"/>
  <c r="O20" i="32"/>
  <c r="P20" i="32"/>
  <c r="Q20" i="32"/>
  <c r="R20" i="32"/>
  <c r="R31" i="32" s="1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D31" i="32" s="1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P31" i="32" s="1"/>
  <c r="AQ20" i="32"/>
  <c r="AR20" i="32"/>
  <c r="AS20" i="32"/>
  <c r="AT20" i="32"/>
  <c r="AU20" i="32"/>
  <c r="A23" i="32"/>
  <c r="R97" i="16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H29" i="31"/>
  <c r="T2" i="14"/>
  <c r="X2" i="25"/>
  <c r="T2" i="25"/>
  <c r="AT28" i="32" l="1"/>
  <c r="D30" i="32"/>
  <c r="I25" i="32"/>
  <c r="AL31" i="32"/>
  <c r="Z31" i="32"/>
  <c r="Z10" i="32"/>
  <c r="AH21" i="32"/>
  <c r="M31" i="32"/>
  <c r="V30" i="32"/>
  <c r="AK27" i="32"/>
  <c r="Y10" i="32"/>
  <c r="AE25" i="32"/>
  <c r="U25" i="32"/>
  <c r="AD25" i="32"/>
  <c r="AG25" i="32"/>
  <c r="AS25" i="32"/>
  <c r="AG31" i="32"/>
  <c r="U31" i="32"/>
  <c r="AP30" i="32"/>
  <c r="AP32" i="32" s="1"/>
  <c r="AD30" i="32"/>
  <c r="AD29" i="32" s="1"/>
  <c r="R30" i="32"/>
  <c r="R29" i="32" s="1"/>
  <c r="F30" i="32"/>
  <c r="F29" i="32" s="1"/>
  <c r="X28" i="32"/>
  <c r="AS27" i="32"/>
  <c r="AS26" i="32" s="1"/>
  <c r="AG27" i="32"/>
  <c r="AG26" i="32" s="1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AQ2" i="32"/>
  <c r="AQ40" i="32" s="1"/>
  <c r="AE2" i="32"/>
  <c r="AE40" i="32" s="1"/>
  <c r="H27" i="32"/>
  <c r="AJ28" i="32"/>
  <c r="U30" i="32"/>
  <c r="AA28" i="32"/>
  <c r="AJ21" i="32"/>
  <c r="AF21" i="32"/>
  <c r="AO25" i="32"/>
  <c r="Q25" i="32"/>
  <c r="E25" i="32"/>
  <c r="AU2" i="32"/>
  <c r="AU44" i="32" s="1"/>
  <c r="AI25" i="32"/>
  <c r="W2" i="32"/>
  <c r="W41" i="32" s="1"/>
  <c r="K2" i="32"/>
  <c r="K54" i="32" s="1"/>
  <c r="V25" i="32"/>
  <c r="J25" i="32"/>
  <c r="L30" i="32"/>
  <c r="AD28" i="32"/>
  <c r="AD26" i="32" s="1"/>
  <c r="O10" i="32"/>
  <c r="X30" i="32"/>
  <c r="AM27" i="32"/>
  <c r="AM32" i="32" s="1"/>
  <c r="AM10" i="32"/>
  <c r="AA27" i="32"/>
  <c r="AA10" i="32"/>
  <c r="C27" i="32"/>
  <c r="C32" i="32" s="1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Q10" i="32"/>
  <c r="AX4" i="32" s="1"/>
  <c r="E10" i="32"/>
  <c r="AY3" i="32"/>
  <c r="AK2" i="32"/>
  <c r="AK41" i="32" s="1"/>
  <c r="AK25" i="32"/>
  <c r="Y2" i="32"/>
  <c r="Y43" i="32" s="1"/>
  <c r="Y25" i="32"/>
  <c r="M2" i="32"/>
  <c r="M55" i="32" s="1"/>
  <c r="M25" i="32"/>
  <c r="L27" i="32"/>
  <c r="AK10" i="32"/>
  <c r="M10" i="32"/>
  <c r="AN10" i="32"/>
  <c r="AB10" i="32"/>
  <c r="P10" i="32"/>
  <c r="D10" i="32"/>
  <c r="AX3" i="32"/>
  <c r="AJ2" i="32"/>
  <c r="AJ51" i="32" s="1"/>
  <c r="AJ25" i="32"/>
  <c r="X2" i="32"/>
  <c r="X39" i="32" s="1"/>
  <c r="X25" i="32"/>
  <c r="L2" i="32"/>
  <c r="L53" i="32" s="1"/>
  <c r="AM31" i="32"/>
  <c r="AM29" i="32" s="1"/>
  <c r="R28" i="32"/>
  <c r="R26" i="32" s="1"/>
  <c r="AM28" i="32"/>
  <c r="AG30" i="32"/>
  <c r="O31" i="32"/>
  <c r="O29" i="32" s="1"/>
  <c r="C31" i="32"/>
  <c r="C29" i="32" s="1"/>
  <c r="AJ30" i="32"/>
  <c r="AP28" i="32"/>
  <c r="AP26" i="32" s="1"/>
  <c r="AN28" i="32"/>
  <c r="D28" i="32"/>
  <c r="Y27" i="32"/>
  <c r="M27" i="32"/>
  <c r="AQ13" i="32"/>
  <c r="AQ25" i="32"/>
  <c r="AE13" i="32"/>
  <c r="S13" i="32"/>
  <c r="S25" i="32"/>
  <c r="G13" i="32"/>
  <c r="F28" i="32"/>
  <c r="F26" i="32" s="1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AT26" i="32" s="1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T2" i="32"/>
  <c r="AT50" i="32" s="1"/>
  <c r="AH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S2" i="32"/>
  <c r="S41" i="32" s="1"/>
  <c r="AA21" i="32"/>
  <c r="C21" i="32"/>
  <c r="AD21" i="32"/>
  <c r="L13" i="32"/>
  <c r="AO31" i="32"/>
  <c r="AC31" i="32"/>
  <c r="AL21" i="32"/>
  <c r="N21" i="32"/>
  <c r="AF28" i="32"/>
  <c r="AF26" i="32" s="1"/>
  <c r="AO21" i="32"/>
  <c r="AX14" i="32"/>
  <c r="AI13" i="32"/>
  <c r="V31" i="32"/>
  <c r="AE30" i="32"/>
  <c r="G30" i="32"/>
  <c r="AK28" i="32"/>
  <c r="AH27" i="32"/>
  <c r="AH26" i="32" s="1"/>
  <c r="J27" i="32"/>
  <c r="AP2" i="32"/>
  <c r="AP53" i="32" s="1"/>
  <c r="R25" i="32"/>
  <c r="AI31" i="32"/>
  <c r="AI29" i="32" s="1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D29" i="32" s="1"/>
  <c r="AK21" i="32"/>
  <c r="Y21" i="32"/>
  <c r="M21" i="32"/>
  <c r="AQ28" i="32"/>
  <c r="AQ52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O2" i="32"/>
  <c r="AO43" i="32" s="1"/>
  <c r="AN25" i="32"/>
  <c r="AB25" i="32"/>
  <c r="P25" i="32"/>
  <c r="D25" i="32"/>
  <c r="AM2" i="32"/>
  <c r="AM50" i="32" s="1"/>
  <c r="AA2" i="32"/>
  <c r="AA42" i="32" s="1"/>
  <c r="O2" i="32"/>
  <c r="O44" i="32" s="1"/>
  <c r="C2" i="32"/>
  <c r="C40" i="32" s="1"/>
  <c r="AQ31" i="32"/>
  <c r="G31" i="32"/>
  <c r="AM13" i="32"/>
  <c r="AA13" i="32"/>
  <c r="O13" i="32"/>
  <c r="C13" i="32"/>
  <c r="AL2" i="32"/>
  <c r="AL39" i="32" s="1"/>
  <c r="Z2" i="32"/>
  <c r="Z43" i="32" s="1"/>
  <c r="N2" i="32"/>
  <c r="AS2" i="32"/>
  <c r="AG2" i="32"/>
  <c r="AG50" i="32" s="1"/>
  <c r="U2" i="32"/>
  <c r="I2" i="32"/>
  <c r="I42" i="32" s="1"/>
  <c r="AJ10" i="32"/>
  <c r="X10" i="32"/>
  <c r="L10" i="32"/>
  <c r="AR2" i="32"/>
  <c r="AR53" i="32" s="1"/>
  <c r="AF2" i="32"/>
  <c r="AF54" i="32" s="1"/>
  <c r="T2" i="32"/>
  <c r="T50" i="32" s="1"/>
  <c r="H2" i="32"/>
  <c r="H50" i="32" s="1"/>
  <c r="G2" i="32"/>
  <c r="G41" i="32" s="1"/>
  <c r="AD2" i="32"/>
  <c r="AD41" i="32" s="1"/>
  <c r="R2" i="32"/>
  <c r="R41" i="32" s="1"/>
  <c r="F2" i="32"/>
  <c r="F41" i="32" s="1"/>
  <c r="AC2" i="32"/>
  <c r="AC52" i="32" s="1"/>
  <c r="Q2" i="32"/>
  <c r="Q42" i="32" s="1"/>
  <c r="E2" i="32"/>
  <c r="E54" i="32" s="1"/>
  <c r="AN2" i="32"/>
  <c r="AN40" i="32" s="1"/>
  <c r="AB2" i="32"/>
  <c r="AB50" i="32" s="1"/>
  <c r="P2" i="32"/>
  <c r="P55" i="32" s="1"/>
  <c r="D2" i="32"/>
  <c r="D42" i="32" s="1"/>
  <c r="AO13" i="32"/>
  <c r="AA29" i="32"/>
  <c r="AI2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V2" i="32"/>
  <c r="V54" i="32" s="1"/>
  <c r="AK30" i="32"/>
  <c r="Y30" i="32"/>
  <c r="M30" i="32"/>
  <c r="AN27" i="32"/>
  <c r="AB27" i="32"/>
  <c r="P27" i="32"/>
  <c r="D27" i="32"/>
  <c r="AT25" i="32"/>
  <c r="AH25" i="32"/>
  <c r="Q21" i="32"/>
  <c r="AU10" i="32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N24" i="32" l="1"/>
  <c r="K32" i="32"/>
  <c r="K29" i="32"/>
  <c r="AN29" i="32"/>
  <c r="W26" i="32"/>
  <c r="AQ24" i="32"/>
  <c r="AE52" i="32"/>
  <c r="H29" i="32"/>
  <c r="AQ45" i="32"/>
  <c r="T29" i="32"/>
  <c r="AD32" i="32"/>
  <c r="U45" i="32"/>
  <c r="AP29" i="32"/>
  <c r="Y45" i="32"/>
  <c r="V29" i="32"/>
  <c r="AU24" i="32"/>
  <c r="E24" i="32"/>
  <c r="AE26" i="32"/>
  <c r="U29" i="32"/>
  <c r="F32" i="32"/>
  <c r="AE45" i="32"/>
  <c r="AN24" i="32"/>
  <c r="AO24" i="32"/>
  <c r="V26" i="32"/>
  <c r="H26" i="32"/>
  <c r="R32" i="32"/>
  <c r="Z26" i="32"/>
  <c r="K42" i="32"/>
  <c r="J26" i="32"/>
  <c r="AE44" i="32"/>
  <c r="AC29" i="32"/>
  <c r="AK26" i="32"/>
  <c r="AO29" i="32"/>
  <c r="AR26" i="32"/>
  <c r="K45" i="32"/>
  <c r="AL26" i="32"/>
  <c r="AE43" i="32"/>
  <c r="Q29" i="32"/>
  <c r="K39" i="32"/>
  <c r="L41" i="32"/>
  <c r="AE24" i="32"/>
  <c r="K40" i="32"/>
  <c r="AR32" i="32"/>
  <c r="L55" i="32"/>
  <c r="S29" i="32"/>
  <c r="AE56" i="32"/>
  <c r="AQ44" i="32"/>
  <c r="AJ26" i="32"/>
  <c r="H45" i="32"/>
  <c r="AQ56" i="32"/>
  <c r="AF29" i="32"/>
  <c r="AQ42" i="32"/>
  <c r="AQ39" i="32"/>
  <c r="O26" i="32"/>
  <c r="G32" i="32"/>
  <c r="N26" i="32"/>
  <c r="W29" i="32"/>
  <c r="I26" i="32"/>
  <c r="AU29" i="32"/>
  <c r="AE39" i="32"/>
  <c r="AI32" i="32"/>
  <c r="X24" i="32"/>
  <c r="AQ43" i="32"/>
  <c r="AH29" i="32"/>
  <c r="AI24" i="32"/>
  <c r="Y50" i="32"/>
  <c r="S26" i="32"/>
  <c r="S45" i="32"/>
  <c r="D51" i="32"/>
  <c r="P51" i="32"/>
  <c r="T45" i="32"/>
  <c r="AS56" i="32"/>
  <c r="AF45" i="32"/>
  <c r="AT29" i="32"/>
  <c r="AH32" i="32"/>
  <c r="P29" i="32"/>
  <c r="AP45" i="32"/>
  <c r="T26" i="32"/>
  <c r="AK54" i="32"/>
  <c r="AP24" i="32"/>
  <c r="AJ29" i="32"/>
  <c r="AP39" i="32"/>
  <c r="AO56" i="32"/>
  <c r="AQ32" i="32"/>
  <c r="Q55" i="32"/>
  <c r="AF32" i="32"/>
  <c r="X41" i="32"/>
  <c r="D56" i="32"/>
  <c r="X53" i="32"/>
  <c r="S56" i="32"/>
  <c r="AM56" i="32"/>
  <c r="AQ26" i="32"/>
  <c r="R45" i="32"/>
  <c r="E50" i="32"/>
  <c r="K41" i="32"/>
  <c r="K55" i="32"/>
  <c r="X55" i="32"/>
  <c r="M26" i="32"/>
  <c r="AL43" i="32"/>
  <c r="AD45" i="32"/>
  <c r="AN51" i="32"/>
  <c r="AN62" i="32" s="1"/>
  <c r="Q50" i="32"/>
  <c r="AF44" i="32"/>
  <c r="J56" i="32"/>
  <c r="AN56" i="32"/>
  <c r="AF51" i="32"/>
  <c r="AR44" i="32"/>
  <c r="AJ56" i="32"/>
  <c r="J32" i="32"/>
  <c r="AF56" i="32"/>
  <c r="AA26" i="32"/>
  <c r="P50" i="32"/>
  <c r="K52" i="32"/>
  <c r="K43" i="32"/>
  <c r="K65" i="32" s="1"/>
  <c r="W55" i="32"/>
  <c r="K50" i="32"/>
  <c r="X45" i="32"/>
  <c r="R39" i="32"/>
  <c r="AN55" i="32"/>
  <c r="G29" i="32"/>
  <c r="L24" i="32"/>
  <c r="AN50" i="32"/>
  <c r="AF24" i="32"/>
  <c r="AR50" i="32"/>
  <c r="AR48" i="32" s="1"/>
  <c r="K24" i="32"/>
  <c r="L43" i="32"/>
  <c r="S24" i="32"/>
  <c r="K53" i="32"/>
  <c r="AD56" i="32"/>
  <c r="S51" i="32"/>
  <c r="K56" i="32"/>
  <c r="K44" i="32"/>
  <c r="V42" i="32"/>
  <c r="G26" i="32"/>
  <c r="AE29" i="32"/>
  <c r="K51" i="32"/>
  <c r="K62" i="32" s="1"/>
  <c r="AT45" i="32"/>
  <c r="AJ24" i="32"/>
  <c r="AT51" i="32"/>
  <c r="AD39" i="32"/>
  <c r="AD43" i="32"/>
  <c r="F55" i="32"/>
  <c r="AD51" i="32"/>
  <c r="W40" i="32"/>
  <c r="P24" i="32"/>
  <c r="AU41" i="32"/>
  <c r="AT40" i="32"/>
  <c r="AP41" i="32"/>
  <c r="AU54" i="32"/>
  <c r="J42" i="32"/>
  <c r="AU42" i="32"/>
  <c r="AU55" i="32"/>
  <c r="AX55" i="32" s="1"/>
  <c r="W32" i="32"/>
  <c r="AS40" i="32"/>
  <c r="I44" i="32"/>
  <c r="M54" i="32"/>
  <c r="W24" i="32"/>
  <c r="AU40" i="32"/>
  <c r="AP55" i="32"/>
  <c r="AT52" i="32"/>
  <c r="AN42" i="32"/>
  <c r="W51" i="32"/>
  <c r="AS42" i="32"/>
  <c r="Z55" i="32"/>
  <c r="AF43" i="32"/>
  <c r="AF65" i="32" s="1"/>
  <c r="W50" i="32"/>
  <c r="E44" i="32"/>
  <c r="R24" i="32"/>
  <c r="U44" i="32"/>
  <c r="M56" i="32"/>
  <c r="AF52" i="32"/>
  <c r="M53" i="32"/>
  <c r="W52" i="32"/>
  <c r="W63" i="32" s="1"/>
  <c r="E29" i="32"/>
  <c r="AR56" i="32"/>
  <c r="AU50" i="32"/>
  <c r="Y51" i="32"/>
  <c r="W44" i="32"/>
  <c r="W54" i="32"/>
  <c r="AK39" i="32"/>
  <c r="Q44" i="32"/>
  <c r="AE41" i="32"/>
  <c r="AT53" i="32"/>
  <c r="AT48" i="32" s="1"/>
  <c r="C54" i="32"/>
  <c r="W56" i="32"/>
  <c r="M51" i="32"/>
  <c r="W39" i="32"/>
  <c r="AU39" i="32"/>
  <c r="AU61" i="32" s="1"/>
  <c r="AT42" i="32"/>
  <c r="W45" i="32"/>
  <c r="AD24" i="32"/>
  <c r="AI26" i="32"/>
  <c r="AS44" i="32"/>
  <c r="Y54" i="32"/>
  <c r="Y65" i="32" s="1"/>
  <c r="Y53" i="32"/>
  <c r="AU52" i="32"/>
  <c r="D52" i="32"/>
  <c r="AU43" i="32"/>
  <c r="D45" i="32"/>
  <c r="P44" i="32"/>
  <c r="AX44" i="32" s="1"/>
  <c r="AQ41" i="32"/>
  <c r="AQ63" i="32" s="1"/>
  <c r="AE51" i="32"/>
  <c r="AE62" i="32" s="1"/>
  <c r="AI41" i="32"/>
  <c r="AI45" i="32"/>
  <c r="Y56" i="32"/>
  <c r="W53" i="32"/>
  <c r="C50" i="32"/>
  <c r="AS45" i="32"/>
  <c r="S55" i="32"/>
  <c r="S44" i="32"/>
  <c r="AS43" i="32"/>
  <c r="AU51" i="32"/>
  <c r="W43" i="32"/>
  <c r="AT54" i="32"/>
  <c r="AB44" i="32"/>
  <c r="AT56" i="32"/>
  <c r="AE50" i="32"/>
  <c r="AQ51" i="32"/>
  <c r="AQ62" i="32" s="1"/>
  <c r="W42" i="32"/>
  <c r="AE32" i="32"/>
  <c r="AJ41" i="32"/>
  <c r="AB29" i="32"/>
  <c r="AU53" i="32"/>
  <c r="AF55" i="32"/>
  <c r="I43" i="32"/>
  <c r="X56" i="32"/>
  <c r="AN52" i="32"/>
  <c r="AB52" i="32"/>
  <c r="AJ32" i="32"/>
  <c r="P40" i="32"/>
  <c r="AX40" i="32" s="1"/>
  <c r="AN44" i="32"/>
  <c r="Y52" i="32"/>
  <c r="C52" i="32"/>
  <c r="AS50" i="32"/>
  <c r="AQ50" i="32"/>
  <c r="AE55" i="32"/>
  <c r="AE66" i="32" s="1"/>
  <c r="K26" i="32"/>
  <c r="C24" i="32"/>
  <c r="V32" i="32"/>
  <c r="AR29" i="32"/>
  <c r="C42" i="32"/>
  <c r="S52" i="32"/>
  <c r="S63" i="32" s="1"/>
  <c r="M41" i="32"/>
  <c r="E55" i="32"/>
  <c r="P42" i="32"/>
  <c r="AW42" i="32" s="1"/>
  <c r="F51" i="32"/>
  <c r="AR55" i="32"/>
  <c r="AF40" i="32"/>
  <c r="E51" i="32"/>
  <c r="X51" i="32"/>
  <c r="Q41" i="32"/>
  <c r="AT55" i="32"/>
  <c r="R53" i="32"/>
  <c r="AE54" i="32"/>
  <c r="AE53" i="32"/>
  <c r="AQ55" i="32"/>
  <c r="T24" i="32"/>
  <c r="AR43" i="32"/>
  <c r="AF39" i="32"/>
  <c r="AO42" i="32"/>
  <c r="F56" i="32"/>
  <c r="O32" i="32"/>
  <c r="E56" i="32"/>
  <c r="L29" i="32"/>
  <c r="Y55" i="32"/>
  <c r="X44" i="32"/>
  <c r="AN45" i="32"/>
  <c r="AO40" i="32"/>
  <c r="E53" i="32"/>
  <c r="F53" i="32"/>
  <c r="AJ55" i="32"/>
  <c r="AQ54" i="32"/>
  <c r="AQ53" i="32"/>
  <c r="AT44" i="32"/>
  <c r="V45" i="32"/>
  <c r="AB24" i="32"/>
  <c r="AR24" i="32"/>
  <c r="AJ45" i="32"/>
  <c r="M50" i="32"/>
  <c r="S43" i="32"/>
  <c r="D50" i="32"/>
  <c r="AF50" i="32"/>
  <c r="U50" i="32"/>
  <c r="AA32" i="32"/>
  <c r="AJ44" i="32"/>
  <c r="AE42" i="32"/>
  <c r="AY4" i="32"/>
  <c r="AA45" i="32"/>
  <c r="AK53" i="32"/>
  <c r="H41" i="32"/>
  <c r="T53" i="32"/>
  <c r="T48" i="32" s="1"/>
  <c r="T43" i="32"/>
  <c r="AM53" i="32"/>
  <c r="AM48" i="32" s="1"/>
  <c r="AM43" i="32"/>
  <c r="AM39" i="32"/>
  <c r="AM55" i="32"/>
  <c r="AM51" i="32"/>
  <c r="AM41" i="32"/>
  <c r="H39" i="32"/>
  <c r="H61" i="32" s="1"/>
  <c r="N41" i="32"/>
  <c r="D54" i="32"/>
  <c r="Z53" i="32"/>
  <c r="AH24" i="32"/>
  <c r="AH41" i="32"/>
  <c r="AH43" i="32"/>
  <c r="AH39" i="32"/>
  <c r="AL52" i="32"/>
  <c r="AM52" i="32"/>
  <c r="H42" i="32"/>
  <c r="D40" i="32"/>
  <c r="L26" i="32"/>
  <c r="L32" i="32"/>
  <c r="N39" i="32"/>
  <c r="T41" i="32"/>
  <c r="D53" i="32"/>
  <c r="AA40" i="32"/>
  <c r="AR45" i="32"/>
  <c r="AZ4" i="32"/>
  <c r="AU45" i="32"/>
  <c r="S32" i="32"/>
  <c r="AM24" i="32"/>
  <c r="P43" i="32"/>
  <c r="P39" i="32"/>
  <c r="P41" i="32"/>
  <c r="AF53" i="32"/>
  <c r="AF42" i="32"/>
  <c r="I40" i="32"/>
  <c r="AG44" i="32"/>
  <c r="P56" i="32"/>
  <c r="S39" i="32"/>
  <c r="AL50" i="32"/>
  <c r="AL61" i="32" s="1"/>
  <c r="AS52" i="32"/>
  <c r="T39" i="32"/>
  <c r="T61" i="32" s="1"/>
  <c r="R51" i="32"/>
  <c r="AG43" i="32"/>
  <c r="P54" i="32"/>
  <c r="AC50" i="32"/>
  <c r="AL53" i="32"/>
  <c r="AT24" i="32"/>
  <c r="AT41" i="32"/>
  <c r="AT43" i="32"/>
  <c r="AT39" i="32"/>
  <c r="E39" i="32"/>
  <c r="N42" i="32"/>
  <c r="Y41" i="32"/>
  <c r="AC51" i="32"/>
  <c r="Q53" i="32"/>
  <c r="Q64" i="32" s="1"/>
  <c r="AD53" i="32"/>
  <c r="J29" i="32"/>
  <c r="P52" i="32"/>
  <c r="AC41" i="32"/>
  <c r="AC63" i="32" s="1"/>
  <c r="AA41" i="32"/>
  <c r="N44" i="32"/>
  <c r="AM44" i="32"/>
  <c r="P45" i="32"/>
  <c r="AH42" i="32"/>
  <c r="Z39" i="32"/>
  <c r="AF41" i="32"/>
  <c r="AC44" i="32"/>
  <c r="P53" i="32"/>
  <c r="AM45" i="32"/>
  <c r="J50" i="32"/>
  <c r="AX15" i="32"/>
  <c r="Q56" i="32"/>
  <c r="AT32" i="32"/>
  <c r="AB43" i="32"/>
  <c r="AB39" i="32"/>
  <c r="AB41" i="32"/>
  <c r="U26" i="32"/>
  <c r="U32" i="32"/>
  <c r="AM42" i="32"/>
  <c r="AB51" i="32"/>
  <c r="J53" i="32"/>
  <c r="H52" i="32"/>
  <c r="AP54" i="32"/>
  <c r="AP50" i="32"/>
  <c r="AP44" i="32"/>
  <c r="AP40" i="32"/>
  <c r="AP52" i="32"/>
  <c r="N54" i="32"/>
  <c r="Z41" i="32"/>
  <c r="R56" i="32"/>
  <c r="AB54" i="32"/>
  <c r="AO50" i="32"/>
  <c r="Q39" i="32"/>
  <c r="Z42" i="32"/>
  <c r="AC56" i="32"/>
  <c r="I52" i="32"/>
  <c r="AC53" i="32"/>
  <c r="U56" i="32"/>
  <c r="AJ43" i="32"/>
  <c r="AH56" i="32"/>
  <c r="Z44" i="32"/>
  <c r="L52" i="32"/>
  <c r="L42" i="32"/>
  <c r="L64" i="32" s="1"/>
  <c r="L54" i="32"/>
  <c r="L50" i="32"/>
  <c r="L48" i="32" s="1"/>
  <c r="L40" i="32"/>
  <c r="L44" i="32"/>
  <c r="AR41" i="32"/>
  <c r="AO44" i="32"/>
  <c r="AB53" i="32"/>
  <c r="AB48" i="32" s="1"/>
  <c r="AG54" i="32"/>
  <c r="AM26" i="32"/>
  <c r="O42" i="32"/>
  <c r="G43" i="32"/>
  <c r="AL55" i="32"/>
  <c r="AL44" i="32"/>
  <c r="AL51" i="32"/>
  <c r="J45" i="32"/>
  <c r="H32" i="32"/>
  <c r="AN43" i="32"/>
  <c r="AN39" i="32"/>
  <c r="AN41" i="32"/>
  <c r="L45" i="32"/>
  <c r="U40" i="32"/>
  <c r="F43" i="32"/>
  <c r="AB56" i="32"/>
  <c r="V53" i="32"/>
  <c r="V44" i="32"/>
  <c r="N56" i="32"/>
  <c r="C56" i="32"/>
  <c r="AR39" i="32"/>
  <c r="AP51" i="32"/>
  <c r="I45" i="32"/>
  <c r="G51" i="32"/>
  <c r="AN54" i="32"/>
  <c r="H51" i="32"/>
  <c r="Q54" i="32"/>
  <c r="AG55" i="32"/>
  <c r="AC39" i="32"/>
  <c r="AL42" i="32"/>
  <c r="AL37" i="32" s="1"/>
  <c r="T52" i="32"/>
  <c r="AJ53" i="32"/>
  <c r="AO53" i="32"/>
  <c r="U54" i="32"/>
  <c r="X26" i="32"/>
  <c r="X32" i="32"/>
  <c r="AL40" i="32"/>
  <c r="Z45" i="32"/>
  <c r="AJ39" i="32"/>
  <c r="F42" i="32"/>
  <c r="AB45" i="32"/>
  <c r="M45" i="32"/>
  <c r="I54" i="32"/>
  <c r="E45" i="32"/>
  <c r="G50" i="32"/>
  <c r="AN53" i="32"/>
  <c r="AK51" i="32"/>
  <c r="AA53" i="32"/>
  <c r="AA43" i="32"/>
  <c r="AA39" i="32"/>
  <c r="AA51" i="32"/>
  <c r="AA55" i="32"/>
  <c r="AW55" i="32" s="1"/>
  <c r="AA52" i="32"/>
  <c r="Z52" i="32"/>
  <c r="AK52" i="32"/>
  <c r="AK63" i="32" s="1"/>
  <c r="AA24" i="32"/>
  <c r="D43" i="32"/>
  <c r="D39" i="32"/>
  <c r="D41" i="32"/>
  <c r="D55" i="32"/>
  <c r="V24" i="32"/>
  <c r="V41" i="32"/>
  <c r="V39" i="32"/>
  <c r="V43" i="32"/>
  <c r="V65" i="32" s="1"/>
  <c r="D24" i="32"/>
  <c r="F24" i="32"/>
  <c r="E52" i="32"/>
  <c r="E41" i="32"/>
  <c r="AG40" i="32"/>
  <c r="F45" i="32"/>
  <c r="AH53" i="32"/>
  <c r="AB55" i="32"/>
  <c r="AB42" i="32"/>
  <c r="AL54" i="32"/>
  <c r="AA54" i="32"/>
  <c r="AL41" i="32"/>
  <c r="AP56" i="32"/>
  <c r="G55" i="32"/>
  <c r="T51" i="32"/>
  <c r="AS55" i="32"/>
  <c r="AO39" i="32"/>
  <c r="E43" i="32"/>
  <c r="E65" i="32" s="1"/>
  <c r="AD55" i="32"/>
  <c r="H54" i="32"/>
  <c r="AR42" i="32"/>
  <c r="G53" i="32"/>
  <c r="AI50" i="32"/>
  <c r="AG42" i="32"/>
  <c r="AP42" i="32"/>
  <c r="AP64" i="32" s="1"/>
  <c r="X52" i="32"/>
  <c r="X42" i="32"/>
  <c r="X54" i="32"/>
  <c r="X50" i="32"/>
  <c r="X40" i="32"/>
  <c r="AB40" i="32"/>
  <c r="M43" i="32"/>
  <c r="E40" i="32"/>
  <c r="S50" i="32"/>
  <c r="G54" i="32"/>
  <c r="X29" i="32"/>
  <c r="S53" i="32"/>
  <c r="AH45" i="32"/>
  <c r="J24" i="32"/>
  <c r="J41" i="32"/>
  <c r="J43" i="32"/>
  <c r="J39" i="32"/>
  <c r="G24" i="32"/>
  <c r="T32" i="32"/>
  <c r="AI44" i="32"/>
  <c r="R43" i="32"/>
  <c r="AL56" i="32"/>
  <c r="AY15" i="32"/>
  <c r="AA56" i="32"/>
  <c r="AG52" i="32"/>
  <c r="AG45" i="32"/>
  <c r="J52" i="32"/>
  <c r="AC54" i="32"/>
  <c r="H40" i="32"/>
  <c r="Q43" i="32"/>
  <c r="AR52" i="32"/>
  <c r="AI56" i="32"/>
  <c r="T54" i="32"/>
  <c r="G56" i="32"/>
  <c r="V50" i="32"/>
  <c r="AH54" i="32"/>
  <c r="Z51" i="32"/>
  <c r="C44" i="32"/>
  <c r="Q45" i="32"/>
  <c r="AI42" i="32"/>
  <c r="J51" i="32"/>
  <c r="J62" i="32" s="1"/>
  <c r="S54" i="32"/>
  <c r="H56" i="32"/>
  <c r="X43" i="32"/>
  <c r="J54" i="32"/>
  <c r="G45" i="32"/>
  <c r="Z24" i="32"/>
  <c r="I24" i="32"/>
  <c r="I55" i="32"/>
  <c r="I51" i="32"/>
  <c r="I41" i="32"/>
  <c r="I39" i="32"/>
  <c r="I53" i="32"/>
  <c r="I64" i="32" s="1"/>
  <c r="I50" i="32"/>
  <c r="G52" i="32"/>
  <c r="G63" i="32" s="1"/>
  <c r="AH40" i="32"/>
  <c r="Z50" i="32"/>
  <c r="AC55" i="32"/>
  <c r="R55" i="32"/>
  <c r="E42" i="32"/>
  <c r="V52" i="32"/>
  <c r="AR51" i="32"/>
  <c r="AO54" i="32"/>
  <c r="AO65" i="32" s="1"/>
  <c r="T40" i="32"/>
  <c r="AC43" i="32"/>
  <c r="I29" i="32"/>
  <c r="I32" i="32"/>
  <c r="AQ29" i="32"/>
  <c r="AI51" i="32"/>
  <c r="AR54" i="32"/>
  <c r="O52" i="32"/>
  <c r="AH50" i="32"/>
  <c r="Q52" i="32"/>
  <c r="AJ52" i="32"/>
  <c r="AJ42" i="32"/>
  <c r="AJ40" i="32"/>
  <c r="AJ62" i="32" s="1"/>
  <c r="AJ50" i="32"/>
  <c r="AJ54" i="32"/>
  <c r="AK45" i="32"/>
  <c r="M24" i="32"/>
  <c r="M42" i="32"/>
  <c r="M40" i="32"/>
  <c r="M44" i="32"/>
  <c r="M66" i="32" s="1"/>
  <c r="Q40" i="32"/>
  <c r="V56" i="32"/>
  <c r="J55" i="32"/>
  <c r="AA44" i="32"/>
  <c r="O45" i="32"/>
  <c r="N55" i="32"/>
  <c r="N51" i="32"/>
  <c r="N40" i="32"/>
  <c r="AL24" i="32"/>
  <c r="F54" i="32"/>
  <c r="F50" i="32"/>
  <c r="F44" i="32"/>
  <c r="F40" i="32"/>
  <c r="F52" i="32"/>
  <c r="F63" i="32" s="1"/>
  <c r="U24" i="32"/>
  <c r="U55" i="32"/>
  <c r="U51" i="32"/>
  <c r="U41" i="32"/>
  <c r="U53" i="32"/>
  <c r="U39" i="32"/>
  <c r="U43" i="32"/>
  <c r="H43" i="32"/>
  <c r="J44" i="32"/>
  <c r="Q51" i="32"/>
  <c r="O54" i="32"/>
  <c r="AH52" i="32"/>
  <c r="H55" i="32"/>
  <c r="G39" i="32"/>
  <c r="AH44" i="32"/>
  <c r="AI53" i="32"/>
  <c r="AM40" i="32"/>
  <c r="AZ15" i="32"/>
  <c r="AU56" i="32"/>
  <c r="AI39" i="32"/>
  <c r="I56" i="32"/>
  <c r="H53" i="32"/>
  <c r="H48" i="32" s="1"/>
  <c r="N45" i="32"/>
  <c r="AK43" i="32"/>
  <c r="AC45" i="32"/>
  <c r="N43" i="32"/>
  <c r="AH51" i="32"/>
  <c r="V55" i="32"/>
  <c r="AI43" i="32"/>
  <c r="L39" i="32"/>
  <c r="O53" i="32"/>
  <c r="O43" i="32"/>
  <c r="O39" i="32"/>
  <c r="O55" i="32"/>
  <c r="O66" i="32" s="1"/>
  <c r="O51" i="32"/>
  <c r="O41" i="32"/>
  <c r="R54" i="32"/>
  <c r="R50" i="32"/>
  <c r="R44" i="32"/>
  <c r="R40" i="32"/>
  <c r="R52" i="32"/>
  <c r="R63" i="32" s="1"/>
  <c r="AG24" i="32"/>
  <c r="AG51" i="32"/>
  <c r="AG41" i="32"/>
  <c r="AG53" i="32"/>
  <c r="AG48" i="32" s="1"/>
  <c r="AG39" i="32"/>
  <c r="AG61" i="32" s="1"/>
  <c r="V51" i="32"/>
  <c r="AO52" i="32"/>
  <c r="AO41" i="32"/>
  <c r="AO55" i="32"/>
  <c r="Z40" i="32"/>
  <c r="AI40" i="32"/>
  <c r="O50" i="32"/>
  <c r="O56" i="32"/>
  <c r="T55" i="32"/>
  <c r="AR40" i="32"/>
  <c r="H44" i="32"/>
  <c r="Z54" i="32"/>
  <c r="Z65" i="32" s="1"/>
  <c r="AI55" i="32"/>
  <c r="T42" i="32"/>
  <c r="AG56" i="32"/>
  <c r="T56" i="32"/>
  <c r="R42" i="32"/>
  <c r="M39" i="32"/>
  <c r="D44" i="32"/>
  <c r="Y24" i="32"/>
  <c r="Y42" i="32"/>
  <c r="Y44" i="32"/>
  <c r="Y40" i="32"/>
  <c r="AC40" i="32"/>
  <c r="AH55" i="32"/>
  <c r="L51" i="32"/>
  <c r="C45" i="32"/>
  <c r="G40" i="32"/>
  <c r="G42" i="32"/>
  <c r="G44" i="32"/>
  <c r="AS29" i="32"/>
  <c r="AS32" i="32"/>
  <c r="N50" i="32"/>
  <c r="N52" i="32"/>
  <c r="AG29" i="32"/>
  <c r="AG32" i="32"/>
  <c r="AK24" i="32"/>
  <c r="AK42" i="32"/>
  <c r="AK44" i="32"/>
  <c r="AK40" i="32"/>
  <c r="O24" i="32"/>
  <c r="H24" i="32"/>
  <c r="AK56" i="32"/>
  <c r="N53" i="32"/>
  <c r="O40" i="32"/>
  <c r="Q24" i="32"/>
  <c r="AC24" i="32"/>
  <c r="AD54" i="32"/>
  <c r="AD50" i="32"/>
  <c r="AD44" i="32"/>
  <c r="AD40" i="32"/>
  <c r="AD52" i="32"/>
  <c r="AD63" i="32" s="1"/>
  <c r="AD42" i="32"/>
  <c r="AS24" i="32"/>
  <c r="AS51" i="32"/>
  <c r="AS41" i="32"/>
  <c r="AS39" i="32"/>
  <c r="AS53" i="32"/>
  <c r="AS54" i="32"/>
  <c r="C53" i="32"/>
  <c r="C43" i="32"/>
  <c r="C39" i="32"/>
  <c r="C55" i="32"/>
  <c r="C51" i="32"/>
  <c r="C62" i="32" s="1"/>
  <c r="C41" i="32"/>
  <c r="F39" i="32"/>
  <c r="AP43" i="32"/>
  <c r="AK50" i="32"/>
  <c r="U52" i="32"/>
  <c r="AO51" i="32"/>
  <c r="S40" i="32"/>
  <c r="S42" i="32"/>
  <c r="AC42" i="32"/>
  <c r="AA50" i="32"/>
  <c r="AM54" i="32"/>
  <c r="AI52" i="32"/>
  <c r="T44" i="32"/>
  <c r="V40" i="32"/>
  <c r="Z56" i="32"/>
  <c r="AK55" i="32"/>
  <c r="Y26" i="32"/>
  <c r="AI54" i="32"/>
  <c r="Y39" i="32"/>
  <c r="AO45" i="32"/>
  <c r="AL45" i="32"/>
  <c r="M52" i="32"/>
  <c r="L56" i="32"/>
  <c r="C26" i="32"/>
  <c r="U42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L66" i="32" l="1"/>
  <c r="AI63" i="32"/>
  <c r="T67" i="32"/>
  <c r="I63" i="32"/>
  <c r="Q67" i="32"/>
  <c r="X66" i="32"/>
  <c r="AE65" i="32"/>
  <c r="AB63" i="32"/>
  <c r="U67" i="32"/>
  <c r="AQ66" i="32"/>
  <c r="AS67" i="32"/>
  <c r="D48" i="32"/>
  <c r="AE63" i="32"/>
  <c r="AQ67" i="32"/>
  <c r="J64" i="32"/>
  <c r="AM67" i="32"/>
  <c r="AF48" i="32"/>
  <c r="AW56" i="32"/>
  <c r="P67" i="32"/>
  <c r="H67" i="32"/>
  <c r="K37" i="32"/>
  <c r="AP65" i="32"/>
  <c r="Y67" i="32"/>
  <c r="AC67" i="32"/>
  <c r="L63" i="32"/>
  <c r="AE67" i="32"/>
  <c r="AF66" i="32"/>
  <c r="D62" i="32"/>
  <c r="W66" i="32"/>
  <c r="AQ37" i="32"/>
  <c r="AF67" i="32"/>
  <c r="AK65" i="32"/>
  <c r="L65" i="32"/>
  <c r="AO62" i="32"/>
  <c r="M62" i="32"/>
  <c r="K67" i="32"/>
  <c r="AQ65" i="32"/>
  <c r="AF62" i="32"/>
  <c r="AX51" i="32"/>
  <c r="K64" i="32"/>
  <c r="K61" i="32"/>
  <c r="C65" i="32"/>
  <c r="AJ48" i="32"/>
  <c r="AT63" i="32"/>
  <c r="AR66" i="32"/>
  <c r="AQ61" i="32"/>
  <c r="D67" i="32"/>
  <c r="C64" i="32"/>
  <c r="X48" i="32"/>
  <c r="AR61" i="32"/>
  <c r="AU65" i="32"/>
  <c r="Y48" i="32"/>
  <c r="AP67" i="32"/>
  <c r="AU63" i="32"/>
  <c r="AX54" i="32"/>
  <c r="AG63" i="32"/>
  <c r="P48" i="32"/>
  <c r="AE61" i="32"/>
  <c r="V62" i="32"/>
  <c r="AX56" i="32"/>
  <c r="M64" i="32"/>
  <c r="AW51" i="32"/>
  <c r="K63" i="32"/>
  <c r="C63" i="32"/>
  <c r="AP63" i="32"/>
  <c r="AD67" i="32"/>
  <c r="X64" i="32"/>
  <c r="D63" i="32"/>
  <c r="AP66" i="32"/>
  <c r="Q66" i="32"/>
  <c r="AS66" i="32"/>
  <c r="P62" i="32"/>
  <c r="W48" i="32"/>
  <c r="E48" i="32"/>
  <c r="Y64" i="32"/>
  <c r="X63" i="32"/>
  <c r="M67" i="32"/>
  <c r="AT64" i="32"/>
  <c r="AN67" i="32"/>
  <c r="R67" i="32"/>
  <c r="AN48" i="32"/>
  <c r="V64" i="32"/>
  <c r="AF61" i="32"/>
  <c r="W37" i="32"/>
  <c r="O48" i="32"/>
  <c r="S67" i="32"/>
  <c r="AL65" i="32"/>
  <c r="AF63" i="32"/>
  <c r="AK62" i="32"/>
  <c r="G62" i="32"/>
  <c r="AI67" i="32"/>
  <c r="AE48" i="32"/>
  <c r="W64" i="32"/>
  <c r="AH66" i="32"/>
  <c r="K66" i="32"/>
  <c r="R61" i="32"/>
  <c r="AB67" i="32"/>
  <c r="AS62" i="32"/>
  <c r="H66" i="32"/>
  <c r="AB66" i="32"/>
  <c r="AU48" i="32"/>
  <c r="K48" i="32"/>
  <c r="Q65" i="32"/>
  <c r="AB62" i="32"/>
  <c r="Q63" i="32"/>
  <c r="H62" i="32"/>
  <c r="X62" i="32"/>
  <c r="F67" i="32"/>
  <c r="AN63" i="32"/>
  <c r="E62" i="32"/>
  <c r="V67" i="32"/>
  <c r="O64" i="32"/>
  <c r="AO66" i="32"/>
  <c r="M65" i="32"/>
  <c r="AX53" i="32"/>
  <c r="AO64" i="32"/>
  <c r="AJ66" i="32"/>
  <c r="U61" i="32"/>
  <c r="E67" i="32"/>
  <c r="J67" i="32"/>
  <c r="AT65" i="32"/>
  <c r="AO67" i="32"/>
  <c r="I65" i="32"/>
  <c r="AP61" i="32"/>
  <c r="Y62" i="32"/>
  <c r="N48" i="32"/>
  <c r="AU37" i="32"/>
  <c r="P66" i="32"/>
  <c r="I48" i="32"/>
  <c r="G48" i="32"/>
  <c r="AJ63" i="32"/>
  <c r="S65" i="32"/>
  <c r="AB64" i="32"/>
  <c r="AR67" i="32"/>
  <c r="AJ67" i="32"/>
  <c r="F62" i="32"/>
  <c r="AE64" i="32"/>
  <c r="AN66" i="32"/>
  <c r="AJ65" i="32"/>
  <c r="AD61" i="32"/>
  <c r="F66" i="32"/>
  <c r="F64" i="32"/>
  <c r="AD65" i="32"/>
  <c r="O65" i="32"/>
  <c r="F48" i="32"/>
  <c r="S62" i="32"/>
  <c r="AS65" i="32"/>
  <c r="E64" i="32"/>
  <c r="AU62" i="32"/>
  <c r="S64" i="32"/>
  <c r="AK64" i="32"/>
  <c r="C67" i="32"/>
  <c r="U65" i="32"/>
  <c r="D65" i="32"/>
  <c r="AS61" i="32"/>
  <c r="AK67" i="32"/>
  <c r="AR65" i="32"/>
  <c r="AQ48" i="32"/>
  <c r="X67" i="32"/>
  <c r="W65" i="32"/>
  <c r="AX50" i="32"/>
  <c r="W62" i="32"/>
  <c r="AK48" i="32"/>
  <c r="AS63" i="32"/>
  <c r="Z66" i="32"/>
  <c r="W67" i="32"/>
  <c r="E66" i="32"/>
  <c r="I66" i="32"/>
  <c r="AS48" i="32"/>
  <c r="Y66" i="32"/>
  <c r="N65" i="32"/>
  <c r="U48" i="32"/>
  <c r="N62" i="32"/>
  <c r="AH48" i="32"/>
  <c r="AX39" i="32"/>
  <c r="AC48" i="32"/>
  <c r="S66" i="32"/>
  <c r="M63" i="32"/>
  <c r="U66" i="32"/>
  <c r="AC64" i="32"/>
  <c r="AH64" i="32"/>
  <c r="P65" i="32"/>
  <c r="AG65" i="32"/>
  <c r="W61" i="32"/>
  <c r="C66" i="32"/>
  <c r="R48" i="32"/>
  <c r="Y63" i="32"/>
  <c r="AH65" i="32"/>
  <c r="AT66" i="32"/>
  <c r="G64" i="32"/>
  <c r="AH62" i="32"/>
  <c r="AM66" i="32"/>
  <c r="T65" i="32"/>
  <c r="AQ64" i="32"/>
  <c r="D66" i="32"/>
  <c r="R64" i="32"/>
  <c r="AD62" i="32"/>
  <c r="AI62" i="32"/>
  <c r="AX42" i="32"/>
  <c r="X65" i="32"/>
  <c r="AH67" i="32"/>
  <c r="AW53" i="32"/>
  <c r="AL62" i="32"/>
  <c r="AA63" i="32"/>
  <c r="P64" i="32"/>
  <c r="Q48" i="32"/>
  <c r="AT67" i="32"/>
  <c r="V63" i="32"/>
  <c r="AR63" i="32"/>
  <c r="N67" i="32"/>
  <c r="AD64" i="32"/>
  <c r="AK37" i="32"/>
  <c r="AU64" i="32"/>
  <c r="Q62" i="32"/>
  <c r="AG66" i="32"/>
  <c r="AX43" i="32"/>
  <c r="AP48" i="32"/>
  <c r="AE37" i="32"/>
  <c r="AU66" i="32"/>
  <c r="AI66" i="32"/>
  <c r="T63" i="32"/>
  <c r="AK61" i="32"/>
  <c r="Z62" i="32"/>
  <c r="AD37" i="32"/>
  <c r="H65" i="32"/>
  <c r="AL63" i="32"/>
  <c r="AN65" i="32"/>
  <c r="AX52" i="32"/>
  <c r="I62" i="32"/>
  <c r="M48" i="32"/>
  <c r="AT62" i="32"/>
  <c r="F37" i="32"/>
  <c r="F61" i="32"/>
  <c r="AA66" i="32"/>
  <c r="AW44" i="32"/>
  <c r="L61" i="32"/>
  <c r="L37" i="32"/>
  <c r="Y61" i="32"/>
  <c r="Y37" i="32"/>
  <c r="AC62" i="32"/>
  <c r="R62" i="32"/>
  <c r="J66" i="32"/>
  <c r="G67" i="32"/>
  <c r="J37" i="32"/>
  <c r="J61" i="32"/>
  <c r="AN64" i="32"/>
  <c r="N66" i="32"/>
  <c r="E61" i="32"/>
  <c r="E37" i="32"/>
  <c r="AL48" i="32"/>
  <c r="AU67" i="32"/>
  <c r="AX45" i="32"/>
  <c r="AM61" i="32"/>
  <c r="AM37" i="32"/>
  <c r="X37" i="32"/>
  <c r="D64" i="32"/>
  <c r="AA48" i="32"/>
  <c r="AW50" i="32"/>
  <c r="G66" i="32"/>
  <c r="R66" i="32"/>
  <c r="AJ64" i="32"/>
  <c r="AC65" i="32"/>
  <c r="J65" i="32"/>
  <c r="AP37" i="32"/>
  <c r="AT37" i="32"/>
  <c r="AT61" i="32"/>
  <c r="S37" i="32"/>
  <c r="S61" i="32"/>
  <c r="H37" i="32"/>
  <c r="H64" i="32"/>
  <c r="AH63" i="32"/>
  <c r="AM65" i="32"/>
  <c r="X61" i="32"/>
  <c r="C61" i="32"/>
  <c r="C37" i="32"/>
  <c r="AD66" i="32"/>
  <c r="AM62" i="32"/>
  <c r="T62" i="32"/>
  <c r="V48" i="32"/>
  <c r="J63" i="32"/>
  <c r="AO61" i="32"/>
  <c r="AO37" i="32"/>
  <c r="AG62" i="32"/>
  <c r="AW52" i="32"/>
  <c r="AL64" i="32"/>
  <c r="V66" i="32"/>
  <c r="AL66" i="32"/>
  <c r="Z63" i="32"/>
  <c r="J48" i="32"/>
  <c r="AM64" i="32"/>
  <c r="R37" i="32"/>
  <c r="AR62" i="32"/>
  <c r="O63" i="32"/>
  <c r="G37" i="32"/>
  <c r="G61" i="32"/>
  <c r="I61" i="32"/>
  <c r="S48" i="32"/>
  <c r="AW39" i="32"/>
  <c r="AA37" i="32"/>
  <c r="AA61" i="32"/>
  <c r="AJ61" i="32"/>
  <c r="AJ37" i="32"/>
  <c r="F65" i="32"/>
  <c r="AF37" i="32"/>
  <c r="AF64" i="32"/>
  <c r="AS37" i="32"/>
  <c r="H63" i="32"/>
  <c r="AA64" i="32"/>
  <c r="AO63" i="32"/>
  <c r="M61" i="32"/>
  <c r="M37" i="32"/>
  <c r="AI64" i="32"/>
  <c r="R65" i="32"/>
  <c r="AG37" i="32"/>
  <c r="AG64" i="32"/>
  <c r="AA65" i="32"/>
  <c r="AW43" i="32"/>
  <c r="Z67" i="32"/>
  <c r="U62" i="32"/>
  <c r="AP62" i="32"/>
  <c r="AC66" i="32"/>
  <c r="N63" i="32"/>
  <c r="I37" i="32"/>
  <c r="D61" i="32"/>
  <c r="D37" i="32"/>
  <c r="U63" i="32"/>
  <c r="AI48" i="32"/>
  <c r="L67" i="32"/>
  <c r="AB61" i="32"/>
  <c r="AB37" i="32"/>
  <c r="AD48" i="32"/>
  <c r="AW54" i="32"/>
  <c r="AW41" i="32"/>
  <c r="P63" i="32"/>
  <c r="AX41" i="32"/>
  <c r="O61" i="32"/>
  <c r="O37" i="32"/>
  <c r="V37" i="32"/>
  <c r="V61" i="32"/>
  <c r="G65" i="32"/>
  <c r="L62" i="32"/>
  <c r="Z64" i="32"/>
  <c r="AB65" i="32"/>
  <c r="Z61" i="32"/>
  <c r="Z37" i="32"/>
  <c r="P61" i="32"/>
  <c r="P37" i="32"/>
  <c r="N61" i="32"/>
  <c r="N37" i="32"/>
  <c r="AW45" i="32"/>
  <c r="AA67" i="32"/>
  <c r="AW40" i="32"/>
  <c r="AA62" i="32"/>
  <c r="O62" i="32"/>
  <c r="O67" i="32"/>
  <c r="AR37" i="32"/>
  <c r="AR64" i="32"/>
  <c r="I67" i="32"/>
  <c r="AN61" i="32"/>
  <c r="AN37" i="32"/>
  <c r="Q61" i="32"/>
  <c r="Q37" i="32"/>
  <c r="AS64" i="32"/>
  <c r="AM63" i="32"/>
  <c r="AL67" i="32"/>
  <c r="C48" i="32"/>
  <c r="AO48" i="32"/>
  <c r="AK66" i="32"/>
  <c r="N64" i="32"/>
  <c r="AH37" i="32"/>
  <c r="AH61" i="32"/>
  <c r="AC61" i="32"/>
  <c r="AC37" i="32"/>
  <c r="U37" i="32"/>
  <c r="U64" i="32"/>
  <c r="E63" i="32"/>
  <c r="T66" i="32"/>
  <c r="Z48" i="32"/>
  <c r="AI61" i="32"/>
  <c r="AI37" i="32"/>
  <c r="AG67" i="32"/>
  <c r="T37" i="32"/>
  <c r="T64" i="32"/>
  <c r="AI65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<sst xmlns="http://schemas.openxmlformats.org/spreadsheetml/2006/main" count="1280" uniqueCount="538">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</sst>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theme" Target="theme/theme1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230.64031465520003</c:v>
                </c:pt>
                <c:pt idx="1">
                  <c:v>232.17784735869998</c:v>
                </c:pt>
                <c:pt idx="2">
                  <c:v>215.26016797130001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0.15571068556024675</c:v>
                </c:pt>
                <c:pt idx="1">
                  <c:v>0.1050482776391231</c:v>
                </c:pt>
                <c:pt idx="2">
                  <c:v>6.5406923041810006E-2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0.75980430920170017</c:v>
                </c:pt>
                <c:pt idx="1">
                  <c:v>0.71716267257122424</c:v>
                </c:pt>
                <c:pt idx="2">
                  <c:v>0.59348184806581572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8.4485005415891698E-2</c:v>
                </c:pt>
                <c:pt idx="1">
                  <c:v>0.17778904981786103</c:v>
                </c:pt>
                <c:pt idx="2">
                  <c:v>0.34144153912439223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2.4817315610000001</c:v>
                </c:pt>
                <c:pt idx="1">
                  <c:v>2.6653575059999999</c:v>
                </c:pt>
                <c:pt idx="2">
                  <c:v>3.7568827229999999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69.108042960000006</c:v>
                </c:pt>
                <c:pt idx="1">
                  <c:v>62.725937402</c:v>
                </c:pt>
                <c:pt idx="2">
                  <c:v>48.961586370000006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10.326186843400002</c:v>
                </c:pt>
                <c:pt idx="1">
                  <c:v>10.6970328841</c:v>
                </c:pt>
                <c:pt idx="2">
                  <c:v>14.31056076959999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23.560287503500003</c:v>
                </c:pt>
                <c:pt idx="1">
                  <c:v>19.064393493300003</c:v>
                </c:pt>
                <c:pt idx="2">
                  <c:v>19.123963495800002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36.438662085999994</c:v>
                </c:pt>
                <c:pt idx="1">
                  <c:v>38.1044917121</c:v>
                </c:pt>
                <c:pt idx="2">
                  <c:v>58.275252442999992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8.6413757771029494E-3</c:v>
                </c:pt>
                <c:pt idx="1">
                  <c:v>6.9572056912077318E-3</c:v>
                </c:pt>
                <c:pt idx="2">
                  <c:v>7.0660959968001438E-3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0.6940809130233444</c:v>
                </c:pt>
                <c:pt idx="1">
                  <c:v>0.64846858624159343</c:v>
                </c:pt>
                <c:pt idx="2">
                  <c:v>0.37300389185377142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0.10258601323444871</c:v>
                </c:pt>
                <c:pt idx="1">
                  <c:v>0.10222058431927937</c:v>
                </c:pt>
                <c:pt idx="2">
                  <c:v>9.7911813965644759E-2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3.6998234288024963E-2</c:v>
                </c:pt>
                <c:pt idx="1">
                  <c:v>6.0326902202714458E-2</c:v>
                </c:pt>
                <c:pt idx="2">
                  <c:v>0.17656228756905087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8.3952357053617879E-2</c:v>
                </c:pt>
                <c:pt idx="1">
                  <c:v>0.13922108432994595</c:v>
                </c:pt>
                <c:pt idx="2">
                  <c:v>0.2633667285270348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7.3741106623461242E-2</c:v>
                </c:pt>
                <c:pt idx="1">
                  <c:v>4.280563721525911E-2</c:v>
                </c:pt>
                <c:pt idx="2">
                  <c:v>8.2089182087698109E-2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0.95161573824431156</c:v>
                </c:pt>
                <c:pt idx="1">
                  <c:v>0.93912696517344907</c:v>
                </c:pt>
                <c:pt idx="2">
                  <c:v>0.93651036760719231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4.8384261755688412E-2</c:v>
                </c:pt>
                <c:pt idx="1">
                  <c:v>6.0873034826550938E-2</c:v>
                </c:pt>
                <c:pt idx="2">
                  <c:v>6.348963239280761E-2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0.9843965625018205</c:v>
                </c:pt>
                <c:pt idx="1">
                  <c:v>0.9785000973965392</c:v>
                </c:pt>
                <c:pt idx="2">
                  <c:v>0.95693676439087183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1.5603437498179423E-2</c:v>
                </c:pt>
                <c:pt idx="1">
                  <c:v>2.1499902603460703E-2</c:v>
                </c:pt>
                <c:pt idx="2">
                  <c:v>4.3063235609128073E-2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131.40298905081193</c:v>
                </c:pt>
                <c:pt idx="1">
                  <c:v>112.55532919428205</c:v>
                </c:pt>
                <c:pt idx="2">
                  <c:v>58.516969594854558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46.427167984658453</c:v>
                </c:pt>
                <c:pt idx="1">
                  <c:v>36.410219555485725</c:v>
                </c:pt>
                <c:pt idx="2">
                  <c:v>28.866199740465511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25.092350263195144</c:v>
                </c:pt>
                <c:pt idx="1">
                  <c:v>18.550567938273488</c:v>
                </c:pt>
                <c:pt idx="2">
                  <c:v>21.807755417044334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110.31478591436024</c:v>
                </c:pt>
                <c:pt idx="1">
                  <c:v>117.42924562802472</c:v>
                </c:pt>
                <c:pt idx="2">
                  <c:v>152.69964237276227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34.664484680000001</c:v>
                </c:pt>
                <c:pt idx="1">
                  <c:v>34.956164829999999</c:v>
                </c:pt>
                <c:pt idx="2">
                  <c:v>35.115993589999995</c:v>
                </c:pt>
                <c:pt idx="3">
                  <c:v>35.229799480000004</c:v>
                </c:pt>
                <c:pt idx="4">
                  <c:v>35.27901593</c:v>
                </c:pt>
                <c:pt idx="5">
                  <c:v>35.282255219999996</c:v>
                </c:pt>
                <c:pt idx="6">
                  <c:v>35.336151510000001</c:v>
                </c:pt>
                <c:pt idx="7">
                  <c:v>35.442201930000003</c:v>
                </c:pt>
                <c:pt idx="8">
                  <c:v>35.58982014</c:v>
                </c:pt>
                <c:pt idx="9">
                  <c:v>35.765209260000006</c:v>
                </c:pt>
                <c:pt idx="10">
                  <c:v>35.958833370000001</c:v>
                </c:pt>
                <c:pt idx="11">
                  <c:v>36.159293630000001</c:v>
                </c:pt>
                <c:pt idx="12">
                  <c:v>36.361853719999999</c:v>
                </c:pt>
                <c:pt idx="13">
                  <c:v>36.563646719999994</c:v>
                </c:pt>
                <c:pt idx="14">
                  <c:v>36.763593910000004</c:v>
                </c:pt>
                <c:pt idx="15">
                  <c:v>36.962503380000001</c:v>
                </c:pt>
                <c:pt idx="16">
                  <c:v>37.158297919999995</c:v>
                </c:pt>
                <c:pt idx="17">
                  <c:v>37.353155570000006</c:v>
                </c:pt>
                <c:pt idx="18">
                  <c:v>37.548942650000001</c:v>
                </c:pt>
                <c:pt idx="19">
                  <c:v>37.74731431</c:v>
                </c:pt>
                <c:pt idx="20">
                  <c:v>37.949559910000005</c:v>
                </c:pt>
                <c:pt idx="21">
                  <c:v>38.161441429999996</c:v>
                </c:pt>
                <c:pt idx="22">
                  <c:v>38.390874680000003</c:v>
                </c:pt>
                <c:pt idx="23">
                  <c:v>38.61394301</c:v>
                </c:pt>
                <c:pt idx="24">
                  <c:v>38.881323680000001</c:v>
                </c:pt>
                <c:pt idx="25">
                  <c:v>39.116914080000001</c:v>
                </c:pt>
                <c:pt idx="26">
                  <c:v>39.338027929999996</c:v>
                </c:pt>
                <c:pt idx="27">
                  <c:v>39.5986926</c:v>
                </c:pt>
                <c:pt idx="28">
                  <c:v>39.831940459999998</c:v>
                </c:pt>
                <c:pt idx="29">
                  <c:v>40.053971709999999</c:v>
                </c:pt>
                <c:pt idx="30">
                  <c:v>40.327830419999998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8.5699666399887166E-3</c:v>
                </c:pt>
                <c:pt idx="1">
                  <c:v>1.3125741033988596E-2</c:v>
                </c:pt>
                <c:pt idx="2">
                  <c:v>2.0938089341415674E-2</c:v>
                </c:pt>
                <c:pt idx="3">
                  <c:v>2.9339521208083807E-2</c:v>
                </c:pt>
                <c:pt idx="4">
                  <c:v>3.8379096420561636E-2</c:v>
                </c:pt>
                <c:pt idx="5">
                  <c:v>4.8214293031804668E-2</c:v>
                </c:pt>
                <c:pt idx="6">
                  <c:v>5.9297712978365023E-2</c:v>
                </c:pt>
                <c:pt idx="7">
                  <c:v>7.1777590399841162E-2</c:v>
                </c:pt>
                <c:pt idx="8">
                  <c:v>8.5747638004219473E-2</c:v>
                </c:pt>
                <c:pt idx="9">
                  <c:v>0.10126864684811857</c:v>
                </c:pt>
                <c:pt idx="10">
                  <c:v>0.11839693958347125</c:v>
                </c:pt>
                <c:pt idx="11">
                  <c:v>0.13714812935077791</c:v>
                </c:pt>
                <c:pt idx="12">
                  <c:v>0.15754087135137401</c:v>
                </c:pt>
                <c:pt idx="13">
                  <c:v>0.17956817719192755</c:v>
                </c:pt>
                <c:pt idx="14">
                  <c:v>0.20319468179002087</c:v>
                </c:pt>
                <c:pt idx="15">
                  <c:v>0.22835662574648916</c:v>
                </c:pt>
                <c:pt idx="16">
                  <c:v>0.25492503104943082</c:v>
                </c:pt>
                <c:pt idx="17">
                  <c:v>0.28276428587690539</c:v>
                </c:pt>
                <c:pt idx="18">
                  <c:v>0.31169995595069039</c:v>
                </c:pt>
                <c:pt idx="19">
                  <c:v>0.3415256143556879</c:v>
                </c:pt>
                <c:pt idx="20">
                  <c:v>0.37200945369276611</c:v>
                </c:pt>
                <c:pt idx="21">
                  <c:v>0.40294702594518844</c:v>
                </c:pt>
                <c:pt idx="22">
                  <c:v>0.43414618184469045</c:v>
                </c:pt>
                <c:pt idx="23">
                  <c:v>0.46513121349323699</c:v>
                </c:pt>
                <c:pt idx="24">
                  <c:v>0.49611874042041354</c:v>
                </c:pt>
                <c:pt idx="25">
                  <c:v>0.52620315186171762</c:v>
                </c:pt>
                <c:pt idx="26">
                  <c:v>0.55538797391870176</c:v>
                </c:pt>
                <c:pt idx="27">
                  <c:v>0.58396728153595656</c:v>
                </c:pt>
                <c:pt idx="28">
                  <c:v>0.61125859922517067</c:v>
                </c:pt>
                <c:pt idx="29">
                  <c:v>0.63732558296152053</c:v>
                </c:pt>
                <c:pt idx="30">
                  <c:v>0.66254784380240406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0.10383959280597041</c:v>
                </c:pt>
                <c:pt idx="1">
                  <c:v>5.8196364030149293E-2</c:v>
                </c:pt>
                <c:pt idx="2">
                  <c:v>1.5182770020683894E-2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0.71137286657047749</c:v>
                </c:pt>
                <c:pt idx="1">
                  <c:v>0.61278761266442061</c:v>
                </c:pt>
                <c:pt idx="2">
                  <c:v>0.22230079606647982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0.17621757415665121</c:v>
                </c:pt>
                <c:pt idx="1">
                  <c:v>0.21061908371917795</c:v>
                </c:pt>
                <c:pt idx="2">
                  <c:v>9.9968590003806118E-2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8.5699666399887166E-3</c:v>
                </c:pt>
                <c:pt idx="1">
                  <c:v>0.11839693958347125</c:v>
                </c:pt>
                <c:pt idx="2">
                  <c:v>0.66254784380240406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/Users/alma.monserand/Desktop/Temporaire/reporting%202%20-%20energie%20SNBC3%20-%20template%20parts%20modales%20voyag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4.5" x14ac:dyDescent="0.35"/>
  <cols>
    <col min="2" max="2" width="14.453125" customWidth="1"/>
    <col min="3" max="3" width="18.54296875" bestFit="1" customWidth="1"/>
    <col min="4" max="4" width="18.54296875" customWidth="1"/>
    <col min="5" max="8" width="5.54296875" customWidth="1"/>
    <col min="9" max="23" width="7.453125" customWidth="1"/>
    <col min="25" max="58" width="11.453125" style="3"/>
  </cols>
  <sheetData>
    <row r="1" spans="1:29" ht="28.5" x14ac:dyDescent="0.6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5" x14ac:dyDescent="0.55000000000000004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5" x14ac:dyDescent="0.55000000000000004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5" x14ac:dyDescent="0.55000000000000004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3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35">
      <c r="A7" s="3"/>
      <c r="B7" s="312" t="s">
        <v>0</v>
      </c>
      <c r="C7" s="5" t="s">
        <v>1</v>
      </c>
      <c r="D7" s="2"/>
      <c r="E7" s="6">
        <f>SUM(E8:E9)</f>
        <v>89.447820110999999</v>
      </c>
      <c r="F7" s="6">
        <f>SUM(F8:F9)</f>
        <v>74.147607398999995</v>
      </c>
      <c r="G7" s="84">
        <f t="shared" ref="G7:R7" si="1">SUM(G8:G9)</f>
        <v>71.778057803999999</v>
      </c>
      <c r="H7" s="6">
        <f t="shared" si="1"/>
        <v>71.053715384</v>
      </c>
      <c r="I7" s="85">
        <f t="shared" si="1"/>
        <v>70.50641395000001</v>
      </c>
      <c r="J7" s="84">
        <f t="shared" si="1"/>
        <v>70.882270478999999</v>
      </c>
      <c r="K7" s="6">
        <f t="shared" si="1"/>
        <v>70.969602871000006</v>
      </c>
      <c r="L7" s="6">
        <f t="shared" si="1"/>
        <v>71.034945468999993</v>
      </c>
      <c r="M7" s="6">
        <f t="shared" si="1"/>
        <v>70.102907836</v>
      </c>
      <c r="N7" s="85">
        <f t="shared" si="1"/>
        <v>68.810369186000003</v>
      </c>
      <c r="O7" s="84">
        <f t="shared" si="1"/>
        <v>67.649972333999997</v>
      </c>
      <c r="P7" s="6">
        <f t="shared" si="1"/>
        <v>66.870664339000001</v>
      </c>
      <c r="Q7" s="6">
        <f t="shared" si="1"/>
        <v>66.374050652000008</v>
      </c>
      <c r="R7" s="6">
        <f t="shared" si="1"/>
        <v>66.084785496999999</v>
      </c>
      <c r="S7" s="85">
        <f>SUM(S8:S9)</f>
        <v>65.921469922</v>
      </c>
      <c r="T7" s="94">
        <f>SUM(T8:T9)</f>
        <v>63.073614210000002</v>
      </c>
      <c r="U7" s="94">
        <f>SUM(U8:U9)</f>
        <v>58.899816666000007</v>
      </c>
      <c r="V7" s="94">
        <f>SUM(V8:V9)</f>
        <v>55.073637022</v>
      </c>
      <c r="W7" s="94">
        <f>SUM(W8:W9)</f>
        <v>52.214233370000002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35">
      <c r="A8" s="3"/>
      <c r="B8" s="313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70.502505619999994</v>
      </c>
      <c r="G8" s="22">
        <f>VLOOKUP($D8,Résultats!$B$2:$AX$476,G$5,FALSE)</f>
        <v>67.643619000000001</v>
      </c>
      <c r="H8" s="16">
        <f>VLOOKUP($D8,Résultats!$B$2:$AX$476,H$5,FALSE)</f>
        <v>66.740425860000002</v>
      </c>
      <c r="I8" s="86">
        <f>VLOOKUP($D8,Résultats!$B$2:$AX$476,I$5,FALSE)</f>
        <v>67.162672310000005</v>
      </c>
      <c r="J8" s="22">
        <f>VLOOKUP($D8,Résultats!$B$2:$AX$476,J$5,FALSE)</f>
        <v>67.337816739999994</v>
      </c>
      <c r="K8" s="16">
        <f>VLOOKUP($D8,Résultats!$B$2:$AX$476,K$5,FALSE)</f>
        <v>67.242132620000007</v>
      </c>
      <c r="L8" s="16">
        <f>VLOOKUP($D8,Résultats!$B$2:$AX$476,L$5,FALSE)</f>
        <v>67.129554429999999</v>
      </c>
      <c r="M8" s="16">
        <f>VLOOKUP($D8,Résultats!$B$2:$AX$476,M$5,FALSE)</f>
        <v>66.135788410000004</v>
      </c>
      <c r="N8" s="86">
        <f>VLOOKUP($D8,Résultats!$B$2:$AX$476,N$5,FALSE)</f>
        <v>64.8049781</v>
      </c>
      <c r="O8" s="22">
        <f>VLOOKUP($D8,Résultats!$B$2:$AX$476,O$5,FALSE)</f>
        <v>63.716234870000001</v>
      </c>
      <c r="P8" s="16">
        <f>VLOOKUP($D8,Résultats!$B$2:$AX$476,P$5,FALSE)</f>
        <v>62.986306519999999</v>
      </c>
      <c r="Q8" s="16">
        <f>VLOOKUP($D8,Résultats!$B$2:$AX$476,Q$5,FALSE)</f>
        <v>62.522578420000002</v>
      </c>
      <c r="R8" s="16">
        <f>VLOOKUP($D8,Résultats!$B$2:$AX$476,R$5,FALSE)</f>
        <v>62.253587750000001</v>
      </c>
      <c r="S8" s="86">
        <f>VLOOKUP($D8,Résultats!$B$2:$AX$476,S$5,FALSE)</f>
        <v>62.103151750000002</v>
      </c>
      <c r="T8" s="95">
        <f>VLOOKUP($D8,Résultats!$B$2:$AX$476,T$5,FALSE)</f>
        <v>59.455034840000003</v>
      </c>
      <c r="U8" s="95">
        <f>VLOOKUP($D8,Résultats!$B$2:$AX$476,U$5,FALSE)</f>
        <v>55.531183740000003</v>
      </c>
      <c r="V8" s="95">
        <f>VLOOKUP($D8,Résultats!$B$2:$AX$476,V$5,FALSE)</f>
        <v>51.873503190000001</v>
      </c>
      <c r="W8" s="95">
        <f>VLOOKUP($D8,Résultats!$B$2:$AX$476,W$5,FALSE)</f>
        <v>49.105680249999999</v>
      </c>
      <c r="X8" s="45">
        <f>W8-'[1]Cibles THREEME'!$H4</f>
        <v>38.705073018808505</v>
      </c>
      <c r="Y8" s="75"/>
      <c r="Z8" s="198" t="s">
        <v>68</v>
      </c>
      <c r="AA8" s="199">
        <f>I27</f>
        <v>230.64031465520003</v>
      </c>
      <c r="AB8" s="199">
        <f>S27</f>
        <v>232.17784735869998</v>
      </c>
      <c r="AC8" s="89">
        <f>W27</f>
        <v>215.26016797130001</v>
      </c>
    </row>
    <row r="9" spans="1:29" x14ac:dyDescent="0.35">
      <c r="A9" s="3"/>
      <c r="B9" s="314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3.645101779</v>
      </c>
      <c r="G9" s="22">
        <f>VLOOKUP($D9,Résultats!$B$2:$AX$476,G$5,FALSE)</f>
        <v>4.1344388040000002</v>
      </c>
      <c r="H9" s="16">
        <f>VLOOKUP($D9,Résultats!$B$2:$AX$476,H$5,FALSE)</f>
        <v>4.313289524</v>
      </c>
      <c r="I9" s="86">
        <f>VLOOKUP($D9,Résultats!$B$2:$AX$476,I$5,FALSE)</f>
        <v>3.3437416400000002</v>
      </c>
      <c r="J9" s="22">
        <f>VLOOKUP($D9,Résultats!$B$2:$AX$476,J$5,FALSE)</f>
        <v>3.5444537390000002</v>
      </c>
      <c r="K9" s="16">
        <f>VLOOKUP($D9,Résultats!$B$2:$AX$476,K$5,FALSE)</f>
        <v>3.7274702510000002</v>
      </c>
      <c r="L9" s="16">
        <f>VLOOKUP($D9,Résultats!$B$2:$AX$476,L$5,FALSE)</f>
        <v>3.905391039</v>
      </c>
      <c r="M9" s="16">
        <f>VLOOKUP($D9,Résultats!$B$2:$AX$476,M$5,FALSE)</f>
        <v>3.967119426</v>
      </c>
      <c r="N9" s="86">
        <f>VLOOKUP($D9,Résultats!$B$2:$AX$476,N$5,FALSE)</f>
        <v>4.0053910860000004</v>
      </c>
      <c r="O9" s="22">
        <f>VLOOKUP($D9,Résultats!$B$2:$AX$476,O$5,FALSE)</f>
        <v>3.933737464</v>
      </c>
      <c r="P9" s="16">
        <f>VLOOKUP($D9,Résultats!$B$2:$AX$476,P$5,FALSE)</f>
        <v>3.8843578189999999</v>
      </c>
      <c r="Q9" s="16">
        <f>VLOOKUP($D9,Résultats!$B$2:$AX$476,Q$5,FALSE)</f>
        <v>3.8514722319999999</v>
      </c>
      <c r="R9" s="16">
        <f>VLOOKUP($D9,Résultats!$B$2:$AX$476,R$5,FALSE)</f>
        <v>3.831197747</v>
      </c>
      <c r="S9" s="86">
        <f>VLOOKUP($D9,Résultats!$B$2:$AX$476,S$5,FALSE)</f>
        <v>3.8183181720000001</v>
      </c>
      <c r="T9" s="95">
        <f>VLOOKUP($D9,Résultats!$B$2:$AX$476,T$5,FALSE)</f>
        <v>3.61857937</v>
      </c>
      <c r="U9" s="95">
        <f>VLOOKUP($D9,Résultats!$B$2:$AX$476,U$5,FALSE)</f>
        <v>3.3686329260000001</v>
      </c>
      <c r="V9" s="95">
        <f>VLOOKUP($D9,Résultats!$B$2:$AX$476,V$5,FALSE)</f>
        <v>3.2001338320000001</v>
      </c>
      <c r="W9" s="95">
        <f>VLOOKUP($D9,Résultats!$B$2:$AX$476,W$5,FALSE)</f>
        <v>3.1085531199999998</v>
      </c>
      <c r="X9" s="45">
        <f>W9-'[1]Cibles THREEME'!$H5</f>
        <v>-0.38828809557708288</v>
      </c>
      <c r="Y9" s="75"/>
      <c r="Z9" s="75"/>
      <c r="AA9" s="75"/>
      <c r="AB9" s="75"/>
      <c r="AC9" s="75"/>
    </row>
    <row r="10" spans="1:29" ht="15" customHeight="1" x14ac:dyDescent="0.35">
      <c r="A10" s="3"/>
      <c r="B10" s="31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141.24011748350003</v>
      </c>
      <c r="G10" s="21">
        <f t="shared" ref="G10:R10" si="2">SUM(G11:G18)</f>
        <v>136.10225356469999</v>
      </c>
      <c r="H10" s="8">
        <f t="shared" si="2"/>
        <v>132.24694008040001</v>
      </c>
      <c r="I10" s="87">
        <f t="shared" si="2"/>
        <v>123.02128376830002</v>
      </c>
      <c r="J10" s="21">
        <f t="shared" si="2"/>
        <v>118.50496528180001</v>
      </c>
      <c r="K10" s="8">
        <f t="shared" si="2"/>
        <v>115.34416749180001</v>
      </c>
      <c r="L10" s="8">
        <f t="shared" si="2"/>
        <v>112.88514099439989</v>
      </c>
      <c r="M10" s="8">
        <f t="shared" si="2"/>
        <v>120.8556947686</v>
      </c>
      <c r="N10" s="87">
        <f t="shared" si="2"/>
        <v>129.36701513680003</v>
      </c>
      <c r="O10" s="21">
        <f t="shared" si="2"/>
        <v>130.01370541949998</v>
      </c>
      <c r="P10" s="8">
        <f t="shared" si="2"/>
        <v>130.8137206358</v>
      </c>
      <c r="Q10" s="8">
        <f t="shared" si="2"/>
        <v>131.7455374253</v>
      </c>
      <c r="R10" s="8">
        <f t="shared" si="2"/>
        <v>132.48790113050001</v>
      </c>
      <c r="S10" s="87">
        <f>SUM(S11:S18)</f>
        <v>133.33267221109998</v>
      </c>
      <c r="T10" s="96">
        <f>SUM(T11:T18)</f>
        <v>126.5321739051</v>
      </c>
      <c r="U10" s="96">
        <f>SUM(U11:U18)</f>
        <v>124.05626849510003</v>
      </c>
      <c r="V10" s="96">
        <f>SUM(V11:V18)</f>
        <v>123.0734816394</v>
      </c>
      <c r="W10" s="96">
        <f>SUM(W11:W18)</f>
        <v>125.3966381666</v>
      </c>
      <c r="X10" s="45"/>
      <c r="Y10" s="75"/>
      <c r="Z10" s="75"/>
      <c r="AA10" s="75"/>
      <c r="AB10" s="75"/>
      <c r="AC10" s="75"/>
    </row>
    <row r="11" spans="1:29" x14ac:dyDescent="0.35">
      <c r="A11" s="3"/>
      <c r="B11" s="313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125.1957852</v>
      </c>
      <c r="G11" s="22">
        <f>VLOOKUP($D11,Résultats!$B$2:$AX$476,G$5,FALSE)</f>
        <v>117.68277329999999</v>
      </c>
      <c r="H11" s="16">
        <f>VLOOKUP($D11,Résultats!$B$2:$AX$476,H$5,FALSE)</f>
        <v>113.1112857</v>
      </c>
      <c r="I11" s="86">
        <f>VLOOKUP($D11,Résultats!$B$2:$AX$476,I$5,FALSE)</f>
        <v>103.2860992</v>
      </c>
      <c r="J11" s="22">
        <f>VLOOKUP($D11,Résultats!$B$2:$AX$476,J$5,FALSE)</f>
        <v>99.545099239999999</v>
      </c>
      <c r="K11" s="16">
        <f>VLOOKUP($D11,Résultats!$B$2:$AX$476,K$5,FALSE)</f>
        <v>96.979519890000006</v>
      </c>
      <c r="L11" s="16">
        <f>VLOOKUP($D11,Résultats!$B$2:$AX$476,L$5,FALSE)</f>
        <v>95.037455159999894</v>
      </c>
      <c r="M11" s="16">
        <f>VLOOKUP($D11,Résultats!$B$2:$AX$476,M$5,FALSE)</f>
        <v>102.1754195</v>
      </c>
      <c r="N11" s="86">
        <f>VLOOKUP($D11,Résultats!$B$2:$AX$476,N$5,FALSE)</f>
        <v>109.8200142</v>
      </c>
      <c r="O11" s="22">
        <f>VLOOKUP($D11,Résultats!$B$2:$AX$476,O$5,FALSE)</f>
        <v>110.00970100000001</v>
      </c>
      <c r="P11" s="16">
        <f>VLOOKUP($D11,Résultats!$B$2:$AX$476,P$5,FALSE)</f>
        <v>110.34046840000001</v>
      </c>
      <c r="Q11" s="16">
        <f>VLOOKUP($D11,Résultats!$B$2:$AX$476,Q$5,FALSE)</f>
        <v>110.7930262</v>
      </c>
      <c r="R11" s="16">
        <f>VLOOKUP($D11,Résultats!$B$2:$AX$476,R$5,FALSE)</f>
        <v>111.13613890000001</v>
      </c>
      <c r="S11" s="86">
        <f>VLOOKUP($D11,Résultats!$B$2:$AX$476,S$5,FALSE)</f>
        <v>111.57486609999999</v>
      </c>
      <c r="T11" s="95">
        <f>VLOOKUP($D11,Résultats!$B$2:$AX$476,T$5,FALSE)</f>
        <v>100.87202430000001</v>
      </c>
      <c r="U11" s="95">
        <f>VLOOKUP($D11,Résultats!$B$2:$AX$476,U$5,FALSE)</f>
        <v>93.056850449999999</v>
      </c>
      <c r="V11" s="95">
        <f>VLOOKUP($D11,Résultats!$B$2:$AX$476,V$5,FALSE)</f>
        <v>86.018406510000005</v>
      </c>
      <c r="W11" s="95">
        <f>VLOOKUP($D11,Résultats!$B$2:$AX$476,W$5,FALSE)</f>
        <v>79.101306199999996</v>
      </c>
      <c r="X11" s="45">
        <f>W11-'[1]Cibles THREEME'!$H10</f>
        <v>76.443602768435866</v>
      </c>
      <c r="Y11" s="75"/>
      <c r="Z11" s="75"/>
      <c r="AA11" s="75"/>
      <c r="AB11" s="75"/>
      <c r="AC11" s="75"/>
    </row>
    <row r="12" spans="1:29" x14ac:dyDescent="0.35">
      <c r="A12" s="3"/>
      <c r="B12" s="313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0.60013811579999998</v>
      </c>
      <c r="G12" s="22">
        <f>VLOOKUP($D12,Résultats!$B$2:$AX$476,G$5,FALSE)</f>
        <v>0.43011579929999999</v>
      </c>
      <c r="H12" s="16">
        <f>VLOOKUP($D12,Résultats!$B$2:$AX$476,H$5,FALSE)</f>
        <v>0.3776306834</v>
      </c>
      <c r="I12" s="86">
        <f>VLOOKUP($D12,Résultats!$B$2:$AX$476,I$5,FALSE)</f>
        <v>0.3275240418</v>
      </c>
      <c r="J12" s="22">
        <f>VLOOKUP($D12,Résultats!$B$2:$AX$476,J$5,FALSE)</f>
        <v>0.51376224770000001</v>
      </c>
      <c r="K12" s="16">
        <f>VLOOKUP($D12,Résultats!$B$2:$AX$476,K$5,FALSE)</f>
        <v>0.68490687839999997</v>
      </c>
      <c r="L12" s="16">
        <f>VLOOKUP($D12,Résultats!$B$2:$AX$476,L$5,FALSE)</f>
        <v>0.84391129850000002</v>
      </c>
      <c r="M12" s="16">
        <f>VLOOKUP($D12,Résultats!$B$2:$AX$476,M$5,FALSE)</f>
        <v>0.78412957679999995</v>
      </c>
      <c r="N12" s="86">
        <f>VLOOKUP($D12,Résultats!$B$2:$AX$476,N$5,FALSE)</f>
        <v>0.71218991789999997</v>
      </c>
      <c r="O12" s="22">
        <f>VLOOKUP($D12,Résultats!$B$2:$AX$476,O$5,FALSE)</f>
        <v>0.70785655759999999</v>
      </c>
      <c r="P12" s="16">
        <f>VLOOKUP($D12,Résultats!$B$2:$AX$476,P$5,FALSE)</f>
        <v>0.70439143989999997</v>
      </c>
      <c r="Q12" s="16">
        <f>VLOOKUP($D12,Résultats!$B$2:$AX$476,Q$5,FALSE)</f>
        <v>0.70165038339999997</v>
      </c>
      <c r="R12" s="16">
        <f>VLOOKUP($D12,Résultats!$B$2:$AX$476,R$5,FALSE)</f>
        <v>0.69837781180000003</v>
      </c>
      <c r="S12" s="86">
        <f>VLOOKUP($D12,Résultats!$B$2:$AX$476,S$5,FALSE)</f>
        <v>0.69566886630000002</v>
      </c>
      <c r="T12" s="95">
        <f>VLOOKUP($D12,Résultats!$B$2:$AX$476,T$5,FALSE)</f>
        <v>0.74068023309999997</v>
      </c>
      <c r="U12" s="95">
        <f>VLOOKUP($D12,Résultats!$B$2:$AX$476,U$5,FALSE)</f>
        <v>0.72541872460000001</v>
      </c>
      <c r="V12" s="95">
        <f>VLOOKUP($D12,Résultats!$B$2:$AX$476,V$5,FALSE)</f>
        <v>0.805597177</v>
      </c>
      <c r="W12" s="95">
        <f>VLOOKUP($D12,Résultats!$B$2:$AX$476,W$5,FALSE)</f>
        <v>0.87432909920000002</v>
      </c>
      <c r="X12" s="45">
        <f>W12-'[1]Cibles THREEME'!$H11</f>
        <v>0.87432909920000002</v>
      </c>
      <c r="Y12" s="75"/>
      <c r="Z12" s="200"/>
      <c r="AA12" s="188"/>
      <c r="AB12" s="188"/>
      <c r="AC12" s="188"/>
    </row>
    <row r="13" spans="1:29" x14ac:dyDescent="0.35">
      <c r="A13" s="3"/>
      <c r="B13" s="313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2.6827369509999999</v>
      </c>
      <c r="G13" s="22">
        <f>VLOOKUP($D13,Résultats!$B$2:$AX$476,G$5,FALSE)</f>
        <v>3.477265338</v>
      </c>
      <c r="H13" s="16">
        <f>VLOOKUP($D13,Résultats!$B$2:$AX$476,H$5,FALSE)</f>
        <v>3.720112839</v>
      </c>
      <c r="I13" s="86">
        <f>VLOOKUP($D13,Résultats!$B$2:$AX$476,I$5,FALSE)</f>
        <v>5.7526616290000003</v>
      </c>
      <c r="J13" s="22">
        <f>VLOOKUP($D13,Résultats!$B$2:$AX$476,J$5,FALSE)</f>
        <v>4.2137295229999996</v>
      </c>
      <c r="K13" s="16">
        <f>VLOOKUP($D13,Résultats!$B$2:$AX$476,K$5,FALSE)</f>
        <v>2.862769669</v>
      </c>
      <c r="L13" s="16">
        <f>VLOOKUP($D13,Résultats!$B$2:$AX$476,L$5,FALSE)</f>
        <v>1.637843937</v>
      </c>
      <c r="M13" s="16">
        <f>VLOOKUP($D13,Résultats!$B$2:$AX$476,M$5,FALSE)</f>
        <v>1.674146132</v>
      </c>
      <c r="N13" s="86">
        <f>VLOOKUP($D13,Résultats!$B$2:$AX$476,N$5,FALSE)</f>
        <v>1.7091485049999999</v>
      </c>
      <c r="O13" s="22">
        <f>VLOOKUP($D13,Résultats!$B$2:$AX$476,O$5,FALSE)</f>
        <v>1.697475351</v>
      </c>
      <c r="P13" s="16">
        <f>VLOOKUP($D13,Résultats!$B$2:$AX$476,P$5,FALSE)</f>
        <v>1.6879848850000001</v>
      </c>
      <c r="Q13" s="16">
        <f>VLOOKUP($D13,Résultats!$B$2:$AX$476,Q$5,FALSE)</f>
        <v>1.6803284030000001</v>
      </c>
      <c r="R13" s="16">
        <f>VLOOKUP($D13,Résultats!$B$2:$AX$476,R$5,FALSE)</f>
        <v>1.6721281720000001</v>
      </c>
      <c r="S13" s="86">
        <f>VLOOKUP($D13,Résultats!$B$2:$AX$476,S$5,FALSE)</f>
        <v>1.6652792809999999</v>
      </c>
      <c r="T13" s="95">
        <f>VLOOKUP($D13,Résultats!$B$2:$AX$476,T$5,FALSE)</f>
        <v>1.6459558889999999</v>
      </c>
      <c r="U13" s="95">
        <f>VLOOKUP($D13,Résultats!$B$2:$AX$476,U$5,FALSE)</f>
        <v>1.677316458</v>
      </c>
      <c r="V13" s="95">
        <f>VLOOKUP($D13,Résultats!$B$2:$AX$476,V$5,FALSE)</f>
        <v>1.7360680289999999</v>
      </c>
      <c r="W13" s="95">
        <f>VLOOKUP($D13,Résultats!$B$2:$AX$476,W$5,FALSE)</f>
        <v>5.1457519920000001</v>
      </c>
      <c r="X13" s="45">
        <f>W13-'[1]Cibles THREEME'!$H12</f>
        <v>2.8528313843760396</v>
      </c>
      <c r="Y13" s="75"/>
    </row>
    <row r="14" spans="1:29" x14ac:dyDescent="0.35">
      <c r="A14" s="3"/>
      <c r="B14" s="313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3.1528464110000001</v>
      </c>
      <c r="G14" s="22">
        <f>VLOOKUP($D14,Résultats!$B$2:$AX$476,G$5,FALSE)</f>
        <v>2.410498858</v>
      </c>
      <c r="H14" s="16">
        <f>VLOOKUP($D14,Résultats!$B$2:$AX$476,H$5,FALSE)</f>
        <v>2.1618611730000001</v>
      </c>
      <c r="I14" s="86">
        <f>VLOOKUP($D14,Résultats!$B$2:$AX$476,I$5,FALSE)</f>
        <v>0.90267165650000003</v>
      </c>
      <c r="J14" s="22">
        <f>VLOOKUP($D14,Résultats!$B$2:$AX$476,J$5,FALSE)</f>
        <v>0.70882417909999995</v>
      </c>
      <c r="K14" s="16">
        <f>VLOOKUP($D14,Résultats!$B$2:$AX$476,K$5,FALSE)</f>
        <v>0.54082703539999999</v>
      </c>
      <c r="L14" s="16">
        <f>VLOOKUP($D14,Résultats!$B$2:$AX$476,L$5,FALSE)</f>
        <v>0.39000376190000002</v>
      </c>
      <c r="M14" s="16">
        <f>VLOOKUP($D14,Résultats!$B$2:$AX$476,M$5,FALSE)</f>
        <v>0.33109858780000001</v>
      </c>
      <c r="N14" s="86">
        <f>VLOOKUP($D14,Résultats!$B$2:$AX$476,N$5,FALSE)</f>
        <v>0.26145240689999999</v>
      </c>
      <c r="O14" s="22">
        <f>VLOOKUP($D14,Résultats!$B$2:$AX$476,O$5,FALSE)</f>
        <v>0.26182480089999999</v>
      </c>
      <c r="P14" s="16">
        <f>VLOOKUP($D14,Résultats!$B$2:$AX$476,P$5,FALSE)</f>
        <v>0.26253598789999999</v>
      </c>
      <c r="Q14" s="16">
        <f>VLOOKUP($D14,Résultats!$B$2:$AX$476,Q$5,FALSE)</f>
        <v>0.2635398269</v>
      </c>
      <c r="R14" s="16">
        <f>VLOOKUP($D14,Résultats!$B$2:$AX$476,R$5,FALSE)</f>
        <v>0.26427026170000001</v>
      </c>
      <c r="S14" s="86">
        <f>VLOOKUP($D14,Résultats!$B$2:$AX$476,S$5,FALSE)</f>
        <v>0.2652284808</v>
      </c>
      <c r="T14" s="95">
        <f>VLOOKUP($D14,Résultats!$B$2:$AX$476,T$5,FALSE)</f>
        <v>0.26551105699999999</v>
      </c>
      <c r="U14" s="95">
        <f>VLOOKUP($D14,Résultats!$B$2:$AX$476,U$5,FALSE)</f>
        <v>0.27438007349999999</v>
      </c>
      <c r="V14" s="95">
        <f>VLOOKUP($D14,Résultats!$B$2:$AX$476,V$5,FALSE)</f>
        <v>0.28843245239999998</v>
      </c>
      <c r="W14" s="95">
        <f>VLOOKUP($D14,Résultats!$B$2:$AX$476,W$5,FALSE)</f>
        <v>0.30748473840000001</v>
      </c>
      <c r="X14" s="45">
        <f>W14-'[1]Cibles THREEME'!$H13</f>
        <v>0.30748473840000001</v>
      </c>
      <c r="Y14" s="75"/>
    </row>
    <row r="15" spans="1:29" x14ac:dyDescent="0.35">
      <c r="A15" s="3"/>
      <c r="B15" s="313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1.7183561730000001</v>
      </c>
      <c r="G15" s="22">
        <f>VLOOKUP($D15,Résultats!$B$2:$AX$476,G$5,FALSE)</f>
        <v>2.5010296529999998</v>
      </c>
      <c r="H15" s="16">
        <f>VLOOKUP($D15,Résultats!$B$2:$AX$476,H$5,FALSE)</f>
        <v>2.7811417770000002</v>
      </c>
      <c r="I15" s="86">
        <f>VLOOKUP($D15,Résultats!$B$2:$AX$476,I$5,FALSE)</f>
        <v>3.6755991799999999</v>
      </c>
      <c r="J15" s="22">
        <f>VLOOKUP($D15,Résultats!$B$2:$AX$476,J$5,FALSE)</f>
        <v>3.7481701059999999</v>
      </c>
      <c r="K15" s="16">
        <f>VLOOKUP($D15,Résultats!$B$2:$AX$476,K$5,FALSE)</f>
        <v>3.8473923729999999</v>
      </c>
      <c r="L15" s="16">
        <f>VLOOKUP($D15,Résultats!$B$2:$AX$476,L$5,FALSE)</f>
        <v>3.9580708840000001</v>
      </c>
      <c r="M15" s="16">
        <f>VLOOKUP($D15,Résultats!$B$2:$AX$476,M$5,FALSE)</f>
        <v>4.5155582479999996</v>
      </c>
      <c r="N15" s="86">
        <f>VLOOKUP($D15,Résultats!$B$2:$AX$476,N$5,FALSE)</f>
        <v>5.1169852870000003</v>
      </c>
      <c r="O15" s="22">
        <f>VLOOKUP($D15,Résultats!$B$2:$AX$476,O$5,FALSE)</f>
        <v>5.4707837269999997</v>
      </c>
      <c r="P15" s="16">
        <f>VLOOKUP($D15,Résultats!$B$2:$AX$476,P$5,FALSE)</f>
        <v>5.8339910829999999</v>
      </c>
      <c r="Q15" s="16">
        <f>VLOOKUP($D15,Résultats!$B$2:$AX$476,Q$5,FALSE)</f>
        <v>6.2068909620000001</v>
      </c>
      <c r="R15" s="16">
        <f>VLOOKUP($D15,Résultats!$B$2:$AX$476,R$5,FALSE)</f>
        <v>6.4661220080000001</v>
      </c>
      <c r="S15" s="86">
        <f>VLOOKUP($D15,Résultats!$B$2:$AX$476,S$5,FALSE)</f>
        <v>6.7327146820000001</v>
      </c>
      <c r="T15" s="95">
        <f>VLOOKUP($D15,Résultats!$B$2:$AX$476,T$5,FALSE)</f>
        <v>8.6936687450000001</v>
      </c>
      <c r="U15" s="95">
        <f>VLOOKUP($D15,Résultats!$B$2:$AX$476,U$5,FALSE)</f>
        <v>11.0780253</v>
      </c>
      <c r="V15" s="95">
        <f>VLOOKUP($D15,Résultats!$B$2:$AX$476,V$5,FALSE)</f>
        <v>13.856565460000001</v>
      </c>
      <c r="W15" s="95">
        <f>VLOOKUP($D15,Résultats!$B$2:$AX$476,W$5,FALSE)</f>
        <v>16.99478787</v>
      </c>
      <c r="X15" s="45">
        <f>W15-'[1]Cibles THREEME'!$H14</f>
        <v>-0.77821298984522613</v>
      </c>
      <c r="Y15" s="75"/>
    </row>
    <row r="16" spans="1:29" x14ac:dyDescent="0.35">
      <c r="A16" s="3"/>
      <c r="B16" s="313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0.60264624069999995</v>
      </c>
      <c r="G16" s="22">
        <f>VLOOKUP($D16,Résultats!$B$2:$AX$476,G$5,FALSE)</f>
        <v>0.96367761740000002</v>
      </c>
      <c r="H16" s="16">
        <f>VLOOKUP($D16,Résultats!$B$2:$AX$476,H$5,FALSE)</f>
        <v>1.105750851</v>
      </c>
      <c r="I16" s="86">
        <f>VLOOKUP($D16,Résultats!$B$2:$AX$476,I$5,FALSE)</f>
        <v>1.6198554080000001</v>
      </c>
      <c r="J16" s="22">
        <f>VLOOKUP($D16,Résultats!$B$2:$AX$476,J$5,FALSE)</f>
        <v>1.6518377870000001</v>
      </c>
      <c r="K16" s="16">
        <f>VLOOKUP($D16,Résultats!$B$2:$AX$476,K$5,FALSE)</f>
        <v>1.6955655489999999</v>
      </c>
      <c r="L16" s="16">
        <f>VLOOKUP($D16,Résultats!$B$2:$AX$476,L$5,FALSE)</f>
        <v>1.744342136</v>
      </c>
      <c r="M16" s="16">
        <f>VLOOKUP($D16,Résultats!$B$2:$AX$476,M$5,FALSE)</f>
        <v>1.9105403910000001</v>
      </c>
      <c r="N16" s="86">
        <f>VLOOKUP($D16,Résultats!$B$2:$AX$476,N$5,FALSE)</f>
        <v>2.0889589480000001</v>
      </c>
      <c r="O16" s="22">
        <f>VLOOKUP($D16,Résultats!$B$2:$AX$476,O$5,FALSE)</f>
        <v>2.2475686709999998</v>
      </c>
      <c r="P16" s="16">
        <f>VLOOKUP($D16,Résultats!$B$2:$AX$476,P$5,FALSE)</f>
        <v>2.4101309080000002</v>
      </c>
      <c r="Q16" s="16">
        <f>VLOOKUP($D16,Résultats!$B$2:$AX$476,Q$5,FALSE)</f>
        <v>2.5768099480000002</v>
      </c>
      <c r="R16" s="16">
        <f>VLOOKUP($D16,Résultats!$B$2:$AX$476,R$5,FALSE)</f>
        <v>2.7453265650000001</v>
      </c>
      <c r="S16" s="86">
        <f>VLOOKUP($D16,Résultats!$B$2:$AX$476,S$5,FALSE)</f>
        <v>2.9174016429999998</v>
      </c>
      <c r="T16" s="95">
        <f>VLOOKUP($D16,Résultats!$B$2:$AX$476,T$5,FALSE)</f>
        <v>4.7956945559999999</v>
      </c>
      <c r="U16" s="95">
        <f>VLOOKUP($D16,Résultats!$B$2:$AX$476,U$5,FALSE)</f>
        <v>6.9921182530000001</v>
      </c>
      <c r="V16" s="95">
        <f>VLOOKUP($D16,Résultats!$B$2:$AX$476,V$5,FALSE)</f>
        <v>9.5376484769999994</v>
      </c>
      <c r="W16" s="95">
        <f>VLOOKUP($D16,Résultats!$B$2:$AX$476,W$5,FALSE)</f>
        <v>11.39338534</v>
      </c>
      <c r="X16" s="45">
        <f>W16-'[1]Cibles THREEME'!$H17</f>
        <v>0.90327356012037896</v>
      </c>
      <c r="Y16" s="75"/>
    </row>
    <row r="17" spans="1:39" x14ac:dyDescent="0.35">
      <c r="A17" s="3"/>
      <c r="B17" s="313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4.8772059560000001</v>
      </c>
      <c r="G17" s="22">
        <f>VLOOKUP($D17,Résultats!$B$2:$AX$476,G$5,FALSE)</f>
        <v>5.2953596120000004</v>
      </c>
      <c r="H17" s="16">
        <f>VLOOKUP($D17,Résultats!$B$2:$AX$476,H$5,FALSE)</f>
        <v>5.3402932429999996</v>
      </c>
      <c r="I17" s="86">
        <f>VLOOKUP($D17,Résultats!$B$2:$AX$476,I$5,FALSE)</f>
        <v>4.8271244739999997</v>
      </c>
      <c r="J17" s="22">
        <f>VLOOKUP($D17,Résultats!$B$2:$AX$476,J$5,FALSE)</f>
        <v>4.9192160410000003</v>
      </c>
      <c r="K17" s="16">
        <f>VLOOKUP($D17,Résultats!$B$2:$AX$476,K$5,FALSE)</f>
        <v>5.046143388</v>
      </c>
      <c r="L17" s="16">
        <f>VLOOKUP($D17,Résultats!$B$2:$AX$476,L$5,FALSE)</f>
        <v>5.1879219049999996</v>
      </c>
      <c r="M17" s="16">
        <f>VLOOKUP($D17,Résultats!$B$2:$AX$476,M$5,FALSE)</f>
        <v>5.2338701329999999</v>
      </c>
      <c r="N17" s="86">
        <f>VLOOKUP($D17,Résultats!$B$2:$AX$476,N$5,FALSE)</f>
        <v>5.275166392</v>
      </c>
      <c r="O17" s="22">
        <f>VLOOKUP($D17,Résultats!$B$2:$AX$476,O$5,FALSE)</f>
        <v>5.2695435570000004</v>
      </c>
      <c r="P17" s="16">
        <f>VLOOKUP($D17,Résultats!$B$2:$AX$476,P$5,FALSE)</f>
        <v>5.2707283619999998</v>
      </c>
      <c r="Q17" s="16">
        <f>VLOOKUP($D17,Résultats!$B$2:$AX$476,Q$5,FALSE)</f>
        <v>5.2777460420000004</v>
      </c>
      <c r="R17" s="16">
        <f>VLOOKUP($D17,Résultats!$B$2:$AX$476,R$5,FALSE)</f>
        <v>5.2893636290000003</v>
      </c>
      <c r="S17" s="86">
        <f>VLOOKUP($D17,Résultats!$B$2:$AX$476,S$5,FALSE)</f>
        <v>5.3055213280000002</v>
      </c>
      <c r="T17" s="95">
        <f>VLOOKUP($D17,Résultats!$B$2:$AX$476,T$5,FALSE)</f>
        <v>5.4602339999999998</v>
      </c>
      <c r="U17" s="95">
        <f>VLOOKUP($D17,Résultats!$B$2:$AX$476,U$5,FALSE)</f>
        <v>5.7735125849999998</v>
      </c>
      <c r="V17" s="95">
        <f>VLOOKUP($D17,Résultats!$B$2:$AX$476,V$5,FALSE)</f>
        <v>6.1645078299999998</v>
      </c>
      <c r="W17" s="95">
        <f>VLOOKUP($D17,Résultats!$B$2:$AX$476,W$5,FALSE)</f>
        <v>6.5984165199999998</v>
      </c>
      <c r="X17" s="45">
        <f>W17-'[1]Cibles THREEME'!$H18</f>
        <v>1.1383993230954434</v>
      </c>
      <c r="Y17" s="75"/>
    </row>
    <row r="18" spans="1:39" x14ac:dyDescent="0.35">
      <c r="A18" s="3"/>
      <c r="B18" s="314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2.410402436</v>
      </c>
      <c r="G18" s="88">
        <f>VLOOKUP($D18,Résultats!$B$2:$AX$476,G$5,FALSE)</f>
        <v>3.3415333870000001</v>
      </c>
      <c r="H18" s="17">
        <f>VLOOKUP($D18,Résultats!$B$2:$AX$476,H$5,FALSE)</f>
        <v>3.6488638139999998</v>
      </c>
      <c r="I18" s="89">
        <f>VLOOKUP($D18,Résultats!$B$2:$AX$476,I$5,FALSE)</f>
        <v>2.6297481789999999</v>
      </c>
      <c r="J18" s="88">
        <f>VLOOKUP($D18,Résultats!$B$2:$AX$476,J$5,FALSE)</f>
        <v>3.2043261580000002</v>
      </c>
      <c r="K18" s="17">
        <f>VLOOKUP($D18,Résultats!$B$2:$AX$476,K$5,FALSE)</f>
        <v>3.687042709</v>
      </c>
      <c r="L18" s="17">
        <f>VLOOKUP($D18,Résultats!$B$2:$AX$476,L$5,FALSE)</f>
        <v>4.0855919119999999</v>
      </c>
      <c r="M18" s="17">
        <f>VLOOKUP($D18,Résultats!$B$2:$AX$476,M$5,FALSE)</f>
        <v>4.2309321999999998</v>
      </c>
      <c r="N18" s="89">
        <f>VLOOKUP($D18,Résultats!$B$2:$AX$476,N$5,FALSE)</f>
        <v>4.3830994800000003</v>
      </c>
      <c r="O18" s="88">
        <f>VLOOKUP($D18,Résultats!$B$2:$AX$476,O$5,FALSE)</f>
        <v>4.3489517549999999</v>
      </c>
      <c r="P18" s="17">
        <f>VLOOKUP($D18,Résultats!$B$2:$AX$476,P$5,FALSE)</f>
        <v>4.30348957</v>
      </c>
      <c r="Q18" s="17">
        <f>VLOOKUP($D18,Résultats!$B$2:$AX$476,Q$5,FALSE)</f>
        <v>4.2455456600000003</v>
      </c>
      <c r="R18" s="17">
        <f>VLOOKUP($D18,Résultats!$B$2:$AX$476,R$5,FALSE)</f>
        <v>4.2161737830000003</v>
      </c>
      <c r="S18" s="89">
        <f>VLOOKUP($D18,Résultats!$B$2:$AX$476,S$5,FALSE)</f>
        <v>4.1759918300000001</v>
      </c>
      <c r="T18" s="97">
        <f>VLOOKUP($D18,Résultats!$B$2:$AX$476,T$5,FALSE)</f>
        <v>4.0584051250000002</v>
      </c>
      <c r="U18" s="97">
        <f>VLOOKUP($D18,Résultats!$B$2:$AX$476,U$5,FALSE)</f>
        <v>4.478646651</v>
      </c>
      <c r="V18" s="97">
        <f>VLOOKUP($D18,Résultats!$B$2:$AX$476,V$5,FALSE)</f>
        <v>4.6662557040000001</v>
      </c>
      <c r="W18" s="97">
        <f>VLOOKUP($D18,Résultats!$B$2:$AX$476,W$5,FALSE)</f>
        <v>4.9811764070000004</v>
      </c>
      <c r="X18" s="45">
        <f>W18-'[1]Cibles THREEME'!$H19</f>
        <v>3.819049393369518</v>
      </c>
      <c r="Y18" s="75"/>
    </row>
    <row r="19" spans="1:39" ht="15" customHeight="1" x14ac:dyDescent="0.35">
      <c r="A19" s="3"/>
      <c r="B19" s="312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38.229796296099998</v>
      </c>
      <c r="G19" s="84">
        <f t="shared" ref="G19:R19" si="3">SUM(G20:G25)</f>
        <v>37.4538661992</v>
      </c>
      <c r="H19" s="6">
        <f t="shared" si="3"/>
        <v>36.090298458900001</v>
      </c>
      <c r="I19" s="85">
        <f t="shared" si="3"/>
        <v>34.6308853759</v>
      </c>
      <c r="J19" s="84">
        <f t="shared" si="3"/>
        <v>33.397344992800001</v>
      </c>
      <c r="K19" s="6">
        <f t="shared" si="3"/>
        <v>32.578166066900003</v>
      </c>
      <c r="L19" s="6">
        <f t="shared" si="3"/>
        <v>31.926991272400002</v>
      </c>
      <c r="M19" s="6">
        <f t="shared" si="3"/>
        <v>31.237350426999999</v>
      </c>
      <c r="N19" s="85">
        <f t="shared" si="3"/>
        <v>30.512212395299997</v>
      </c>
      <c r="O19" s="84">
        <f t="shared" si="3"/>
        <v>30.257927461200001</v>
      </c>
      <c r="P19" s="6">
        <f t="shared" si="3"/>
        <v>30.172486062800001</v>
      </c>
      <c r="Q19" s="6">
        <f t="shared" si="3"/>
        <v>30.165172266000003</v>
      </c>
      <c r="R19" s="6">
        <f t="shared" si="3"/>
        <v>30.199183544500006</v>
      </c>
      <c r="S19" s="85">
        <f>SUM(S20:S25)</f>
        <v>30.258347719600003</v>
      </c>
      <c r="T19" s="94">
        <f>SUM(T20:T25)</f>
        <v>30.836635377099995</v>
      </c>
      <c r="U19" s="94">
        <f>SUM(U20:U25)</f>
        <v>31.806342129999997</v>
      </c>
      <c r="V19" s="94">
        <f>SUM(V20:V25)</f>
        <v>32.795867903600005</v>
      </c>
      <c r="W19" s="94">
        <f>SUM(W20:W25)</f>
        <v>33.892413711699987</v>
      </c>
      <c r="X19" s="3"/>
      <c r="Y19" s="75"/>
    </row>
    <row r="20" spans="1:39" x14ac:dyDescent="0.35">
      <c r="A20" s="3"/>
      <c r="B20" s="313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32.844374299999998</v>
      </c>
      <c r="G20" s="22">
        <f>VLOOKUP($D20,Résultats!$B$2:$AX$476,G$5,FALSE)</f>
        <v>28.731917589999998</v>
      </c>
      <c r="H20" s="16">
        <f>VLOOKUP($D20,Résultats!$B$2:$AX$476,H$5,FALSE)</f>
        <v>26.16045622</v>
      </c>
      <c r="I20" s="86">
        <f>VLOOKUP($D20,Résultats!$B$2:$AX$476,I$5,FALSE)</f>
        <v>23.756728379999998</v>
      </c>
      <c r="J20" s="22">
        <f>VLOOKUP($D20,Résultats!$B$2:$AX$476,J$5,FALSE)</f>
        <v>22.815079170000001</v>
      </c>
      <c r="K20" s="16">
        <f>VLOOKUP($D20,Résultats!$B$2:$AX$476,K$5,FALSE)</f>
        <v>22.163475940000001</v>
      </c>
      <c r="L20" s="16">
        <f>VLOOKUP($D20,Résultats!$B$2:$AX$476,L$5,FALSE)</f>
        <v>21.631385359999999</v>
      </c>
      <c r="M20" s="16">
        <f>VLOOKUP($D20,Résultats!$B$2:$AX$476,M$5,FALSE)</f>
        <v>20.956760580000001</v>
      </c>
      <c r="N20" s="86">
        <f>VLOOKUP($D20,Résultats!$B$2:$AX$476,N$5,FALSE)</f>
        <v>20.26494933</v>
      </c>
      <c r="O20" s="22">
        <f>VLOOKUP($D20,Résultats!$B$2:$AX$476,O$5,FALSE)</f>
        <v>19.89351358</v>
      </c>
      <c r="P20" s="16">
        <f>VLOOKUP($D20,Résultats!$B$2:$AX$476,P$5,FALSE)</f>
        <v>19.63494803</v>
      </c>
      <c r="Q20" s="16">
        <f>VLOOKUP($D20,Résultats!$B$2:$AX$476,Q$5,FALSE)</f>
        <v>19.427433570000002</v>
      </c>
      <c r="R20" s="16">
        <f>VLOOKUP($D20,Résultats!$B$2:$AX$476,R$5,FALSE)</f>
        <v>19.240797430000001</v>
      </c>
      <c r="S20" s="86">
        <f>VLOOKUP($D20,Résultats!$B$2:$AX$476,S$5,FALSE)</f>
        <v>19.069208499999998</v>
      </c>
      <c r="T20" s="95">
        <f>VLOOKUP($D20,Résultats!$B$2:$AX$476,T$5,FALSE)</f>
        <v>18.509457139999999</v>
      </c>
      <c r="U20" s="95">
        <f>VLOOKUP($D20,Résultats!$B$2:$AX$476,U$5,FALSE)</f>
        <v>18.655827210000002</v>
      </c>
      <c r="V20" s="95">
        <f>VLOOKUP($D20,Résultats!$B$2:$AX$476,V$5,FALSE)</f>
        <v>18.667007529999999</v>
      </c>
      <c r="W20" s="95">
        <f>VLOOKUP($D20,Résultats!$B$2:$AX$476,W$5,FALSE)</f>
        <v>18.68529599</v>
      </c>
      <c r="X20" s="45">
        <f>W20-'[1]Cibles THREEME'!$H28</f>
        <v>13.246513260440542</v>
      </c>
      <c r="Y20" s="75"/>
    </row>
    <row r="21" spans="1:39" x14ac:dyDescent="0.35">
      <c r="A21" s="3"/>
      <c r="B21" s="313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3.2769155200000002</v>
      </c>
      <c r="G21" s="22">
        <f>VLOOKUP($D21,Résultats!$B$2:$AX$476,G$5,FALSE)</f>
        <v>6.4975023869999999</v>
      </c>
      <c r="H21" s="16">
        <f>VLOOKUP($D21,Résultats!$B$2:$AX$476,H$5,FALSE)</f>
        <v>7.7712358689999999</v>
      </c>
      <c r="I21" s="86">
        <f>VLOOKUP($D21,Résultats!$B$2:$AX$476,I$5,FALSE)</f>
        <v>6.5733521970000002</v>
      </c>
      <c r="J21" s="22">
        <f>VLOOKUP($D21,Résultats!$B$2:$AX$476,J$5,FALSE)</f>
        <v>6.555451197</v>
      </c>
      <c r="K21" s="16">
        <f>VLOOKUP($D21,Résultats!$B$2:$AX$476,K$5,FALSE)</f>
        <v>6.6019253830000002</v>
      </c>
      <c r="L21" s="16">
        <f>VLOOKUP($D21,Résultats!$B$2:$AX$476,L$5,FALSE)</f>
        <v>6.669583061</v>
      </c>
      <c r="M21" s="16">
        <f>VLOOKUP($D21,Résultats!$B$2:$AX$476,M$5,FALSE)</f>
        <v>6.5430239820000002</v>
      </c>
      <c r="N21" s="86">
        <f>VLOOKUP($D21,Résultats!$B$2:$AX$476,N$5,FALSE)</f>
        <v>6.4086005650000004</v>
      </c>
      <c r="O21" s="22">
        <f>VLOOKUP($D21,Résultats!$B$2:$AX$476,O$5,FALSE)</f>
        <v>6.4353373779999998</v>
      </c>
      <c r="P21" s="16">
        <f>VLOOKUP($D21,Résultats!$B$2:$AX$476,P$5,FALSE)</f>
        <v>6.4972453379999999</v>
      </c>
      <c r="Q21" s="16">
        <f>VLOOKUP($D21,Résultats!$B$2:$AX$476,Q$5,FALSE)</f>
        <v>6.5758919689999997</v>
      </c>
      <c r="R21" s="16">
        <f>VLOOKUP($D21,Résultats!$B$2:$AX$476,R$5,FALSE)</f>
        <v>6.6642023630000002</v>
      </c>
      <c r="S21" s="86">
        <f>VLOOKUP($D21,Résultats!$B$2:$AX$476,S$5,FALSE)</f>
        <v>6.7584401459999999</v>
      </c>
      <c r="T21" s="95">
        <f>VLOOKUP($D21,Résultats!$B$2:$AX$476,T$5,FALSE)</f>
        <v>7.3224876229999998</v>
      </c>
      <c r="U21" s="95">
        <f>VLOOKUP($D21,Résultats!$B$2:$AX$476,U$5,FALSE)</f>
        <v>7.6376251379999998</v>
      </c>
      <c r="V21" s="95">
        <f>VLOOKUP($D21,Résultats!$B$2:$AX$476,V$5,FALSE)</f>
        <v>8.0520364749999995</v>
      </c>
      <c r="W21" s="95">
        <f>VLOOKUP($D21,Résultats!$B$2:$AX$476,W$5,FALSE)</f>
        <v>8.3327103279999903</v>
      </c>
      <c r="X21" s="45">
        <f>W21-'[1]Cibles THREEME'!$H29</f>
        <v>-3.5784755076686778</v>
      </c>
      <c r="Y21" s="75"/>
    </row>
    <row r="22" spans="1:39" x14ac:dyDescent="0.35">
      <c r="A22" s="3"/>
      <c r="B22" s="313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0.1071802558</v>
      </c>
      <c r="G22" s="22">
        <f>VLOOKUP($D22,Résultats!$B$2:$AX$476,G$5,FALSE)</f>
        <v>9.4737645999999995E-2</v>
      </c>
      <c r="H22" s="16">
        <f>VLOOKUP($D22,Résultats!$B$2:$AX$476,H$5,FALSE)</f>
        <v>8.6558242800000004E-2</v>
      </c>
      <c r="I22" s="86">
        <f>VLOOKUP($D22,Résultats!$B$2:$AX$476,I$5,FALSE)</f>
        <v>0.36762147350000002</v>
      </c>
      <c r="J22" s="22">
        <f>VLOOKUP($D22,Résultats!$B$2:$AX$476,J$5,FALSE)</f>
        <v>0.33217637799999999</v>
      </c>
      <c r="K22" s="16">
        <f>VLOOKUP($D22,Résultats!$B$2:$AX$476,K$5,FALSE)</f>
        <v>0.30259717549999998</v>
      </c>
      <c r="L22" s="16">
        <f>VLOOKUP($D22,Résultats!$B$2:$AX$476,L$5,FALSE)</f>
        <v>0.27590039960000001</v>
      </c>
      <c r="M22" s="16">
        <f>VLOOKUP($D22,Résultats!$B$2:$AX$476,M$5,FALSE)</f>
        <v>0.34668344649999999</v>
      </c>
      <c r="N22" s="86">
        <f>VLOOKUP($D22,Résultats!$B$2:$AX$476,N$5,FALSE)</f>
        <v>0.41455893300000002</v>
      </c>
      <c r="O22" s="22">
        <f>VLOOKUP($D22,Résultats!$B$2:$AX$476,O$5,FALSE)</f>
        <v>0.41090411100000002</v>
      </c>
      <c r="P22" s="16">
        <f>VLOOKUP($D22,Résultats!$B$2:$AX$476,P$5,FALSE)</f>
        <v>0.40954358480000003</v>
      </c>
      <c r="Q22" s="16">
        <f>VLOOKUP($D22,Résultats!$B$2:$AX$476,Q$5,FALSE)</f>
        <v>0.40924327770000002</v>
      </c>
      <c r="R22" s="16">
        <f>VLOOKUP($D22,Résultats!$B$2:$AX$476,R$5,FALSE)</f>
        <v>0.40939336749999999</v>
      </c>
      <c r="S22" s="86">
        <f>VLOOKUP($D22,Résultats!$B$2:$AX$476,S$5,FALSE)</f>
        <v>0.40988260329999998</v>
      </c>
      <c r="T22" s="95">
        <f>VLOOKUP($D22,Résultats!$B$2:$AX$476,T$5,FALSE)</f>
        <v>0.4951112017</v>
      </c>
      <c r="U22" s="95">
        <f>VLOOKUP($D22,Résultats!$B$2:$AX$476,U$5,FALSE)</f>
        <v>0.60962414819999999</v>
      </c>
      <c r="V22" s="95">
        <f>VLOOKUP($D22,Résultats!$B$2:$AX$476,V$5,FALSE)</f>
        <v>0.72099588680000004</v>
      </c>
      <c r="W22" s="95">
        <f>VLOOKUP($D22,Résultats!$B$2:$AX$476,W$5,FALSE)</f>
        <v>0.8235397458</v>
      </c>
      <c r="X22" s="45">
        <f>W22-'[1]Cibles THREEME'!$H30</f>
        <v>-11.502069566725272</v>
      </c>
      <c r="Y22" s="75"/>
      <c r="Z22" s="75"/>
      <c r="AA22" s="75"/>
    </row>
    <row r="23" spans="1:39" x14ac:dyDescent="0.35">
      <c r="A23" s="3"/>
      <c r="B23" s="313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0.60470878490000002</v>
      </c>
      <c r="G23" s="22">
        <f>VLOOKUP($D23,Résultats!$B$2:$AX$476,G$5,FALSE)</f>
        <v>0.57854229629999998</v>
      </c>
      <c r="H23" s="16">
        <f>VLOOKUP($D23,Résultats!$B$2:$AX$476,H$5,FALSE)</f>
        <v>0.54266928039999995</v>
      </c>
      <c r="I23" s="86">
        <f>VLOOKUP($D23,Résultats!$B$2:$AX$476,I$5,FALSE)</f>
        <v>1.4182780349999999</v>
      </c>
      <c r="J23" s="22">
        <f>VLOOKUP($D23,Résultats!$B$2:$AX$476,J$5,FALSE)</f>
        <v>1.196133559</v>
      </c>
      <c r="K23" s="16">
        <f>VLOOKUP($D23,Résultats!$B$2:$AX$476,K$5,FALSE)</f>
        <v>1.002805817</v>
      </c>
      <c r="L23" s="16">
        <f>VLOOKUP($D23,Résultats!$B$2:$AX$476,L$5,FALSE)</f>
        <v>0.82532822149999996</v>
      </c>
      <c r="M23" s="16">
        <f>VLOOKUP($D23,Résultats!$B$2:$AX$476,M$5,FALSE)</f>
        <v>0.8170383443</v>
      </c>
      <c r="N23" s="86">
        <f>VLOOKUP($D23,Résultats!$B$2:$AX$476,N$5,FALSE)</f>
        <v>0.80748028770000002</v>
      </c>
      <c r="O23" s="22">
        <f>VLOOKUP($D23,Résultats!$B$2:$AX$476,O$5,FALSE)</f>
        <v>0.79927436799999996</v>
      </c>
      <c r="P23" s="16">
        <f>VLOOKUP($D23,Résultats!$B$2:$AX$476,P$5,FALSE)</f>
        <v>0.79554089790000004</v>
      </c>
      <c r="Q23" s="16">
        <f>VLOOKUP($D23,Résultats!$B$2:$AX$476,Q$5,FALSE)</f>
        <v>0.79386771320000005</v>
      </c>
      <c r="R23" s="16">
        <f>VLOOKUP($D23,Résultats!$B$2:$AX$476,R$5,FALSE)</f>
        <v>0.79292077809999995</v>
      </c>
      <c r="S23" s="86">
        <f>VLOOKUP($D23,Résultats!$B$2:$AX$476,S$5,FALSE)</f>
        <v>0.79262646820000004</v>
      </c>
      <c r="T23" s="95">
        <f>VLOOKUP($D23,Résultats!$B$2:$AX$476,T$5,FALSE)</f>
        <v>0.77839272159999995</v>
      </c>
      <c r="U23" s="95">
        <f>VLOOKUP($D23,Résultats!$B$2:$AX$476,U$5,FALSE)</f>
        <v>0.78565671940000004</v>
      </c>
      <c r="V23" s="95">
        <f>VLOOKUP($D23,Résultats!$B$2:$AX$476,V$5,FALSE)</f>
        <v>0.8011661256</v>
      </c>
      <c r="W23" s="95">
        <f>VLOOKUP($D23,Résultats!$B$2:$AX$476,W$5,FALSE)</f>
        <v>0.83122895669999997</v>
      </c>
      <c r="X23" s="45">
        <f>W23-'[1]Cibles THREEME'!$H31</f>
        <v>3.9708412692782802E-2</v>
      </c>
      <c r="Y23" s="75"/>
      <c r="Z23" s="75"/>
      <c r="AA23" s="75"/>
    </row>
    <row r="24" spans="1:39" x14ac:dyDescent="0.35">
      <c r="A24" s="3"/>
      <c r="B24" s="313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0.26934131140000001</v>
      </c>
      <c r="G24" s="22">
        <f>VLOOKUP($D24,Résultats!$B$2:$AX$476,G$5,FALSE)</f>
        <v>0.29200825590000001</v>
      </c>
      <c r="H24" s="16">
        <f>VLOOKUP($D24,Résultats!$B$2:$AX$476,H$5,FALSE)</f>
        <v>0.28558962469999999</v>
      </c>
      <c r="I24" s="86">
        <f>VLOOKUP($D24,Résultats!$B$2:$AX$476,I$5,FALSE)</f>
        <v>0.32150135439999999</v>
      </c>
      <c r="J24" s="22">
        <f>VLOOKUP($D24,Résultats!$B$2:$AX$476,J$5,FALSE)</f>
        <v>0.3007210078</v>
      </c>
      <c r="K24" s="16">
        <f>VLOOKUP($D24,Résultats!$B$2:$AX$476,K$5,FALSE)</f>
        <v>0.28439853139999999</v>
      </c>
      <c r="L24" s="16">
        <f>VLOOKUP($D24,Résultats!$B$2:$AX$476,L$5,FALSE)</f>
        <v>0.27009322930000002</v>
      </c>
      <c r="M24" s="16">
        <f>VLOOKUP($D24,Résultats!$B$2:$AX$476,M$5,FALSE)</f>
        <v>0.26868629919999998</v>
      </c>
      <c r="N24" s="86">
        <f>VLOOKUP($D24,Résultats!$B$2:$AX$476,N$5,FALSE)</f>
        <v>0.26683458960000001</v>
      </c>
      <c r="O24" s="22">
        <f>VLOOKUP($D24,Résultats!$B$2:$AX$476,O$5,FALSE)</f>
        <v>0.2676753382</v>
      </c>
      <c r="P24" s="16">
        <f>VLOOKUP($D24,Résultats!$B$2:$AX$476,P$5,FALSE)</f>
        <v>0.26998147509999998</v>
      </c>
      <c r="Q24" s="16">
        <f>VLOOKUP($D24,Résultats!$B$2:$AX$476,Q$5,FALSE)</f>
        <v>0.27298341710000001</v>
      </c>
      <c r="R24" s="16">
        <f>VLOOKUP($D24,Résultats!$B$2:$AX$476,R$5,FALSE)</f>
        <v>0.27628057789999999</v>
      </c>
      <c r="S24" s="86">
        <f>VLOOKUP($D24,Résultats!$B$2:$AX$476,S$5,FALSE)</f>
        <v>0.27982174910000002</v>
      </c>
      <c r="T24" s="95">
        <f>VLOOKUP($D24,Résultats!$B$2:$AX$476,T$5,FALSE)</f>
        <v>0.27721548779999999</v>
      </c>
      <c r="U24" s="95">
        <f>VLOOKUP($D24,Résultats!$B$2:$AX$476,U$5,FALSE)</f>
        <v>0.28207646339999998</v>
      </c>
      <c r="V24" s="95">
        <f>VLOOKUP($D24,Résultats!$B$2:$AX$476,V$5,FALSE)</f>
        <v>0.29042546120000001</v>
      </c>
      <c r="W24" s="95">
        <f>VLOOKUP($D24,Résultats!$B$2:$AX$476,W$5,FALSE)</f>
        <v>0.30326455819999998</v>
      </c>
      <c r="X24" s="45">
        <f>W24-'[1]Cibles THREEME'!$H32</f>
        <v>4.5310989842304361E-2</v>
      </c>
      <c r="Y24" s="75"/>
      <c r="Z24" s="75"/>
      <c r="AA24" s="75"/>
    </row>
    <row r="25" spans="1:39" x14ac:dyDescent="0.35">
      <c r="A25" s="3"/>
      <c r="B25" s="314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1.127276124</v>
      </c>
      <c r="G25" s="88">
        <f>VLOOKUP($D25,Résultats!$B$2:$AX$476,G$5,FALSE)</f>
        <v>1.259158024</v>
      </c>
      <c r="H25" s="17">
        <f>VLOOKUP($D25,Résultats!$B$2:$AX$476,H$5,FALSE)</f>
        <v>1.243789222</v>
      </c>
      <c r="I25" s="89">
        <f>VLOOKUP($D25,Résultats!$B$2:$AX$476,I$5,FALSE)</f>
        <v>2.1934039360000002</v>
      </c>
      <c r="J25" s="88">
        <f>VLOOKUP($D25,Résultats!$B$2:$AX$476,J$5,FALSE)</f>
        <v>2.1977836810000002</v>
      </c>
      <c r="K25" s="17">
        <f>VLOOKUP($D25,Résultats!$B$2:$AX$476,K$5,FALSE)</f>
        <v>2.22296322</v>
      </c>
      <c r="L25" s="17">
        <f>VLOOKUP($D25,Résultats!$B$2:$AX$476,L$5,FALSE)</f>
        <v>2.2547010009999999</v>
      </c>
      <c r="M25" s="17">
        <f>VLOOKUP($D25,Résultats!$B$2:$AX$476,M$5,FALSE)</f>
        <v>2.3051577750000001</v>
      </c>
      <c r="N25" s="89">
        <f>VLOOKUP($D25,Résultats!$B$2:$AX$476,N$5,FALSE)</f>
        <v>2.34978869</v>
      </c>
      <c r="O25" s="88">
        <f>VLOOKUP($D25,Résultats!$B$2:$AX$476,O$5,FALSE)</f>
        <v>2.4512226859999999</v>
      </c>
      <c r="P25" s="17">
        <f>VLOOKUP($D25,Résultats!$B$2:$AX$476,P$5,FALSE)</f>
        <v>2.5652267370000001</v>
      </c>
      <c r="Q25" s="17">
        <f>VLOOKUP($D25,Résultats!$B$2:$AX$476,Q$5,FALSE)</f>
        <v>2.6857523190000001</v>
      </c>
      <c r="R25" s="17">
        <f>VLOOKUP($D25,Résultats!$B$2:$AX$476,R$5,FALSE)</f>
        <v>2.8155890280000002</v>
      </c>
      <c r="S25" s="89">
        <f>VLOOKUP($D25,Résultats!$B$2:$AX$476,S$5,FALSE)</f>
        <v>2.9483682529999999</v>
      </c>
      <c r="T25" s="97">
        <f>VLOOKUP($D25,Résultats!$B$2:$AX$476,T$5,FALSE)</f>
        <v>3.453971203</v>
      </c>
      <c r="U25" s="97">
        <f>VLOOKUP($D25,Résultats!$B$2:$AX$476,U$5,FALSE)</f>
        <v>3.8355324510000002</v>
      </c>
      <c r="V25" s="97">
        <f>VLOOKUP($D25,Résultats!$B$2:$AX$476,V$5,FALSE)</f>
        <v>4.264236425</v>
      </c>
      <c r="W25" s="97">
        <f>VLOOKUP($D25,Résultats!$B$2:$AX$476,W$5,FALSE)</f>
        <v>4.9163741329999997</v>
      </c>
      <c r="X25" s="45">
        <f>W25-'[1]Cibles THREEME'!$H33</f>
        <v>-2.5647892099693905</v>
      </c>
      <c r="Y25" s="75"/>
      <c r="Z25" s="75"/>
      <c r="AA25" s="75"/>
    </row>
    <row r="26" spans="1:39" x14ac:dyDescent="0.3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4.5938666509999999</v>
      </c>
      <c r="G26" s="84">
        <f>VLOOKUP($D26,Résultats!$B$2:$AX$476,G$5,FALSE)</f>
        <v>2.8433755110000001</v>
      </c>
      <c r="H26" s="6">
        <f>VLOOKUP($D26,Résultats!$B$2:$AX$476,H$5,FALSE)</f>
        <v>2.641495747</v>
      </c>
      <c r="I26" s="85">
        <f>VLOOKUP($D26,Résultats!$B$2:$AX$476,I$5,FALSE)</f>
        <v>2.4817315610000001</v>
      </c>
      <c r="J26" s="84">
        <f>VLOOKUP($D26,Résultats!$B$2:$AX$476,J$5,FALSE)</f>
        <v>2.4116555960000001</v>
      </c>
      <c r="K26" s="6">
        <f>VLOOKUP($D26,Résultats!$B$2:$AX$476,K$5,FALSE)</f>
        <v>2.4041688040000002</v>
      </c>
      <c r="L26" s="6">
        <f>VLOOKUP($D26,Résultats!$B$2:$AX$476,L$5,FALSE)</f>
        <v>2.4275120509999999</v>
      </c>
      <c r="M26" s="6">
        <f>VLOOKUP($D26,Résultats!$B$2:$AX$476,M$5,FALSE)</f>
        <v>2.4506555950000002</v>
      </c>
      <c r="N26" s="85">
        <f>VLOOKUP($D26,Résultats!$B$2:$AX$476,N$5,FALSE)</f>
        <v>2.4753716319999999</v>
      </c>
      <c r="O26" s="84">
        <f>VLOOKUP($D26,Résultats!$B$2:$AX$476,O$5,FALSE)</f>
        <v>2.5017024170000002</v>
      </c>
      <c r="P26" s="6">
        <f>VLOOKUP($D26,Résultats!$B$2:$AX$476,P$5,FALSE)</f>
        <v>2.5345073679999999</v>
      </c>
      <c r="Q26" s="6">
        <f>VLOOKUP($D26,Résultats!$B$2:$AX$476,Q$5,FALSE)</f>
        <v>2.5729890599999998</v>
      </c>
      <c r="R26" s="6">
        <f>VLOOKUP($D26,Résultats!$B$2:$AX$476,R$5,FALSE)</f>
        <v>2.6168826709999999</v>
      </c>
      <c r="S26" s="85">
        <f>VLOOKUP($D26,Résultats!$B$2:$AX$476,S$5,FALSE)</f>
        <v>2.6653575059999999</v>
      </c>
      <c r="T26" s="94">
        <f>VLOOKUP($D26,Résultats!$B$2:$AX$476,T$5,FALSE)</f>
        <v>2.9154102590000002</v>
      </c>
      <c r="U26" s="94">
        <f>VLOOKUP($D26,Résultats!$B$2:$AX$476,U$5,FALSE)</f>
        <v>3.167586692</v>
      </c>
      <c r="V26" s="94">
        <f>VLOOKUP($D26,Résultats!$B$2:$AX$476,V$5,FALSE)</f>
        <v>3.4378714989999999</v>
      </c>
      <c r="W26" s="94">
        <f>VLOOKUP($D26,Résultats!$B$2:$AX$476,W$5,FALSE)</f>
        <v>3.7568827229999999</v>
      </c>
      <c r="X26" s="3"/>
      <c r="Y26" s="75"/>
      <c r="Z26" s="75"/>
      <c r="AA26" s="75"/>
    </row>
    <row r="27" spans="1:39" x14ac:dyDescent="0.3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258.21138782960003</v>
      </c>
      <c r="G27" s="23">
        <f t="shared" ref="G27:R27" si="4">G26+G19+G10+G7</f>
        <v>248.17755307890002</v>
      </c>
      <c r="H27" s="9">
        <f t="shared" si="4"/>
        <v>242.03244967030002</v>
      </c>
      <c r="I27" s="90">
        <f t="shared" si="4"/>
        <v>230.64031465520003</v>
      </c>
      <c r="J27" s="23">
        <f t="shared" si="4"/>
        <v>225.19623634960001</v>
      </c>
      <c r="K27" s="9">
        <f t="shared" si="4"/>
        <v>221.29610523370002</v>
      </c>
      <c r="L27" s="9">
        <f t="shared" si="4"/>
        <v>218.27458978679988</v>
      </c>
      <c r="M27" s="9">
        <f t="shared" si="4"/>
        <v>224.64660862659997</v>
      </c>
      <c r="N27" s="90">
        <f t="shared" si="4"/>
        <v>231.16496835010003</v>
      </c>
      <c r="O27" s="23">
        <f t="shared" si="4"/>
        <v>230.42330763169997</v>
      </c>
      <c r="P27" s="9">
        <f t="shared" si="4"/>
        <v>230.39137840559999</v>
      </c>
      <c r="Q27" s="9">
        <f t="shared" si="4"/>
        <v>230.85774940330003</v>
      </c>
      <c r="R27" s="9">
        <f t="shared" si="4"/>
        <v>231.38875284300002</v>
      </c>
      <c r="S27" s="90">
        <f>S26+S19+S10+S7</f>
        <v>232.17784735869998</v>
      </c>
      <c r="T27" s="98">
        <f>T26+T19+T10+T7</f>
        <v>223.35783375120002</v>
      </c>
      <c r="U27" s="98">
        <f>U26+U19+U10+U7</f>
        <v>217.93001398310003</v>
      </c>
      <c r="V27" s="98">
        <f>V26+V19+V10+V7</f>
        <v>214.38085806399999</v>
      </c>
      <c r="W27" s="98">
        <f>W26+W19+W10+W7</f>
        <v>215.26016797130001</v>
      </c>
      <c r="X27" s="3"/>
      <c r="Y27" s="75"/>
      <c r="Z27" s="75"/>
      <c r="AA27" s="75"/>
    </row>
    <row r="28" spans="1:39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5" x14ac:dyDescent="0.55000000000000004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3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35">
      <c r="A33" s="3"/>
      <c r="B33" s="312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71.925795129000008</v>
      </c>
      <c r="G33" s="84">
        <f t="shared" ref="G33:R33" si="5">SUM(G34:G35)</f>
        <v>69.372041834000001</v>
      </c>
      <c r="H33" s="6">
        <f t="shared" si="5"/>
        <v>68.590116003999995</v>
      </c>
      <c r="I33" s="85">
        <f t="shared" si="5"/>
        <v>69.108042960000006</v>
      </c>
      <c r="J33" s="84">
        <f t="shared" si="5"/>
        <v>69.008202459000003</v>
      </c>
      <c r="K33" s="6">
        <f t="shared" si="5"/>
        <v>68.633519630999999</v>
      </c>
      <c r="L33" s="6">
        <f t="shared" si="5"/>
        <v>68.245421718999992</v>
      </c>
      <c r="M33" s="6">
        <f t="shared" si="5"/>
        <v>67.203500095999999</v>
      </c>
      <c r="N33" s="85">
        <f t="shared" si="5"/>
        <v>65.821872205999995</v>
      </c>
      <c r="O33" s="84">
        <f t="shared" si="5"/>
        <v>64.647599393999997</v>
      </c>
      <c r="P33" s="6">
        <f t="shared" si="5"/>
        <v>63.839470329000001</v>
      </c>
      <c r="Q33" s="6">
        <f t="shared" si="5"/>
        <v>63.302554841999999</v>
      </c>
      <c r="R33" s="6">
        <f t="shared" si="5"/>
        <v>62.953919317</v>
      </c>
      <c r="S33" s="85">
        <f>SUM(S34:S35)</f>
        <v>62.725937402</v>
      </c>
      <c r="T33" s="94">
        <f>SUM(T34:T35)</f>
        <v>59.707138039999997</v>
      </c>
      <c r="U33" s="94">
        <f>SUM(U34:U35)</f>
        <v>55.469594716000003</v>
      </c>
      <c r="V33" s="94">
        <f>SUM(V34:V35)</f>
        <v>51.687633061999996</v>
      </c>
      <c r="W33" s="94">
        <f>SUM(W34:W35)</f>
        <v>48.961586370000006</v>
      </c>
      <c r="X33" s="3"/>
      <c r="Z33" s="197" t="s">
        <v>42</v>
      </c>
      <c r="AA33" s="201">
        <f>(I38+I40)/I36</f>
        <v>8.6413757771029494E-3</v>
      </c>
      <c r="AB33" s="201">
        <f>(S38+S40)/S36</f>
        <v>6.9572056912077318E-3</v>
      </c>
      <c r="AC33" s="202">
        <f>(W38+W40)/W36</f>
        <v>7.0660959968001438E-3</v>
      </c>
      <c r="AE33" s="197" t="s">
        <v>96</v>
      </c>
      <c r="AF33" s="201">
        <f>I34/I33</f>
        <v>0.95161573824431156</v>
      </c>
      <c r="AG33" s="201">
        <f>S34/S33</f>
        <v>0.93912696517344907</v>
      </c>
      <c r="AH33" s="202">
        <f>W34/W33</f>
        <v>0.93651036760719231</v>
      </c>
      <c r="AJ33" s="197" t="s">
        <v>66</v>
      </c>
      <c r="AK33" s="201">
        <f>I46/(I46+I48)</f>
        <v>0.9843965625018205</v>
      </c>
      <c r="AL33" s="201">
        <f>S46/(S46+S48)</f>
        <v>0.9785000973965392</v>
      </c>
      <c r="AM33" s="202">
        <f>W46/(W46+W48)</f>
        <v>0.95693676439087183</v>
      </c>
    </row>
    <row r="34" spans="1:39" x14ac:dyDescent="0.35">
      <c r="A34" s="3"/>
      <c r="B34" s="313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68.280693350000007</v>
      </c>
      <c r="G34" s="22">
        <f>VLOOKUP($D34,Résultats!$B$2:$AX$476,G$5,FALSE)</f>
        <v>65.237603030000002</v>
      </c>
      <c r="H34" s="16">
        <f>VLOOKUP($D34,Résultats!$B$2:$AX$476,H$5,FALSE)</f>
        <v>64.276826479999997</v>
      </c>
      <c r="I34" s="86">
        <f>VLOOKUP($D34,Résultats!$B$2:$AX$476,I$5,FALSE)</f>
        <v>65.764301320000001</v>
      </c>
      <c r="J34" s="22">
        <f>VLOOKUP($D34,Résultats!$B$2:$AX$476,J$5,FALSE)</f>
        <v>65.463748719999998</v>
      </c>
      <c r="K34" s="16">
        <f>VLOOKUP($D34,Résultats!$B$2:$AX$476,K$5,FALSE)</f>
        <v>64.906049379999999</v>
      </c>
      <c r="L34" s="16">
        <f>VLOOKUP($D34,Résultats!$B$2:$AX$476,L$5,FALSE)</f>
        <v>64.340030679999998</v>
      </c>
      <c r="M34" s="16">
        <f>VLOOKUP($D34,Résultats!$B$2:$AX$476,M$5,FALSE)</f>
        <v>63.236380670000003</v>
      </c>
      <c r="N34" s="86">
        <f>VLOOKUP($D34,Résultats!$B$2:$AX$476,N$5,FALSE)</f>
        <v>61.816481119999999</v>
      </c>
      <c r="O34" s="22">
        <f>VLOOKUP($D34,Résultats!$B$2:$AX$476,O$5,FALSE)</f>
        <v>60.71386193</v>
      </c>
      <c r="P34" s="16">
        <f>VLOOKUP($D34,Résultats!$B$2:$AX$476,P$5,FALSE)</f>
        <v>59.955112509999999</v>
      </c>
      <c r="Q34" s="16">
        <f>VLOOKUP($D34,Résultats!$B$2:$AX$476,Q$5,FALSE)</f>
        <v>59.45108261</v>
      </c>
      <c r="R34" s="16">
        <f>VLOOKUP($D34,Résultats!$B$2:$AX$476,R$5,FALSE)</f>
        <v>59.122721570000003</v>
      </c>
      <c r="S34" s="86">
        <f>VLOOKUP($D34,Résultats!$B$2:$AX$476,S$5,FALSE)</f>
        <v>58.907619230000002</v>
      </c>
      <c r="T34" s="95">
        <f>VLOOKUP($D34,Résultats!$B$2:$AX$476,T$5,FALSE)</f>
        <v>56.088558669999998</v>
      </c>
      <c r="U34" s="95">
        <f>VLOOKUP($D34,Résultats!$B$2:$AX$476,U$5,FALSE)</f>
        <v>52.100961789999999</v>
      </c>
      <c r="V34" s="95">
        <f>VLOOKUP($D34,Résultats!$B$2:$AX$476,V$5,FALSE)</f>
        <v>48.487499229999997</v>
      </c>
      <c r="W34" s="95">
        <f>VLOOKUP($D34,Résultats!$B$2:$AX$476,W$5,FALSE)</f>
        <v>45.853033250000003</v>
      </c>
      <c r="X34" s="45">
        <f>W34-'[1]Cibles THREEME'!$AJ4</f>
        <v>36.170930642514037</v>
      </c>
      <c r="Z34" s="197" t="s">
        <v>61</v>
      </c>
      <c r="AA34" s="201">
        <f>I37/I36</f>
        <v>0.6940809130233444</v>
      </c>
      <c r="AB34" s="201">
        <f>S37/S36</f>
        <v>0.64846858624159343</v>
      </c>
      <c r="AC34" s="202">
        <f>W37/W36</f>
        <v>0.37300389185377142</v>
      </c>
      <c r="AE34" s="198" t="s">
        <v>65</v>
      </c>
      <c r="AF34" s="203">
        <f>I35/I33</f>
        <v>4.8384261755688412E-2</v>
      </c>
      <c r="AG34" s="203">
        <f>S35/S33</f>
        <v>6.0873034826550938E-2</v>
      </c>
      <c r="AH34" s="204">
        <f>W35/W33</f>
        <v>6.348963239280761E-2</v>
      </c>
      <c r="AJ34" s="198" t="s">
        <v>67</v>
      </c>
      <c r="AK34" s="203">
        <f>I48/(I46+I48)</f>
        <v>1.5603437498179423E-2</v>
      </c>
      <c r="AL34" s="203">
        <f>S48/(S46+S48)</f>
        <v>2.1499902603460703E-2</v>
      </c>
      <c r="AM34" s="204">
        <f>W48/(W46+W48)</f>
        <v>4.3063235609128073E-2</v>
      </c>
    </row>
    <row r="35" spans="1:39" x14ac:dyDescent="0.35">
      <c r="A35" s="3"/>
      <c r="B35" s="314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3.645101779</v>
      </c>
      <c r="G35" s="22">
        <f>VLOOKUP($D35,Résultats!$B$2:$AX$476,G$5,FALSE)</f>
        <v>4.1344388040000002</v>
      </c>
      <c r="H35" s="16">
        <f>VLOOKUP($D35,Résultats!$B$2:$AX$476,H$5,FALSE)</f>
        <v>4.313289524</v>
      </c>
      <c r="I35" s="86">
        <f>VLOOKUP($D35,Résultats!$B$2:$AX$476,I$5,FALSE)</f>
        <v>3.3437416400000002</v>
      </c>
      <c r="J35" s="22">
        <f>VLOOKUP($D35,Résultats!$B$2:$AX$476,J$5,FALSE)</f>
        <v>3.5444537390000002</v>
      </c>
      <c r="K35" s="16">
        <f>VLOOKUP($D35,Résultats!$B$2:$AX$476,K$5,FALSE)</f>
        <v>3.7274702510000002</v>
      </c>
      <c r="L35" s="16">
        <f>VLOOKUP($D35,Résultats!$B$2:$AX$476,L$5,FALSE)</f>
        <v>3.905391039</v>
      </c>
      <c r="M35" s="16">
        <f>VLOOKUP($D35,Résultats!$B$2:$AX$476,M$5,FALSE)</f>
        <v>3.967119426</v>
      </c>
      <c r="N35" s="86">
        <f>VLOOKUP($D35,Résultats!$B$2:$AX$476,N$5,FALSE)</f>
        <v>4.0053910860000004</v>
      </c>
      <c r="O35" s="22">
        <f>VLOOKUP($D35,Résultats!$B$2:$AX$476,O$5,FALSE)</f>
        <v>3.933737464</v>
      </c>
      <c r="P35" s="16">
        <f>VLOOKUP($D35,Résultats!$B$2:$AX$476,P$5,FALSE)</f>
        <v>3.8843578189999999</v>
      </c>
      <c r="Q35" s="16">
        <f>VLOOKUP($D35,Résultats!$B$2:$AX$476,Q$5,FALSE)</f>
        <v>3.8514722319999999</v>
      </c>
      <c r="R35" s="16">
        <f>VLOOKUP($D35,Résultats!$B$2:$AX$476,R$5,FALSE)</f>
        <v>3.831197747</v>
      </c>
      <c r="S35" s="86">
        <f>VLOOKUP($D35,Résultats!$B$2:$AX$476,S$5,FALSE)</f>
        <v>3.8183181720000001</v>
      </c>
      <c r="T35" s="95">
        <f>VLOOKUP($D35,Résultats!$B$2:$AX$476,T$5,FALSE)</f>
        <v>3.61857937</v>
      </c>
      <c r="U35" s="95">
        <f>VLOOKUP($D35,Résultats!$B$2:$AX$476,U$5,FALSE)</f>
        <v>3.3686329260000001</v>
      </c>
      <c r="V35" s="95">
        <f>VLOOKUP($D35,Résultats!$B$2:$AX$476,V$5,FALSE)</f>
        <v>3.2001338320000001</v>
      </c>
      <c r="W35" s="95">
        <f>VLOOKUP($D35,Résultats!$B$2:$AX$476,W$5,FALSE)</f>
        <v>3.1085531199999998</v>
      </c>
      <c r="X35" s="45">
        <f>W35-'[1]Cibles THREEME'!$AJ5</f>
        <v>-0.38828809557708288</v>
      </c>
      <c r="Z35" s="197" t="s">
        <v>93</v>
      </c>
      <c r="AA35" s="201">
        <f>I43/I36</f>
        <v>0.10258601323444871</v>
      </c>
      <c r="AB35" s="201">
        <f>S43/S36</f>
        <v>0.10222058431927937</v>
      </c>
      <c r="AC35" s="202">
        <f>W43/W36</f>
        <v>9.7911813965644759E-2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0.99999999999999989</v>
      </c>
      <c r="AJ35" s="189" t="s">
        <v>92</v>
      </c>
      <c r="AK35" s="205">
        <f>SUM(AK33:AK34)</f>
        <v>0.99999999999999989</v>
      </c>
      <c r="AL35" s="205">
        <f t="shared" ref="AL35" si="7">SUM(AL33:AL34)</f>
        <v>0.99999999999999989</v>
      </c>
      <c r="AM35" s="205">
        <f t="shared" ref="AM35" si="8">SUM(AM33:AM34)</f>
        <v>0.99999999999999989</v>
      </c>
    </row>
    <row r="36" spans="1:39" x14ac:dyDescent="0.35">
      <c r="A36" s="3"/>
      <c r="B36" s="312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37.919489543499999</v>
      </c>
      <c r="G36" s="21">
        <f t="shared" ref="G36:R36" si="9">SUM(G37:G44)</f>
        <v>38.060945504100005</v>
      </c>
      <c r="H36" s="8">
        <f t="shared" si="9"/>
        <v>37.5263827773</v>
      </c>
      <c r="I36" s="87">
        <f t="shared" si="9"/>
        <v>36.438662085999994</v>
      </c>
      <c r="J36" s="21">
        <f t="shared" si="9"/>
        <v>35.832808808499998</v>
      </c>
      <c r="K36" s="8">
        <f t="shared" si="9"/>
        <v>35.672273580400002</v>
      </c>
      <c r="L36" s="8">
        <f t="shared" si="9"/>
        <v>35.746898022700002</v>
      </c>
      <c r="M36" s="8">
        <f t="shared" si="9"/>
        <v>35.970538376500002</v>
      </c>
      <c r="N36" s="87">
        <f t="shared" si="9"/>
        <v>36.307534499800006</v>
      </c>
      <c r="O36" s="21">
        <f t="shared" si="9"/>
        <v>36.565002109399991</v>
      </c>
      <c r="P36" s="8">
        <f t="shared" si="9"/>
        <v>36.880302077399996</v>
      </c>
      <c r="Q36" s="8">
        <f t="shared" si="9"/>
        <v>37.2474755852</v>
      </c>
      <c r="R36" s="8">
        <f t="shared" si="9"/>
        <v>37.655661062999997</v>
      </c>
      <c r="S36" s="87">
        <f>SUM(S37:S44)</f>
        <v>38.1044917121</v>
      </c>
      <c r="T36" s="96">
        <f>SUM(T37:T44)</f>
        <v>42.156063143799997</v>
      </c>
      <c r="U36" s="96">
        <f>SUM(U37:U44)</f>
        <v>47.307065169600001</v>
      </c>
      <c r="V36" s="96">
        <f>SUM(V37:V44)</f>
        <v>52.679893906199993</v>
      </c>
      <c r="W36" s="96">
        <f>SUM(W37:W44)</f>
        <v>58.275252442999992</v>
      </c>
      <c r="X36" s="3"/>
      <c r="Z36" s="197" t="s">
        <v>62</v>
      </c>
      <c r="AA36" s="201">
        <f>I42/I36</f>
        <v>3.6998234288024963E-2</v>
      </c>
      <c r="AB36" s="201">
        <f>S42/S36</f>
        <v>6.0326902202714458E-2</v>
      </c>
      <c r="AC36" s="202">
        <f>W42/W36</f>
        <v>0.17656228756905087</v>
      </c>
    </row>
    <row r="37" spans="1:39" x14ac:dyDescent="0.35">
      <c r="A37" s="3"/>
      <c r="B37" s="313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30.15286862</v>
      </c>
      <c r="G37" s="22">
        <f>VLOOKUP($D37,Résultats!$B$2:$AX$476,G$5,FALSE)</f>
        <v>28.613342370000002</v>
      </c>
      <c r="H37" s="16">
        <f>VLOOKUP($D37,Résultats!$B$2:$AX$476,H$5,FALSE)</f>
        <v>27.55014933</v>
      </c>
      <c r="I37" s="86">
        <f>VLOOKUP($D37,Résultats!$B$2:$AX$476,I$5,FALSE)</f>
        <v>25.291379849999998</v>
      </c>
      <c r="J37" s="22">
        <f>VLOOKUP($D37,Résultats!$B$2:$AX$476,J$5,FALSE)</f>
        <v>24.834308</v>
      </c>
      <c r="K37" s="16">
        <f>VLOOKUP($D37,Résultats!$B$2:$AX$476,K$5,FALSE)</f>
        <v>24.68816206</v>
      </c>
      <c r="L37" s="16">
        <f>VLOOKUP($D37,Résultats!$B$2:$AX$476,L$5,FALSE)</f>
        <v>24.706272349999999</v>
      </c>
      <c r="M37" s="16">
        <f>VLOOKUP($D37,Résultats!$B$2:$AX$476,M$5,FALSE)</f>
        <v>24.77251103</v>
      </c>
      <c r="N37" s="86">
        <f>VLOOKUP($D37,Résultats!$B$2:$AX$476,N$5,FALSE)</f>
        <v>24.916510389999999</v>
      </c>
      <c r="O37" s="22">
        <f>VLOOKUP($D37,Résultats!$B$2:$AX$476,O$5,FALSE)</f>
        <v>24.781947209999998</v>
      </c>
      <c r="P37" s="16">
        <f>VLOOKUP($D37,Résultats!$B$2:$AX$476,P$5,FALSE)</f>
        <v>24.686980850000001</v>
      </c>
      <c r="Q37" s="16">
        <f>VLOOKUP($D37,Résultats!$B$2:$AX$476,Q$5,FALSE)</f>
        <v>24.626221659999999</v>
      </c>
      <c r="R37" s="16">
        <f>VLOOKUP($D37,Résultats!$B$2:$AX$476,R$5,FALSE)</f>
        <v>24.65535959</v>
      </c>
      <c r="S37" s="86">
        <f>VLOOKUP($D37,Résultats!$B$2:$AX$476,S$5,FALSE)</f>
        <v>24.709565869999999</v>
      </c>
      <c r="T37" s="95">
        <f>VLOOKUP($D37,Résultats!$B$2:$AX$476,T$5,FALSE)</f>
        <v>24.50678765</v>
      </c>
      <c r="U37" s="95">
        <f>VLOOKUP($D37,Résultats!$B$2:$AX$476,U$5,FALSE)</f>
        <v>24.095534149999999</v>
      </c>
      <c r="V37" s="95">
        <f>VLOOKUP($D37,Résultats!$B$2:$AX$476,V$5,FALSE)</f>
        <v>23.37078777</v>
      </c>
      <c r="W37" s="95">
        <f>VLOOKUP($D37,Résultats!$B$2:$AX$476,W$5,FALSE)</f>
        <v>21.736895959999998</v>
      </c>
      <c r="X37" s="45">
        <f>W37-'[1]Cibles THREEME'!$AJ8</f>
        <v>21.115836828454302</v>
      </c>
      <c r="Z37" s="197" t="s">
        <v>63</v>
      </c>
      <c r="AA37" s="201">
        <f>I41/I36</f>
        <v>8.3952357053617879E-2</v>
      </c>
      <c r="AB37" s="201">
        <f>S41/S36</f>
        <v>0.13922108432994595</v>
      </c>
      <c r="AC37" s="202">
        <f>W41/W36</f>
        <v>0.2633667285270348</v>
      </c>
    </row>
    <row r="38" spans="1:39" x14ac:dyDescent="0.35">
      <c r="A38" s="3"/>
      <c r="B38" s="313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0.15980032520000001</v>
      </c>
      <c r="G38" s="22">
        <f>VLOOKUP($D38,Résultats!$B$2:$AX$476,G$5,FALSE)</f>
        <v>0.1202592068</v>
      </c>
      <c r="H38" s="16">
        <f>VLOOKUP($D38,Résultats!$B$2:$AX$476,H$5,FALSE)</f>
        <v>0.1071784012</v>
      </c>
      <c r="I38" s="86">
        <f>VLOOKUP($D38,Résultats!$B$2:$AX$476,I$5,FALSE)</f>
        <v>0.1059844898</v>
      </c>
      <c r="J38" s="22">
        <f>VLOOKUP($D38,Résultats!$B$2:$AX$476,J$5,FALSE)</f>
        <v>0.16985883490000001</v>
      </c>
      <c r="K38" s="16">
        <f>VLOOKUP($D38,Résultats!$B$2:$AX$476,K$5,FALSE)</f>
        <v>0.23172663120000001</v>
      </c>
      <c r="L38" s="16">
        <f>VLOOKUP($D38,Résultats!$B$2:$AX$476,L$5,FALSE)</f>
        <v>0.29241779950000002</v>
      </c>
      <c r="M38" s="16">
        <f>VLOOKUP($D38,Résultats!$B$2:$AX$476,M$5,FALSE)</f>
        <v>0.25437919009999999</v>
      </c>
      <c r="N38" s="86">
        <f>VLOOKUP($D38,Résultats!$B$2:$AX$476,N$5,FALSE)</f>
        <v>0.21700402099999999</v>
      </c>
      <c r="O38" s="22">
        <f>VLOOKUP($D38,Résultats!$B$2:$AX$476,O$5,FALSE)</f>
        <v>0.214507012</v>
      </c>
      <c r="P38" s="16">
        <f>VLOOKUP($D38,Résultats!$B$2:$AX$476,P$5,FALSE)</f>
        <v>0.21235447230000001</v>
      </c>
      <c r="Q38" s="16">
        <f>VLOOKUP($D38,Résultats!$B$2:$AX$476,Q$5,FALSE)</f>
        <v>0.21049392659999999</v>
      </c>
      <c r="R38" s="16">
        <f>VLOOKUP($D38,Résultats!$B$2:$AX$476,R$5,FALSE)</f>
        <v>0.2094016752</v>
      </c>
      <c r="S38" s="86">
        <f>VLOOKUP($D38,Résultats!$B$2:$AX$476,S$5,FALSE)</f>
        <v>0.20851364389999999</v>
      </c>
      <c r="T38" s="95">
        <f>VLOOKUP($D38,Résultats!$B$2:$AX$476,T$5,FALSE)</f>
        <v>0.24261685620000001</v>
      </c>
      <c r="U38" s="95">
        <f>VLOOKUP($D38,Résultats!$B$2:$AX$476,U$5,FALSE)</f>
        <v>0.25535014779999998</v>
      </c>
      <c r="V38" s="95">
        <f>VLOOKUP($D38,Résultats!$B$2:$AX$476,V$5,FALSE)</f>
        <v>0.2976841019</v>
      </c>
      <c r="W38" s="95">
        <f>VLOOKUP($D38,Résultats!$B$2:$AX$476,W$5,FALSE)</f>
        <v>0.3284855042</v>
      </c>
      <c r="X38" s="45">
        <f>W38-'[1]Cibles THREEME'!$AJ9</f>
        <v>0.31848550419999999</v>
      </c>
      <c r="Z38" s="198" t="s">
        <v>64</v>
      </c>
      <c r="AA38" s="203">
        <f>(I39+I44)/I36</f>
        <v>7.3741106623461242E-2</v>
      </c>
      <c r="AB38" s="203">
        <f>(S39+S44)/S36</f>
        <v>4.280563721525911E-2</v>
      </c>
      <c r="AC38" s="204">
        <f>(W39+W44)/W36</f>
        <v>8.2089182087698109E-2</v>
      </c>
    </row>
    <row r="39" spans="1:39" x14ac:dyDescent="0.35">
      <c r="A39" s="3"/>
      <c r="B39" s="313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1.0733790299999999</v>
      </c>
      <c r="G39" s="22">
        <f>VLOOKUP($D39,Résultats!$B$2:$AX$476,G$5,FALSE)</f>
        <v>1.4140457120000001</v>
      </c>
      <c r="H39" s="16">
        <f>VLOOKUP($D39,Résultats!$B$2:$AX$476,H$5,FALSE)</f>
        <v>1.5188292210000001</v>
      </c>
      <c r="I39" s="86">
        <f>VLOOKUP($D39,Résultats!$B$2:$AX$476,I$5,FALSE)</f>
        <v>2.2426893630000002</v>
      </c>
      <c r="J39" s="22">
        <f>VLOOKUP($D39,Résultats!$B$2:$AX$476,J$5,FALSE)</f>
        <v>1.6763541639999999</v>
      </c>
      <c r="K39" s="16">
        <f>VLOOKUP($D39,Résultats!$B$2:$AX$476,K$5,FALSE)</f>
        <v>1.164040186</v>
      </c>
      <c r="L39" s="16">
        <f>VLOOKUP($D39,Résultats!$B$2:$AX$476,L$5,FALSE)</f>
        <v>0.68119653329999996</v>
      </c>
      <c r="M39" s="16">
        <f>VLOOKUP($D39,Résultats!$B$2:$AX$476,M$5,FALSE)</f>
        <v>0.65660293339999998</v>
      </c>
      <c r="N39" s="86">
        <f>VLOOKUP($D39,Résultats!$B$2:$AX$476,N$5,FALSE)</f>
        <v>0.633978496</v>
      </c>
      <c r="O39" s="22">
        <f>VLOOKUP($D39,Résultats!$B$2:$AX$476,O$5,FALSE)</f>
        <v>0.63138994179999997</v>
      </c>
      <c r="P39" s="16">
        <f>VLOOKUP($D39,Résultats!$B$2:$AX$476,P$5,FALSE)</f>
        <v>0.62980913859999998</v>
      </c>
      <c r="Q39" s="16">
        <f>VLOOKUP($D39,Résultats!$B$2:$AX$476,Q$5,FALSE)</f>
        <v>0.62910244150000005</v>
      </c>
      <c r="R39" s="16">
        <f>VLOOKUP($D39,Résultats!$B$2:$AX$476,R$5,FALSE)</f>
        <v>0.63067074050000005</v>
      </c>
      <c r="S39" s="86">
        <f>VLOOKUP($D39,Résultats!$B$2:$AX$476,S$5,FALSE)</f>
        <v>0.63288561180000003</v>
      </c>
      <c r="T39" s="95">
        <f>VLOOKUP($D39,Résultats!$B$2:$AX$476,T$5,FALSE)</f>
        <v>0.69670754850000005</v>
      </c>
      <c r="U39" s="95">
        <f>VLOOKUP($D39,Résultats!$B$2:$AX$476,U$5,FALSE)</f>
        <v>0.77711585890000001</v>
      </c>
      <c r="V39" s="95">
        <f>VLOOKUP($D39,Résultats!$B$2:$AX$476,V$5,FALSE)</f>
        <v>0.86023084809999995</v>
      </c>
      <c r="W39" s="95">
        <f>VLOOKUP($D39,Résultats!$B$2:$AX$476,W$5,FALSE)</f>
        <v>2.6457601340000001</v>
      </c>
      <c r="X39" s="45">
        <f>W39-'[1]Cibles THREEME'!$AJ10</f>
        <v>1.5497734312722988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1</v>
      </c>
      <c r="AC39" s="205">
        <f t="shared" si="10"/>
        <v>1</v>
      </c>
      <c r="AJ39" s="189"/>
      <c r="AK39" s="205"/>
      <c r="AL39" s="205"/>
      <c r="AM39" s="205"/>
    </row>
    <row r="40" spans="1:39" x14ac:dyDescent="0.35">
      <c r="A40" s="3"/>
      <c r="B40" s="313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0.83951655209999998</v>
      </c>
      <c r="G40" s="22">
        <f>VLOOKUP($D40,Résultats!$B$2:$AX$476,G$5,FALSE)</f>
        <v>0.62841943190000005</v>
      </c>
      <c r="H40" s="16">
        <f>VLOOKUP($D40,Résultats!$B$2:$AX$476,H$5,FALSE)</f>
        <v>0.55906859949999999</v>
      </c>
      <c r="I40" s="86">
        <f>VLOOKUP($D40,Résultats!$B$2:$AX$476,I$5,FALSE)</f>
        <v>0.20889568210000001</v>
      </c>
      <c r="J40" s="22">
        <f>VLOOKUP($D40,Résultats!$B$2:$AX$476,J$5,FALSE)</f>
        <v>0.1678806216</v>
      </c>
      <c r="K40" s="16">
        <f>VLOOKUP($D40,Résultats!$B$2:$AX$476,K$5,FALSE)</f>
        <v>0.13130699109999999</v>
      </c>
      <c r="L40" s="16">
        <f>VLOOKUP($D40,Résultats!$B$2:$AX$476,L$5,FALSE)</f>
        <v>9.7145687800000005E-2</v>
      </c>
      <c r="M40" s="16">
        <f>VLOOKUP($D40,Résultats!$B$2:$AX$476,M$5,FALSE)</f>
        <v>7.6880918800000003E-2</v>
      </c>
      <c r="N40" s="86">
        <f>VLOOKUP($D40,Résultats!$B$2:$AX$476,N$5,FALSE)</f>
        <v>5.6786076400000003E-2</v>
      </c>
      <c r="O40" s="22">
        <f>VLOOKUP($D40,Résultats!$B$2:$AX$476,O$5,FALSE)</f>
        <v>5.6534188700000002E-2</v>
      </c>
      <c r="P40" s="16">
        <f>VLOOKUP($D40,Résultats!$B$2:$AX$476,P$5,FALSE)</f>
        <v>5.6372560500000002E-2</v>
      </c>
      <c r="Q40" s="16">
        <f>VLOOKUP($D40,Résultats!$B$2:$AX$476,Q$5,FALSE)</f>
        <v>5.6289137199999999E-2</v>
      </c>
      <c r="R40" s="16">
        <f>VLOOKUP($D40,Résultats!$B$2:$AX$476,R$5,FALSE)</f>
        <v>5.64092894E-2</v>
      </c>
      <c r="S40" s="86">
        <f>VLOOKUP($D40,Résultats!$B$2:$AX$476,S$5,FALSE)</f>
        <v>5.6587142700000002E-2</v>
      </c>
      <c r="T40" s="95">
        <f>VLOOKUP($D40,Résultats!$B$2:$AX$476,T$5,FALSE)</f>
        <v>6.2216146100000001E-2</v>
      </c>
      <c r="U40" s="95">
        <f>VLOOKUP($D40,Résultats!$B$2:$AX$476,U$5,FALSE)</f>
        <v>6.9381287900000005E-2</v>
      </c>
      <c r="V40" s="95">
        <f>VLOOKUP($D40,Résultats!$B$2:$AX$476,V$5,FALSE)</f>
        <v>7.6786411200000002E-2</v>
      </c>
      <c r="W40" s="95">
        <f>VLOOKUP($D40,Résultats!$B$2:$AX$476,W$5,FALSE)</f>
        <v>8.3293023800000004E-2</v>
      </c>
      <c r="X40" s="45">
        <f>W40-'[1]Cibles THREEME'!$AJ11</f>
        <v>7.3293023800000009E-2</v>
      </c>
    </row>
    <row r="41" spans="1:39" x14ac:dyDescent="0.35">
      <c r="A41" s="3"/>
      <c r="B41" s="313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1.3912313540000001</v>
      </c>
      <c r="G41" s="22">
        <f>VLOOKUP($D41,Résultats!$B$2:$AX$476,G$5,FALSE)</f>
        <v>2.0682338859999998</v>
      </c>
      <c r="H41" s="16">
        <f>VLOOKUP($D41,Résultats!$B$2:$AX$476,H$5,FALSE)</f>
        <v>2.3128197859999999</v>
      </c>
      <c r="I41" s="86">
        <f>VLOOKUP($D41,Résultats!$B$2:$AX$476,I$5,FALSE)</f>
        <v>3.0591115699999998</v>
      </c>
      <c r="J41" s="22">
        <f>VLOOKUP($D41,Résultats!$B$2:$AX$476,J$5,FALSE)</f>
        <v>3.1590019489999999</v>
      </c>
      <c r="K41" s="16">
        <f>VLOOKUP($D41,Résultats!$B$2:$AX$476,K$5,FALSE)</f>
        <v>3.2886943190000002</v>
      </c>
      <c r="L41" s="16">
        <f>VLOOKUP($D41,Résultats!$B$2:$AX$476,L$5,FALSE)</f>
        <v>3.4338554750000001</v>
      </c>
      <c r="M41" s="16">
        <f>VLOOKUP($D41,Résultats!$B$2:$AX$476,M$5,FALSE)</f>
        <v>3.7512913060000002</v>
      </c>
      <c r="N41" s="86">
        <f>VLOOKUP($D41,Résultats!$B$2:$AX$476,N$5,FALSE)</f>
        <v>4.0815746539999997</v>
      </c>
      <c r="O41" s="22">
        <f>VLOOKUP($D41,Résultats!$B$2:$AX$476,O$5,FALSE)</f>
        <v>4.3460765559999999</v>
      </c>
      <c r="P41" s="16">
        <f>VLOOKUP($D41,Résultats!$B$2:$AX$476,P$5,FALSE)</f>
        <v>4.6171489369999996</v>
      </c>
      <c r="Q41" s="16">
        <f>VLOOKUP($D41,Résultats!$B$2:$AX$476,Q$5,FALSE)</f>
        <v>4.8951060249999996</v>
      </c>
      <c r="R41" s="16">
        <f>VLOOKUP($D41,Résultats!$B$2:$AX$476,R$5,FALSE)</f>
        <v>5.0968017120000004</v>
      </c>
      <c r="S41" s="86">
        <f>VLOOKUP($D41,Résultats!$B$2:$AX$476,S$5,FALSE)</f>
        <v>5.3049486540000004</v>
      </c>
      <c r="T41" s="95">
        <f>VLOOKUP($D41,Résultats!$B$2:$AX$476,T$5,FALSE)</f>
        <v>7.2398071289999999</v>
      </c>
      <c r="U41" s="95">
        <f>VLOOKUP($D41,Résultats!$B$2:$AX$476,U$5,FALSE)</f>
        <v>9.6426062479999999</v>
      </c>
      <c r="V41" s="95">
        <f>VLOOKUP($D41,Résultats!$B$2:$AX$476,V$5,FALSE)</f>
        <v>12.40765448</v>
      </c>
      <c r="W41" s="95">
        <f>VLOOKUP($D41,Résultats!$B$2:$AX$476,W$5,FALSE)</f>
        <v>15.34776259</v>
      </c>
      <c r="X41" s="45">
        <f>W41-'[1]Cibles THREEME'!$AJ12</f>
        <v>2.7621819536768992</v>
      </c>
    </row>
    <row r="42" spans="1:39" x14ac:dyDescent="0.35">
      <c r="A42" s="3"/>
      <c r="B42" s="313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0.48792000079999998</v>
      </c>
      <c r="G42" s="22">
        <f>VLOOKUP($D42,Résultats!$B$2:$AX$476,G$5,FALSE)</f>
        <v>0.79691606250000002</v>
      </c>
      <c r="H42" s="16">
        <f>VLOOKUP($D42,Résultats!$B$2:$AX$476,H$5,FALSE)</f>
        <v>0.91955126760000006</v>
      </c>
      <c r="I42" s="86">
        <f>VLOOKUP($D42,Résultats!$B$2:$AX$476,I$5,FALSE)</f>
        <v>1.3481661570000001</v>
      </c>
      <c r="J42" s="22">
        <f>VLOOKUP($D42,Résultats!$B$2:$AX$476,J$5,FALSE)</f>
        <v>1.3921883589999999</v>
      </c>
      <c r="K42" s="16">
        <f>VLOOKUP($D42,Résultats!$B$2:$AX$476,K$5,FALSE)</f>
        <v>1.449344451</v>
      </c>
      <c r="L42" s="16">
        <f>VLOOKUP($D42,Résultats!$B$2:$AX$476,L$5,FALSE)</f>
        <v>1.5133177179999999</v>
      </c>
      <c r="M42" s="16">
        <f>VLOOKUP($D42,Résultats!$B$2:$AX$476,M$5,FALSE)</f>
        <v>1.587177745</v>
      </c>
      <c r="N42" s="86">
        <f>VLOOKUP($D42,Résultats!$B$2:$AX$476,N$5,FALSE)</f>
        <v>1.666262734</v>
      </c>
      <c r="O42" s="22">
        <f>VLOOKUP($D42,Résultats!$B$2:$AX$476,O$5,FALSE)</f>
        <v>1.7855038679999999</v>
      </c>
      <c r="P42" s="16">
        <f>VLOOKUP($D42,Résultats!$B$2:$AX$476,P$5,FALSE)</f>
        <v>1.907430642</v>
      </c>
      <c r="Q42" s="16">
        <f>VLOOKUP($D42,Résultats!$B$2:$AX$476,Q$5,FALSE)</f>
        <v>2.0322183809999999</v>
      </c>
      <c r="R42" s="16">
        <f>VLOOKUP($D42,Résultats!$B$2:$AX$476,R$5,FALSE)</f>
        <v>2.1639531569999999</v>
      </c>
      <c r="S42" s="86">
        <f>VLOOKUP($D42,Résultats!$B$2:$AX$476,S$5,FALSE)</f>
        <v>2.2987259450000002</v>
      </c>
      <c r="T42" s="95">
        <f>VLOOKUP($D42,Résultats!$B$2:$AX$476,T$5,FALSE)</f>
        <v>3.9936998579999998</v>
      </c>
      <c r="U42" s="95">
        <f>VLOOKUP($D42,Résultats!$B$2:$AX$476,U$5,FALSE)</f>
        <v>6.0861246749999998</v>
      </c>
      <c r="V42" s="95">
        <f>VLOOKUP($D42,Résultats!$B$2:$AX$476,V$5,FALSE)</f>
        <v>8.5403448050000002</v>
      </c>
      <c r="W42" s="95">
        <f>VLOOKUP($D42,Résultats!$B$2:$AX$476,W$5,FALSE)</f>
        <v>10.28921188</v>
      </c>
      <c r="X42" s="45">
        <f>W42-'[1]Cibles THREEME'!$AJ13</f>
        <v>2.8608575615122467</v>
      </c>
      <c r="Z42" s="60" t="s">
        <v>485</v>
      </c>
    </row>
    <row r="43" spans="1:39" x14ac:dyDescent="0.35">
      <c r="A43" s="3"/>
      <c r="B43" s="313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3.4833531949999998</v>
      </c>
      <c r="G43" s="22">
        <f>VLOOKUP($D43,Résultats!$B$2:$AX$476,G$5,FALSE)</f>
        <v>3.9047932890000001</v>
      </c>
      <c r="H43" s="16">
        <f>VLOOKUP($D43,Résultats!$B$2:$AX$476,H$5,FALSE)</f>
        <v>3.9744186080000001</v>
      </c>
      <c r="I43" s="86">
        <f>VLOOKUP($D43,Résultats!$B$2:$AX$476,I$5,FALSE)</f>
        <v>3.7380970709999999</v>
      </c>
      <c r="J43" s="22">
        <f>VLOOKUP($D43,Résultats!$B$2:$AX$476,J$5,FALSE)</f>
        <v>3.8601586320000001</v>
      </c>
      <c r="K43" s="16">
        <f>VLOOKUP($D43,Résultats!$B$2:$AX$476,K$5,FALSE)</f>
        <v>4.0186368879999996</v>
      </c>
      <c r="L43" s="16">
        <f>VLOOKUP($D43,Résultats!$B$2:$AX$476,L$5,FALSE)</f>
        <v>4.1960173080000001</v>
      </c>
      <c r="M43" s="16">
        <f>VLOOKUP($D43,Résultats!$B$2:$AX$476,M$5,FALSE)</f>
        <v>4.046591383</v>
      </c>
      <c r="N43" s="86">
        <f>VLOOKUP($D43,Résultats!$B$2:$AX$476,N$5,FALSE)</f>
        <v>3.909308722</v>
      </c>
      <c r="O43" s="22">
        <f>VLOOKUP($D43,Résultats!$B$2:$AX$476,O$5,FALSE)</f>
        <v>3.8915748240000001</v>
      </c>
      <c r="P43" s="16">
        <f>VLOOKUP($D43,Résultats!$B$2:$AX$476,P$5,FALSE)</f>
        <v>3.8800545130000001</v>
      </c>
      <c r="Q43" s="16">
        <f>VLOOKUP($D43,Résultats!$B$2:$AX$476,Q$5,FALSE)</f>
        <v>3.8739162880000002</v>
      </c>
      <c r="R43" s="16">
        <f>VLOOKUP($D43,Résultats!$B$2:$AX$476,R$5,FALSE)</f>
        <v>3.8825031129999998</v>
      </c>
      <c r="S43" s="86">
        <f>VLOOKUP($D43,Résultats!$B$2:$AX$476,S$5,FALSE)</f>
        <v>3.8950634079999999</v>
      </c>
      <c r="T43" s="95">
        <f>VLOOKUP($D43,Résultats!$B$2:$AX$476,T$5,FALSE)</f>
        <v>4.2739594969999999</v>
      </c>
      <c r="U43" s="95">
        <f>VLOOKUP($D43,Résultats!$B$2:$AX$476,U$5,FALSE)</f>
        <v>4.7596616049999998</v>
      </c>
      <c r="V43" s="95">
        <f>VLOOKUP($D43,Résultats!$B$2:$AX$476,V$5,FALSE)</f>
        <v>5.2622326570000002</v>
      </c>
      <c r="W43" s="95">
        <f>VLOOKUP($D43,Résultats!$B$2:$AX$476,W$5,FALSE)</f>
        <v>5.7058356760000004</v>
      </c>
      <c r="X43" s="45">
        <f>W43-'[1]Cibles THREEME'!$AJ14</f>
        <v>1.8394381413772769</v>
      </c>
      <c r="Z43" s="194"/>
      <c r="AA43" s="195">
        <v>2020</v>
      </c>
      <c r="AB43" s="195">
        <v>2030</v>
      </c>
      <c r="AC43" s="196">
        <v>2050</v>
      </c>
    </row>
    <row r="44" spans="1:39" x14ac:dyDescent="0.35">
      <c r="A44" s="3"/>
      <c r="B44" s="314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0.3314204664</v>
      </c>
      <c r="G44" s="88">
        <f>VLOOKUP($D44,Résultats!$B$2:$AX$476,G$5,FALSE)</f>
        <v>0.51493554590000001</v>
      </c>
      <c r="H44" s="17">
        <f>VLOOKUP($D44,Résultats!$B$2:$AX$476,H$5,FALSE)</f>
        <v>0.58436756400000001</v>
      </c>
      <c r="I44" s="89">
        <f>VLOOKUP($D44,Résultats!$B$2:$AX$476,I$5,FALSE)</f>
        <v>0.44433790309999999</v>
      </c>
      <c r="J44" s="88">
        <f>VLOOKUP($D44,Résultats!$B$2:$AX$476,J$5,FALSE)</f>
        <v>0.57305824800000005</v>
      </c>
      <c r="K44" s="17">
        <f>VLOOKUP($D44,Résultats!$B$2:$AX$476,K$5,FALSE)</f>
        <v>0.70036205409999996</v>
      </c>
      <c r="L44" s="17">
        <f>VLOOKUP($D44,Résultats!$B$2:$AX$476,L$5,FALSE)</f>
        <v>0.82667515110000001</v>
      </c>
      <c r="M44" s="17">
        <f>VLOOKUP($D44,Résultats!$B$2:$AX$476,M$5,FALSE)</f>
        <v>0.82510387019999998</v>
      </c>
      <c r="N44" s="89">
        <f>VLOOKUP($D44,Résultats!$B$2:$AX$476,N$5,FALSE)</f>
        <v>0.82610940639999997</v>
      </c>
      <c r="O44" s="88">
        <f>VLOOKUP($D44,Résultats!$B$2:$AX$476,O$5,FALSE)</f>
        <v>0.85746850890000004</v>
      </c>
      <c r="P44" s="17">
        <f>VLOOKUP($D44,Résultats!$B$2:$AX$476,P$5,FALSE)</f>
        <v>0.89015096400000004</v>
      </c>
      <c r="Q44" s="17">
        <f>VLOOKUP($D44,Résultats!$B$2:$AX$476,Q$5,FALSE)</f>
        <v>0.92412772590000003</v>
      </c>
      <c r="R44" s="17">
        <f>VLOOKUP($D44,Résultats!$B$2:$AX$476,R$5,FALSE)</f>
        <v>0.96056178589999996</v>
      </c>
      <c r="S44" s="89">
        <f>VLOOKUP($D44,Résultats!$B$2:$AX$476,S$5,FALSE)</f>
        <v>0.99820143670000006</v>
      </c>
      <c r="T44" s="97">
        <f>VLOOKUP($D44,Résultats!$B$2:$AX$476,T$5,FALSE)</f>
        <v>1.1402684590000001</v>
      </c>
      <c r="U44" s="97">
        <f>VLOOKUP($D44,Résultats!$B$2:$AX$476,U$5,FALSE)</f>
        <v>1.6212911969999999</v>
      </c>
      <c r="V44" s="97">
        <f>VLOOKUP($D44,Résultats!$B$2:$AX$476,V$5,FALSE)</f>
        <v>1.864172833</v>
      </c>
      <c r="W44" s="97">
        <f>VLOOKUP($D44,Résultats!$B$2:$AX$476,W$5,FALSE)</f>
        <v>2.1380076749999999</v>
      </c>
      <c r="X44" s="45">
        <f>W44-'[1]Cibles THREEME'!$AJ15</f>
        <v>1.8274781092271513</v>
      </c>
      <c r="Z44" s="197" t="s">
        <v>486</v>
      </c>
      <c r="AA44" s="16">
        <f>I36</f>
        <v>36.438662085999994</v>
      </c>
      <c r="AB44" s="16">
        <f>S36</f>
        <v>38.1044917121</v>
      </c>
      <c r="AC44" s="86">
        <f>W36</f>
        <v>58.275252442999992</v>
      </c>
    </row>
    <row r="45" spans="1:39" x14ac:dyDescent="0.35">
      <c r="A45" s="3"/>
      <c r="B45" s="312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36.398378989100003</v>
      </c>
      <c r="G45" s="84">
        <f t="shared" ref="G45:R45" si="11">SUM(G46:G51)</f>
        <v>36.021956521699998</v>
      </c>
      <c r="H45" s="6">
        <f t="shared" si="11"/>
        <v>34.8389194242</v>
      </c>
      <c r="I45" s="85">
        <f t="shared" si="11"/>
        <v>33.886474346900002</v>
      </c>
      <c r="J45" s="84">
        <f t="shared" si="11"/>
        <v>32.731865574799997</v>
      </c>
      <c r="K45" s="6">
        <f t="shared" si="11"/>
        <v>31.978996555000002</v>
      </c>
      <c r="L45" s="6">
        <f t="shared" si="11"/>
        <v>31.387692476900003</v>
      </c>
      <c r="M45" s="6">
        <f t="shared" si="11"/>
        <v>30.6961329821</v>
      </c>
      <c r="N45" s="85">
        <f t="shared" si="11"/>
        <v>29.970822803000001</v>
      </c>
      <c r="O45" s="84">
        <f t="shared" si="11"/>
        <v>29.729190934800002</v>
      </c>
      <c r="P45" s="6">
        <f t="shared" si="11"/>
        <v>29.6533463976</v>
      </c>
      <c r="Q45" s="6">
        <f t="shared" si="11"/>
        <v>29.654245856499998</v>
      </c>
      <c r="R45" s="6">
        <f t="shared" si="11"/>
        <v>29.695464262000005</v>
      </c>
      <c r="S45" s="85">
        <f>SUM(S46:S51)</f>
        <v>29.761426377400007</v>
      </c>
      <c r="T45" s="94">
        <f>SUM(T46:T51)</f>
        <v>30.360525330199998</v>
      </c>
      <c r="U45" s="94">
        <f>SUM(U46:U51)</f>
        <v>31.3410467428</v>
      </c>
      <c r="V45" s="94">
        <f>SUM(V46:V51)</f>
        <v>32.337596181000009</v>
      </c>
      <c r="W45" s="94">
        <f>SUM(W46:W51)</f>
        <v>33.434524265399993</v>
      </c>
      <c r="X45" s="3"/>
      <c r="Z45" s="197" t="s">
        <v>487</v>
      </c>
      <c r="AA45" s="16">
        <f>SUM(I47,I49:I51)</f>
        <v>10.326186843400002</v>
      </c>
      <c r="AB45" s="16">
        <f>S47+SUM(S49:S51)</f>
        <v>10.6970328841</v>
      </c>
      <c r="AC45" s="86">
        <f>W47+SUM(W49:W51)</f>
        <v>14.31056076959999</v>
      </c>
    </row>
    <row r="46" spans="1:39" x14ac:dyDescent="0.35">
      <c r="A46" s="3"/>
      <c r="B46" s="313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31.13389875</v>
      </c>
      <c r="G46" s="22">
        <f>VLOOKUP($D46,Résultats!$B$2:$AX$476,G$5,FALSE)</f>
        <v>27.405555880000001</v>
      </c>
      <c r="H46" s="16">
        <f>VLOOKUP($D46,Résultats!$B$2:$AX$476,H$5,FALSE)</f>
        <v>25.004810060000001</v>
      </c>
      <c r="I46" s="86">
        <f>VLOOKUP($D46,Résultats!$B$2:$AX$476,I$5,FALSE)</f>
        <v>23.192666030000002</v>
      </c>
      <c r="J46" s="22">
        <f>VLOOKUP($D46,Résultats!$B$2:$AX$476,J$5,FALSE)</f>
        <v>22.299747969999999</v>
      </c>
      <c r="K46" s="16">
        <f>VLOOKUP($D46,Résultats!$B$2:$AX$476,K$5,FALSE)</f>
        <v>21.688543549999999</v>
      </c>
      <c r="L46" s="16">
        <f>VLOOKUP($D46,Résultats!$B$2:$AX$476,L$5,FALSE)</f>
        <v>21.19297873</v>
      </c>
      <c r="M46" s="16">
        <f>VLOOKUP($D46,Résultats!$B$2:$AX$476,M$5,FALSE)</f>
        <v>20.51311243</v>
      </c>
      <c r="N46" s="86">
        <f>VLOOKUP($D46,Résultats!$B$2:$AX$476,N$5,FALSE)</f>
        <v>19.817690420000002</v>
      </c>
      <c r="O46" s="22">
        <f>VLOOKUP($D46,Résultats!$B$2:$AX$476,O$5,FALSE)</f>
        <v>19.455866149999999</v>
      </c>
      <c r="P46" s="16">
        <f>VLOOKUP($D46,Résultats!$B$2:$AX$476,P$5,FALSE)</f>
        <v>19.204384430000001</v>
      </c>
      <c r="Q46" s="16">
        <f>VLOOKUP($D46,Résultats!$B$2:$AX$476,Q$5,FALSE)</f>
        <v>19.002801399999999</v>
      </c>
      <c r="R46" s="16">
        <f>VLOOKUP($D46,Résultats!$B$2:$AX$476,R$5,FALSE)</f>
        <v>18.821306400000001</v>
      </c>
      <c r="S46" s="86">
        <f>VLOOKUP($D46,Résultats!$B$2:$AX$476,S$5,FALSE)</f>
        <v>18.654510890000001</v>
      </c>
      <c r="T46" s="95">
        <f>VLOOKUP($D46,Résultats!$B$2:$AX$476,T$5,FALSE)</f>
        <v>18.110920889999999</v>
      </c>
      <c r="U46" s="95">
        <f>VLOOKUP($D46,Résultats!$B$2:$AX$476,U$5,FALSE)</f>
        <v>18.265620439999999</v>
      </c>
      <c r="V46" s="95">
        <f>VLOOKUP($D46,Résultats!$B$2:$AX$476,V$5,FALSE)</f>
        <v>18.2821505</v>
      </c>
      <c r="W46" s="95">
        <f>VLOOKUP($D46,Résultats!$B$2:$AX$476,W$5,FALSE)</f>
        <v>18.30042375</v>
      </c>
      <c r="X46" s="45">
        <f>W46-'[1]Cibles THREEME'!$AJ17</f>
        <v>16.903363939378224</v>
      </c>
      <c r="Z46" s="197" t="s">
        <v>488</v>
      </c>
      <c r="AA46" s="16">
        <f>I46+I48</f>
        <v>23.560287503500003</v>
      </c>
      <c r="AB46" s="16">
        <f>S46+S48</f>
        <v>19.064393493300003</v>
      </c>
      <c r="AC46" s="86">
        <f>W46+W48</f>
        <v>19.123963495800002</v>
      </c>
    </row>
    <row r="47" spans="1:39" x14ac:dyDescent="0.35">
      <c r="A47" s="3"/>
      <c r="B47" s="313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3.2769155200000002</v>
      </c>
      <c r="G47" s="22">
        <f>VLOOKUP($D47,Résultats!$B$2:$AX$476,G$5,FALSE)</f>
        <v>6.4975023869999999</v>
      </c>
      <c r="H47" s="16">
        <f>VLOOKUP($D47,Résultats!$B$2:$AX$476,H$5,FALSE)</f>
        <v>7.7712358689999999</v>
      </c>
      <c r="I47" s="86">
        <f>VLOOKUP($D47,Résultats!$B$2:$AX$476,I$5,FALSE)</f>
        <v>6.5733521970000002</v>
      </c>
      <c r="J47" s="22">
        <f>VLOOKUP($D47,Résultats!$B$2:$AX$476,J$5,FALSE)</f>
        <v>6.555451197</v>
      </c>
      <c r="K47" s="16">
        <f>VLOOKUP($D47,Résultats!$B$2:$AX$476,K$5,FALSE)</f>
        <v>6.6019253830000002</v>
      </c>
      <c r="L47" s="16">
        <f>VLOOKUP($D47,Résultats!$B$2:$AX$476,L$5,FALSE)</f>
        <v>6.669583061</v>
      </c>
      <c r="M47" s="16">
        <f>VLOOKUP($D47,Résultats!$B$2:$AX$476,M$5,FALSE)</f>
        <v>6.5430239820000002</v>
      </c>
      <c r="N47" s="86">
        <f>VLOOKUP($D47,Résultats!$B$2:$AX$476,N$5,FALSE)</f>
        <v>6.4086005650000004</v>
      </c>
      <c r="O47" s="22">
        <f>VLOOKUP($D47,Résultats!$B$2:$AX$476,O$5,FALSE)</f>
        <v>6.4353373779999998</v>
      </c>
      <c r="P47" s="16">
        <f>VLOOKUP($D47,Résultats!$B$2:$AX$476,P$5,FALSE)</f>
        <v>6.4972453379999999</v>
      </c>
      <c r="Q47" s="16">
        <f>VLOOKUP($D47,Résultats!$B$2:$AX$476,Q$5,FALSE)</f>
        <v>6.5758919689999997</v>
      </c>
      <c r="R47" s="16">
        <f>VLOOKUP($D47,Résultats!$B$2:$AX$476,R$5,FALSE)</f>
        <v>6.6642023630000002</v>
      </c>
      <c r="S47" s="86">
        <f>VLOOKUP($D47,Résultats!$B$2:$AX$476,S$5,FALSE)</f>
        <v>6.7584401459999999</v>
      </c>
      <c r="T47" s="95">
        <f>VLOOKUP($D47,Résultats!$B$2:$AX$476,T$5,FALSE)</f>
        <v>7.3224876229999998</v>
      </c>
      <c r="U47" s="95">
        <f>VLOOKUP($D47,Résultats!$B$2:$AX$476,U$5,FALSE)</f>
        <v>7.6376251379999998</v>
      </c>
      <c r="V47" s="95">
        <f>VLOOKUP($D47,Résultats!$B$2:$AX$476,V$5,FALSE)</f>
        <v>8.0520364749999995</v>
      </c>
      <c r="W47" s="95">
        <f>VLOOKUP($D47,Résultats!$B$2:$AX$476,W$5,FALSE)</f>
        <v>8.3327103279999903</v>
      </c>
      <c r="X47" s="45">
        <f>W47-'[1]Cibles THREEME'!$AJ18</f>
        <v>-2.0999424735308878</v>
      </c>
      <c r="Z47" s="197" t="s">
        <v>489</v>
      </c>
      <c r="AA47" s="16">
        <f>I33</f>
        <v>69.108042960000006</v>
      </c>
      <c r="AB47" s="16">
        <f>S33</f>
        <v>62.725937402</v>
      </c>
      <c r="AC47" s="86">
        <f>W33</f>
        <v>48.961586370000006</v>
      </c>
    </row>
    <row r="48" spans="1:39" x14ac:dyDescent="0.35">
      <c r="A48" s="3"/>
      <c r="B48" s="313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0.1071802558</v>
      </c>
      <c r="G48" s="22">
        <f>VLOOKUP($D48,Résultats!$B$2:$AX$476,G$5,FALSE)</f>
        <v>9.4737645999999995E-2</v>
      </c>
      <c r="H48" s="16">
        <f>VLOOKUP($D48,Résultats!$B$2:$AX$476,H$5,FALSE)</f>
        <v>8.6558242800000004E-2</v>
      </c>
      <c r="I48" s="86">
        <f>VLOOKUP($D48,Résultats!$B$2:$AX$476,I$5,FALSE)</f>
        <v>0.36762147350000002</v>
      </c>
      <c r="J48" s="22">
        <f>VLOOKUP($D48,Résultats!$B$2:$AX$476,J$5,FALSE)</f>
        <v>0.33217637799999999</v>
      </c>
      <c r="K48" s="16">
        <f>VLOOKUP($D48,Résultats!$B$2:$AX$476,K$5,FALSE)</f>
        <v>0.30259717549999998</v>
      </c>
      <c r="L48" s="16">
        <f>VLOOKUP($D48,Résultats!$B$2:$AX$476,L$5,FALSE)</f>
        <v>0.27590039960000001</v>
      </c>
      <c r="M48" s="16">
        <f>VLOOKUP($D48,Résultats!$B$2:$AX$476,M$5,FALSE)</f>
        <v>0.34668344649999999</v>
      </c>
      <c r="N48" s="86">
        <f>VLOOKUP($D48,Résultats!$B$2:$AX$476,N$5,FALSE)</f>
        <v>0.41455893300000002</v>
      </c>
      <c r="O48" s="22">
        <f>VLOOKUP($D48,Résultats!$B$2:$AX$476,O$5,FALSE)</f>
        <v>0.41090411100000002</v>
      </c>
      <c r="P48" s="16">
        <f>VLOOKUP($D48,Résultats!$B$2:$AX$476,P$5,FALSE)</f>
        <v>0.40954358480000003</v>
      </c>
      <c r="Q48" s="16">
        <f>VLOOKUP($D48,Résultats!$B$2:$AX$476,Q$5,FALSE)</f>
        <v>0.40924327770000002</v>
      </c>
      <c r="R48" s="16">
        <f>VLOOKUP($D48,Résultats!$B$2:$AX$476,R$5,FALSE)</f>
        <v>0.40939336749999999</v>
      </c>
      <c r="S48" s="86">
        <f>VLOOKUP($D48,Résultats!$B$2:$AX$476,S$5,FALSE)</f>
        <v>0.40988260329999998</v>
      </c>
      <c r="T48" s="95">
        <f>VLOOKUP($D48,Résultats!$B$2:$AX$476,T$5,FALSE)</f>
        <v>0.4951112017</v>
      </c>
      <c r="U48" s="95">
        <f>VLOOKUP($D48,Résultats!$B$2:$AX$476,U$5,FALSE)</f>
        <v>0.60962414819999999</v>
      </c>
      <c r="V48" s="95">
        <f>VLOOKUP($D48,Résultats!$B$2:$AX$476,V$5,FALSE)</f>
        <v>0.72099588680000004</v>
      </c>
      <c r="W48" s="95">
        <f>VLOOKUP($D48,Résultats!$B$2:$AX$476,W$5,FALSE)</f>
        <v>0.8235397458</v>
      </c>
      <c r="X48" s="45">
        <f>W48-'[1]Cibles THREEME'!$AJ19</f>
        <v>-11.47754529370722</v>
      </c>
      <c r="Z48" s="198" t="s">
        <v>42</v>
      </c>
      <c r="AA48" s="17">
        <f>I52</f>
        <v>2.4817315610000001</v>
      </c>
      <c r="AB48" s="17">
        <f>S52</f>
        <v>2.6653575059999999</v>
      </c>
      <c r="AC48" s="89">
        <f>W52</f>
        <v>3.7568827229999999</v>
      </c>
    </row>
    <row r="49" spans="1:29" x14ac:dyDescent="0.35">
      <c r="A49" s="3"/>
      <c r="B49" s="313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0.48376702789999998</v>
      </c>
      <c r="G49" s="22">
        <f>VLOOKUP($D49,Résultats!$B$2:$AX$476,G$5,FALSE)</f>
        <v>0.47299432879999997</v>
      </c>
      <c r="H49" s="16">
        <f>VLOOKUP($D49,Résultats!$B$2:$AX$476,H$5,FALSE)</f>
        <v>0.44693640569999998</v>
      </c>
      <c r="I49" s="86">
        <f>VLOOKUP($D49,Résultats!$B$2:$AX$476,I$5,FALSE)</f>
        <v>1.237929356</v>
      </c>
      <c r="J49" s="22">
        <f>VLOOKUP($D49,Résultats!$B$2:$AX$476,J$5,FALSE)</f>
        <v>1.045985341</v>
      </c>
      <c r="K49" s="16">
        <f>VLOOKUP($D49,Résultats!$B$2:$AX$476,K$5,FALSE)</f>
        <v>0.87856869510000002</v>
      </c>
      <c r="L49" s="16">
        <f>VLOOKUP($D49,Résultats!$B$2:$AX$476,L$5,FALSE)</f>
        <v>0.72443605600000005</v>
      </c>
      <c r="M49" s="16">
        <f>VLOOKUP($D49,Résultats!$B$2:$AX$476,M$5,FALSE)</f>
        <v>0.7194690494</v>
      </c>
      <c r="N49" s="86">
        <f>VLOOKUP($D49,Résultats!$B$2:$AX$476,N$5,FALSE)</f>
        <v>0.71334960540000003</v>
      </c>
      <c r="O49" s="22">
        <f>VLOOKUP($D49,Résultats!$B$2:$AX$476,O$5,FALSE)</f>
        <v>0.7081852716</v>
      </c>
      <c r="P49" s="16">
        <f>VLOOKUP($D49,Résultats!$B$2:$AX$476,P$5,FALSE)</f>
        <v>0.70696483269999999</v>
      </c>
      <c r="Q49" s="16">
        <f>VLOOKUP($D49,Résultats!$B$2:$AX$476,Q$5,FALSE)</f>
        <v>0.70757347370000001</v>
      </c>
      <c r="R49" s="16">
        <f>VLOOKUP($D49,Résultats!$B$2:$AX$476,R$5,FALSE)</f>
        <v>0.70869252559999996</v>
      </c>
      <c r="S49" s="86">
        <f>VLOOKUP($D49,Résultats!$B$2:$AX$476,S$5,FALSE)</f>
        <v>0.71040273600000003</v>
      </c>
      <c r="T49" s="95">
        <f>VLOOKUP($D49,Résultats!$B$2:$AX$476,T$5,FALSE)</f>
        <v>0.70081892469999996</v>
      </c>
      <c r="U49" s="95">
        <f>VLOOKUP($D49,Résultats!$B$2:$AX$476,U$5,FALSE)</f>
        <v>0.7105681022</v>
      </c>
      <c r="V49" s="95">
        <f>VLOOKUP($D49,Résultats!$B$2:$AX$476,V$5,FALSE)</f>
        <v>0.727751433</v>
      </c>
      <c r="W49" s="95">
        <f>VLOOKUP($D49,Résultats!$B$2:$AX$476,W$5,FALSE)</f>
        <v>0.7582117504</v>
      </c>
      <c r="X49" s="45">
        <f>W49-'[1]Cibles THREEME'!$AJ20</f>
        <v>5.9082015285885747E-2</v>
      </c>
      <c r="Z49" s="189" t="s">
        <v>521</v>
      </c>
      <c r="AA49" s="189">
        <f>SUM(AA44:AA48)</f>
        <v>141.91491095390001</v>
      </c>
      <c r="AB49" s="189">
        <f t="shared" ref="AB49:AC49" si="12">SUM(AB44:AB48)</f>
        <v>133.25721299749998</v>
      </c>
      <c r="AC49" s="189">
        <f t="shared" si="12"/>
        <v>144.42824580139998</v>
      </c>
    </row>
    <row r="50" spans="1:29" x14ac:dyDescent="0.35">
      <c r="A50" s="3"/>
      <c r="B50" s="313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0.26934131140000001</v>
      </c>
      <c r="G50" s="22">
        <f>VLOOKUP($D50,Résultats!$B$2:$AX$476,G$5,FALSE)</f>
        <v>0.29200825590000001</v>
      </c>
      <c r="H50" s="16">
        <f>VLOOKUP($D50,Résultats!$B$2:$AX$476,H$5,FALSE)</f>
        <v>0.28558962469999999</v>
      </c>
      <c r="I50" s="86">
        <f>VLOOKUP($D50,Résultats!$B$2:$AX$476,I$5,FALSE)</f>
        <v>0.32150135439999999</v>
      </c>
      <c r="J50" s="22">
        <f>VLOOKUP($D50,Résultats!$B$2:$AX$476,J$5,FALSE)</f>
        <v>0.3007210078</v>
      </c>
      <c r="K50" s="16">
        <f>VLOOKUP($D50,Résultats!$B$2:$AX$476,K$5,FALSE)</f>
        <v>0.28439853139999999</v>
      </c>
      <c r="L50" s="16">
        <f>VLOOKUP($D50,Résultats!$B$2:$AX$476,L$5,FALSE)</f>
        <v>0.27009322930000002</v>
      </c>
      <c r="M50" s="16">
        <f>VLOOKUP($D50,Résultats!$B$2:$AX$476,M$5,FALSE)</f>
        <v>0.26868629919999998</v>
      </c>
      <c r="N50" s="86">
        <f>VLOOKUP($D50,Résultats!$B$2:$AX$476,N$5,FALSE)</f>
        <v>0.26683458960000001</v>
      </c>
      <c r="O50" s="22">
        <f>VLOOKUP($D50,Résultats!$B$2:$AX$476,O$5,FALSE)</f>
        <v>0.2676753382</v>
      </c>
      <c r="P50" s="16">
        <f>VLOOKUP($D50,Résultats!$B$2:$AX$476,P$5,FALSE)</f>
        <v>0.26998147509999998</v>
      </c>
      <c r="Q50" s="16">
        <f>VLOOKUP($D50,Résultats!$B$2:$AX$476,Q$5,FALSE)</f>
        <v>0.27298341710000001</v>
      </c>
      <c r="R50" s="16">
        <f>VLOOKUP($D50,Résultats!$B$2:$AX$476,R$5,FALSE)</f>
        <v>0.27628057789999999</v>
      </c>
      <c r="S50" s="86">
        <f>VLOOKUP($D50,Résultats!$B$2:$AX$476,S$5,FALSE)</f>
        <v>0.27982174910000002</v>
      </c>
      <c r="T50" s="95">
        <f>VLOOKUP($D50,Résultats!$B$2:$AX$476,T$5,FALSE)</f>
        <v>0.27721548779999999</v>
      </c>
      <c r="U50" s="95">
        <f>VLOOKUP($D50,Résultats!$B$2:$AX$476,U$5,FALSE)</f>
        <v>0.28207646339999998</v>
      </c>
      <c r="V50" s="95">
        <f>VLOOKUP($D50,Résultats!$B$2:$AX$476,V$5,FALSE)</f>
        <v>0.29042546120000001</v>
      </c>
      <c r="W50" s="95">
        <f>VLOOKUP($D50,Résultats!$B$2:$AX$476,W$5,FALSE)</f>
        <v>0.30326455819999998</v>
      </c>
      <c r="X50" s="45">
        <f>W50-'[1]Cibles THREEME'!$AJ21</f>
        <v>-0.63969931182405038</v>
      </c>
    </row>
    <row r="51" spans="1:29" x14ac:dyDescent="0.35">
      <c r="A51" s="3"/>
      <c r="B51" s="314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1.127276124</v>
      </c>
      <c r="G51" s="88">
        <f>VLOOKUP($D51,Résultats!$B$2:$AX$476,G$5,FALSE)</f>
        <v>1.259158024</v>
      </c>
      <c r="H51" s="17">
        <f>VLOOKUP($D51,Résultats!$B$2:$AX$476,H$5,FALSE)</f>
        <v>1.243789222</v>
      </c>
      <c r="I51" s="89">
        <f>VLOOKUP($D51,Résultats!$B$2:$AX$476,I$5,FALSE)</f>
        <v>2.1934039360000002</v>
      </c>
      <c r="J51" s="88">
        <f>VLOOKUP($D51,Résultats!$B$2:$AX$476,J$5,FALSE)</f>
        <v>2.1977836810000002</v>
      </c>
      <c r="K51" s="17">
        <f>VLOOKUP($D51,Résultats!$B$2:$AX$476,K$5,FALSE)</f>
        <v>2.22296322</v>
      </c>
      <c r="L51" s="17">
        <f>VLOOKUP($D51,Résultats!$B$2:$AX$476,L$5,FALSE)</f>
        <v>2.2547010009999999</v>
      </c>
      <c r="M51" s="17">
        <f>VLOOKUP($D51,Résultats!$B$2:$AX$476,M$5,FALSE)</f>
        <v>2.3051577750000001</v>
      </c>
      <c r="N51" s="89">
        <f>VLOOKUP($D51,Résultats!$B$2:$AX$476,N$5,FALSE)</f>
        <v>2.34978869</v>
      </c>
      <c r="O51" s="88">
        <f>VLOOKUP($D51,Résultats!$B$2:$AX$476,O$5,FALSE)</f>
        <v>2.4512226859999999</v>
      </c>
      <c r="P51" s="17">
        <f>VLOOKUP($D51,Résultats!$B$2:$AX$476,P$5,FALSE)</f>
        <v>2.5652267370000001</v>
      </c>
      <c r="Q51" s="17">
        <f>VLOOKUP($D51,Résultats!$B$2:$AX$476,Q$5,FALSE)</f>
        <v>2.6857523190000001</v>
      </c>
      <c r="R51" s="17">
        <f>VLOOKUP($D51,Résultats!$B$2:$AX$476,R$5,FALSE)</f>
        <v>2.8155890280000002</v>
      </c>
      <c r="S51" s="89">
        <f>VLOOKUP($D51,Résultats!$B$2:$AX$476,S$5,FALSE)</f>
        <v>2.9483682529999999</v>
      </c>
      <c r="T51" s="97">
        <f>VLOOKUP($D51,Résultats!$B$2:$AX$476,T$5,FALSE)</f>
        <v>3.453971203</v>
      </c>
      <c r="U51" s="97">
        <f>VLOOKUP($D51,Résultats!$B$2:$AX$476,U$5,FALSE)</f>
        <v>3.8355324510000002</v>
      </c>
      <c r="V51" s="97">
        <f>VLOOKUP($D51,Résultats!$B$2:$AX$476,V$5,FALSE)</f>
        <v>4.264236425</v>
      </c>
      <c r="W51" s="97">
        <f>VLOOKUP($D51,Résultats!$B$2:$AX$476,W$5,FALSE)</f>
        <v>4.9163741329999997</v>
      </c>
      <c r="X51" s="45">
        <f>W51-'[1]Cibles THREEME'!$AJ22</f>
        <v>-1.844946258532409</v>
      </c>
    </row>
    <row r="52" spans="1:29" x14ac:dyDescent="0.3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4.5938666509999999</v>
      </c>
      <c r="G52" s="84">
        <f>VLOOKUP($D52,Résultats!$B$2:$AX$476,G$5,FALSE)</f>
        <v>2.8433755110000001</v>
      </c>
      <c r="H52" s="6">
        <f>VLOOKUP($D52,Résultats!$B$2:$AX$476,H$5,FALSE)</f>
        <v>2.641495747</v>
      </c>
      <c r="I52" s="85">
        <f>VLOOKUP($D52,Résultats!$B$2:$AX$476,I$5,FALSE)</f>
        <v>2.4817315610000001</v>
      </c>
      <c r="J52" s="84">
        <f>VLOOKUP($D52,Résultats!$B$2:$AX$476,J$5,FALSE)</f>
        <v>2.4116555960000001</v>
      </c>
      <c r="K52" s="6">
        <f>VLOOKUP($D52,Résultats!$B$2:$AX$476,K$5,FALSE)</f>
        <v>2.4041688040000002</v>
      </c>
      <c r="L52" s="6">
        <f>VLOOKUP($D52,Résultats!$B$2:$AX$476,L$5,FALSE)</f>
        <v>2.4275120509999999</v>
      </c>
      <c r="M52" s="6">
        <f>VLOOKUP($D52,Résultats!$B$2:$AX$476,M$5,FALSE)</f>
        <v>2.4506555950000002</v>
      </c>
      <c r="N52" s="85">
        <f>VLOOKUP($D52,Résultats!$B$2:$AX$476,N$5,FALSE)</f>
        <v>2.4753716319999999</v>
      </c>
      <c r="O52" s="84">
        <f>VLOOKUP($D52,Résultats!$B$2:$AX$476,O$5,FALSE)</f>
        <v>2.5017024170000002</v>
      </c>
      <c r="P52" s="6">
        <f>VLOOKUP($D52,Résultats!$B$2:$AX$476,P$5,FALSE)</f>
        <v>2.5345073679999999</v>
      </c>
      <c r="Q52" s="6">
        <f>VLOOKUP($D52,Résultats!$B$2:$AX$476,Q$5,FALSE)</f>
        <v>2.5729890599999998</v>
      </c>
      <c r="R52" s="6">
        <f>VLOOKUP($D52,Résultats!$B$2:$AX$476,R$5,FALSE)</f>
        <v>2.6168826709999999</v>
      </c>
      <c r="S52" s="85">
        <f>VLOOKUP($D52,Résultats!$B$2:$AX$476,S$5,FALSE)</f>
        <v>2.6653575059999999</v>
      </c>
      <c r="T52" s="94">
        <f>VLOOKUP($D52,Résultats!$B$2:$AX$476,T$5,FALSE)</f>
        <v>2.9154102590000002</v>
      </c>
      <c r="U52" s="94">
        <f>VLOOKUP($D52,Résultats!$B$2:$AX$476,U$5,FALSE)</f>
        <v>3.167586692</v>
      </c>
      <c r="V52" s="94">
        <f>VLOOKUP($D52,Résultats!$B$2:$AX$476,V$5,FALSE)</f>
        <v>3.4378714989999999</v>
      </c>
      <c r="W52" s="94">
        <f>VLOOKUP($D52,Résultats!$B$2:$AX$476,W$5,FALSE)</f>
        <v>3.7568827229999999</v>
      </c>
      <c r="X52" s="3"/>
    </row>
    <row r="53" spans="1:29" x14ac:dyDescent="0.3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150.83753031259999</v>
      </c>
      <c r="G53" s="23">
        <f t="shared" ref="G53:R53" si="13">G52+G45+G36+G33</f>
        <v>146.29831937080002</v>
      </c>
      <c r="H53" s="9">
        <f t="shared" si="13"/>
        <v>143.59691395250002</v>
      </c>
      <c r="I53" s="90">
        <f t="shared" si="13"/>
        <v>141.91491095390001</v>
      </c>
      <c r="J53" s="23">
        <f t="shared" si="13"/>
        <v>139.98453243829999</v>
      </c>
      <c r="K53" s="9">
        <f t="shared" si="13"/>
        <v>138.68895857040002</v>
      </c>
      <c r="L53" s="9">
        <f t="shared" si="13"/>
        <v>137.80752426959998</v>
      </c>
      <c r="M53" s="9">
        <f t="shared" si="13"/>
        <v>136.32082704959998</v>
      </c>
      <c r="N53" s="90">
        <f t="shared" si="13"/>
        <v>134.57560114080002</v>
      </c>
      <c r="O53" s="23">
        <f t="shared" si="13"/>
        <v>133.44349485519999</v>
      </c>
      <c r="P53" s="9">
        <f t="shared" si="13"/>
        <v>132.90762617199999</v>
      </c>
      <c r="Q53" s="9">
        <f t="shared" si="13"/>
        <v>132.77726534370001</v>
      </c>
      <c r="R53" s="9">
        <f t="shared" si="13"/>
        <v>132.92192731300003</v>
      </c>
      <c r="S53" s="90">
        <f>S52+S45+S36+S33</f>
        <v>133.25721299750001</v>
      </c>
      <c r="T53" s="98">
        <f>T52+T45+T36+T33</f>
        <v>135.13913677299999</v>
      </c>
      <c r="U53" s="98">
        <f>U52+U45+U36+U33</f>
        <v>137.2852933204</v>
      </c>
      <c r="V53" s="98">
        <f>V52+V45+V36+V33</f>
        <v>140.14299464819999</v>
      </c>
      <c r="W53" s="98">
        <f>W52+W45+W36+W33</f>
        <v>144.42824580140001</v>
      </c>
      <c r="X53" s="3"/>
    </row>
    <row r="54" spans="1:29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35"/>
    <row r="58" spans="1:29" s="3" customFormat="1" x14ac:dyDescent="0.35"/>
    <row r="59" spans="1:29" s="3" customFormat="1" x14ac:dyDescent="0.35"/>
    <row r="60" spans="1:29" s="3" customFormat="1" x14ac:dyDescent="0.35"/>
    <row r="61" spans="1:29" s="3" customFormat="1" x14ac:dyDescent="0.35"/>
    <row r="62" spans="1:29" s="3" customFormat="1" x14ac:dyDescent="0.35"/>
    <row r="63" spans="1:29" s="3" customFormat="1" x14ac:dyDescent="0.35"/>
    <row r="64" spans="1:29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abSelected="1" topLeftCell="C75" zoomScale="70" zoomScaleNormal="70" workbookViewId="0">
      <selection activeCell="H81" sqref="H81"/>
    </sheetView>
  </sheetViews>
  <sheetFormatPr baseColWidth="10" defaultRowHeight="14.5" x14ac:dyDescent="0.35"/>
  <cols>
    <col min="1" max="2" width="11.453125" style="3"/>
    <col min="3" max="3" width="37.26953125" customWidth="1"/>
    <col min="4" max="4" width="25.26953125" hidden="1" customWidth="1"/>
    <col min="5" max="5" width="24" hidden="1" customWidth="1"/>
    <col min="6" max="6" width="25.453125" hidden="1" customWidth="1"/>
    <col min="7" max="7" width="24.54296875" hidden="1" customWidth="1"/>
    <col min="8" max="8" width="15.7265625" customWidth="1"/>
    <col min="9" max="9" width="14" customWidth="1"/>
    <col min="11" max="12" width="11.453125" customWidth="1"/>
    <col min="14" max="14" width="24.81640625" style="3" customWidth="1"/>
    <col min="20" max="31" width="11.453125" style="3"/>
  </cols>
  <sheetData>
    <row r="1" spans="1:20" ht="28.5" x14ac:dyDescent="0.6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3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5" x14ac:dyDescent="0.55000000000000004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5" x14ac:dyDescent="0.55000000000000004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5" x14ac:dyDescent="0.55000000000000004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5" x14ac:dyDescent="0.45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5" x14ac:dyDescent="0.45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5" x14ac:dyDescent="0.55000000000000004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3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0.5" x14ac:dyDescent="0.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35">
      <c r="C11" s="147" t="s">
        <v>18</v>
      </c>
      <c r="H11" s="8">
        <f>SUM(H12:H13)</f>
        <v>0</v>
      </c>
      <c r="I11" s="8">
        <f>SUM(I12:I13)</f>
        <v>42.93095503</v>
      </c>
      <c r="J11" s="8">
        <f>SUM(J12:J13)</f>
        <v>1.1534432729999999</v>
      </c>
      <c r="K11" s="8">
        <f>SUM(K12:K13)</f>
        <v>0.22973546911260001</v>
      </c>
      <c r="L11" s="96">
        <f>SUM(H11:K11)</f>
        <v>44.314133772112598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3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25.519026780000001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1.7687812599999999E-5</v>
      </c>
      <c r="L12" s="95">
        <f t="shared" ref="L12:L20" si="0">SUM(H12:K12)</f>
        <v>25.534569710812601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3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17.411928249999999</v>
      </c>
      <c r="J13" s="16">
        <f>VLOOKUP(F13,Résultats!$B$2:$AX$476,'T energie vecteurs'!F5,FALSE)</f>
        <v>1.13791803</v>
      </c>
      <c r="K13" s="16">
        <f>VLOOKUP(G13,Résultats!$B$2:$AX$476,'T energie vecteurs'!F5,FALSE)</f>
        <v>0.22971778130000001</v>
      </c>
      <c r="L13" s="95">
        <f t="shared" si="0"/>
        <v>18.7795640613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3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0.29081887270000001</v>
      </c>
      <c r="I14" s="8">
        <f>VLOOKUP(E14,Résultats!$B$2:$AX$476,'T energie vecteurs'!F5,FALSE)</f>
        <v>7.2384739099999997</v>
      </c>
      <c r="J14" s="8">
        <f>VLOOKUP(F14,Résultats!$B$2:$AX$476,'T energie vecteurs'!F5,FALSE)</f>
        <v>13.804724759999999</v>
      </c>
      <c r="K14" s="8">
        <f>VLOOKUP(G14,Résultats!$B$2:$AX$476,'T energie vecteurs'!F5,FALSE)+5</f>
        <v>20.926007569999999</v>
      </c>
      <c r="L14" s="96">
        <f>SUM(H14:K14)</f>
        <v>42.260025112699999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3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4.1037026699999997</v>
      </c>
      <c r="J15" s="8">
        <f>VLOOKUP(F15,Résultats!$B$2:$AX$476,'T energie vecteurs'!F5,FALSE)</f>
        <v>12.382575490000001</v>
      </c>
      <c r="K15" s="8">
        <f>VLOOKUP(G15,Résultats!$B$2:$AX$476,'T energie vecteurs'!F5,FALSE)</f>
        <v>8.4716820459999997</v>
      </c>
      <c r="L15" s="96">
        <f t="shared" si="0"/>
        <v>24.957960206000003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35">
      <c r="C16" s="147" t="s">
        <v>23</v>
      </c>
      <c r="H16" s="8">
        <f>SUM(H17:H19)</f>
        <v>5.2575115086999995</v>
      </c>
      <c r="I16" s="8">
        <f>SUM(I17:I19)</f>
        <v>19.498668377000001</v>
      </c>
      <c r="J16" s="8">
        <f>SUM(J17:J19)</f>
        <v>10.57874604</v>
      </c>
      <c r="K16" s="8">
        <f>SUM(K17:K19)</f>
        <v>13.4676711162</v>
      </c>
      <c r="L16" s="96">
        <f>SUM(H16:K16)</f>
        <v>48.8025970419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3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4.3030477779999998</v>
      </c>
      <c r="I17" s="16">
        <f>VLOOKUP(E17,Résultats!$B$2:$AX$476,'T energie vecteurs'!F5,FALSE)</f>
        <v>15.40443484</v>
      </c>
      <c r="J17" s="16">
        <f>VLOOKUP(F17,Résultats!$B$2:$AX$476,'T energie vecteurs'!F5,FALSE)</f>
        <v>10.285506440000001</v>
      </c>
      <c r="K17" s="16">
        <f>VLOOKUP(G17,Résultats!$B$2:$AX$476,'T energie vecteurs'!F5,FALSE)</f>
        <v>11.431424489999999</v>
      </c>
      <c r="L17" s="95">
        <f t="shared" si="0"/>
        <v>41.424413547999997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3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0.95446373070000001</v>
      </c>
      <c r="I18" s="16">
        <f>VLOOKUP(E18,Résultats!$B$2:$AX$476,'T energie vecteurs'!F5,FALSE)</f>
        <v>1.846004934</v>
      </c>
      <c r="J18" s="16">
        <f>VLOOKUP(F18,Résultats!$B$2:$AX$476,'T energie vecteurs'!F5,FALSE)</f>
        <v>0</v>
      </c>
      <c r="K18" s="16">
        <f>VLOOKUP(G18,Résultats!$B$2:$AX$476,'T energie vecteurs'!F5,FALSE)</f>
        <v>1.696717206</v>
      </c>
      <c r="L18" s="95">
        <f t="shared" si="0"/>
        <v>4.4971858707000001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3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2.2482286029999998</v>
      </c>
      <c r="J19" s="16">
        <f>VLOOKUP(F19,Résultats!$B$2:$AX$476,'T energie vecteurs'!F5,FALSE)</f>
        <v>0.29323959999999999</v>
      </c>
      <c r="K19" s="16">
        <f>VLOOKUP(G19,Résultats!$B$2:$AX$476,'T energie vecteurs'!F5,FALSE)</f>
        <v>0.33952942019999999</v>
      </c>
      <c r="L19" s="95">
        <f t="shared" si="0"/>
        <v>2.8809976231999999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35">
      <c r="C20" s="23" t="s">
        <v>26</v>
      </c>
      <c r="D20" s="10"/>
      <c r="E20" s="10"/>
      <c r="F20" s="10"/>
      <c r="G20" s="10"/>
      <c r="H20" s="9">
        <f>SUM(H11,H14:H16)</f>
        <v>5.5483303813999996</v>
      </c>
      <c r="I20" s="9">
        <f>SUM(I11,I14:I16)</f>
        <v>73.771799987000009</v>
      </c>
      <c r="J20" s="9">
        <f>SUM(J11,J14:J16)</f>
        <v>37.919489562999999</v>
      </c>
      <c r="K20" s="9">
        <f>SUM(K11,K14:K16)</f>
        <v>43.0950962013126</v>
      </c>
      <c r="L20" s="98">
        <f t="shared" si="0"/>
        <v>160.33471613271263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3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35">
      <c r="I22" s="45"/>
      <c r="J22" s="45"/>
      <c r="K22" s="45"/>
    </row>
    <row r="23" spans="2:20" ht="30.5" x14ac:dyDescent="0.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35">
      <c r="C24" s="147" t="s">
        <v>18</v>
      </c>
      <c r="H24" s="8">
        <f>SUM(H25:H26)</f>
        <v>0</v>
      </c>
      <c r="I24" s="8">
        <f>SUM(I25:I26)</f>
        <v>43.801039410000001</v>
      </c>
      <c r="J24" s="8">
        <f>SUM(J25:J26)</f>
        <v>1.3243745014999999</v>
      </c>
      <c r="K24" s="8">
        <f>SUM(K25:K26)</f>
        <v>0.19107260371569998</v>
      </c>
      <c r="L24" s="96">
        <f t="shared" ref="L24:L33" si="3">SUM(H24:K24)</f>
        <v>45.316486515215708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3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24.403256519999999</v>
      </c>
      <c r="J25" s="16">
        <f>VLOOKUP(F25,Résultats!$B$2:$AX$476,'T energie vecteurs'!I5,FALSE)</f>
        <v>5.6292559499999999E-2</v>
      </c>
      <c r="K25" s="16">
        <f>VLOOKUP(G51,Résultats!$B$2:$AX$476,'T energie vecteurs'!I5,FALSE)</f>
        <v>2.8580615700000001E-5</v>
      </c>
      <c r="L25" s="95">
        <f t="shared" si="3"/>
        <v>24.459577660115702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3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19.397782889999998</v>
      </c>
      <c r="J26" s="16">
        <f>VLOOKUP(F26,Résultats!$B$2:$AX$476,'T energie vecteurs'!I5,FALSE)</f>
        <v>1.268081942</v>
      </c>
      <c r="K26" s="16">
        <f>VLOOKUP(G26,Résultats!$B$2:$AX$476,'T energie vecteurs'!I5,FALSE)</f>
        <v>0.19104402309999999</v>
      </c>
      <c r="L26" s="95">
        <f t="shared" si="3"/>
        <v>20.856908855099999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3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0.26094313460000002</v>
      </c>
      <c r="I27" s="8">
        <f>VLOOKUP(E27,Résultats!$B$2:$AX$476,'T energie vecteurs'!I5,FALSE)</f>
        <v>6.8810472349999996</v>
      </c>
      <c r="J27" s="8">
        <f>VLOOKUP(F27,Résultats!$B$2:$AX$476,'T energie vecteurs'!I5,FALSE)</f>
        <v>13.83974652</v>
      </c>
      <c r="K27" s="8">
        <f>VLOOKUP(G27,Résultats!$B$2:$AX$476,'T energie vecteurs'!I5,FALSE)+6</f>
        <v>20.020011709999999</v>
      </c>
      <c r="L27" s="96">
        <f t="shared" si="3"/>
        <v>41.001748599599999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3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3.2045853019999999</v>
      </c>
      <c r="J28" s="8">
        <f>VLOOKUP(F28,Résultats!$B$2:$AX$476,'T energie vecteurs'!I5,FALSE)</f>
        <v>11.64749812</v>
      </c>
      <c r="K28" s="8">
        <f>VLOOKUP(G28,Résultats!$B$2:$AX$476,'T energie vecteurs'!I5,FALSE)</f>
        <v>7.0628684670000004</v>
      </c>
      <c r="L28" s="96">
        <f t="shared" si="3"/>
        <v>21.914951889000001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35">
      <c r="C29" s="147" t="s">
        <v>23</v>
      </c>
      <c r="H29" s="8">
        <f>SUM(H30:H32)</f>
        <v>3.1266486599999999</v>
      </c>
      <c r="I29" s="8">
        <f>SUM(I30:I32)</f>
        <v>17.182294571</v>
      </c>
      <c r="J29" s="8">
        <f>SUM(J30:J32)</f>
        <v>9.6270429521000001</v>
      </c>
      <c r="K29" s="8">
        <f>SUM(K30:K32)</f>
        <v>14.632191714499999</v>
      </c>
      <c r="L29" s="96">
        <f t="shared" si="3"/>
        <v>44.568177897599995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3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2.220788427</v>
      </c>
      <c r="I30" s="16">
        <f>VLOOKUP(E30,Résultats!$B$2:$AX$476,'T energie vecteurs'!I5,FALSE)</f>
        <v>12.675619449999999</v>
      </c>
      <c r="J30" s="16">
        <f>VLOOKUP(F30,Résultats!$B$2:$AX$476,'T energie vecteurs'!I5,FALSE)</f>
        <v>9.3353768840000004</v>
      </c>
      <c r="K30" s="16">
        <f>VLOOKUP(G30,Résultats!$B$2:$AX$476,'T energie vecteurs'!I5,FALSE)</f>
        <v>12.295178269999999</v>
      </c>
      <c r="L30" s="95">
        <f t="shared" si="3"/>
        <v>36.526963031000001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3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0.90586023299999996</v>
      </c>
      <c r="I31" s="16">
        <f>VLOOKUP(E31,Résultats!$B$2:$AX$476,'T energie vecteurs'!I5,FALSE)</f>
        <v>1.960923475</v>
      </c>
      <c r="J31" s="16">
        <f>VLOOKUP(F31,Résultats!$B$2:$AX$476,'T energie vecteurs'!I5,FALSE)</f>
        <v>0</v>
      </c>
      <c r="K31" s="16">
        <f>VLOOKUP(G31,Résultats!$B$2:$AX$476,'T energie vecteurs'!I5,FALSE)</f>
        <v>2.019670149</v>
      </c>
      <c r="L31" s="95">
        <f t="shared" si="3"/>
        <v>4.8864538569999993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3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2.5457516459999998</v>
      </c>
      <c r="J32" s="16">
        <f>VLOOKUP(F32,Résultats!$B$2:$AX$476,'T energie vecteurs'!I5,FALSE)</f>
        <v>0.29166606810000001</v>
      </c>
      <c r="K32" s="16">
        <f>VLOOKUP(G32,Résultats!$B$2:$AX$476,'T energie vecteurs'!I5,FALSE)</f>
        <v>0.31734329550000001</v>
      </c>
      <c r="L32" s="95">
        <f t="shared" si="3"/>
        <v>3.1547610096000001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35">
      <c r="C33" s="23" t="s">
        <v>26</v>
      </c>
      <c r="D33" s="10"/>
      <c r="E33" s="10"/>
      <c r="F33" s="10"/>
      <c r="G33" s="10"/>
      <c r="H33" s="9">
        <f>SUM(H24,H27:H29)</f>
        <v>3.3875917946</v>
      </c>
      <c r="I33" s="9">
        <f>SUM(I24,I27:I29)</f>
        <v>71.068966517999996</v>
      </c>
      <c r="J33" s="9">
        <f>SUM(J24,J27:J29)</f>
        <v>36.438662093600001</v>
      </c>
      <c r="K33" s="9">
        <f>SUM(K24,K27:K29)</f>
        <v>41.906144495215699</v>
      </c>
      <c r="L33" s="98">
        <f t="shared" si="3"/>
        <v>152.8013649014157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3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3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0.5" x14ac:dyDescent="0.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35">
      <c r="C37" s="147" t="s">
        <v>18</v>
      </c>
      <c r="H37" s="8">
        <f>SUM(H38:H39)</f>
        <v>0</v>
      </c>
      <c r="I37" s="8">
        <f>SUM(I38:I39)</f>
        <v>41.653986689999996</v>
      </c>
      <c r="J37" s="8">
        <f>SUM(J38:J39)</f>
        <v>1.8619266117000002</v>
      </c>
      <c r="K37" s="8">
        <f>SUM(K38:K39)</f>
        <v>0.20039068015200001</v>
      </c>
      <c r="L37" s="96">
        <f t="shared" ref="L37:L46" si="6">SUM(H37:K37)</f>
        <v>43.716303981851993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3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22.666950620000001</v>
      </c>
      <c r="J38" s="16">
        <f>VLOOKUP(F38,Résultats!$B$2:$AX$476,'T energie vecteurs'!N5,FALSE)</f>
        <v>0.32234375170000001</v>
      </c>
      <c r="K38" s="16">
        <f>VLOOKUP(G51,Résultats!$B$2:$AX$476,'T energie vecteurs'!N5,FALSE)</f>
        <v>4.2789352000000003E-5</v>
      </c>
      <c r="L38" s="95">
        <f t="shared" si="6"/>
        <v>22.989337161052003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3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18.987036069999998</v>
      </c>
      <c r="J39" s="16">
        <f>VLOOKUP(F39,Résultats!$B$2:$AX$476,'T energie vecteurs'!N5,FALSE)</f>
        <v>1.5395828600000001</v>
      </c>
      <c r="K39" s="16">
        <f>VLOOKUP(G39,Résultats!$B$2:$AX$476,'T energie vecteurs'!N5,FALSE)</f>
        <v>0.20034789080000001</v>
      </c>
      <c r="L39" s="95">
        <f t="shared" si="6"/>
        <v>20.726966820799998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3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0.22316310959999999</v>
      </c>
      <c r="I40" s="8">
        <f>VLOOKUP(E40,Résultats!$B$2:$AX$476,'T energie vecteurs'!N5,FALSE)</f>
        <v>6.0144026330000004</v>
      </c>
      <c r="J40" s="8">
        <f>VLOOKUP(F40,Résultats!$B$2:$AX$476,'T energie vecteurs'!N5,FALSE)</f>
        <v>14.12498649</v>
      </c>
      <c r="K40" s="8">
        <f>VLOOKUP(G40,Résultats!$B$2:$AX$476,'T energie vecteurs'!N5,FALSE)+8</f>
        <v>20.37274034</v>
      </c>
      <c r="L40" s="96">
        <f t="shared" si="6"/>
        <v>40.735292572600002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3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2.8938977709999998</v>
      </c>
      <c r="J41" s="8">
        <f>VLOOKUP(F41,Résultats!$B$2:$AX$476,'T energie vecteurs'!N5,FALSE)</f>
        <v>10.407232430000001</v>
      </c>
      <c r="K41" s="8">
        <f>VLOOKUP(G41,Résultats!$B$2:$AX$476,'T energie vecteurs'!N5,FALSE)</f>
        <v>5.479208861</v>
      </c>
      <c r="L41" s="96">
        <f t="shared" si="6"/>
        <v>18.780339061999999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35">
      <c r="C42" s="147" t="s">
        <v>23</v>
      </c>
      <c r="H42" s="8">
        <f>SUM(H43:H45)</f>
        <v>3.1594864547000001</v>
      </c>
      <c r="I42" s="8">
        <f>SUM(I43:I45)</f>
        <v>17.228172689000001</v>
      </c>
      <c r="J42" s="8">
        <f>SUM(J43:J45)</f>
        <v>9.9133892859999904</v>
      </c>
      <c r="K42" s="8">
        <f>SUM(K43:K45)</f>
        <v>13.881539633100001</v>
      </c>
      <c r="L42" s="96">
        <f t="shared" si="6"/>
        <v>44.182588062799994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3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2.2522085220000001</v>
      </c>
      <c r="I43" s="16">
        <f>VLOOKUP(E43,Résultats!$B$2:$AX$476,'T energie vecteurs'!N5,FALSE)</f>
        <v>12.67855196</v>
      </c>
      <c r="J43" s="16">
        <f>VLOOKUP(F43,Résultats!$B$2:$AX$476,'T energie vecteurs'!N5,FALSE)</f>
        <v>9.5967992609999904</v>
      </c>
      <c r="K43" s="16">
        <f>VLOOKUP(G43,Résultats!$B$2:$AX$476,'T energie vecteurs'!N5,FALSE)</f>
        <v>11.59490959</v>
      </c>
      <c r="L43" s="95">
        <f t="shared" si="6"/>
        <v>36.122469332999991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3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0.90727793270000001</v>
      </c>
      <c r="I44" s="16">
        <f>VLOOKUP(E44,Résultats!$B$2:$AX$476,'T energie vecteurs'!N5,FALSE)</f>
        <v>1.968587952</v>
      </c>
      <c r="J44" s="16">
        <f>VLOOKUP(F44,Résultats!$B$2:$AX$476,'T energie vecteurs'!N5,FALSE)</f>
        <v>0</v>
      </c>
      <c r="K44" s="16">
        <f>VLOOKUP(G44,Résultats!$B$2:$AX$476,'T energie vecteurs'!N5,FALSE)</f>
        <v>1.963056709</v>
      </c>
      <c r="L44" s="95">
        <f t="shared" si="6"/>
        <v>4.8389225936999996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3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2.5810327769999999</v>
      </c>
      <c r="J45" s="16">
        <f>VLOOKUP(F45,Résultats!$B$2:$AX$476,'T energie vecteurs'!N5,FALSE)</f>
        <v>0.316590025</v>
      </c>
      <c r="K45" s="16">
        <f>VLOOKUP(G45,Résultats!$B$2:$AX$476,'T energie vecteurs'!N5,FALSE)</f>
        <v>0.3235733341</v>
      </c>
      <c r="L45" s="95">
        <f t="shared" si="6"/>
        <v>3.2211961360999997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35">
      <c r="C46" s="23" t="s">
        <v>26</v>
      </c>
      <c r="D46" s="10"/>
      <c r="E46" s="10"/>
      <c r="F46" s="10"/>
      <c r="G46" s="10"/>
      <c r="H46" s="9">
        <f>SUM(H37,H40:H42)</f>
        <v>3.3826495643000003</v>
      </c>
      <c r="I46" s="9">
        <f>SUM(I37,I40:I42)</f>
        <v>67.790459783000003</v>
      </c>
      <c r="J46" s="9">
        <f>SUM(J37,J40:J42)</f>
        <v>36.307534817699988</v>
      </c>
      <c r="K46" s="9">
        <f>SUM(K37,K40:K42)</f>
        <v>39.933879514251998</v>
      </c>
      <c r="L46" s="98">
        <f t="shared" si="6"/>
        <v>147.414523679252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3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3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0.5" x14ac:dyDescent="0.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35">
      <c r="C50" s="147" t="s">
        <v>18</v>
      </c>
      <c r="H50" s="8">
        <f>SUM(H51:H52)</f>
        <v>0</v>
      </c>
      <c r="I50" s="8">
        <f>SUM(I51:I52)</f>
        <v>38.005042469999999</v>
      </c>
      <c r="J50" s="8">
        <f>SUM(J51:J52)</f>
        <v>3.2385038509999999</v>
      </c>
      <c r="K50" s="8">
        <f>SUM(K51:K52)</f>
        <v>0.22916948842259999</v>
      </c>
      <c r="L50" s="96">
        <f>SUM(H50:K50)</f>
        <v>41.472715809422596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3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20.50081393</v>
      </c>
      <c r="J51" s="16">
        <f>VLOOKUP(F51,Résultats!$B$2:$AX$476,'T energie vecteurs'!S5,FALSE)</f>
        <v>0.80673924799999996</v>
      </c>
      <c r="K51" s="16">
        <f>VLOOKUP(G51,Résultats!$B$2:$AX$476,'T energie vecteurs'!S5,FALSE)</f>
        <v>5.7216922600000001E-5</v>
      </c>
      <c r="L51" s="95">
        <f t="shared" ref="L51:L58" si="9">SUM(H51:K51)</f>
        <v>21.307610394922598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3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17.50422854</v>
      </c>
      <c r="J52" s="16">
        <f>VLOOKUP(F52,Résultats!$B$2:$AX$476,'T energie vecteurs'!S5,FALSE)</f>
        <v>2.431764603</v>
      </c>
      <c r="K52" s="16">
        <f>VLOOKUP(G52,Résultats!$B$2:$AX$476,'T energie vecteurs'!S5,FALSE)</f>
        <v>0.22911227149999999</v>
      </c>
      <c r="L52" s="95">
        <f t="shared" si="9"/>
        <v>20.165105414500001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3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0.18942583369999999</v>
      </c>
      <c r="I53" s="294">
        <f>VLOOKUP(E53,Résultats!$B$2:$AX$476,'T energie vecteurs'!S5,FALSE)</f>
        <v>5.485898401</v>
      </c>
      <c r="J53" s="8">
        <f>VLOOKUP(F53,Résultats!$B$2:$AX$476,'T energie vecteurs'!S5,FALSE)</f>
        <v>14.00364843</v>
      </c>
      <c r="K53" s="8">
        <f>VLOOKUP(G53,Résultats!$B$2:$AX$476,'T energie vecteurs'!S5,FALSE)+8</f>
        <v>19.55526854</v>
      </c>
      <c r="L53" s="96">
        <f>SUM(H53:K53)</f>
        <v>39.234241204699998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3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3.0669461259999999</v>
      </c>
      <c r="J54" s="8">
        <f>VLOOKUP(F54,Résultats!$B$2:$AX$476,'T energie vecteurs'!S5,FALSE)</f>
        <v>10.42316306</v>
      </c>
      <c r="K54" s="8">
        <f>VLOOKUP(G54,Résultats!$B$2:$AX$476,'T energie vecteurs'!S5,FALSE)</f>
        <v>5.5003816360000002</v>
      </c>
      <c r="L54" s="96">
        <f t="shared" si="9"/>
        <v>18.990490821999998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35">
      <c r="C55" s="147" t="s">
        <v>23</v>
      </c>
      <c r="H55" s="8">
        <f>SUM(H56:H58)</f>
        <v>3.4273834894999999</v>
      </c>
      <c r="I55" s="8">
        <f>SUM(I56:I58)</f>
        <v>18.275794830999999</v>
      </c>
      <c r="J55" s="8">
        <f>SUM(J56:J58)</f>
        <v>10.4391763693</v>
      </c>
      <c r="K55" s="8">
        <f>SUM(K56:K58)</f>
        <v>14.554115576199999</v>
      </c>
      <c r="L55" s="96">
        <f t="shared" si="9"/>
        <v>46.696470265999999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3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2.4759316729999998</v>
      </c>
      <c r="I56" s="16">
        <f>VLOOKUP(E56,Résultats!$B$2:$AX$476,'T energie vecteurs'!S5,FALSE)</f>
        <v>13.47368178</v>
      </c>
      <c r="J56" s="16">
        <f>VLOOKUP(F56,Résultats!$B$2:$AX$476,'T energie vecteurs'!S5,FALSE)</f>
        <v>10.113095</v>
      </c>
      <c r="K56" s="16">
        <f>VLOOKUP(G56,Résultats!$B$2:$AX$476,'T energie vecteurs'!S5,FALSE)</f>
        <v>12.135864359999999</v>
      </c>
      <c r="L56" s="95">
        <f t="shared" si="9"/>
        <v>38.198572812999998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3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0.95145181649999999</v>
      </c>
      <c r="I57" s="16">
        <f>VLOOKUP(E57,Résultats!$B$2:$AX$476,'T energie vecteurs'!S5,FALSE)</f>
        <v>2.1077444320000001</v>
      </c>
      <c r="J57" s="16">
        <f>VLOOKUP(F57,Résultats!$B$2:$AX$476,'T energie vecteurs'!S5,FALSE)</f>
        <v>0</v>
      </c>
      <c r="K57" s="16">
        <f>VLOOKUP(G57,Résultats!$B$2:$AX$476,'T energie vecteurs'!S5,FALSE)</f>
        <v>2.0775088629999998</v>
      </c>
      <c r="L57" s="95">
        <f>SUM(H57:K57)</f>
        <v>5.1367051114999995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3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2.694368619</v>
      </c>
      <c r="J58" s="16">
        <f>VLOOKUP(F58,Résultats!$B$2:$AX$476,'T energie vecteurs'!S5,FALSE)</f>
        <v>0.32608136929999998</v>
      </c>
      <c r="K58" s="16">
        <f>VLOOKUP(G58,Résultats!$B$2:$AX$476,'T energie vecteurs'!S5,FALSE)</f>
        <v>0.34074235320000001</v>
      </c>
      <c r="L58" s="95">
        <f t="shared" si="9"/>
        <v>3.3611923415000002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35">
      <c r="C59" s="23" t="s">
        <v>26</v>
      </c>
      <c r="D59" s="10"/>
      <c r="E59" s="10"/>
      <c r="F59" s="10"/>
      <c r="G59" s="10"/>
      <c r="H59" s="9">
        <f>SUM(H50,H53:H55)</f>
        <v>3.6168093232</v>
      </c>
      <c r="I59" s="9">
        <f>SUM(I50,I53:I55)</f>
        <v>64.833681827999996</v>
      </c>
      <c r="J59" s="9">
        <f>SUM(J50,J53:J55)</f>
        <v>38.104491710299996</v>
      </c>
      <c r="K59" s="9">
        <f>SUM(K50,K53:K55)</f>
        <v>39.838935240622597</v>
      </c>
      <c r="L59" s="98">
        <f>SUM(H59:K59)</f>
        <v>146.3939181021226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35">
      <c r="O60" s="77"/>
      <c r="P60" s="77"/>
      <c r="Q60" s="77"/>
      <c r="R60" s="78"/>
      <c r="S60" s="45"/>
    </row>
    <row r="61" spans="2:20" s="3" customFormat="1" x14ac:dyDescent="0.35">
      <c r="B61" s="60"/>
      <c r="K61" s="47"/>
      <c r="O61" s="79"/>
      <c r="P61" s="79"/>
      <c r="Q61" s="79"/>
      <c r="R61" s="80"/>
      <c r="S61" s="81"/>
    </row>
    <row r="62" spans="2:20" s="3" customFormat="1" ht="30.5" x14ac:dyDescent="0.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3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33.222434380000003</v>
      </c>
      <c r="J63" s="8">
        <f>SUM(J64:J65)</f>
        <v>5.5846451980000005</v>
      </c>
      <c r="K63" s="8">
        <f>SUM(K64:K65)</f>
        <v>0.6351942653789</v>
      </c>
      <c r="L63" s="96">
        <f t="shared" ref="L63:L72" si="12">SUM(H63:K63)</f>
        <v>39.442273843378899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3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17.877404980000001</v>
      </c>
      <c r="J64" s="38">
        <f>VLOOKUP(F64,Résultats!$B$2:$AX$476,'T energie vecteurs'!T5,FALSE)</f>
        <v>1.599418483</v>
      </c>
      <c r="K64" s="16">
        <f>VLOOKUP(G64,Résultats!$B$2:$AX$476,'T energie vecteurs'!T5,FALSE)</f>
        <v>6.3587878900000006E-5</v>
      </c>
      <c r="L64" s="95">
        <f t="shared" si="12"/>
        <v>19.476887050878901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3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15.3450294</v>
      </c>
      <c r="J65" s="16">
        <f>VLOOKUP(F65,Résultats!$B$2:$AX$476,'T energie vecteurs'!T5,FALSE)</f>
        <v>3.985226715</v>
      </c>
      <c r="K65" s="16">
        <f>VLOOKUP(G65,Résultats!$B$2:$AX$476,'T energie vecteurs'!T5,FALSE)</f>
        <v>0.63513067749999996</v>
      </c>
      <c r="L65" s="95">
        <f t="shared" si="12"/>
        <v>19.965386792500002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3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0.17028995929999999</v>
      </c>
      <c r="I66" s="294">
        <f>VLOOKUP(E66,Résultats!$B$2:$AX$476,'T energie vecteurs'!T5,FALSE)</f>
        <v>5.1920095980000003</v>
      </c>
      <c r="J66" s="8">
        <f>VLOOKUP(F66,Résultats!$B$2:$AX$476,'T energie vecteurs'!T5,FALSE)</f>
        <v>14.187183129999999</v>
      </c>
      <c r="K66" s="8">
        <f>VLOOKUP(G66,Résultats!$B$2:$AX$476,'T energie vecteurs'!T5,FALSE)+8</f>
        <v>18.899108040000002</v>
      </c>
      <c r="L66" s="96">
        <f t="shared" si="12"/>
        <v>38.448590727300001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3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3.3752873380000001</v>
      </c>
      <c r="J67" s="8">
        <f>VLOOKUP(F67,Résultats!$B$2:$AX$476,'T energie vecteurs'!T5,FALSE)</f>
        <v>10.998289529999999</v>
      </c>
      <c r="K67" s="8">
        <f>VLOOKUP(G67,Résultats!$B$2:$AX$476,'T energie vecteurs'!T5,FALSE)</f>
        <v>5.616032218</v>
      </c>
      <c r="L67" s="96">
        <f t="shared" si="12"/>
        <v>19.989609085999998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35">
      <c r="B68" s="60"/>
      <c r="C68" s="147" t="s">
        <v>23</v>
      </c>
      <c r="D68"/>
      <c r="E68"/>
      <c r="F68"/>
      <c r="G68"/>
      <c r="H68" s="8">
        <f>SUM(H69:H71)</f>
        <v>3.7717714979999997</v>
      </c>
      <c r="I68" s="8">
        <f>SUM(I69:I71)</f>
        <v>20.242842511000003</v>
      </c>
      <c r="J68" s="8">
        <f>SUM(J69:J71)</f>
        <v>11.385945297799999</v>
      </c>
      <c r="K68" s="8">
        <f>SUM(K69:K71)</f>
        <v>15.4591968115</v>
      </c>
      <c r="L68" s="96">
        <f t="shared" si="12"/>
        <v>50.859756118300005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3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2.7451203</v>
      </c>
      <c r="I69" s="16">
        <f>VLOOKUP(E69,Résultats!$B$2:$AX$476,'T energie vecteurs'!T5,FALSE)</f>
        <v>14.938512340000001</v>
      </c>
      <c r="J69" s="16">
        <f>VLOOKUP(F69,Résultats!$B$2:$AX$476,'T energie vecteurs'!T5,FALSE)</f>
        <v>11.03722385</v>
      </c>
      <c r="K69" s="16">
        <f>VLOOKUP(G69,Résultats!$B$2:$AX$476,'T energie vecteurs'!T5,FALSE)</f>
        <v>12.85098399</v>
      </c>
      <c r="L69" s="95">
        <f t="shared" si="12"/>
        <v>41.571840479999999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3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1.0266511979999999</v>
      </c>
      <c r="I70" s="16">
        <f>VLOOKUP(E70,Résultats!$B$2:$AX$476,'T energie vecteurs'!T5,FALSE)</f>
        <v>2.325435782</v>
      </c>
      <c r="J70" s="16">
        <f>VLOOKUP(F70,Résultats!$B$2:$AX$476,'T energie vecteurs'!T5,FALSE)</f>
        <v>0</v>
      </c>
      <c r="K70" s="16">
        <f>VLOOKUP(G70,Résultats!$B$2:$AX$476,'T energie vecteurs'!T5,FALSE)</f>
        <v>2.2490060120000002</v>
      </c>
      <c r="L70" s="95">
        <f t="shared" si="12"/>
        <v>5.6010929919999999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3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2.9788943890000001</v>
      </c>
      <c r="J71" s="16">
        <f>VLOOKUP(F71,Résultats!$B$2:$AX$476,'T energie vecteurs'!T5,FALSE)</f>
        <v>0.34872144779999997</v>
      </c>
      <c r="K71" s="16">
        <f>VLOOKUP(G71,Résultats!$B$2:$AX$476,'T energie vecteurs'!T5,FALSE)</f>
        <v>0.3592068095</v>
      </c>
      <c r="L71" s="95">
        <f t="shared" si="12"/>
        <v>3.6868226463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35">
      <c r="B72" s="60"/>
      <c r="C72" s="23" t="s">
        <v>26</v>
      </c>
      <c r="D72" s="10"/>
      <c r="E72" s="10"/>
      <c r="F72" s="10"/>
      <c r="G72" s="10"/>
      <c r="H72" s="9">
        <f>SUM(H63,H66:H68)</f>
        <v>3.9420614572999995</v>
      </c>
      <c r="I72" s="9">
        <f>SUM(I63,I66:I68)</f>
        <v>62.032573827000007</v>
      </c>
      <c r="J72" s="9">
        <f>SUM(J63,J66:J68)</f>
        <v>42.156063155799998</v>
      </c>
      <c r="K72" s="9">
        <f>SUM(K63,K66:K68)</f>
        <v>40.609531334878902</v>
      </c>
      <c r="L72" s="98">
        <f t="shared" si="12"/>
        <v>148.7402297749789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35">
      <c r="B73" s="60"/>
      <c r="K73" s="47"/>
    </row>
    <row r="74" spans="2:20" s="3" customFormat="1" x14ac:dyDescent="0.35">
      <c r="B74" s="60"/>
      <c r="K74" s="47"/>
    </row>
    <row r="75" spans="2:20" ht="30.5" x14ac:dyDescent="0.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3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3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3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3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3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3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3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3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3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3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35"/>
    <row r="87" spans="3:20" s="3" customFormat="1" x14ac:dyDescent="0.35"/>
    <row r="88" spans="3:20" ht="30.5" x14ac:dyDescent="0.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35">
      <c r="C89" s="147" t="s">
        <v>18</v>
      </c>
      <c r="H89" s="8">
        <f>SUM(H90:H91)</f>
        <v>0</v>
      </c>
      <c r="I89" s="8">
        <f>SUM(I90:I91)</f>
        <v>18.250420994999999</v>
      </c>
      <c r="J89" s="8">
        <f>SUM(J90:J91)</f>
        <v>15.417745041</v>
      </c>
      <c r="K89" s="8">
        <f>SUM(K90:K91)</f>
        <v>1.6756081803969001</v>
      </c>
      <c r="L89" s="96">
        <f t="shared" ref="L89:L98" si="17">SUM(H89:K89)</f>
        <v>35.343774216396902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3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8.1394542449999996</v>
      </c>
      <c r="J90" s="16">
        <f>VLOOKUP(F90,Résultats!$B$2:$AX$476,'T energie vecteurs'!W5,FALSE)</f>
        <v>5.0630150609999998</v>
      </c>
      <c r="K90" s="16">
        <f>VLOOKUP(G90,Résultats!$B$2:$AX$476,'T energie vecteurs'!W5,FALSE)</f>
        <v>4.1006396900000001E-5</v>
      </c>
      <c r="L90" s="95">
        <f>SUM(H90:K90)</f>
        <v>13.2025103123969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3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10.110966749999999</v>
      </c>
      <c r="J91" s="34">
        <f>VLOOKUP(F91,Résultats!$B$2:$AX$476,'T energie vecteurs'!W5,FALSE)</f>
        <v>10.35472998</v>
      </c>
      <c r="K91" s="16">
        <f>VLOOKUP(G91,Résultats!$B$2:$AX$476,'T energie vecteurs'!W5,FALSE)</f>
        <v>1.675567174</v>
      </c>
      <c r="L91" s="95">
        <f>SUM(H91:K91)</f>
        <v>22.141263903999999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3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0.13105575489999999</v>
      </c>
      <c r="I92" s="8">
        <f>VLOOKUP(E92,Résultats!$B$2:$AX$476,'T energie vecteurs'!W5,FALSE)</f>
        <v>4.2436279700000004</v>
      </c>
      <c r="J92" s="8">
        <f>VLOOKUP(F92,Résultats!$B$2:$AX$476,'T energie vecteurs'!W5,FALSE)</f>
        <v>14.929679200000001</v>
      </c>
      <c r="K92" s="8">
        <f>VLOOKUP(G92,Résultats!$B$2:$AX$476,'T energie vecteurs'!W5,FALSE)+8</f>
        <v>17.768740231999999</v>
      </c>
      <c r="L92" s="96">
        <f t="shared" si="17"/>
        <v>37.073103156900004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3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3.9962848860000002</v>
      </c>
      <c r="J93" s="8">
        <f>VLOOKUP(F93,Résultats!$B$2:$AX$476,'T energie vecteurs'!W5,FALSE)</f>
        <v>12.774164409999999</v>
      </c>
      <c r="K93" s="8">
        <f>VLOOKUP(G93,Résultats!$B$2:$AX$476,'T energie vecteurs'!W5,FALSE)</f>
        <v>5.9924576079999996</v>
      </c>
      <c r="L93" s="96">
        <f t="shared" si="17"/>
        <v>22.762906903999998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35">
      <c r="C94" s="147" t="s">
        <v>23</v>
      </c>
      <c r="H94" s="8">
        <f>SUM(H95:H97)</f>
        <v>4.9231825469999997</v>
      </c>
      <c r="I94" s="8">
        <f>SUM(I95:I97)</f>
        <v>25.535168524999996</v>
      </c>
      <c r="J94" s="8">
        <f>SUM(J95:J97)</f>
        <v>15.153663784999999</v>
      </c>
      <c r="K94" s="8">
        <f>SUM(K95:K97)</f>
        <v>18.889731110099998</v>
      </c>
      <c r="L94" s="96">
        <f t="shared" si="17"/>
        <v>64.501745967099993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3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3.6258269680000002</v>
      </c>
      <c r="I95" s="16">
        <f>VLOOKUP(E95,Résultats!$B$2:$AX$476,'T energie vecteurs'!W5,FALSE)</f>
        <v>18.744177019999999</v>
      </c>
      <c r="J95" s="16">
        <f>VLOOKUP(F95,Résultats!$B$2:$AX$476,'T energie vecteurs'!W5,FALSE)</f>
        <v>14.69910612</v>
      </c>
      <c r="K95" s="16">
        <f>VLOOKUP(G95,Résultats!$B$2:$AX$476,'T energie vecteurs'!W5,FALSE)</f>
        <v>15.55824994</v>
      </c>
      <c r="L95" s="95">
        <f t="shared" si="17"/>
        <v>52.627360048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3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1.297355579</v>
      </c>
      <c r="I96" s="16">
        <f>VLOOKUP(E96,Résultats!$B$2:$AX$476,'T energie vecteurs'!W5,FALSE)</f>
        <v>3.0639159560000002</v>
      </c>
      <c r="J96" s="16">
        <f>VLOOKUP(F96,Résultats!$B$2:$AX$476,'T energie vecteurs'!W5,FALSE)</f>
        <v>0</v>
      </c>
      <c r="K96" s="16">
        <f>VLOOKUP(G96,Résultats!$B$2:$AX$476,'T energie vecteurs'!W5,FALSE)</f>
        <v>2.892012866</v>
      </c>
      <c r="L96" s="95">
        <f t="shared" si="17"/>
        <v>7.2532844010000002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3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3.7270755489999998</v>
      </c>
      <c r="J97" s="16">
        <f>VLOOKUP(F97,Résultats!$B$2:$AX$476,'T energie vecteurs'!W5,FALSE)</f>
        <v>0.454557665</v>
      </c>
      <c r="K97" s="16">
        <f>VLOOKUP(G97,Résultats!$B$2:$AX$476,'T energie vecteurs'!W5,FALSE)</f>
        <v>0.43946830409999998</v>
      </c>
      <c r="L97" s="95">
        <f t="shared" si="17"/>
        <v>4.6211015180999997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35">
      <c r="C98" s="23" t="s">
        <v>26</v>
      </c>
      <c r="D98" s="10"/>
      <c r="E98" s="10"/>
      <c r="F98" s="10"/>
      <c r="G98" s="10"/>
      <c r="H98" s="9">
        <f>SUM(H89,H92:H94)</f>
        <v>5.0542383018999999</v>
      </c>
      <c r="I98" s="9">
        <f>SUM(I89,I92:I94)</f>
        <v>52.025502375999992</v>
      </c>
      <c r="J98" s="9">
        <f>SUM(J89,J92:J94)</f>
        <v>58.275252435999995</v>
      </c>
      <c r="K98" s="9">
        <f>SUM(K89,K92:K94)</f>
        <v>44.326537130496895</v>
      </c>
      <c r="L98" s="98">
        <f t="shared" si="17"/>
        <v>159.68153024439687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3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3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0.5" x14ac:dyDescent="0.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3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16.851877436844877</v>
      </c>
      <c r="Q104" s="286">
        <f t="shared" si="20"/>
        <v>5.9214634074809886</v>
      </c>
      <c r="R104" s="286">
        <f t="shared" si="20"/>
        <v>0.76764805609375286</v>
      </c>
      <c r="S104" s="287">
        <f t="shared" si="20"/>
        <v>23.54098890041962</v>
      </c>
    </row>
    <row r="105" spans="3:20" s="3" customFormat="1" x14ac:dyDescent="0.3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8.1394542449999996</v>
      </c>
      <c r="Q105" s="34">
        <f t="shared" si="20"/>
        <v>5.0630150609999998</v>
      </c>
      <c r="R105" s="34">
        <f t="shared" si="20"/>
        <v>4.1006396900000001E-5</v>
      </c>
      <c r="S105" s="280">
        <f t="shared" si="20"/>
        <v>13.2025103123969</v>
      </c>
    </row>
    <row r="106" spans="3:20" s="3" customFormat="1" x14ac:dyDescent="0.3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10.110966749999999</v>
      </c>
      <c r="Q106" s="34">
        <f t="shared" si="20"/>
        <v>10.35472998</v>
      </c>
      <c r="R106" s="34">
        <f t="shared" si="20"/>
        <v>1.675567174</v>
      </c>
      <c r="S106" s="280">
        <f t="shared" si="20"/>
        <v>22.141263903999999</v>
      </c>
    </row>
    <row r="107" spans="3:20" s="3" customFormat="1" x14ac:dyDescent="0.3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0.13105575489999999</v>
      </c>
      <c r="P107" s="286">
        <f t="shared" si="20"/>
        <v>4.2270110390732309</v>
      </c>
      <c r="Q107" s="286">
        <f t="shared" si="20"/>
        <v>3.8320661866131243</v>
      </c>
      <c r="R107" s="286">
        <f t="shared" si="20"/>
        <v>0.103338383595311</v>
      </c>
      <c r="S107" s="287">
        <f t="shared" si="20"/>
        <v>8.29347136418167</v>
      </c>
    </row>
    <row r="108" spans="3:20" s="3" customFormat="1" x14ac:dyDescent="0.3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3.9850175493614084</v>
      </c>
      <c r="Q108" s="286">
        <f t="shared" si="20"/>
        <v>5.7606383555149137</v>
      </c>
      <c r="R108" s="286">
        <f t="shared" si="20"/>
        <v>0.59495811428189871</v>
      </c>
      <c r="S108" s="287">
        <f t="shared" si="20"/>
        <v>10.34061401915822</v>
      </c>
    </row>
    <row r="109" spans="3:20" s="3" customFormat="1" x14ac:dyDescent="0.3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4.4131921082636474</v>
      </c>
      <c r="P109" s="286">
        <f t="shared" si="20"/>
        <v>19.324247718777439</v>
      </c>
      <c r="Q109" s="286">
        <f t="shared" si="20"/>
        <v>3.3124832186325328</v>
      </c>
      <c r="R109" s="286">
        <f t="shared" si="20"/>
        <v>7.2778697114802071</v>
      </c>
      <c r="S109" s="287">
        <f t="shared" si="20"/>
        <v>34.32779275715383</v>
      </c>
    </row>
    <row r="110" spans="3:20" s="3" customFormat="1" x14ac:dyDescent="0.3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3.5153854044114339</v>
      </c>
      <c r="P110" s="271">
        <f t="shared" si="20"/>
        <v>18.564606966685112</v>
      </c>
      <c r="Q110" s="271">
        <f t="shared" si="20"/>
        <v>2.8579255536325334</v>
      </c>
      <c r="R110" s="271">
        <f t="shared" si="20"/>
        <v>7.638216958276093</v>
      </c>
      <c r="S110" s="280">
        <f t="shared" si="20"/>
        <v>32.576134883005174</v>
      </c>
    </row>
    <row r="111" spans="3:20" s="3" customFormat="1" x14ac:dyDescent="0.3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0.89780670385221417</v>
      </c>
      <c r="P111" s="34">
        <f t="shared" si="20"/>
        <v>-2.9674347969076709</v>
      </c>
      <c r="Q111" s="34">
        <f t="shared" si="20"/>
        <v>0</v>
      </c>
      <c r="R111" s="34">
        <f t="shared" si="20"/>
        <v>-0.79981555089588507</v>
      </c>
      <c r="S111" s="280">
        <f t="shared" si="20"/>
        <v>-2.8694436439513407</v>
      </c>
    </row>
    <row r="112" spans="3:20" s="3" customFormat="1" x14ac:dyDescent="0.3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2.2552993896855962</v>
      </c>
      <c r="Q112" s="271">
        <f t="shared" si="20"/>
        <v>-0.22007008466663508</v>
      </c>
      <c r="R112" s="271">
        <f t="shared" si="20"/>
        <v>-0.44894760881564871</v>
      </c>
      <c r="S112" s="280">
        <f t="shared" si="20"/>
        <v>1.5862816962033124</v>
      </c>
    </row>
    <row r="113" spans="3:19" s="3" customFormat="1" x14ac:dyDescent="0.3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4.5442478631636476</v>
      </c>
      <c r="P113" s="292">
        <f t="shared" si="20"/>
        <v>42.916377584742548</v>
      </c>
      <c r="Q113" s="292">
        <f t="shared" si="20"/>
        <v>18.152023418574927</v>
      </c>
      <c r="R113" s="292">
        <f t="shared" si="20"/>
        <v>7.8553983525355235</v>
      </c>
      <c r="S113" s="293">
        <f t="shared" si="20"/>
        <v>73.468047219016626</v>
      </c>
    </row>
    <row r="114" spans="3:19" s="3" customFormat="1" x14ac:dyDescent="0.35"/>
    <row r="115" spans="3:19" s="3" customFormat="1" x14ac:dyDescent="0.35"/>
    <row r="116" spans="3:19" s="3" customFormat="1" x14ac:dyDescent="0.35"/>
    <row r="117" spans="3:19" s="3" customFormat="1" x14ac:dyDescent="0.35"/>
    <row r="118" spans="3:19" s="3" customFormat="1" x14ac:dyDescent="0.35"/>
    <row r="119" spans="3:19" s="3" customFormat="1" x14ac:dyDescent="0.35"/>
    <row r="120" spans="3:19" s="3" customFormat="1" x14ac:dyDescent="0.35"/>
    <row r="121" spans="3:19" s="3" customFormat="1" x14ac:dyDescent="0.35"/>
    <row r="122" spans="3:19" s="3" customFormat="1" x14ac:dyDescent="0.35"/>
    <row r="123" spans="3:19" s="3" customFormat="1" x14ac:dyDescent="0.35"/>
    <row r="124" spans="3:19" s="3" customFormat="1" x14ac:dyDescent="0.35"/>
    <row r="125" spans="3:19" s="3" customFormat="1" x14ac:dyDescent="0.35"/>
    <row r="126" spans="3:19" s="3" customFormat="1" x14ac:dyDescent="0.35"/>
    <row r="127" spans="3:19" s="3" customFormat="1" x14ac:dyDescent="0.35"/>
    <row r="128" spans="3:19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pans="3:3" s="3" customFormat="1" x14ac:dyDescent="0.35"/>
    <row r="178" spans="3:3" s="3" customFormat="1" x14ac:dyDescent="0.35">
      <c r="C178" s="3">
        <f>0</f>
        <v>0</v>
      </c>
    </row>
    <row r="179" spans="3:3" s="3" customFormat="1" x14ac:dyDescent="0.35"/>
    <row r="180" spans="3:3" s="3" customFormat="1" x14ac:dyDescent="0.35"/>
    <row r="181" spans="3:3" s="3" customFormat="1" x14ac:dyDescent="0.35"/>
    <row r="182" spans="3:3" s="3" customFormat="1" x14ac:dyDescent="0.35"/>
    <row r="183" spans="3:3" s="3" customFormat="1" x14ac:dyDescent="0.35"/>
    <row r="184" spans="3:3" s="3" customFormat="1" x14ac:dyDescent="0.35"/>
    <row r="185" spans="3:3" s="3" customFormat="1" x14ac:dyDescent="0.35"/>
    <row r="186" spans="3:3" s="3" customFormat="1" x14ac:dyDescent="0.35"/>
    <row r="187" spans="3:3" s="3" customFormat="1" x14ac:dyDescent="0.35"/>
    <row r="188" spans="3:3" s="3" customFormat="1" x14ac:dyDescent="0.35"/>
    <row r="189" spans="3:3" s="3" customFormat="1" x14ac:dyDescent="0.35"/>
    <row r="190" spans="3:3" s="3" customFormat="1" x14ac:dyDescent="0.35"/>
    <row r="191" spans="3:3" s="3" customFormat="1" x14ac:dyDescent="0.35"/>
    <row r="192" spans="3:3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  <row r="726" s="3" customFormat="1" x14ac:dyDescent="0.35"/>
    <row r="727" s="3" customFormat="1" x14ac:dyDescent="0.35"/>
    <row r="728" s="3" customFormat="1" x14ac:dyDescent="0.35"/>
    <row r="729" s="3" customFormat="1" x14ac:dyDescent="0.35"/>
    <row r="730" s="3" customFormat="1" x14ac:dyDescent="0.35"/>
    <row r="731" s="3" customFormat="1" x14ac:dyDescent="0.35"/>
    <row r="732" s="3" customFormat="1" x14ac:dyDescent="0.35"/>
    <row r="733" s="3" customFormat="1" x14ac:dyDescent="0.35"/>
    <row r="734" s="3" customFormat="1" x14ac:dyDescent="0.35"/>
    <row r="735" s="3" customFormat="1" x14ac:dyDescent="0.35"/>
    <row r="736" s="3" customFormat="1" x14ac:dyDescent="0.35"/>
    <row r="737" s="3" customFormat="1" x14ac:dyDescent="0.35"/>
    <row r="738" s="3" customFormat="1" x14ac:dyDescent="0.35"/>
    <row r="739" s="3" customFormat="1" x14ac:dyDescent="0.35"/>
    <row r="740" s="3" customFormat="1" x14ac:dyDescent="0.35"/>
    <row r="741" s="3" customFormat="1" x14ac:dyDescent="0.35"/>
    <row r="742" s="3" customFormat="1" x14ac:dyDescent="0.35"/>
    <row r="743" s="3" customFormat="1" x14ac:dyDescent="0.35"/>
    <row r="744" s="3" customFormat="1" x14ac:dyDescent="0.35"/>
    <row r="745" s="3" customFormat="1" x14ac:dyDescent="0.35"/>
    <row r="746" s="3" customFormat="1" x14ac:dyDescent="0.35"/>
    <row r="747" s="3" customFormat="1" x14ac:dyDescent="0.35"/>
    <row r="748" s="3" customFormat="1" x14ac:dyDescent="0.35"/>
    <row r="749" s="3" customFormat="1" x14ac:dyDescent="0.35"/>
    <row r="750" s="3" customFormat="1" x14ac:dyDescent="0.35"/>
    <row r="751" s="3" customFormat="1" x14ac:dyDescent="0.35"/>
    <row r="752" s="3" customFormat="1" x14ac:dyDescent="0.35"/>
    <row r="753" s="3" customFormat="1" x14ac:dyDescent="0.35"/>
    <row r="754" s="3" customFormat="1" x14ac:dyDescent="0.35"/>
    <row r="755" s="3" customFormat="1" x14ac:dyDescent="0.35"/>
    <row r="756" s="3" customFormat="1" x14ac:dyDescent="0.35"/>
    <row r="757" s="3" customFormat="1" x14ac:dyDescent="0.35"/>
    <row r="758" s="3" customFormat="1" x14ac:dyDescent="0.35"/>
    <row r="759" s="3" customFormat="1" x14ac:dyDescent="0.35"/>
    <row r="760" s="3" customFormat="1" x14ac:dyDescent="0.35"/>
    <row r="761" s="3" customFormat="1" x14ac:dyDescent="0.35"/>
    <row r="762" s="3" customFormat="1" x14ac:dyDescent="0.35"/>
    <row r="763" s="3" customFormat="1" x14ac:dyDescent="0.35"/>
    <row r="764" s="3" customFormat="1" x14ac:dyDescent="0.35"/>
    <row r="765" s="3" customFormat="1" x14ac:dyDescent="0.35"/>
    <row r="766" s="3" customFormat="1" x14ac:dyDescent="0.35"/>
    <row r="767" s="3" customFormat="1" x14ac:dyDescent="0.35"/>
    <row r="768" s="3" customFormat="1" x14ac:dyDescent="0.35"/>
    <row r="769" s="3" customFormat="1" x14ac:dyDescent="0.35"/>
    <row r="770" s="3" customFormat="1" x14ac:dyDescent="0.35"/>
    <row r="771" s="3" customFormat="1" x14ac:dyDescent="0.35"/>
    <row r="772" s="3" customFormat="1" x14ac:dyDescent="0.35"/>
    <row r="773" s="3" customFormat="1" x14ac:dyDescent="0.35"/>
    <row r="774" s="3" customFormat="1" x14ac:dyDescent="0.35"/>
    <row r="775" s="3" customFormat="1" x14ac:dyDescent="0.35"/>
    <row r="776" s="3" customFormat="1" x14ac:dyDescent="0.35"/>
    <row r="777" s="3" customFormat="1" x14ac:dyDescent="0.35"/>
    <row r="778" s="3" customFormat="1" x14ac:dyDescent="0.35"/>
    <row r="779" s="3" customFormat="1" x14ac:dyDescent="0.35"/>
    <row r="780" s="3" customFormat="1" x14ac:dyDescent="0.35"/>
    <row r="781" s="3" customFormat="1" x14ac:dyDescent="0.35"/>
    <row r="782" s="3" customFormat="1" x14ac:dyDescent="0.35"/>
    <row r="783" s="3" customFormat="1" x14ac:dyDescent="0.35"/>
    <row r="784" s="3" customFormat="1" x14ac:dyDescent="0.35"/>
    <row r="785" s="3" customFormat="1" x14ac:dyDescent="0.35"/>
    <row r="786" s="3" customFormat="1" x14ac:dyDescent="0.35"/>
    <row r="787" s="3" customFormat="1" x14ac:dyDescent="0.35"/>
    <row r="788" s="3" customFormat="1" x14ac:dyDescent="0.35"/>
    <row r="789" s="3" customFormat="1" x14ac:dyDescent="0.35"/>
    <row r="790" s="3" customFormat="1" x14ac:dyDescent="0.35"/>
    <row r="791" s="3" customFormat="1" x14ac:dyDescent="0.35"/>
    <row r="792" s="3" customFormat="1" x14ac:dyDescent="0.35"/>
    <row r="793" s="3" customFormat="1" x14ac:dyDescent="0.35"/>
    <row r="794" s="3" customFormat="1" x14ac:dyDescent="0.35"/>
    <row r="795" s="3" customFormat="1" x14ac:dyDescent="0.35"/>
    <row r="796" s="3" customFormat="1" x14ac:dyDescent="0.35"/>
    <row r="797" s="3" customFormat="1" x14ac:dyDescent="0.35"/>
    <row r="798" s="3" customFormat="1" x14ac:dyDescent="0.35"/>
    <row r="799" s="3" customFormat="1" x14ac:dyDescent="0.35"/>
    <row r="800" s="3" customFormat="1" x14ac:dyDescent="0.35"/>
    <row r="801" s="3" customFormat="1" x14ac:dyDescent="0.35"/>
    <row r="802" s="3" customFormat="1" x14ac:dyDescent="0.35"/>
    <row r="803" s="3" customFormat="1" x14ac:dyDescent="0.35"/>
    <row r="804" s="3" customFormat="1" x14ac:dyDescent="0.35"/>
    <row r="805" s="3" customFormat="1" x14ac:dyDescent="0.35"/>
    <row r="806" s="3" customFormat="1" x14ac:dyDescent="0.35"/>
    <row r="807" s="3" customFormat="1" x14ac:dyDescent="0.35"/>
    <row r="808" s="3" customFormat="1" x14ac:dyDescent="0.35"/>
    <row r="809" s="3" customFormat="1" x14ac:dyDescent="0.35"/>
    <row r="810" s="3" customFormat="1" x14ac:dyDescent="0.35"/>
    <row r="811" s="3" customFormat="1" x14ac:dyDescent="0.35"/>
    <row r="812" s="3" customFormat="1" x14ac:dyDescent="0.35"/>
    <row r="813" s="3" customFormat="1" x14ac:dyDescent="0.35"/>
    <row r="814" s="3" customFormat="1" x14ac:dyDescent="0.35"/>
    <row r="815" s="3" customFormat="1" x14ac:dyDescent="0.35"/>
    <row r="816" s="3" customFormat="1" x14ac:dyDescent="0.35"/>
    <row r="817" s="3" customFormat="1" x14ac:dyDescent="0.35"/>
    <row r="818" s="3" customFormat="1" x14ac:dyDescent="0.35"/>
    <row r="819" s="3" customFormat="1" x14ac:dyDescent="0.35"/>
    <row r="820" s="3" customFormat="1" x14ac:dyDescent="0.35"/>
    <row r="821" s="3" customFormat="1" x14ac:dyDescent="0.35"/>
    <row r="822" s="3" customFormat="1" x14ac:dyDescent="0.35"/>
    <row r="823" s="3" customFormat="1" x14ac:dyDescent="0.35"/>
    <row r="824" s="3" customFormat="1" x14ac:dyDescent="0.35"/>
    <row r="825" s="3" customFormat="1" x14ac:dyDescent="0.35"/>
    <row r="826" s="3" customFormat="1" x14ac:dyDescent="0.35"/>
    <row r="827" s="3" customFormat="1" x14ac:dyDescent="0.35"/>
    <row r="828" s="3" customFormat="1" x14ac:dyDescent="0.35"/>
    <row r="829" s="3" customFormat="1" x14ac:dyDescent="0.35"/>
    <row r="830" s="3" customFormat="1" x14ac:dyDescent="0.35"/>
    <row r="831" s="3" customFormat="1" x14ac:dyDescent="0.35"/>
    <row r="832" s="3" customFormat="1" x14ac:dyDescent="0.35"/>
    <row r="833" s="3" customFormat="1" x14ac:dyDescent="0.35"/>
    <row r="834" s="3" customFormat="1" x14ac:dyDescent="0.3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53125" defaultRowHeight="14.5" x14ac:dyDescent="0.35"/>
  <cols>
    <col min="1" max="1" width="39.26953125" customWidth="1"/>
    <col min="2" max="2" width="65.453125" customWidth="1"/>
    <col min="47" max="49" width="11.7265625" customWidth="1"/>
    <col min="50" max="50" width="21.81640625" customWidth="1"/>
    <col min="51" max="52" width="11.7265625" customWidth="1"/>
  </cols>
  <sheetData>
    <row r="1" spans="1:49" ht="52.5" thickBot="1" x14ac:dyDescent="0.4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3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3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84.607267390000004</v>
      </c>
      <c r="G3">
        <v>81.318591139999995</v>
      </c>
      <c r="H3">
        <v>78.127216349999998</v>
      </c>
      <c r="I3">
        <v>78.130216360000006</v>
      </c>
      <c r="J3">
        <v>77.125091800000007</v>
      </c>
      <c r="K3">
        <v>73.899660100000006</v>
      </c>
      <c r="L3">
        <v>72.098388740000004</v>
      </c>
      <c r="M3">
        <v>71.712620360000003</v>
      </c>
      <c r="N3">
        <v>71.925795129999997</v>
      </c>
      <c r="O3">
        <v>72.336422909999996</v>
      </c>
      <c r="P3">
        <v>71.213373050000001</v>
      </c>
      <c r="Q3">
        <v>69.372041830000001</v>
      </c>
      <c r="R3">
        <v>68.590115999999995</v>
      </c>
      <c r="S3">
        <v>69.108042960000006</v>
      </c>
      <c r="T3">
        <v>69.008202449999999</v>
      </c>
      <c r="U3">
        <v>68.633519629999995</v>
      </c>
      <c r="V3">
        <v>68.245421719999996</v>
      </c>
      <c r="W3">
        <v>67.203500099999999</v>
      </c>
      <c r="X3">
        <v>65.821872200000001</v>
      </c>
      <c r="Y3">
        <v>64.647599400000004</v>
      </c>
      <c r="Z3">
        <v>63.839470329999997</v>
      </c>
      <c r="AA3">
        <v>63.302554839999999</v>
      </c>
      <c r="AB3">
        <v>62.953919319999997</v>
      </c>
      <c r="AC3">
        <v>62.725937399999999</v>
      </c>
      <c r="AD3">
        <v>62.218979089999998</v>
      </c>
      <c r="AE3">
        <v>61.665231349999999</v>
      </c>
      <c r="AF3">
        <v>61.060084009999997</v>
      </c>
      <c r="AG3">
        <v>60.401504029999998</v>
      </c>
      <c r="AH3">
        <v>59.707138039999997</v>
      </c>
      <c r="AI3">
        <v>58.920096659999999</v>
      </c>
      <c r="AJ3">
        <v>58.076458879999997</v>
      </c>
      <c r="AK3">
        <v>57.220595119999999</v>
      </c>
      <c r="AL3">
        <v>56.342209629999999</v>
      </c>
      <c r="AM3">
        <v>55.469594710000003</v>
      </c>
      <c r="AN3">
        <v>54.60537557</v>
      </c>
      <c r="AO3">
        <v>54.033775949999999</v>
      </c>
      <c r="AP3">
        <v>52.829977169999999</v>
      </c>
      <c r="AQ3">
        <v>53.16138557</v>
      </c>
      <c r="AR3">
        <v>51.687633069999997</v>
      </c>
      <c r="AS3">
        <v>50.542628899999997</v>
      </c>
      <c r="AT3">
        <v>50.679082719999997</v>
      </c>
      <c r="AU3">
        <v>49.464237910000001</v>
      </c>
      <c r="AV3">
        <v>48.543347730000001</v>
      </c>
      <c r="AW3">
        <v>48.961586369999999</v>
      </c>
    </row>
    <row r="4" spans="1:49" x14ac:dyDescent="0.3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83.500810450000003</v>
      </c>
      <c r="G4">
        <v>79.866406909999995</v>
      </c>
      <c r="H4">
        <v>76.360353480000001</v>
      </c>
      <c r="I4">
        <v>75.99340162</v>
      </c>
      <c r="J4">
        <v>74.652409629999994</v>
      </c>
      <c r="K4">
        <v>71.183912719999995</v>
      </c>
      <c r="L4">
        <v>69.112444280000005</v>
      </c>
      <c r="M4">
        <v>68.409680800000004</v>
      </c>
      <c r="N4">
        <v>68.280693350000007</v>
      </c>
      <c r="O4">
        <v>68.466304640000004</v>
      </c>
      <c r="P4">
        <v>67.19177139</v>
      </c>
      <c r="Q4">
        <v>65.237603030000002</v>
      </c>
      <c r="R4">
        <v>64.276826479999997</v>
      </c>
      <c r="S4">
        <v>65.764301320000001</v>
      </c>
      <c r="T4">
        <v>65.463748719999998</v>
      </c>
      <c r="U4">
        <v>64.906049379999999</v>
      </c>
      <c r="V4">
        <v>64.340030679999998</v>
      </c>
      <c r="W4">
        <v>63.236380670000003</v>
      </c>
      <c r="X4">
        <v>61.816481119999999</v>
      </c>
      <c r="Y4">
        <v>60.71386193</v>
      </c>
      <c r="Z4">
        <v>59.955112509999999</v>
      </c>
      <c r="AA4">
        <v>59.45108261</v>
      </c>
      <c r="AB4">
        <v>59.122721570000003</v>
      </c>
      <c r="AC4">
        <v>58.907619230000002</v>
      </c>
      <c r="AD4">
        <v>58.434691569999998</v>
      </c>
      <c r="AE4">
        <v>57.9179374</v>
      </c>
      <c r="AF4">
        <v>57.353028510000001</v>
      </c>
      <c r="AG4">
        <v>56.737544679999999</v>
      </c>
      <c r="AH4">
        <v>56.088558669999998</v>
      </c>
      <c r="AI4">
        <v>55.347677040000001</v>
      </c>
      <c r="AJ4">
        <v>54.553594949999997</v>
      </c>
      <c r="AK4">
        <v>53.747992019999998</v>
      </c>
      <c r="AL4">
        <v>52.921780320000003</v>
      </c>
      <c r="AM4">
        <v>52.100961789999999</v>
      </c>
      <c r="AN4">
        <v>51.277278780000003</v>
      </c>
      <c r="AO4">
        <v>50.728238609999998</v>
      </c>
      <c r="AP4">
        <v>49.585605350000002</v>
      </c>
      <c r="AQ4">
        <v>49.883601880000001</v>
      </c>
      <c r="AR4">
        <v>48.487499229999997</v>
      </c>
      <c r="AS4">
        <v>47.398143660000002</v>
      </c>
      <c r="AT4">
        <v>47.510487570000002</v>
      </c>
      <c r="AU4">
        <v>46.35601183</v>
      </c>
      <c r="AV4">
        <v>45.477346959999998</v>
      </c>
      <c r="AW4">
        <v>45.853033250000003</v>
      </c>
    </row>
    <row r="5" spans="1:49" x14ac:dyDescent="0.3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1.106456938</v>
      </c>
      <c r="G5">
        <v>1.4521842309999999</v>
      </c>
      <c r="H5">
        <v>1.766862876</v>
      </c>
      <c r="I5">
        <v>2.1368147409999998</v>
      </c>
      <c r="J5">
        <v>2.4726821710000002</v>
      </c>
      <c r="K5">
        <v>2.715747377</v>
      </c>
      <c r="L5">
        <v>2.985944457</v>
      </c>
      <c r="M5">
        <v>3.3029395570000002</v>
      </c>
      <c r="N5">
        <v>3.645101779</v>
      </c>
      <c r="O5">
        <v>3.870118266</v>
      </c>
      <c r="P5">
        <v>4.0216016569999997</v>
      </c>
      <c r="Q5">
        <v>4.1344388040000002</v>
      </c>
      <c r="R5">
        <v>4.313289524</v>
      </c>
      <c r="S5">
        <v>3.3437416400000002</v>
      </c>
      <c r="T5">
        <v>3.5444537390000002</v>
      </c>
      <c r="U5">
        <v>3.7274702510000002</v>
      </c>
      <c r="V5">
        <v>3.905391039</v>
      </c>
      <c r="W5">
        <v>3.967119426</v>
      </c>
      <c r="X5">
        <v>4.0053910860000004</v>
      </c>
      <c r="Y5">
        <v>3.933737464</v>
      </c>
      <c r="Z5">
        <v>3.8843578189999999</v>
      </c>
      <c r="AA5">
        <v>3.8514722319999999</v>
      </c>
      <c r="AB5">
        <v>3.831197747</v>
      </c>
      <c r="AC5">
        <v>3.8183181720000001</v>
      </c>
      <c r="AD5">
        <v>3.7842875199999999</v>
      </c>
      <c r="AE5">
        <v>3.7472939510000001</v>
      </c>
      <c r="AF5">
        <v>3.7070554950000001</v>
      </c>
      <c r="AG5">
        <v>3.6639593499999998</v>
      </c>
      <c r="AH5">
        <v>3.61857937</v>
      </c>
      <c r="AI5">
        <v>3.5724196180000001</v>
      </c>
      <c r="AJ5">
        <v>3.5228639319999999</v>
      </c>
      <c r="AK5">
        <v>3.4726031019999999</v>
      </c>
      <c r="AL5">
        <v>3.4204293090000002</v>
      </c>
      <c r="AM5">
        <v>3.3686329260000001</v>
      </c>
      <c r="AN5">
        <v>3.32809679</v>
      </c>
      <c r="AO5">
        <v>3.3055373440000002</v>
      </c>
      <c r="AP5">
        <v>3.244371815</v>
      </c>
      <c r="AQ5">
        <v>3.2777836950000001</v>
      </c>
      <c r="AR5">
        <v>3.2001338320000001</v>
      </c>
      <c r="AS5">
        <v>3.1444852430000001</v>
      </c>
      <c r="AT5">
        <v>3.1685951540000001</v>
      </c>
      <c r="AU5">
        <v>3.1082260800000001</v>
      </c>
      <c r="AV5">
        <v>3.06600077</v>
      </c>
      <c r="AW5">
        <v>3.1085531199999998</v>
      </c>
    </row>
    <row r="6" spans="1:49" x14ac:dyDescent="0.3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30.320856590000002</v>
      </c>
      <c r="G6" s="39">
        <v>30.879494170000001</v>
      </c>
      <c r="H6" s="39">
        <v>28.793998469999998</v>
      </c>
      <c r="I6" s="39">
        <v>29.809962280000001</v>
      </c>
      <c r="J6" s="39">
        <v>30.760843059999999</v>
      </c>
      <c r="K6" s="39">
        <v>30.969357859999999</v>
      </c>
      <c r="L6" s="39">
        <v>30.74101181</v>
      </c>
      <c r="M6">
        <v>30.61357538</v>
      </c>
      <c r="N6">
        <v>30.15286862</v>
      </c>
      <c r="O6">
        <v>29.399045950000001</v>
      </c>
      <c r="P6">
        <v>28.95083331</v>
      </c>
      <c r="Q6">
        <v>28.613342370000002</v>
      </c>
      <c r="R6">
        <v>27.55014933</v>
      </c>
      <c r="S6">
        <v>25.291379849999998</v>
      </c>
      <c r="T6">
        <v>24.834308</v>
      </c>
      <c r="U6">
        <v>24.68816206</v>
      </c>
      <c r="V6">
        <v>24.706272349999999</v>
      </c>
      <c r="W6">
        <v>24.77251103</v>
      </c>
      <c r="X6">
        <v>24.916510389999999</v>
      </c>
      <c r="Y6">
        <v>24.781947209999998</v>
      </c>
      <c r="Z6">
        <v>24.686980850000001</v>
      </c>
      <c r="AA6">
        <v>24.626221659999999</v>
      </c>
      <c r="AB6">
        <v>24.65535959</v>
      </c>
      <c r="AC6">
        <v>24.709565869999999</v>
      </c>
      <c r="AD6">
        <v>24.57680925</v>
      </c>
      <c r="AE6">
        <v>24.5147282</v>
      </c>
      <c r="AF6">
        <v>24.501059519999998</v>
      </c>
      <c r="AG6">
        <v>24.49279859</v>
      </c>
      <c r="AH6">
        <v>24.50678765</v>
      </c>
      <c r="AI6">
        <v>24.45201372</v>
      </c>
      <c r="AJ6">
        <v>24.393313790000001</v>
      </c>
      <c r="AK6">
        <v>24.326620170000002</v>
      </c>
      <c r="AL6">
        <v>24.217346899999999</v>
      </c>
      <c r="AM6">
        <v>24.095534149999999</v>
      </c>
      <c r="AN6">
        <v>23.96262797</v>
      </c>
      <c r="AO6">
        <v>23.889801769999998</v>
      </c>
      <c r="AP6">
        <v>23.613808290000001</v>
      </c>
      <c r="AQ6">
        <v>23.796673040000002</v>
      </c>
      <c r="AR6">
        <v>23.37078777</v>
      </c>
      <c r="AS6">
        <v>22.899264259999999</v>
      </c>
      <c r="AT6">
        <v>22.869254120000001</v>
      </c>
      <c r="AU6">
        <v>22.273659500000001</v>
      </c>
      <c r="AV6">
        <v>21.73815518</v>
      </c>
      <c r="AW6">
        <v>21.736895959999998</v>
      </c>
    </row>
    <row r="7" spans="1:49" x14ac:dyDescent="0.3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0.35271059630000001</v>
      </c>
      <c r="G7">
        <v>0.32558824469999997</v>
      </c>
      <c r="H7">
        <v>0.2751832615</v>
      </c>
      <c r="I7">
        <v>0.25822777949999998</v>
      </c>
      <c r="J7">
        <v>0.24152454130000001</v>
      </c>
      <c r="K7">
        <v>0.22040260859999999</v>
      </c>
      <c r="L7">
        <v>0.19830067179999999</v>
      </c>
      <c r="M7">
        <v>0.1789952802</v>
      </c>
      <c r="N7">
        <v>0.15980032520000001</v>
      </c>
      <c r="O7">
        <v>0.14421679300000001</v>
      </c>
      <c r="P7">
        <v>0.13145503920000001</v>
      </c>
      <c r="Q7">
        <v>0.1202592068</v>
      </c>
      <c r="R7">
        <v>0.1071784012</v>
      </c>
      <c r="S7">
        <v>0.1059844898</v>
      </c>
      <c r="T7">
        <v>0.16985883490000001</v>
      </c>
      <c r="U7">
        <v>0.23172663120000001</v>
      </c>
      <c r="V7">
        <v>0.29241779950000002</v>
      </c>
      <c r="W7">
        <v>0.25437919009999999</v>
      </c>
      <c r="X7">
        <v>0.21700402099999999</v>
      </c>
      <c r="Y7">
        <v>0.214507012</v>
      </c>
      <c r="Z7">
        <v>0.21235447230000001</v>
      </c>
      <c r="AA7">
        <v>0.21049392659999999</v>
      </c>
      <c r="AB7">
        <v>0.2094016752</v>
      </c>
      <c r="AC7">
        <v>0.20851364389999999</v>
      </c>
      <c r="AD7">
        <v>0.21414430509999999</v>
      </c>
      <c r="AE7">
        <v>0.22046847820000001</v>
      </c>
      <c r="AF7">
        <v>0.22734183969999999</v>
      </c>
      <c r="AG7">
        <v>0.2347867052</v>
      </c>
      <c r="AH7">
        <v>0.24261685620000001</v>
      </c>
      <c r="AI7">
        <v>0.24520927579999999</v>
      </c>
      <c r="AJ7">
        <v>0.24784719129999999</v>
      </c>
      <c r="AK7">
        <v>0.2504912467</v>
      </c>
      <c r="AL7">
        <v>0.25293905</v>
      </c>
      <c r="AM7">
        <v>0.25535014779999998</v>
      </c>
      <c r="AN7">
        <v>0.26339566860000002</v>
      </c>
      <c r="AO7">
        <v>0.27239637570000003</v>
      </c>
      <c r="AP7" s="39">
        <v>0.2793317213</v>
      </c>
      <c r="AQ7" s="39">
        <v>0.29207733419999998</v>
      </c>
      <c r="AR7" s="39">
        <v>0.2976841019</v>
      </c>
      <c r="AS7" s="39">
        <v>0.30136546390000002</v>
      </c>
      <c r="AT7" s="39">
        <v>0.31118811969999999</v>
      </c>
      <c r="AU7" s="39">
        <v>0.31360979630000002</v>
      </c>
      <c r="AV7" s="39">
        <v>0.31695378940000002</v>
      </c>
      <c r="AW7" s="39">
        <v>0.3284855042</v>
      </c>
    </row>
    <row r="8" spans="1:49" x14ac:dyDescent="0.3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1.492349124</v>
      </c>
      <c r="G8" s="39">
        <v>1.459523473</v>
      </c>
      <c r="H8" s="39">
        <v>1.3069375059999999</v>
      </c>
      <c r="I8" s="39">
        <v>1.2993501730000001</v>
      </c>
      <c r="J8" s="39">
        <v>1.287582169</v>
      </c>
      <c r="K8" s="39">
        <v>1.2448609909999999</v>
      </c>
      <c r="L8" s="39">
        <v>1.18663937</v>
      </c>
      <c r="M8">
        <v>1.13481897</v>
      </c>
      <c r="N8">
        <v>1.0733790299999999</v>
      </c>
      <c r="O8">
        <v>1.167475665</v>
      </c>
      <c r="P8">
        <v>1.282524877</v>
      </c>
      <c r="Q8">
        <v>1.4140457120000001</v>
      </c>
      <c r="R8">
        <v>1.5188292210000001</v>
      </c>
      <c r="S8">
        <v>2.2426893630000002</v>
      </c>
      <c r="T8">
        <v>1.6763541639999999</v>
      </c>
      <c r="U8">
        <v>1.164040186</v>
      </c>
      <c r="V8">
        <v>0.68119653329999996</v>
      </c>
      <c r="W8">
        <v>0.65660293339999998</v>
      </c>
      <c r="X8">
        <v>0.633978496</v>
      </c>
      <c r="Y8">
        <v>0.63138994179999997</v>
      </c>
      <c r="Z8">
        <v>0.62980913859999998</v>
      </c>
      <c r="AA8">
        <v>0.62910244150000005</v>
      </c>
      <c r="AB8">
        <v>0.63067074050000005</v>
      </c>
      <c r="AC8">
        <v>0.63288561180000003</v>
      </c>
      <c r="AD8">
        <v>0.6424927694</v>
      </c>
      <c r="AE8">
        <v>0.6540972478</v>
      </c>
      <c r="AF8">
        <v>0.66721272330000003</v>
      </c>
      <c r="AG8">
        <v>0.68148483930000003</v>
      </c>
      <c r="AH8">
        <v>0.69670754850000005</v>
      </c>
      <c r="AI8">
        <v>0.71233257729999999</v>
      </c>
      <c r="AJ8">
        <v>0.72830841540000002</v>
      </c>
      <c r="AK8">
        <v>0.7445244325</v>
      </c>
      <c r="AL8">
        <v>0.76075883629999996</v>
      </c>
      <c r="AM8">
        <v>0.77711585890000001</v>
      </c>
      <c r="AN8">
        <v>0.79295857240000001</v>
      </c>
      <c r="AO8">
        <v>0.81141708040000005</v>
      </c>
      <c r="AP8">
        <v>0.82350984520000003</v>
      </c>
      <c r="AQ8">
        <v>0.85241896890000002</v>
      </c>
      <c r="AR8">
        <v>0.86023084809999995</v>
      </c>
      <c r="AS8">
        <v>1.1892930639999999</v>
      </c>
      <c r="AT8">
        <v>1.553113669</v>
      </c>
      <c r="AU8">
        <v>1.889075933</v>
      </c>
      <c r="AV8">
        <v>2.232861406</v>
      </c>
      <c r="AW8">
        <v>2.6457601340000001</v>
      </c>
    </row>
    <row r="9" spans="1:49" x14ac:dyDescent="0.35">
      <c r="B9" t="s">
        <v>109</v>
      </c>
      <c r="C9">
        <v>1.4643633957556199</v>
      </c>
      <c r="D9">
        <v>1.4878742237362399</v>
      </c>
      <c r="E9">
        <v>1.5199342149999999</v>
      </c>
      <c r="F9">
        <v>1.4492952530000001</v>
      </c>
      <c r="G9">
        <v>1.3795779180000001</v>
      </c>
      <c r="H9">
        <v>1.2023715370000001</v>
      </c>
      <c r="I9">
        <v>1.1634796430000001</v>
      </c>
      <c r="J9">
        <v>1.1221637870000001</v>
      </c>
      <c r="K9">
        <v>1.055968271</v>
      </c>
      <c r="L9">
        <v>0.97970986110000002</v>
      </c>
      <c r="M9">
        <v>0.91191430549999997</v>
      </c>
      <c r="N9">
        <v>0.83951655209999998</v>
      </c>
      <c r="O9">
        <v>0.75629981410000002</v>
      </c>
      <c r="P9">
        <v>0.68814816209999996</v>
      </c>
      <c r="Q9">
        <v>0.62841943190000005</v>
      </c>
      <c r="R9">
        <v>0.55906859949999999</v>
      </c>
      <c r="S9">
        <v>0.20889568210000001</v>
      </c>
      <c r="T9">
        <v>0.1678806216</v>
      </c>
      <c r="U9">
        <v>0.13130699109999999</v>
      </c>
      <c r="V9">
        <v>9.7145687800000005E-2</v>
      </c>
      <c r="W9">
        <v>7.6880918800000003E-2</v>
      </c>
      <c r="X9">
        <v>5.6786076400000003E-2</v>
      </c>
      <c r="Y9">
        <v>5.6534188700000002E-2</v>
      </c>
      <c r="Z9">
        <v>5.6372560500000002E-2</v>
      </c>
      <c r="AA9">
        <v>5.6289137199999999E-2</v>
      </c>
      <c r="AB9">
        <v>5.64092894E-2</v>
      </c>
      <c r="AC9">
        <v>5.6587142700000002E-2</v>
      </c>
      <c r="AD9">
        <v>5.7431656599999999E-2</v>
      </c>
      <c r="AE9">
        <v>5.8454545400000002E-2</v>
      </c>
      <c r="AF9">
        <v>5.9612232899999999E-2</v>
      </c>
      <c r="AG9">
        <v>6.0871907900000001E-2</v>
      </c>
      <c r="AH9">
        <v>6.2216146100000001E-2</v>
      </c>
      <c r="AI9">
        <v>6.3608610199999999E-2</v>
      </c>
      <c r="AJ9">
        <v>6.5032324899999897E-2</v>
      </c>
      <c r="AK9">
        <v>6.6477409900000006E-2</v>
      </c>
      <c r="AL9">
        <v>6.7923914000000002E-2</v>
      </c>
      <c r="AM9">
        <v>6.9381287900000005E-2</v>
      </c>
      <c r="AN9">
        <v>7.0792817600000002E-2</v>
      </c>
      <c r="AO9">
        <v>7.2437788599999997E-2</v>
      </c>
      <c r="AP9">
        <v>7.3514395900000001E-2</v>
      </c>
      <c r="AQ9">
        <v>7.6092083699999896E-2</v>
      </c>
      <c r="AR9">
        <v>7.6786411200000002E-2</v>
      </c>
      <c r="AS9">
        <v>7.7466011099999996E-2</v>
      </c>
      <c r="AT9">
        <v>7.9715308700000001E-2</v>
      </c>
      <c r="AU9">
        <v>8.0061040799999997E-2</v>
      </c>
      <c r="AV9">
        <v>8.0640307199999997E-2</v>
      </c>
      <c r="AW9">
        <v>8.3293023800000004E-2</v>
      </c>
    </row>
    <row r="10" spans="1:49" x14ac:dyDescent="0.3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0.50823585410000005</v>
      </c>
      <c r="G10">
        <v>0.69888172039999996</v>
      </c>
      <c r="H10">
        <v>0.80446541800000004</v>
      </c>
      <c r="I10">
        <v>0.97375349470000006</v>
      </c>
      <c r="J10">
        <v>1.13157752</v>
      </c>
      <c r="K10">
        <v>1.2468650480000001</v>
      </c>
      <c r="L10">
        <v>1.3228946770000001</v>
      </c>
      <c r="M10">
        <v>1.378423095</v>
      </c>
      <c r="N10">
        <v>1.3912313540000001</v>
      </c>
      <c r="O10">
        <v>1.575399623</v>
      </c>
      <c r="P10">
        <v>1.8017948770000001</v>
      </c>
      <c r="Q10">
        <v>2.0682338859999998</v>
      </c>
      <c r="R10">
        <v>2.3128197859999999</v>
      </c>
      <c r="S10">
        <v>3.0591115699999998</v>
      </c>
      <c r="T10">
        <v>3.1590019489999999</v>
      </c>
      <c r="U10">
        <v>3.2886943190000002</v>
      </c>
      <c r="V10">
        <v>3.4338554750000001</v>
      </c>
      <c r="W10">
        <v>3.7512913060000002</v>
      </c>
      <c r="X10">
        <v>4.0815746539999997</v>
      </c>
      <c r="Y10">
        <v>4.3460765559999999</v>
      </c>
      <c r="Z10">
        <v>4.6171489369999996</v>
      </c>
      <c r="AA10">
        <v>4.8951060249999996</v>
      </c>
      <c r="AB10">
        <v>5.0968017120000004</v>
      </c>
      <c r="AC10">
        <v>5.3049486540000004</v>
      </c>
      <c r="AD10">
        <v>5.649396823</v>
      </c>
      <c r="AE10">
        <v>6.0143832679999996</v>
      </c>
      <c r="AF10">
        <v>6.3975339289999997</v>
      </c>
      <c r="AG10">
        <v>6.8108267959999997</v>
      </c>
      <c r="AH10">
        <v>7.2398071289999999</v>
      </c>
      <c r="AI10">
        <v>7.6946122739999998</v>
      </c>
      <c r="AJ10">
        <v>8.1609331810000008</v>
      </c>
      <c r="AK10">
        <v>8.6377055350000003</v>
      </c>
      <c r="AL10">
        <v>9.1354434680000001</v>
      </c>
      <c r="AM10">
        <v>9.6426062479999999</v>
      </c>
      <c r="AN10">
        <v>10.16690659</v>
      </c>
      <c r="AO10">
        <v>10.73470478</v>
      </c>
      <c r="AP10">
        <v>11.22655516</v>
      </c>
      <c r="AQ10">
        <v>11.95991326</v>
      </c>
      <c r="AR10">
        <v>12.40765448</v>
      </c>
      <c r="AS10">
        <v>12.871968259999999</v>
      </c>
      <c r="AT10">
        <v>13.608863080000001</v>
      </c>
      <c r="AU10">
        <v>14.030962649999999</v>
      </c>
      <c r="AV10">
        <v>14.496540570000001</v>
      </c>
      <c r="AW10">
        <v>15.34776259</v>
      </c>
    </row>
    <row r="11" spans="1:49" x14ac:dyDescent="0.3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8.7443444400000001E-2</v>
      </c>
      <c r="G11" s="39">
        <v>0.11048040100000001</v>
      </c>
      <c r="H11" s="39">
        <v>0.1278045501</v>
      </c>
      <c r="I11">
        <v>0.16414778990000001</v>
      </c>
      <c r="J11">
        <v>0.21013631960000001</v>
      </c>
      <c r="K11">
        <v>0.26246074819999998</v>
      </c>
      <c r="L11">
        <v>0.32320613390000003</v>
      </c>
      <c r="M11">
        <v>0.39930501540000002</v>
      </c>
      <c r="N11">
        <v>0.48792000079999998</v>
      </c>
      <c r="O11">
        <v>0.57011336710000005</v>
      </c>
      <c r="P11">
        <v>0.6728171557</v>
      </c>
      <c r="Q11">
        <v>0.79691606250000002</v>
      </c>
      <c r="R11">
        <v>0.91955126760000006</v>
      </c>
      <c r="S11">
        <v>1.3481661570000001</v>
      </c>
      <c r="T11">
        <v>1.3921883589999999</v>
      </c>
      <c r="U11">
        <v>1.449344451</v>
      </c>
      <c r="V11">
        <v>1.5133177179999999</v>
      </c>
      <c r="W11">
        <v>1.587177745</v>
      </c>
      <c r="X11">
        <v>1.666262734</v>
      </c>
      <c r="Y11">
        <v>1.7855038679999999</v>
      </c>
      <c r="Z11">
        <v>1.907430642</v>
      </c>
      <c r="AA11">
        <v>2.0322183809999999</v>
      </c>
      <c r="AB11">
        <v>2.1639531569999999</v>
      </c>
      <c r="AC11">
        <v>2.2987259450000002</v>
      </c>
      <c r="AD11">
        <v>2.609568485</v>
      </c>
      <c r="AE11">
        <v>2.931635005</v>
      </c>
      <c r="AF11">
        <v>3.2649390839999999</v>
      </c>
      <c r="AG11">
        <v>3.6235606169999999</v>
      </c>
      <c r="AH11">
        <v>3.9936998579999998</v>
      </c>
      <c r="AI11">
        <v>4.3877627009999998</v>
      </c>
      <c r="AJ11">
        <v>4.792031326</v>
      </c>
      <c r="AK11">
        <v>5.205960385</v>
      </c>
      <c r="AL11">
        <v>5.6414499989999998</v>
      </c>
      <c r="AM11">
        <v>6.0861246749999998</v>
      </c>
      <c r="AN11">
        <v>6.5510670969999998</v>
      </c>
      <c r="AO11">
        <v>7.0479790419999997</v>
      </c>
      <c r="AP11">
        <v>7.4981980139999997</v>
      </c>
      <c r="AQ11">
        <v>8.1142820669999995</v>
      </c>
      <c r="AR11">
        <v>8.5403448050000002</v>
      </c>
      <c r="AS11">
        <v>8.8083512670000008</v>
      </c>
      <c r="AT11">
        <v>9.2612227130000004</v>
      </c>
      <c r="AU11">
        <v>9.4984650300000002</v>
      </c>
      <c r="AV11">
        <v>9.7647984179999998</v>
      </c>
      <c r="AW11">
        <v>10.28921188</v>
      </c>
    </row>
    <row r="12" spans="1:49" x14ac:dyDescent="0.3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3.5212897870000002</v>
      </c>
      <c r="G12" s="39">
        <v>3.5838023539999999</v>
      </c>
      <c r="H12" s="39">
        <v>3.3395613169999998</v>
      </c>
      <c r="I12">
        <v>3.455114493</v>
      </c>
      <c r="J12">
        <v>3.562975389</v>
      </c>
      <c r="K12">
        <v>3.584762279</v>
      </c>
      <c r="L12">
        <v>3.5559847539999998</v>
      </c>
      <c r="M12" s="39">
        <v>3.538908701</v>
      </c>
      <c r="N12">
        <v>3.4833531949999998</v>
      </c>
      <c r="O12">
        <v>3.5902302929999999</v>
      </c>
      <c r="P12">
        <v>3.7374064630000001</v>
      </c>
      <c r="Q12">
        <v>3.9047932890000001</v>
      </c>
      <c r="R12">
        <v>3.9744186080000001</v>
      </c>
      <c r="S12">
        <v>3.7380970709999999</v>
      </c>
      <c r="T12">
        <v>3.8601586320000001</v>
      </c>
      <c r="U12">
        <v>4.0186368879999996</v>
      </c>
      <c r="V12">
        <v>4.1960173080000001</v>
      </c>
      <c r="W12">
        <v>4.046591383</v>
      </c>
      <c r="X12">
        <v>3.909308722</v>
      </c>
      <c r="Y12">
        <v>3.8915748240000001</v>
      </c>
      <c r="Z12">
        <v>3.8800545130000001</v>
      </c>
      <c r="AA12">
        <v>3.8739162880000002</v>
      </c>
      <c r="AB12">
        <v>3.8825031129999998</v>
      </c>
      <c r="AC12">
        <v>3.8950634079999999</v>
      </c>
      <c r="AD12">
        <v>3.951449137</v>
      </c>
      <c r="AE12">
        <v>4.0200878490000003</v>
      </c>
      <c r="AF12">
        <v>4.0979688090000002</v>
      </c>
      <c r="AG12">
        <v>4.1830752540000002</v>
      </c>
      <c r="AH12">
        <v>4.2739594969999999</v>
      </c>
      <c r="AI12">
        <v>4.3683192020000003</v>
      </c>
      <c r="AJ12">
        <v>4.4647907900000003</v>
      </c>
      <c r="AK12">
        <v>4.5626951650000001</v>
      </c>
      <c r="AL12">
        <v>4.660820309</v>
      </c>
      <c r="AM12">
        <v>4.7596616049999998</v>
      </c>
      <c r="AN12">
        <v>4.8554679710000004</v>
      </c>
      <c r="AO12">
        <v>4.9672541690000003</v>
      </c>
      <c r="AP12">
        <v>5.0400402289999997</v>
      </c>
      <c r="AQ12">
        <v>5.2156997900000004</v>
      </c>
      <c r="AR12">
        <v>5.2622326570000002</v>
      </c>
      <c r="AS12">
        <v>5.3083744340000001</v>
      </c>
      <c r="AT12">
        <v>5.4620657570000004</v>
      </c>
      <c r="AU12">
        <v>5.4853130209999996</v>
      </c>
      <c r="AV12">
        <v>5.5245575850000002</v>
      </c>
      <c r="AW12">
        <v>5.7058356760000004</v>
      </c>
    </row>
    <row r="13" spans="1:49" x14ac:dyDescent="0.3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0.2380608551</v>
      </c>
      <c r="G13" s="39">
        <v>0.25285975999999999</v>
      </c>
      <c r="H13" s="39">
        <v>0.24590906670000001</v>
      </c>
      <c r="I13" s="39">
        <v>0.26551986080000001</v>
      </c>
      <c r="J13" s="39">
        <v>0.28575697490000002</v>
      </c>
      <c r="K13" s="39">
        <v>0.30005013530000002</v>
      </c>
      <c r="L13" s="39">
        <v>0.31062957679999997</v>
      </c>
      <c r="M13">
        <v>0.32262775189999998</v>
      </c>
      <c r="N13">
        <v>0.3314204664</v>
      </c>
      <c r="O13">
        <v>0.38085686629999999</v>
      </c>
      <c r="P13">
        <v>0.44204602079999999</v>
      </c>
      <c r="Q13">
        <v>0.51493554590000001</v>
      </c>
      <c r="R13">
        <v>0.58436756400000001</v>
      </c>
      <c r="S13">
        <v>0.44433790309999999</v>
      </c>
      <c r="T13">
        <v>0.57305824800000005</v>
      </c>
      <c r="U13">
        <v>0.70036205409999996</v>
      </c>
      <c r="V13">
        <v>0.82667515110000001</v>
      </c>
      <c r="W13">
        <v>0.82510387019999998</v>
      </c>
      <c r="X13">
        <v>0.82610940639999997</v>
      </c>
      <c r="Y13">
        <v>0.85746850890000004</v>
      </c>
      <c r="Z13">
        <v>0.89015096400000004</v>
      </c>
      <c r="AA13">
        <v>0.92412772590000003</v>
      </c>
      <c r="AB13">
        <v>0.96056178589999996</v>
      </c>
      <c r="AC13">
        <v>0.99820143670000006</v>
      </c>
      <c r="AD13">
        <v>1.0211017440000001</v>
      </c>
      <c r="AE13">
        <v>1.0472637199999999</v>
      </c>
      <c r="AF13">
        <v>1.0759702980000001</v>
      </c>
      <c r="AG13">
        <v>1.107254602</v>
      </c>
      <c r="AH13">
        <v>1.1402684590000001</v>
      </c>
      <c r="AI13">
        <v>1.2309492449999999</v>
      </c>
      <c r="AJ13">
        <v>1.3239564260000001</v>
      </c>
      <c r="AK13">
        <v>1.419127928</v>
      </c>
      <c r="AL13">
        <v>1.5191987389999999</v>
      </c>
      <c r="AM13">
        <v>1.6212911969999999</v>
      </c>
      <c r="AN13">
        <v>1.667477103</v>
      </c>
      <c r="AO13">
        <v>1.7195627710000001</v>
      </c>
      <c r="AP13">
        <v>1.7584894449999999</v>
      </c>
      <c r="AQ13">
        <v>1.8338163080000001</v>
      </c>
      <c r="AR13">
        <v>1.864172833</v>
      </c>
      <c r="AS13">
        <v>1.9024198999999999</v>
      </c>
      <c r="AT13">
        <v>1.979936999</v>
      </c>
      <c r="AU13">
        <v>2.0107985199999998</v>
      </c>
      <c r="AV13">
        <v>2.04768193</v>
      </c>
      <c r="AW13">
        <v>2.1380076749999999</v>
      </c>
    </row>
    <row r="14" spans="1:49" x14ac:dyDescent="0.3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37.9702415</v>
      </c>
      <c r="G14">
        <v>38.690208050000003</v>
      </c>
      <c r="H14">
        <v>36.09623113</v>
      </c>
      <c r="I14">
        <v>37.389555520000002</v>
      </c>
      <c r="J14">
        <v>38.602559759999998</v>
      </c>
      <c r="K14">
        <v>38.884727939999998</v>
      </c>
      <c r="L14">
        <v>38.618376849999997</v>
      </c>
      <c r="M14">
        <v>38.478568500000002</v>
      </c>
      <c r="N14">
        <v>37.919489550000002</v>
      </c>
      <c r="O14">
        <v>37.583638370000003</v>
      </c>
      <c r="P14">
        <v>37.707025909999999</v>
      </c>
      <c r="Q14">
        <v>38.060945510000003</v>
      </c>
      <c r="R14">
        <v>37.526382779999999</v>
      </c>
      <c r="S14">
        <v>36.43866208</v>
      </c>
      <c r="T14">
        <v>35.832808810000003</v>
      </c>
      <c r="U14">
        <v>35.672273580000002</v>
      </c>
      <c r="V14">
        <v>35.746898020000003</v>
      </c>
      <c r="W14">
        <v>35.970538380000001</v>
      </c>
      <c r="X14">
        <v>36.307534500000003</v>
      </c>
      <c r="Y14">
        <v>36.565002110000002</v>
      </c>
      <c r="Z14">
        <v>36.880302069999999</v>
      </c>
      <c r="AA14">
        <v>37.24747558</v>
      </c>
      <c r="AB14">
        <v>37.65566106</v>
      </c>
      <c r="AC14">
        <v>38.104491709999998</v>
      </c>
      <c r="AD14">
        <v>38.722394170000001</v>
      </c>
      <c r="AE14">
        <v>39.461118310000003</v>
      </c>
      <c r="AF14">
        <v>40.29163844</v>
      </c>
      <c r="AG14">
        <v>41.19465932</v>
      </c>
      <c r="AH14">
        <v>42.156063150000001</v>
      </c>
      <c r="AI14">
        <v>43.154807599999998</v>
      </c>
      <c r="AJ14">
        <v>44.176213449999999</v>
      </c>
      <c r="AK14">
        <v>45.213602270000003</v>
      </c>
      <c r="AL14">
        <v>46.255881219999999</v>
      </c>
      <c r="AM14">
        <v>47.307065170000001</v>
      </c>
      <c r="AN14">
        <v>48.330693789999998</v>
      </c>
      <c r="AO14">
        <v>49.515553779999998</v>
      </c>
      <c r="AP14">
        <v>50.313447099999998</v>
      </c>
      <c r="AQ14">
        <v>52.140972849999997</v>
      </c>
      <c r="AR14">
        <v>52.679893900000003</v>
      </c>
      <c r="AS14">
        <v>53.358502649999998</v>
      </c>
      <c r="AT14">
        <v>55.125359760000002</v>
      </c>
      <c r="AU14">
        <v>55.581945490000003</v>
      </c>
      <c r="AV14">
        <v>56.202189179999998</v>
      </c>
      <c r="AW14">
        <v>58.275252430000002</v>
      </c>
    </row>
    <row r="15" spans="1:49" x14ac:dyDescent="0.3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37.815004350000002</v>
      </c>
      <c r="G15" s="39">
        <v>37.222691019999999</v>
      </c>
      <c r="H15" s="39">
        <v>36.183126639999998</v>
      </c>
      <c r="I15" s="39">
        <v>37.16774298</v>
      </c>
      <c r="J15" s="39">
        <v>37.339987229999998</v>
      </c>
      <c r="K15" s="39">
        <v>36.24028191</v>
      </c>
      <c r="L15" s="39">
        <v>35.689896730000001</v>
      </c>
      <c r="M15">
        <v>35.791416079999998</v>
      </c>
      <c r="N15">
        <v>36.398378989999998</v>
      </c>
      <c r="O15">
        <v>37.429351179999998</v>
      </c>
      <c r="P15" s="39">
        <v>37.348138710000001</v>
      </c>
      <c r="Q15">
        <v>36.021956520000003</v>
      </c>
      <c r="R15">
        <v>34.838919420000003</v>
      </c>
      <c r="S15">
        <v>33.886474339999999</v>
      </c>
      <c r="T15">
        <v>32.731865569999997</v>
      </c>
      <c r="U15">
        <v>31.978996550000002</v>
      </c>
      <c r="V15">
        <v>31.387692479999998</v>
      </c>
      <c r="W15">
        <v>30.696132989999999</v>
      </c>
      <c r="X15">
        <v>29.970822810000001</v>
      </c>
      <c r="Y15">
        <v>29.729190939999999</v>
      </c>
      <c r="Z15">
        <v>29.6533464</v>
      </c>
      <c r="AA15">
        <v>29.654245849999999</v>
      </c>
      <c r="AB15">
        <v>29.695464260000001</v>
      </c>
      <c r="AC15">
        <v>29.76142638</v>
      </c>
      <c r="AD15">
        <v>29.88726634</v>
      </c>
      <c r="AE15">
        <v>29.99919315</v>
      </c>
      <c r="AF15">
        <v>30.11119497</v>
      </c>
      <c r="AG15">
        <v>30.228166139999999</v>
      </c>
      <c r="AH15">
        <v>30.360525330000002</v>
      </c>
      <c r="AI15">
        <v>30.52748184</v>
      </c>
      <c r="AJ15">
        <v>30.71086515</v>
      </c>
      <c r="AK15">
        <v>30.91307651</v>
      </c>
      <c r="AL15">
        <v>31.123256170000001</v>
      </c>
      <c r="AM15">
        <v>31.341046739999999</v>
      </c>
      <c r="AN15">
        <v>31.512695050000001</v>
      </c>
      <c r="AO15">
        <v>31.738074959999999</v>
      </c>
      <c r="AP15">
        <v>31.85703281</v>
      </c>
      <c r="AQ15">
        <v>32.279207919999998</v>
      </c>
      <c r="AR15">
        <v>32.337596179999998</v>
      </c>
      <c r="AS15">
        <v>32.427034450000001</v>
      </c>
      <c r="AT15">
        <v>32.818314039999997</v>
      </c>
      <c r="AU15">
        <v>32.863327779999999</v>
      </c>
      <c r="AV15">
        <v>32.944465149999999</v>
      </c>
      <c r="AW15">
        <v>33.434524260000003</v>
      </c>
    </row>
    <row r="16" spans="1:49" x14ac:dyDescent="0.3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34.492992780000002</v>
      </c>
      <c r="G16">
        <v>33.681008200000001</v>
      </c>
      <c r="H16">
        <v>32.478353230000003</v>
      </c>
      <c r="I16">
        <v>33.095175679999997</v>
      </c>
      <c r="J16">
        <v>32.982476339999998</v>
      </c>
      <c r="K16">
        <v>31.75493694</v>
      </c>
      <c r="L16">
        <v>31.022412729999999</v>
      </c>
      <c r="M16">
        <v>30.861693559999999</v>
      </c>
      <c r="N16">
        <v>31.13389875</v>
      </c>
      <c r="O16">
        <v>31.036367689999999</v>
      </c>
      <c r="P16">
        <v>29.798441350000001</v>
      </c>
      <c r="Q16">
        <v>27.405555880000001</v>
      </c>
      <c r="R16">
        <v>25.004810060000001</v>
      </c>
      <c r="S16">
        <v>23.192666030000002</v>
      </c>
      <c r="T16">
        <v>22.299747969999999</v>
      </c>
      <c r="U16">
        <v>21.688543549999999</v>
      </c>
      <c r="V16">
        <v>21.19297873</v>
      </c>
      <c r="W16">
        <v>20.51311243</v>
      </c>
      <c r="X16">
        <v>19.817690420000002</v>
      </c>
      <c r="Y16">
        <v>19.455866149999999</v>
      </c>
      <c r="Z16">
        <v>19.204384430000001</v>
      </c>
      <c r="AA16">
        <v>19.002801399999999</v>
      </c>
      <c r="AB16">
        <v>18.821306400000001</v>
      </c>
      <c r="AC16">
        <v>18.654510890000001</v>
      </c>
      <c r="AD16">
        <v>18.551711520000001</v>
      </c>
      <c r="AE16">
        <v>18.440042389999999</v>
      </c>
      <c r="AF16">
        <v>18.328271409999999</v>
      </c>
      <c r="AG16">
        <v>18.215090279999998</v>
      </c>
      <c r="AH16">
        <v>18.110920889999999</v>
      </c>
      <c r="AI16">
        <v>18.126708180000001</v>
      </c>
      <c r="AJ16">
        <v>18.15166494</v>
      </c>
      <c r="AK16">
        <v>18.187073439999999</v>
      </c>
      <c r="AL16">
        <v>18.224523609999999</v>
      </c>
      <c r="AM16">
        <v>18.265620439999999</v>
      </c>
      <c r="AN16">
        <v>18.255436759999998</v>
      </c>
      <c r="AO16">
        <v>18.275116059999998</v>
      </c>
      <c r="AP16">
        <v>18.232438370000001</v>
      </c>
      <c r="AQ16">
        <v>18.36153612</v>
      </c>
      <c r="AR16">
        <v>18.2821505</v>
      </c>
      <c r="AS16">
        <v>18.216836579999999</v>
      </c>
      <c r="AT16">
        <v>18.318935119999999</v>
      </c>
      <c r="AU16">
        <v>18.225744800000001</v>
      </c>
      <c r="AV16">
        <v>18.15168967</v>
      </c>
      <c r="AW16">
        <v>18.30042375</v>
      </c>
    </row>
    <row r="17" spans="2:49" x14ac:dyDescent="0.35">
      <c r="B17" t="s">
        <v>117</v>
      </c>
      <c r="C17">
        <v>1.54983431156195</v>
      </c>
      <c r="D17">
        <v>1.57471740274219</v>
      </c>
      <c r="E17">
        <v>1.60860863</v>
      </c>
      <c r="F17" s="39">
        <v>1.873045319</v>
      </c>
      <c r="G17" s="39">
        <v>2.0754828320000001</v>
      </c>
      <c r="H17" s="39">
        <v>2.2326556489999998</v>
      </c>
      <c r="I17">
        <v>2.5031527339999999</v>
      </c>
      <c r="J17">
        <v>2.7132406210000002</v>
      </c>
      <c r="K17">
        <v>2.8130885280000002</v>
      </c>
      <c r="L17">
        <v>2.9335619909999999</v>
      </c>
      <c r="M17">
        <v>3.0904030819999999</v>
      </c>
      <c r="N17">
        <v>3.2769155200000002</v>
      </c>
      <c r="O17">
        <v>4.2821445499999999</v>
      </c>
      <c r="P17">
        <v>5.3894280940000003</v>
      </c>
      <c r="Q17">
        <v>6.4975023869999999</v>
      </c>
      <c r="R17">
        <v>7.7712358689999999</v>
      </c>
      <c r="S17">
        <v>6.5733521970000002</v>
      </c>
      <c r="T17">
        <v>6.555451197</v>
      </c>
      <c r="U17">
        <v>6.6019253830000002</v>
      </c>
      <c r="V17">
        <v>6.669583061</v>
      </c>
      <c r="W17">
        <v>6.5430239820000002</v>
      </c>
      <c r="X17">
        <v>6.4086005650000004</v>
      </c>
      <c r="Y17">
        <v>6.4353373779999998</v>
      </c>
      <c r="Z17">
        <v>6.4972453379999999</v>
      </c>
      <c r="AA17">
        <v>6.5758919689999997</v>
      </c>
      <c r="AB17">
        <v>6.6642023630000002</v>
      </c>
      <c r="AC17">
        <v>6.7584401459999999</v>
      </c>
      <c r="AD17">
        <v>6.872368614</v>
      </c>
      <c r="AE17">
        <v>6.9832075720000004</v>
      </c>
      <c r="AF17">
        <v>7.0941334930000002</v>
      </c>
      <c r="AG17">
        <v>7.2064163629999998</v>
      </c>
      <c r="AH17">
        <v>7.3224876229999998</v>
      </c>
      <c r="AI17">
        <v>7.3784086499999999</v>
      </c>
      <c r="AJ17">
        <v>7.4384091569999997</v>
      </c>
      <c r="AK17">
        <v>7.5030963420000001</v>
      </c>
      <c r="AL17">
        <v>7.5693635700000002</v>
      </c>
      <c r="AM17">
        <v>7.6376251379999998</v>
      </c>
      <c r="AN17">
        <v>7.7129663510000004</v>
      </c>
      <c r="AO17">
        <v>7.8018430710000004</v>
      </c>
      <c r="AP17">
        <v>7.864886931</v>
      </c>
      <c r="AQ17">
        <v>8.0033250159999998</v>
      </c>
      <c r="AR17">
        <v>8.0520364749999995</v>
      </c>
      <c r="AS17">
        <v>8.0757581169999995</v>
      </c>
      <c r="AT17">
        <v>8.1746785319999997</v>
      </c>
      <c r="AU17">
        <v>8.1873730830000007</v>
      </c>
      <c r="AV17">
        <v>8.2090785200000003</v>
      </c>
      <c r="AW17">
        <v>8.3327103279999903</v>
      </c>
    </row>
    <row r="18" spans="2:49" x14ac:dyDescent="0.35">
      <c r="B18" t="s">
        <v>118</v>
      </c>
      <c r="C18">
        <v>0.19372928894524399</v>
      </c>
      <c r="D18">
        <v>0.196839675342774</v>
      </c>
      <c r="E18">
        <v>0.2010760788</v>
      </c>
      <c r="F18">
        <v>0.1902792401</v>
      </c>
      <c r="G18">
        <v>0.17516535259999999</v>
      </c>
      <c r="H18">
        <v>0.15924276849999999</v>
      </c>
      <c r="I18">
        <v>0.15297941749999999</v>
      </c>
      <c r="J18">
        <v>0.1437322305</v>
      </c>
      <c r="K18">
        <v>0.13046221690000001</v>
      </c>
      <c r="L18">
        <v>0.120157716</v>
      </c>
      <c r="M18">
        <v>0.1126933895</v>
      </c>
      <c r="N18">
        <v>0.1071802558</v>
      </c>
      <c r="O18">
        <v>0.10699243379999999</v>
      </c>
      <c r="P18">
        <v>0.1028671303</v>
      </c>
      <c r="Q18">
        <v>9.4737645999999995E-2</v>
      </c>
      <c r="R18">
        <v>8.6558242800000004E-2</v>
      </c>
      <c r="S18">
        <v>0.36762147350000002</v>
      </c>
      <c r="T18">
        <v>0.33217637799999999</v>
      </c>
      <c r="U18">
        <v>0.30259717549999998</v>
      </c>
      <c r="V18">
        <v>0.27590039960000001</v>
      </c>
      <c r="W18">
        <v>0.34668344649999999</v>
      </c>
      <c r="X18">
        <v>0.41455893300000002</v>
      </c>
      <c r="Y18">
        <v>0.41090411100000002</v>
      </c>
      <c r="Z18">
        <v>0.40954358480000003</v>
      </c>
      <c r="AA18">
        <v>0.40924327770000002</v>
      </c>
      <c r="AB18">
        <v>0.40939336749999999</v>
      </c>
      <c r="AC18">
        <v>0.40988260329999998</v>
      </c>
      <c r="AD18">
        <v>0.42693104539999999</v>
      </c>
      <c r="AE18">
        <v>0.44380043029999999</v>
      </c>
      <c r="AF18">
        <v>0.46068339660000002</v>
      </c>
      <c r="AG18">
        <v>0.47776487509999999</v>
      </c>
      <c r="AH18">
        <v>0.4951112017</v>
      </c>
      <c r="AI18">
        <v>0.51706156599999997</v>
      </c>
      <c r="AJ18">
        <v>0.53942425719999998</v>
      </c>
      <c r="AK18">
        <v>0.56227288470000003</v>
      </c>
      <c r="AL18">
        <v>0.58578439490000001</v>
      </c>
      <c r="AM18">
        <v>0.60962414819999999</v>
      </c>
      <c r="AN18">
        <v>0.63093144170000004</v>
      </c>
      <c r="AO18">
        <v>0.65352057819999998</v>
      </c>
      <c r="AP18">
        <v>0.67409412099999999</v>
      </c>
      <c r="AQ18">
        <v>0.70137098840000001</v>
      </c>
      <c r="AR18">
        <v>0.72099588680000004</v>
      </c>
      <c r="AS18" s="39">
        <v>0.73802386259999997</v>
      </c>
      <c r="AT18">
        <v>0.76220128590000003</v>
      </c>
      <c r="AU18">
        <v>0.77859696649999999</v>
      </c>
      <c r="AV18">
        <v>0.7959650841</v>
      </c>
      <c r="AW18">
        <v>0.8235397458</v>
      </c>
    </row>
    <row r="19" spans="2:49" x14ac:dyDescent="0.3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0.59025813620000001</v>
      </c>
      <c r="G19">
        <v>0.56945268390000003</v>
      </c>
      <c r="H19">
        <v>0.54253532209999999</v>
      </c>
      <c r="I19">
        <v>0.54621065130000002</v>
      </c>
      <c r="J19">
        <v>0.53782401430000004</v>
      </c>
      <c r="K19">
        <v>0.51159894650000004</v>
      </c>
      <c r="L19">
        <v>0.49380492240000001</v>
      </c>
      <c r="M19">
        <v>0.48535672810000002</v>
      </c>
      <c r="N19">
        <v>0.48376702789999998</v>
      </c>
      <c r="O19">
        <v>0.499434453</v>
      </c>
      <c r="P19">
        <v>0.4965991964</v>
      </c>
      <c r="Q19">
        <v>0.47299432879999997</v>
      </c>
      <c r="R19">
        <v>0.44693640569999998</v>
      </c>
      <c r="S19">
        <v>1.237929356</v>
      </c>
      <c r="T19">
        <v>1.045985341</v>
      </c>
      <c r="U19">
        <v>0.87856869510000002</v>
      </c>
      <c r="V19">
        <v>0.72443605600000005</v>
      </c>
      <c r="W19">
        <v>0.7194690494</v>
      </c>
      <c r="X19">
        <v>0.71334960540000003</v>
      </c>
      <c r="Y19">
        <v>0.7081852716</v>
      </c>
      <c r="Z19">
        <v>0.70696483269999999</v>
      </c>
      <c r="AA19">
        <v>0.70757347370000001</v>
      </c>
      <c r="AB19">
        <v>0.70869252559999996</v>
      </c>
      <c r="AC19">
        <v>0.71040273600000003</v>
      </c>
      <c r="AD19">
        <v>0.70868608889999996</v>
      </c>
      <c r="AE19">
        <v>0.70663346540000005</v>
      </c>
      <c r="AF19">
        <v>0.7045787644</v>
      </c>
      <c r="AG19">
        <v>0.70252342079999996</v>
      </c>
      <c r="AH19">
        <v>0.70081892469999996</v>
      </c>
      <c r="AI19">
        <v>0.70215269599999997</v>
      </c>
      <c r="AJ19">
        <v>0.70384671870000004</v>
      </c>
      <c r="AK19">
        <v>0.70595190669999996</v>
      </c>
      <c r="AL19">
        <v>0.70818547050000002</v>
      </c>
      <c r="AM19">
        <v>0.7105681022</v>
      </c>
      <c r="AN19">
        <v>0.71340285469999998</v>
      </c>
      <c r="AO19">
        <v>0.71744189489999999</v>
      </c>
      <c r="AP19">
        <v>0.71906491800000005</v>
      </c>
      <c r="AQ19">
        <v>0.72751515069999995</v>
      </c>
      <c r="AR19">
        <v>0.727751433</v>
      </c>
      <c r="AS19">
        <v>0.73087590889999998</v>
      </c>
      <c r="AT19">
        <v>0.74082429540000005</v>
      </c>
      <c r="AU19">
        <v>0.74297549210000002</v>
      </c>
      <c r="AV19">
        <v>0.7459519953</v>
      </c>
      <c r="AW19">
        <v>0.7582117504</v>
      </c>
    </row>
    <row r="20" spans="2:49" x14ac:dyDescent="0.3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0.21079328010000001</v>
      </c>
      <c r="G20">
        <v>0.21497052380000001</v>
      </c>
      <c r="H20" s="39">
        <v>0.21649894259999999</v>
      </c>
      <c r="I20" s="39">
        <v>0.2304063354</v>
      </c>
      <c r="J20" s="39">
        <v>0.23981753380000001</v>
      </c>
      <c r="K20" s="39">
        <v>0.24114422999999999</v>
      </c>
      <c r="L20" s="39">
        <v>0.2460419378</v>
      </c>
      <c r="M20">
        <v>0.25563556189999997</v>
      </c>
      <c r="N20">
        <v>0.26934131140000001</v>
      </c>
      <c r="O20">
        <v>0.28780789359999998</v>
      </c>
      <c r="P20">
        <v>0.29620181270000001</v>
      </c>
      <c r="Q20">
        <v>0.29200825590000001</v>
      </c>
      <c r="R20">
        <v>0.28558962469999999</v>
      </c>
      <c r="S20">
        <v>0.32150135439999999</v>
      </c>
      <c r="T20">
        <v>0.3007210078</v>
      </c>
      <c r="U20">
        <v>0.28439853139999999</v>
      </c>
      <c r="V20">
        <v>0.27009322930000002</v>
      </c>
      <c r="W20">
        <v>0.26868629919999998</v>
      </c>
      <c r="X20">
        <v>0.26683458960000001</v>
      </c>
      <c r="Y20">
        <v>0.2676753382</v>
      </c>
      <c r="Z20">
        <v>0.26998147509999998</v>
      </c>
      <c r="AA20">
        <v>0.27298341710000001</v>
      </c>
      <c r="AB20">
        <v>0.27628057789999999</v>
      </c>
      <c r="AC20">
        <v>0.27982174910000002</v>
      </c>
      <c r="AD20">
        <v>0.2793725775</v>
      </c>
      <c r="AE20">
        <v>0.27879125360000001</v>
      </c>
      <c r="AF20">
        <v>0.27820929750000001</v>
      </c>
      <c r="AG20">
        <v>0.27764288920000002</v>
      </c>
      <c r="AH20">
        <v>0.27721548779999999</v>
      </c>
      <c r="AI20">
        <v>0.27793073309999999</v>
      </c>
      <c r="AJ20">
        <v>0.27878988900000001</v>
      </c>
      <c r="AK20">
        <v>0.27981343120000002</v>
      </c>
      <c r="AL20">
        <v>0.28091436530000002</v>
      </c>
      <c r="AM20">
        <v>0.28207646339999998</v>
      </c>
      <c r="AN20">
        <v>0.28350019479999999</v>
      </c>
      <c r="AO20">
        <v>0.2854059269</v>
      </c>
      <c r="AP20">
        <v>0.28635346950000001</v>
      </c>
      <c r="AQ20">
        <v>0.29002460590000001</v>
      </c>
      <c r="AR20">
        <v>0.29042546120000001</v>
      </c>
      <c r="AS20">
        <v>0.29180389309999999</v>
      </c>
      <c r="AT20">
        <v>0.29590923050000001</v>
      </c>
      <c r="AU20">
        <v>0.29690238759999998</v>
      </c>
      <c r="AV20">
        <v>0.2982263631</v>
      </c>
      <c r="AW20">
        <v>0.30326455819999998</v>
      </c>
    </row>
    <row r="21" spans="2:49" x14ac:dyDescent="0.3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0.45763559390000003</v>
      </c>
      <c r="G21" s="39">
        <v>0.50661143289999999</v>
      </c>
      <c r="H21">
        <v>0.55384072799999995</v>
      </c>
      <c r="I21">
        <v>0.63981816309999995</v>
      </c>
      <c r="J21">
        <v>0.72289649430000003</v>
      </c>
      <c r="K21" s="39">
        <v>0.78905104439999996</v>
      </c>
      <c r="L21" s="39">
        <v>0.87391742959999996</v>
      </c>
      <c r="M21">
        <v>0.98563375740000003</v>
      </c>
      <c r="N21">
        <v>1.127276124</v>
      </c>
      <c r="O21">
        <v>1.216604156</v>
      </c>
      <c r="P21">
        <v>1.264601122</v>
      </c>
      <c r="Q21">
        <v>1.259158024</v>
      </c>
      <c r="R21">
        <v>1.243789222</v>
      </c>
      <c r="S21">
        <v>2.1934039360000002</v>
      </c>
      <c r="T21">
        <v>2.1977836810000002</v>
      </c>
      <c r="U21">
        <v>2.22296322</v>
      </c>
      <c r="V21">
        <v>2.2547010009999999</v>
      </c>
      <c r="W21">
        <v>2.3051577750000001</v>
      </c>
      <c r="X21">
        <v>2.34978869</v>
      </c>
      <c r="Y21">
        <v>2.4512226859999999</v>
      </c>
      <c r="Z21">
        <v>2.5652267370000001</v>
      </c>
      <c r="AA21">
        <v>2.6857523190000001</v>
      </c>
      <c r="AB21">
        <v>2.8155890280000002</v>
      </c>
      <c r="AC21">
        <v>2.9483682529999999</v>
      </c>
      <c r="AD21">
        <v>3.0481964960000001</v>
      </c>
      <c r="AE21">
        <v>3.1467180469999998</v>
      </c>
      <c r="AF21">
        <v>3.245318605</v>
      </c>
      <c r="AG21">
        <v>3.3487283109999999</v>
      </c>
      <c r="AH21">
        <v>3.453971203</v>
      </c>
      <c r="AI21">
        <v>3.5252200170000001</v>
      </c>
      <c r="AJ21">
        <v>3.59873018</v>
      </c>
      <c r="AK21">
        <v>3.674868499</v>
      </c>
      <c r="AL21">
        <v>3.7544847570000002</v>
      </c>
      <c r="AM21">
        <v>3.8355324510000002</v>
      </c>
      <c r="AN21">
        <v>3.9164574440000002</v>
      </c>
      <c r="AO21">
        <v>4.0047474259999998</v>
      </c>
      <c r="AP21">
        <v>4.0801950079999996</v>
      </c>
      <c r="AQ21">
        <v>4.1954360350000002</v>
      </c>
      <c r="AR21">
        <v>4.264236425</v>
      </c>
      <c r="AS21">
        <v>4.3737360919999997</v>
      </c>
      <c r="AT21">
        <v>4.5257655799999998</v>
      </c>
      <c r="AU21">
        <v>4.631735044</v>
      </c>
      <c r="AV21">
        <v>4.7435535160000004</v>
      </c>
      <c r="AW21">
        <v>4.9163741329999997</v>
      </c>
    </row>
    <row r="22" spans="2:49" x14ac:dyDescent="0.3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5.7774923170000001</v>
      </c>
      <c r="G22">
        <v>4.9993879789999998</v>
      </c>
      <c r="H22">
        <v>4.2504416760000003</v>
      </c>
      <c r="I22">
        <v>4.5163721109999999</v>
      </c>
      <c r="J22">
        <v>4.4003766850000003</v>
      </c>
      <c r="K22">
        <v>4.2012535030000002</v>
      </c>
      <c r="L22">
        <v>4.4248131610000003</v>
      </c>
      <c r="M22">
        <v>4.5879828659999999</v>
      </c>
      <c r="N22">
        <v>4.5938666509999999</v>
      </c>
      <c r="O22">
        <v>3.925566908</v>
      </c>
      <c r="P22">
        <v>3.2604485510000001</v>
      </c>
      <c r="Q22">
        <v>2.8433755110000001</v>
      </c>
      <c r="R22">
        <v>2.641495747</v>
      </c>
      <c r="S22">
        <v>2.4817315610000001</v>
      </c>
      <c r="T22">
        <v>2.4116555960000001</v>
      </c>
      <c r="U22">
        <v>2.4041688040000002</v>
      </c>
      <c r="V22">
        <v>2.4275120509999999</v>
      </c>
      <c r="W22">
        <v>2.4506555950000002</v>
      </c>
      <c r="X22">
        <v>2.4753716319999999</v>
      </c>
      <c r="Y22">
        <v>2.5017024170000002</v>
      </c>
      <c r="Z22">
        <v>2.5345073679999999</v>
      </c>
      <c r="AA22">
        <v>2.5729890599999998</v>
      </c>
      <c r="AB22">
        <v>2.6168826709999999</v>
      </c>
      <c r="AC22">
        <v>2.6653575059999999</v>
      </c>
      <c r="AD22">
        <v>2.7157347540000001</v>
      </c>
      <c r="AE22">
        <v>2.7657669829999998</v>
      </c>
      <c r="AF22">
        <v>2.8155450449999999</v>
      </c>
      <c r="AG22">
        <v>2.8651289879999999</v>
      </c>
      <c r="AH22">
        <v>2.9154102590000002</v>
      </c>
      <c r="AI22">
        <v>2.9642398980000002</v>
      </c>
      <c r="AJ22">
        <v>3.0131809610000002</v>
      </c>
      <c r="AK22">
        <v>3.0637159239999998</v>
      </c>
      <c r="AL22">
        <v>3.1151924919999998</v>
      </c>
      <c r="AM22">
        <v>3.167586692</v>
      </c>
      <c r="AN22">
        <v>3.220171085</v>
      </c>
      <c r="AO22">
        <v>3.2747483929999999</v>
      </c>
      <c r="AP22">
        <v>3.3254648590000002</v>
      </c>
      <c r="AQ22">
        <v>3.3887407359999999</v>
      </c>
      <c r="AR22">
        <v>3.4378714989999999</v>
      </c>
      <c r="AS22">
        <v>3.4914369249999999</v>
      </c>
      <c r="AT22">
        <v>3.5595552060000002</v>
      </c>
      <c r="AU22">
        <v>3.6163004719999998</v>
      </c>
      <c r="AV22">
        <v>3.6764661169999999</v>
      </c>
      <c r="AW22">
        <v>3.7568827229999999</v>
      </c>
    </row>
    <row r="23" spans="2:49" x14ac:dyDescent="0.3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166.1700056</v>
      </c>
      <c r="G23">
        <v>162.23087820000001</v>
      </c>
      <c r="H23">
        <v>154.65701580000001</v>
      </c>
      <c r="I23">
        <v>157.20388700000001</v>
      </c>
      <c r="J23">
        <v>157.46801550000001</v>
      </c>
      <c r="K23">
        <v>153.2259234</v>
      </c>
      <c r="L23">
        <v>150.83147550000001</v>
      </c>
      <c r="M23">
        <v>150.5705878</v>
      </c>
      <c r="N23">
        <v>150.8375303</v>
      </c>
      <c r="O23">
        <v>151.27497940000001</v>
      </c>
      <c r="P23">
        <v>149.52898619999999</v>
      </c>
      <c r="Q23">
        <v>146.2983194</v>
      </c>
      <c r="R23">
        <v>143.596914</v>
      </c>
      <c r="S23">
        <v>141.9149109</v>
      </c>
      <c r="T23">
        <v>139.98453240000001</v>
      </c>
      <c r="U23">
        <v>138.68895860000001</v>
      </c>
      <c r="V23">
        <v>137.80752430000001</v>
      </c>
      <c r="W23">
        <v>136.3208271</v>
      </c>
      <c r="X23">
        <v>134.5756011</v>
      </c>
      <c r="Y23">
        <v>133.44349489999999</v>
      </c>
      <c r="Z23">
        <v>132.90762620000001</v>
      </c>
      <c r="AA23">
        <v>132.77726530000001</v>
      </c>
      <c r="AB23">
        <v>132.92192729999999</v>
      </c>
      <c r="AC23">
        <v>133.25721300000001</v>
      </c>
      <c r="AD23">
        <v>133.54437440000001</v>
      </c>
      <c r="AE23">
        <v>133.89130979999999</v>
      </c>
      <c r="AF23">
        <v>134.27846249999999</v>
      </c>
      <c r="AG23">
        <v>134.6894585</v>
      </c>
      <c r="AH23">
        <v>135.13913679999999</v>
      </c>
      <c r="AI23">
        <v>135.56662600000001</v>
      </c>
      <c r="AJ23">
        <v>135.97671840000001</v>
      </c>
      <c r="AK23">
        <v>136.41098980000001</v>
      </c>
      <c r="AL23">
        <v>136.83653949999999</v>
      </c>
      <c r="AM23">
        <v>137.28529330000001</v>
      </c>
      <c r="AN23">
        <v>137.6689355</v>
      </c>
      <c r="AO23">
        <v>138.56215309999999</v>
      </c>
      <c r="AP23">
        <v>138.3259219</v>
      </c>
      <c r="AQ23">
        <v>140.97030710000001</v>
      </c>
      <c r="AR23">
        <v>140.1429947</v>
      </c>
      <c r="AS23">
        <v>139.81960290000001</v>
      </c>
      <c r="AT23">
        <v>142.18231170000001</v>
      </c>
      <c r="AU23">
        <v>141.5258116</v>
      </c>
      <c r="AV23">
        <v>141.36646820000001</v>
      </c>
      <c r="AW23">
        <v>144.42824580000001</v>
      </c>
    </row>
    <row r="24" spans="2:49" x14ac:dyDescent="0.35">
      <c r="B24" t="s">
        <v>124</v>
      </c>
      <c r="C24">
        <v>2.7703288319169999</v>
      </c>
      <c r="D24">
        <v>2.8148073574016701</v>
      </c>
      <c r="E24">
        <v>2.86</v>
      </c>
      <c r="F24">
        <v>2.9307186010000001</v>
      </c>
      <c r="G24">
        <v>2.8443369889999999</v>
      </c>
      <c r="H24">
        <v>2.8643739450000001</v>
      </c>
      <c r="I24">
        <v>2.9919286600000001</v>
      </c>
      <c r="J24">
        <v>2.912193652</v>
      </c>
      <c r="K24">
        <v>2.8673818029999998</v>
      </c>
      <c r="L24">
        <v>2.735314416</v>
      </c>
      <c r="M24">
        <v>2.8491310410000001</v>
      </c>
      <c r="N24">
        <v>2.8809976239999999</v>
      </c>
      <c r="O24">
        <v>2.9944470600000002</v>
      </c>
      <c r="P24">
        <v>3.0594460520000002</v>
      </c>
      <c r="Q24">
        <v>3.0613373259999999</v>
      </c>
      <c r="R24">
        <v>3.0896962569999999</v>
      </c>
      <c r="S24">
        <v>3.154761009</v>
      </c>
      <c r="T24">
        <v>3.221227345</v>
      </c>
      <c r="U24">
        <v>3.2580366770000002</v>
      </c>
      <c r="V24">
        <v>3.276734673</v>
      </c>
      <c r="W24">
        <v>3.2604417589999999</v>
      </c>
      <c r="X24">
        <v>3.2211961360000001</v>
      </c>
      <c r="Y24">
        <v>3.2084640329999998</v>
      </c>
      <c r="Z24">
        <v>3.2231286240000001</v>
      </c>
      <c r="AA24">
        <v>3.2573588359999999</v>
      </c>
      <c r="AB24">
        <v>3.3049151980000002</v>
      </c>
      <c r="AC24">
        <v>3.3611923419999998</v>
      </c>
      <c r="AD24">
        <v>3.4233165520000002</v>
      </c>
      <c r="AE24">
        <v>3.4879448050000001</v>
      </c>
      <c r="AF24">
        <v>3.55377476</v>
      </c>
      <c r="AG24">
        <v>3.6200618599999999</v>
      </c>
      <c r="AH24">
        <v>3.6868226470000001</v>
      </c>
      <c r="AI24">
        <v>3.7515745169999999</v>
      </c>
      <c r="AJ24">
        <v>3.8146563659999999</v>
      </c>
      <c r="AK24">
        <v>3.8767718549999999</v>
      </c>
      <c r="AL24">
        <v>3.9380557170000001</v>
      </c>
      <c r="AM24">
        <v>3.9990903640000002</v>
      </c>
      <c r="AN24">
        <v>4.05830176</v>
      </c>
      <c r="AO24">
        <v>4.1205474730000002</v>
      </c>
      <c r="AP24">
        <v>4.1757069209999997</v>
      </c>
      <c r="AQ24">
        <v>4.2515684699999996</v>
      </c>
      <c r="AR24">
        <v>4.3074996820000004</v>
      </c>
      <c r="AS24">
        <v>4.3591300180000001</v>
      </c>
      <c r="AT24">
        <v>4.4316369489999996</v>
      </c>
      <c r="AU24">
        <v>4.4863657180000001</v>
      </c>
      <c r="AV24">
        <v>4.5390634529999998</v>
      </c>
      <c r="AW24">
        <v>4.6211015179999997</v>
      </c>
    </row>
    <row r="25" spans="2:49" x14ac:dyDescent="0.35">
      <c r="B25" t="s">
        <v>125</v>
      </c>
      <c r="C25">
        <v>46.663857241186399</v>
      </c>
      <c r="D25">
        <v>47.413060563046002</v>
      </c>
      <c r="E25">
        <v>48.17429259</v>
      </c>
      <c r="F25">
        <v>48.653957720000001</v>
      </c>
      <c r="G25">
        <v>46.32593542</v>
      </c>
      <c r="H25">
        <v>41.661603650000004</v>
      </c>
      <c r="I25">
        <v>43.170680949999998</v>
      </c>
      <c r="J25">
        <v>43.949903890000002</v>
      </c>
      <c r="K25">
        <v>41.687408980000001</v>
      </c>
      <c r="L25">
        <v>40.931347420000002</v>
      </c>
      <c r="M25">
        <v>41.120598489999999</v>
      </c>
      <c r="N25">
        <v>41.424413549999997</v>
      </c>
      <c r="O25">
        <v>40.864207929999999</v>
      </c>
      <c r="P25">
        <v>39.519079820000002</v>
      </c>
      <c r="Q25">
        <v>38.01935211</v>
      </c>
      <c r="R25">
        <v>36.999765740000001</v>
      </c>
      <c r="S25">
        <v>36.526963029999997</v>
      </c>
      <c r="T25">
        <v>35.947573720000001</v>
      </c>
      <c r="U25">
        <v>35.833318179999999</v>
      </c>
      <c r="V25">
        <v>36.07198125</v>
      </c>
      <c r="W25">
        <v>36.109414819999998</v>
      </c>
      <c r="X25">
        <v>36.122469330000001</v>
      </c>
      <c r="Y25">
        <v>36.251428539999999</v>
      </c>
      <c r="Z25">
        <v>36.593008390000001</v>
      </c>
      <c r="AA25">
        <v>37.055918460000001</v>
      </c>
      <c r="AB25">
        <v>37.598172169999998</v>
      </c>
      <c r="AC25">
        <v>38.198572810000002</v>
      </c>
      <c r="AD25">
        <v>38.852620809999998</v>
      </c>
      <c r="AE25">
        <v>39.515157049999999</v>
      </c>
      <c r="AF25">
        <v>40.187138160000003</v>
      </c>
      <c r="AG25">
        <v>40.867651950000003</v>
      </c>
      <c r="AH25">
        <v>41.571840479999999</v>
      </c>
      <c r="AI25">
        <v>42.258794629999997</v>
      </c>
      <c r="AJ25">
        <v>42.945529430000001</v>
      </c>
      <c r="AK25">
        <v>43.65793549</v>
      </c>
      <c r="AL25">
        <v>44.378748960000003</v>
      </c>
      <c r="AM25">
        <v>45.107865019999998</v>
      </c>
      <c r="AN25">
        <v>45.819453639999999</v>
      </c>
      <c r="AO25">
        <v>46.55762232</v>
      </c>
      <c r="AP25">
        <v>47.205191120000002</v>
      </c>
      <c r="AQ25">
        <v>48.104907109999999</v>
      </c>
      <c r="AR25">
        <v>48.715563240000002</v>
      </c>
      <c r="AS25">
        <v>49.353423319999997</v>
      </c>
      <c r="AT25">
        <v>50.248860200000003</v>
      </c>
      <c r="AU25">
        <v>50.897451850000003</v>
      </c>
      <c r="AV25">
        <v>51.571673680000004</v>
      </c>
      <c r="AW25">
        <v>52.627360039999999</v>
      </c>
    </row>
    <row r="26" spans="2:49" x14ac:dyDescent="0.3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40.488257240000003</v>
      </c>
      <c r="G26">
        <v>39.883236359999998</v>
      </c>
      <c r="H26">
        <v>39.756557700000002</v>
      </c>
      <c r="I26">
        <v>39.439961879999998</v>
      </c>
      <c r="J26">
        <v>38.928594779999997</v>
      </c>
      <c r="K26">
        <v>38.277498340000001</v>
      </c>
      <c r="L26">
        <v>37.805169480000004</v>
      </c>
      <c r="M26">
        <v>37.434979030000001</v>
      </c>
      <c r="N26">
        <v>37.260025120000002</v>
      </c>
      <c r="O26">
        <v>37.14716773</v>
      </c>
      <c r="P26">
        <v>36.778682000000003</v>
      </c>
      <c r="Q26">
        <v>36.132373710000003</v>
      </c>
      <c r="R26">
        <v>35.535214910000001</v>
      </c>
      <c r="S26">
        <v>35.001748589999998</v>
      </c>
      <c r="T26">
        <v>34.42086158</v>
      </c>
      <c r="U26">
        <v>34.112671409999997</v>
      </c>
      <c r="V26">
        <v>33.715346349999997</v>
      </c>
      <c r="W26">
        <v>33.257490670000003</v>
      </c>
      <c r="X26">
        <v>32.735292569999999</v>
      </c>
      <c r="Y26">
        <v>32.336887439999998</v>
      </c>
      <c r="Z26">
        <v>31.981772119999999</v>
      </c>
      <c r="AA26">
        <v>31.684125330000001</v>
      </c>
      <c r="AB26">
        <v>31.43877342</v>
      </c>
      <c r="AC26">
        <v>31.23424121</v>
      </c>
      <c r="AD26">
        <v>31.044309269999999</v>
      </c>
      <c r="AE26">
        <v>30.8703635</v>
      </c>
      <c r="AF26">
        <v>30.71353259</v>
      </c>
      <c r="AG26">
        <v>30.57231663</v>
      </c>
      <c r="AH26">
        <v>30.448590729999999</v>
      </c>
      <c r="AI26">
        <v>30.345278570000001</v>
      </c>
      <c r="AJ26">
        <v>30.250999440000001</v>
      </c>
      <c r="AK26">
        <v>30.164857810000001</v>
      </c>
      <c r="AL26">
        <v>30.08288903</v>
      </c>
      <c r="AM26">
        <v>30.003006379999999</v>
      </c>
      <c r="AN26">
        <v>29.923943439999999</v>
      </c>
      <c r="AO26">
        <v>29.848775610000001</v>
      </c>
      <c r="AP26">
        <v>29.759466199999999</v>
      </c>
      <c r="AQ26">
        <v>29.697429719999999</v>
      </c>
      <c r="AR26">
        <v>29.593718450000001</v>
      </c>
      <c r="AS26">
        <v>29.493759969999999</v>
      </c>
      <c r="AT26">
        <v>29.412313910000002</v>
      </c>
      <c r="AU26">
        <v>29.288957580000002</v>
      </c>
      <c r="AV26">
        <v>29.164015549999998</v>
      </c>
      <c r="AW26">
        <v>29.073103150000001</v>
      </c>
    </row>
    <row r="27" spans="2:49" x14ac:dyDescent="0.3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22.656289999999998</v>
      </c>
      <c r="G27">
        <v>23.13055185</v>
      </c>
      <c r="H27">
        <v>22.643853289999999</v>
      </c>
      <c r="I27">
        <v>23.562683580000002</v>
      </c>
      <c r="J27">
        <v>24.029605159999999</v>
      </c>
      <c r="K27">
        <v>23.866139050000001</v>
      </c>
      <c r="L27">
        <v>23.78953383</v>
      </c>
      <c r="M27">
        <v>24.117428230000002</v>
      </c>
      <c r="N27">
        <v>24.95796021</v>
      </c>
      <c r="O27">
        <v>25.649726269999999</v>
      </c>
      <c r="P27">
        <v>25.380887399999999</v>
      </c>
      <c r="Q27">
        <v>24.309992399999999</v>
      </c>
      <c r="R27">
        <v>23.07514922</v>
      </c>
      <c r="S27">
        <v>21.914951890000001</v>
      </c>
      <c r="T27">
        <v>20.986688430000001</v>
      </c>
      <c r="U27">
        <v>20.25090235</v>
      </c>
      <c r="V27">
        <v>19.731498259999999</v>
      </c>
      <c r="W27">
        <v>19.23780987</v>
      </c>
      <c r="X27">
        <v>18.780339059999999</v>
      </c>
      <c r="Y27">
        <v>18.592646640000002</v>
      </c>
      <c r="Z27">
        <v>18.590454479999998</v>
      </c>
      <c r="AA27">
        <v>18.686862949999998</v>
      </c>
      <c r="AB27">
        <v>18.829572989999999</v>
      </c>
      <c r="AC27">
        <v>18.990490820000002</v>
      </c>
      <c r="AD27">
        <v>19.17734652</v>
      </c>
      <c r="AE27">
        <v>19.374648839999999</v>
      </c>
      <c r="AF27">
        <v>19.576990559999999</v>
      </c>
      <c r="AG27">
        <v>19.781655189999999</v>
      </c>
      <c r="AH27">
        <v>19.989609080000001</v>
      </c>
      <c r="AI27">
        <v>20.191855950000001</v>
      </c>
      <c r="AJ27">
        <v>20.386601819999999</v>
      </c>
      <c r="AK27">
        <v>20.57414975</v>
      </c>
      <c r="AL27">
        <v>20.753035130000001</v>
      </c>
      <c r="AM27">
        <v>20.925711119999999</v>
      </c>
      <c r="AN27">
        <v>21.085536739999998</v>
      </c>
      <c r="AO27">
        <v>21.261538730000002</v>
      </c>
      <c r="AP27">
        <v>21.38734805</v>
      </c>
      <c r="AQ27">
        <v>21.638083259999998</v>
      </c>
      <c r="AR27">
        <v>21.7618452</v>
      </c>
      <c r="AS27">
        <v>21.88101211</v>
      </c>
      <c r="AT27">
        <v>22.128305449999999</v>
      </c>
      <c r="AU27">
        <v>22.27340938</v>
      </c>
      <c r="AV27">
        <v>22.43055627</v>
      </c>
      <c r="AW27">
        <v>22.762906900000001</v>
      </c>
    </row>
    <row r="28" spans="2:49" x14ac:dyDescent="0.3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27.49387686</v>
      </c>
      <c r="H28">
        <v>27.4004598</v>
      </c>
      <c r="I28">
        <v>27.269156580000001</v>
      </c>
      <c r="J28">
        <v>27.091169470000001</v>
      </c>
      <c r="K28">
        <v>26.678040379999999</v>
      </c>
      <c r="L28">
        <v>26.20946631</v>
      </c>
      <c r="M28">
        <v>25.775136400000001</v>
      </c>
      <c r="N28">
        <v>25.53456972</v>
      </c>
      <c r="O28">
        <v>25.298359829999999</v>
      </c>
      <c r="P28">
        <v>25.06352742</v>
      </c>
      <c r="Q28">
        <v>24.82182478</v>
      </c>
      <c r="R28">
        <v>24.579655299999999</v>
      </c>
      <c r="S28">
        <v>24.459577660000001</v>
      </c>
      <c r="T28">
        <v>24.316277710000001</v>
      </c>
      <c r="U28">
        <v>24.03717288</v>
      </c>
      <c r="V28">
        <v>23.727453149999999</v>
      </c>
      <c r="W28">
        <v>23.37492688</v>
      </c>
      <c r="X28">
        <v>22.989337160000002</v>
      </c>
      <c r="Y28">
        <v>22.62551891</v>
      </c>
      <c r="Z28">
        <v>22.283741750000001</v>
      </c>
      <c r="AA28">
        <v>21.956054930000001</v>
      </c>
      <c r="AB28">
        <v>21.633045209999999</v>
      </c>
      <c r="AC28">
        <v>21.307610400000002</v>
      </c>
      <c r="AD28">
        <v>20.972254400000001</v>
      </c>
      <c r="AE28">
        <v>20.623132930000001</v>
      </c>
      <c r="AF28">
        <v>20.25788829</v>
      </c>
      <c r="AG28">
        <v>19.87561839</v>
      </c>
      <c r="AH28">
        <v>19.476887049999998</v>
      </c>
      <c r="AI28">
        <v>19.06170547</v>
      </c>
      <c r="AJ28">
        <v>18.63258269</v>
      </c>
      <c r="AK28">
        <v>18.19245196</v>
      </c>
      <c r="AL28">
        <v>17.744523600000001</v>
      </c>
      <c r="AM28">
        <v>17.292189749999999</v>
      </c>
      <c r="AN28">
        <v>16.84017682</v>
      </c>
      <c r="AO28">
        <v>16.39379894</v>
      </c>
      <c r="AP28">
        <v>15.949580750000001</v>
      </c>
      <c r="AQ28">
        <v>15.523695460000001</v>
      </c>
      <c r="AR28">
        <v>15.09946708</v>
      </c>
      <c r="AS28">
        <v>14.68374573</v>
      </c>
      <c r="AT28">
        <v>14.29145194</v>
      </c>
      <c r="AU28">
        <v>13.908868399999999</v>
      </c>
      <c r="AV28">
        <v>13.541015270000001</v>
      </c>
      <c r="AW28">
        <v>13.202510309999999</v>
      </c>
    </row>
    <row r="29" spans="2:49" x14ac:dyDescent="0.35">
      <c r="B29" t="s">
        <v>129</v>
      </c>
      <c r="C29">
        <v>22.604062437828901</v>
      </c>
      <c r="D29">
        <v>22.966977971759398</v>
      </c>
      <c r="E29">
        <v>23.33572023</v>
      </c>
      <c r="F29">
        <v>23.66655454</v>
      </c>
      <c r="G29">
        <v>22.552940499999998</v>
      </c>
      <c r="H29">
        <v>20.330167660000001</v>
      </c>
      <c r="I29">
        <v>20.769476059999999</v>
      </c>
      <c r="J29">
        <v>20.556549029999999</v>
      </c>
      <c r="K29">
        <v>19.849455240000001</v>
      </c>
      <c r="L29">
        <v>19.36064404</v>
      </c>
      <c r="M29">
        <v>19.273314630000002</v>
      </c>
      <c r="N29">
        <v>18.779564059999998</v>
      </c>
      <c r="O29">
        <v>19.321070550000002</v>
      </c>
      <c r="P29">
        <v>19.727363610000001</v>
      </c>
      <c r="Q29">
        <v>19.9534381</v>
      </c>
      <c r="R29">
        <v>20.317432520000001</v>
      </c>
      <c r="S29">
        <v>20.856908860000001</v>
      </c>
      <c r="T29">
        <v>21.091903670000001</v>
      </c>
      <c r="U29">
        <v>21.19685707</v>
      </c>
      <c r="V29">
        <v>21.284510569999998</v>
      </c>
      <c r="W29">
        <v>21.080743040000002</v>
      </c>
      <c r="X29">
        <v>20.726966820000001</v>
      </c>
      <c r="Y29">
        <v>20.4285493</v>
      </c>
      <c r="Z29">
        <v>20.235520810000001</v>
      </c>
      <c r="AA29">
        <v>20.13694482</v>
      </c>
      <c r="AB29">
        <v>20.117448320000001</v>
      </c>
      <c r="AC29">
        <v>20.16510542</v>
      </c>
      <c r="AD29">
        <v>20.074526800000001</v>
      </c>
      <c r="AE29">
        <v>20.020062679999999</v>
      </c>
      <c r="AF29">
        <v>19.989138090000001</v>
      </c>
      <c r="AG29">
        <v>19.972154459999999</v>
      </c>
      <c r="AH29">
        <v>19.96538679</v>
      </c>
      <c r="AI29">
        <v>19.957416869999999</v>
      </c>
      <c r="AJ29">
        <v>19.94634868</v>
      </c>
      <c r="AK29">
        <v>19.94482296</v>
      </c>
      <c r="AL29">
        <v>19.93928708</v>
      </c>
      <c r="AM29">
        <v>19.957430670000001</v>
      </c>
      <c r="AN29">
        <v>19.94152309</v>
      </c>
      <c r="AO29">
        <v>20.379870010000001</v>
      </c>
      <c r="AP29">
        <v>19.848628900000001</v>
      </c>
      <c r="AQ29">
        <v>21.7546231</v>
      </c>
      <c r="AR29">
        <v>20.664900670000002</v>
      </c>
      <c r="AS29">
        <v>20.048531780000001</v>
      </c>
      <c r="AT29">
        <v>21.669742960000001</v>
      </c>
      <c r="AU29">
        <v>20.670758559999999</v>
      </c>
      <c r="AV29">
        <v>20.120143970000001</v>
      </c>
      <c r="AW29">
        <v>22.141263899999998</v>
      </c>
    </row>
    <row r="30" spans="2:49" x14ac:dyDescent="0.3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34664.484680000001</v>
      </c>
      <c r="T30">
        <v>34956.164830000002</v>
      </c>
      <c r="U30">
        <v>35115.993589999998</v>
      </c>
      <c r="V30">
        <v>35229.799480000001</v>
      </c>
      <c r="W30">
        <v>35279.015930000001</v>
      </c>
      <c r="X30">
        <v>35282.255219999999</v>
      </c>
      <c r="Y30">
        <v>35336.151510000003</v>
      </c>
      <c r="Z30">
        <v>35442.201930000003</v>
      </c>
      <c r="AA30">
        <v>35589.820140000003</v>
      </c>
      <c r="AB30">
        <v>35765.209260000003</v>
      </c>
      <c r="AC30">
        <v>35958.83337</v>
      </c>
      <c r="AD30">
        <v>36159.29363</v>
      </c>
      <c r="AE30">
        <v>36361.853719999999</v>
      </c>
      <c r="AF30">
        <v>36563.646719999997</v>
      </c>
      <c r="AG30">
        <v>36763.593910000003</v>
      </c>
      <c r="AH30">
        <v>36962.503380000002</v>
      </c>
      <c r="AI30">
        <v>37158.297919999997</v>
      </c>
      <c r="AJ30">
        <v>37353.155570000003</v>
      </c>
      <c r="AK30">
        <v>37548.942649999997</v>
      </c>
      <c r="AL30">
        <v>37747.314310000002</v>
      </c>
      <c r="AM30">
        <v>37949.559910000004</v>
      </c>
      <c r="AN30">
        <v>38161.441429999999</v>
      </c>
      <c r="AO30">
        <v>38390.874680000001</v>
      </c>
      <c r="AP30">
        <v>38613.943010000003</v>
      </c>
      <c r="AQ30">
        <v>38881.323680000001</v>
      </c>
      <c r="AR30">
        <v>39116.914080000002</v>
      </c>
      <c r="AS30">
        <v>39338.027929999997</v>
      </c>
      <c r="AT30">
        <v>39598.692600000002</v>
      </c>
      <c r="AU30">
        <v>39831.940459999998</v>
      </c>
      <c r="AV30">
        <v>40053.971709999998</v>
      </c>
      <c r="AW30">
        <v>40327.830419999998</v>
      </c>
    </row>
    <row r="31" spans="2:49" x14ac:dyDescent="0.3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27.034500040000001</v>
      </c>
      <c r="G31">
        <v>90.789474609999999</v>
      </c>
      <c r="H31">
        <v>149.72720390000001</v>
      </c>
      <c r="I31">
        <v>210.1822056</v>
      </c>
      <c r="J31">
        <v>285.45527370000002</v>
      </c>
      <c r="K31">
        <v>357.67925730000002</v>
      </c>
      <c r="L31">
        <v>421.25365749999997</v>
      </c>
      <c r="M31">
        <v>481.84977809999998</v>
      </c>
      <c r="N31">
        <v>526.77011089999996</v>
      </c>
      <c r="O31">
        <v>562.59602800000005</v>
      </c>
      <c r="P31">
        <v>613.20072449999998</v>
      </c>
      <c r="Q31">
        <v>689.45231839999997</v>
      </c>
      <c r="R31">
        <v>762.63981539999997</v>
      </c>
      <c r="S31">
        <v>868.59618369999998</v>
      </c>
      <c r="T31">
        <v>946.30064430000004</v>
      </c>
      <c r="U31">
        <v>1030.5406840000001</v>
      </c>
      <c r="V31">
        <v>1121.716124</v>
      </c>
      <c r="W31">
        <v>1219.120645</v>
      </c>
      <c r="X31">
        <v>1322.4310829999999</v>
      </c>
      <c r="Y31">
        <v>1427.0728429999999</v>
      </c>
      <c r="Z31">
        <v>1528.3826779999999</v>
      </c>
      <c r="AA31">
        <v>1623.678453</v>
      </c>
      <c r="AB31">
        <v>1710.5844159999999</v>
      </c>
      <c r="AC31">
        <v>1787.536233</v>
      </c>
      <c r="AD31">
        <v>1853.27439</v>
      </c>
      <c r="AE31">
        <v>1907.2418250000001</v>
      </c>
      <c r="AF31">
        <v>1949.1503809999999</v>
      </c>
      <c r="AG31">
        <v>1978.9501949999999</v>
      </c>
      <c r="AH31">
        <v>1996.7920730000001</v>
      </c>
      <c r="AI31">
        <v>2003.1155719999999</v>
      </c>
      <c r="AJ31">
        <v>1998.2929710000001</v>
      </c>
      <c r="AK31">
        <v>1982.768374</v>
      </c>
      <c r="AL31">
        <v>1957.2071639999999</v>
      </c>
      <c r="AM31">
        <v>1922.396432</v>
      </c>
      <c r="AN31">
        <v>1879.553979</v>
      </c>
      <c r="AO31">
        <v>1829.7558409999999</v>
      </c>
      <c r="AP31">
        <v>1773.5685989999999</v>
      </c>
      <c r="AQ31">
        <v>1712.839037</v>
      </c>
      <c r="AR31">
        <v>1647.446974</v>
      </c>
      <c r="AS31">
        <v>1579.2130729999999</v>
      </c>
      <c r="AT31">
        <v>1509.404106</v>
      </c>
      <c r="AU31">
        <v>1438.1278299999999</v>
      </c>
      <c r="AV31">
        <v>1366.5790930000001</v>
      </c>
      <c r="AW31">
        <v>1295.690026</v>
      </c>
    </row>
    <row r="32" spans="2:49" x14ac:dyDescent="0.3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2396.9278509999999</v>
      </c>
      <c r="H32">
        <v>2798.3786169999998</v>
      </c>
      <c r="I32">
        <v>3155.6814800000002</v>
      </c>
      <c r="J32">
        <v>3477.3847719999999</v>
      </c>
      <c r="K32">
        <v>3706.5473950000001</v>
      </c>
      <c r="L32">
        <v>3894.4621809999999</v>
      </c>
      <c r="M32">
        <v>4070.441237</v>
      </c>
      <c r="N32">
        <v>4285.2965510000004</v>
      </c>
      <c r="O32">
        <v>4481.0256639999998</v>
      </c>
      <c r="P32">
        <v>4669.2691430000004</v>
      </c>
      <c r="Q32">
        <v>4851.9471860000003</v>
      </c>
      <c r="R32">
        <v>5018.1850750000003</v>
      </c>
      <c r="S32">
        <v>5239.8952159999999</v>
      </c>
      <c r="T32">
        <v>5404.392065</v>
      </c>
      <c r="U32">
        <v>5519.3190809999996</v>
      </c>
      <c r="V32">
        <v>5611.0439379999998</v>
      </c>
      <c r="W32">
        <v>5675.858244</v>
      </c>
      <c r="X32">
        <v>5716.2554899999996</v>
      </c>
      <c r="Y32">
        <v>5750.6331620000001</v>
      </c>
      <c r="Z32">
        <v>5777.751878</v>
      </c>
      <c r="AA32">
        <v>5794.7440559999995</v>
      </c>
      <c r="AB32">
        <v>5798.3090890000003</v>
      </c>
      <c r="AC32">
        <v>5786.0803029999997</v>
      </c>
      <c r="AD32">
        <v>5755.7324680000002</v>
      </c>
      <c r="AE32">
        <v>5706.2952960000002</v>
      </c>
      <c r="AF32">
        <v>5637.3849440000004</v>
      </c>
      <c r="AG32">
        <v>5549.1759320000001</v>
      </c>
      <c r="AH32">
        <v>5442.3748910000004</v>
      </c>
      <c r="AI32">
        <v>5317.6165140000003</v>
      </c>
      <c r="AJ32">
        <v>5176.3880579999995</v>
      </c>
      <c r="AK32">
        <v>5020.4058359999999</v>
      </c>
      <c r="AL32">
        <v>4851.6112220000005</v>
      </c>
      <c r="AM32">
        <v>4672.0901320000003</v>
      </c>
      <c r="AN32">
        <v>4484.2557800000004</v>
      </c>
      <c r="AO32">
        <v>4290.5987530000002</v>
      </c>
      <c r="AP32">
        <v>4092.1047060000001</v>
      </c>
      <c r="AQ32">
        <v>3892.8482290000002</v>
      </c>
      <c r="AR32">
        <v>3691.9400059999998</v>
      </c>
      <c r="AS32">
        <v>3491.9895510000001</v>
      </c>
      <c r="AT32">
        <v>3295.9005320000001</v>
      </c>
      <c r="AU32">
        <v>3103.4146519999999</v>
      </c>
      <c r="AV32">
        <v>2916.1179200000001</v>
      </c>
      <c r="AW32">
        <v>2735.8263189999998</v>
      </c>
    </row>
    <row r="33" spans="2:49" x14ac:dyDescent="0.3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4821.2249499999998</v>
      </c>
      <c r="H33">
        <v>5318.8058209999999</v>
      </c>
      <c r="I33">
        <v>5759.0399450000004</v>
      </c>
      <c r="J33">
        <v>6146.6359169999996</v>
      </c>
      <c r="K33">
        <v>6400.5063570000002</v>
      </c>
      <c r="L33">
        <v>6597.978967</v>
      </c>
      <c r="M33">
        <v>6780.5442370000001</v>
      </c>
      <c r="N33">
        <v>7040.4806570000001</v>
      </c>
      <c r="O33">
        <v>7274.5567129999999</v>
      </c>
      <c r="P33">
        <v>7493.0462420000003</v>
      </c>
      <c r="Q33">
        <v>7691.9772000000003</v>
      </c>
      <c r="R33">
        <v>7870.6256629999998</v>
      </c>
      <c r="S33">
        <v>8104.5489070000003</v>
      </c>
      <c r="T33">
        <v>8286.2668659999999</v>
      </c>
      <c r="U33">
        <v>8387.4652760000008</v>
      </c>
      <c r="V33">
        <v>8454.4333100000003</v>
      </c>
      <c r="W33">
        <v>8482.2775770000007</v>
      </c>
      <c r="X33">
        <v>8475.7970519999999</v>
      </c>
      <c r="Y33">
        <v>8460.4967280000001</v>
      </c>
      <c r="Z33">
        <v>8436.4359100000001</v>
      </c>
      <c r="AA33">
        <v>8400.2254290000001</v>
      </c>
      <c r="AB33">
        <v>8347.8720250000006</v>
      </c>
      <c r="AC33">
        <v>8276.4959830000007</v>
      </c>
      <c r="AD33">
        <v>8183.1803449999998</v>
      </c>
      <c r="AE33">
        <v>8066.7084590000004</v>
      </c>
      <c r="AF33">
        <v>7926.6212089999999</v>
      </c>
      <c r="AG33">
        <v>7763.2020499999999</v>
      </c>
      <c r="AH33">
        <v>7577.4676740000004</v>
      </c>
      <c r="AI33">
        <v>7370.3962979999997</v>
      </c>
      <c r="AJ33">
        <v>7144.1001770000003</v>
      </c>
      <c r="AK33">
        <v>6900.9995349999999</v>
      </c>
      <c r="AL33">
        <v>6643.7370330000003</v>
      </c>
      <c r="AM33">
        <v>6375.1157089999997</v>
      </c>
      <c r="AN33">
        <v>6098.3008550000004</v>
      </c>
      <c r="AO33">
        <v>5816.5455689999999</v>
      </c>
      <c r="AP33">
        <v>5531.0788860000002</v>
      </c>
      <c r="AQ33">
        <v>5247.1397989999996</v>
      </c>
      <c r="AR33">
        <v>4963.489235</v>
      </c>
      <c r="AS33">
        <v>4683.1945610000002</v>
      </c>
      <c r="AT33">
        <v>4410.0323879999996</v>
      </c>
      <c r="AU33">
        <v>4143.5842739999998</v>
      </c>
      <c r="AV33">
        <v>3885.6399550000001</v>
      </c>
      <c r="AW33">
        <v>3638.4668889999998</v>
      </c>
    </row>
    <row r="34" spans="2:49" x14ac:dyDescent="0.3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5763.2341139999999</v>
      </c>
      <c r="G34">
        <v>6098.8579170000003</v>
      </c>
      <c r="H34">
        <v>6478.1436949999998</v>
      </c>
      <c r="I34">
        <v>6809.3125280000004</v>
      </c>
      <c r="J34">
        <v>7093.7137579999999</v>
      </c>
      <c r="K34">
        <v>7253.1786060000004</v>
      </c>
      <c r="L34">
        <v>7363.8398029999998</v>
      </c>
      <c r="M34">
        <v>7465.3763600000002</v>
      </c>
      <c r="N34">
        <v>7628.1932319999996</v>
      </c>
      <c r="O34">
        <v>7773.2803720000002</v>
      </c>
      <c r="P34">
        <v>7904.2184200000002</v>
      </c>
      <c r="Q34">
        <v>8010.4356559999997</v>
      </c>
      <c r="R34">
        <v>8107.6228929999997</v>
      </c>
      <c r="S34">
        <v>8236.9527699999999</v>
      </c>
      <c r="T34">
        <v>8357.4229630000009</v>
      </c>
      <c r="U34">
        <v>8397.6908760000006</v>
      </c>
      <c r="V34">
        <v>8407.0065300000006</v>
      </c>
      <c r="W34">
        <v>8380.8295159999998</v>
      </c>
      <c r="X34">
        <v>8324.0747090000004</v>
      </c>
      <c r="Y34">
        <v>8260.7089300000007</v>
      </c>
      <c r="Z34">
        <v>8191.5191480000003</v>
      </c>
      <c r="AA34">
        <v>8113.5550540000004</v>
      </c>
      <c r="AB34">
        <v>8023.2888510000002</v>
      </c>
      <c r="AC34">
        <v>7918.1361660000002</v>
      </c>
      <c r="AD34">
        <v>7795.4380629999996</v>
      </c>
      <c r="AE34">
        <v>7654.03539</v>
      </c>
      <c r="AF34">
        <v>7493.4509029999999</v>
      </c>
      <c r="AG34">
        <v>7313.884153</v>
      </c>
      <c r="AH34">
        <v>7116.2122909999998</v>
      </c>
      <c r="AI34">
        <v>6901.2905229999997</v>
      </c>
      <c r="AJ34">
        <v>6671.0174040000002</v>
      </c>
      <c r="AK34">
        <v>6427.5730679999997</v>
      </c>
      <c r="AL34">
        <v>6173.3090730000004</v>
      </c>
      <c r="AM34">
        <v>5910.7100479999999</v>
      </c>
      <c r="AN34">
        <v>5642.5547880000004</v>
      </c>
      <c r="AO34">
        <v>5371.7024499999998</v>
      </c>
      <c r="AP34">
        <v>5099.1806260000003</v>
      </c>
      <c r="AQ34">
        <v>4829.5939259999996</v>
      </c>
      <c r="AR34">
        <v>4561.7591149999998</v>
      </c>
      <c r="AS34">
        <v>4298.2498500000002</v>
      </c>
      <c r="AT34">
        <v>4042.386958</v>
      </c>
      <c r="AU34">
        <v>3793.7275500000001</v>
      </c>
      <c r="AV34">
        <v>3553.7332630000001</v>
      </c>
      <c r="AW34">
        <v>3324.3470910000001</v>
      </c>
    </row>
    <row r="35" spans="2:49" x14ac:dyDescent="0.3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12362.902110000001</v>
      </c>
      <c r="I35">
        <v>11917.785</v>
      </c>
      <c r="J35">
        <v>11490.208000000001</v>
      </c>
      <c r="K35" s="39">
        <v>11030.29133</v>
      </c>
      <c r="L35" s="39">
        <v>10589.83144</v>
      </c>
      <c r="M35" s="39">
        <v>10181.763489999999</v>
      </c>
      <c r="N35" s="39">
        <v>9832.9919250000003</v>
      </c>
      <c r="O35" s="39">
        <v>9508.1770390000001</v>
      </c>
      <c r="P35">
        <v>9190.3525950000003</v>
      </c>
      <c r="Q35">
        <v>8882.8855619999995</v>
      </c>
      <c r="R35">
        <v>8589.6917439999997</v>
      </c>
      <c r="S35">
        <v>8317.8721580000001</v>
      </c>
      <c r="T35">
        <v>8086.1662550000001</v>
      </c>
      <c r="U35">
        <v>7812.004766</v>
      </c>
      <c r="V35">
        <v>7541.8501679999999</v>
      </c>
      <c r="W35">
        <v>7272.1645010000002</v>
      </c>
      <c r="X35">
        <v>7004.8030090000002</v>
      </c>
      <c r="Y35">
        <v>6750.7291429999996</v>
      </c>
      <c r="Z35">
        <v>6509.766552</v>
      </c>
      <c r="AA35">
        <v>6279.452628</v>
      </c>
      <c r="AB35">
        <v>6057.0955960000001</v>
      </c>
      <c r="AC35">
        <v>5840.4955060000002</v>
      </c>
      <c r="AD35">
        <v>5627.4569810000003</v>
      </c>
      <c r="AE35">
        <v>5416.5615520000001</v>
      </c>
      <c r="AF35">
        <v>5206.7847760000004</v>
      </c>
      <c r="AG35">
        <v>4997.4954260000004</v>
      </c>
      <c r="AH35">
        <v>4788.4563900000003</v>
      </c>
      <c r="AI35">
        <v>4579.4919639999998</v>
      </c>
      <c r="AJ35">
        <v>4370.9688779999997</v>
      </c>
      <c r="AK35">
        <v>4163.4271989999997</v>
      </c>
      <c r="AL35">
        <v>3957.5105389999999</v>
      </c>
      <c r="AM35">
        <v>3753.9534520000002</v>
      </c>
      <c r="AN35">
        <v>3553.658899</v>
      </c>
      <c r="AO35">
        <v>3357.5857150000002</v>
      </c>
      <c r="AP35">
        <v>3165.8329290000001</v>
      </c>
      <c r="AQ35">
        <v>2980.2333779999999</v>
      </c>
      <c r="AR35">
        <v>2799.8773930000002</v>
      </c>
      <c r="AS35">
        <v>2625.666999</v>
      </c>
      <c r="AT35">
        <v>2458.8819760000001</v>
      </c>
      <c r="AU35">
        <v>2299.0323509999998</v>
      </c>
      <c r="AV35">
        <v>2146.5483370000002</v>
      </c>
      <c r="AW35">
        <v>2002.094826</v>
      </c>
    </row>
    <row r="36" spans="2:49" x14ac:dyDescent="0.3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4709.5182029999996</v>
      </c>
      <c r="G36">
        <v>4493.313983</v>
      </c>
      <c r="H36">
        <v>4304.9843010000004</v>
      </c>
      <c r="I36">
        <v>4127.5870050000003</v>
      </c>
      <c r="J36">
        <v>3955.826372</v>
      </c>
      <c r="K36">
        <v>3776.0279139999998</v>
      </c>
      <c r="L36">
        <v>3601.3031449999999</v>
      </c>
      <c r="M36">
        <v>3438.5939509999998</v>
      </c>
      <c r="N36">
        <v>3292.8046199999999</v>
      </c>
      <c r="O36">
        <v>3156.1157600000001</v>
      </c>
      <c r="P36">
        <v>3026.1256749999998</v>
      </c>
      <c r="Q36">
        <v>2901.0517359999999</v>
      </c>
      <c r="R36">
        <v>2781.2911490000001</v>
      </c>
      <c r="S36">
        <v>2665.6623380000001</v>
      </c>
      <c r="T36">
        <v>2541.8861969999998</v>
      </c>
      <c r="U36">
        <v>2415.6419080000001</v>
      </c>
      <c r="V36">
        <v>2295.5372689999999</v>
      </c>
      <c r="W36">
        <v>2180.5895129999999</v>
      </c>
      <c r="X36">
        <v>2070.9207970000002</v>
      </c>
      <c r="Y36">
        <v>1968.3400409999999</v>
      </c>
      <c r="Z36">
        <v>1872.476883</v>
      </c>
      <c r="AA36">
        <v>1782.523332</v>
      </c>
      <c r="AB36">
        <v>1697.643943</v>
      </c>
      <c r="AC36">
        <v>1617.123687</v>
      </c>
      <c r="AD36">
        <v>1540.26989</v>
      </c>
      <c r="AE36">
        <v>1466.566343</v>
      </c>
      <c r="AF36">
        <v>1395.59312</v>
      </c>
      <c r="AG36">
        <v>1327.0245849999999</v>
      </c>
      <c r="AH36">
        <v>1260.6272160000001</v>
      </c>
      <c r="AI36">
        <v>1196.19507</v>
      </c>
      <c r="AJ36">
        <v>1133.636659</v>
      </c>
      <c r="AK36">
        <v>1072.9050999999999</v>
      </c>
      <c r="AL36">
        <v>1013.988299</v>
      </c>
      <c r="AM36">
        <v>956.90360209999994</v>
      </c>
      <c r="AN36">
        <v>901.71741989999998</v>
      </c>
      <c r="AO36">
        <v>848.51382390000003</v>
      </c>
      <c r="AP36">
        <v>797.21627269999999</v>
      </c>
      <c r="AQ36">
        <v>748.10411920000001</v>
      </c>
      <c r="AR36">
        <v>700.91515530000004</v>
      </c>
      <c r="AS36">
        <v>655.77405659999999</v>
      </c>
      <c r="AT36">
        <v>612.86498719999997</v>
      </c>
      <c r="AU36">
        <v>572.02780340000004</v>
      </c>
      <c r="AV36">
        <v>533.3044519</v>
      </c>
      <c r="AW36">
        <v>496.77740849999998</v>
      </c>
    </row>
    <row r="37" spans="2:49" x14ac:dyDescent="0.3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1989.160161</v>
      </c>
      <c r="H37">
        <v>1869.687075</v>
      </c>
      <c r="I37">
        <v>1758.1687489999999</v>
      </c>
      <c r="J37">
        <v>1651.865853</v>
      </c>
      <c r="K37">
        <v>1548.4436949999999</v>
      </c>
      <c r="L37">
        <v>1449.045633</v>
      </c>
      <c r="M37">
        <v>1356.872384</v>
      </c>
      <c r="N37">
        <v>1275.4610749999999</v>
      </c>
      <c r="O37">
        <v>1199.166555</v>
      </c>
      <c r="P37">
        <v>1127.322336</v>
      </c>
      <c r="Q37">
        <v>1059.1769979999999</v>
      </c>
      <c r="R37">
        <v>994.34281959999998</v>
      </c>
      <c r="S37">
        <v>933.88363600000002</v>
      </c>
      <c r="T37">
        <v>874.90427629999999</v>
      </c>
      <c r="U37">
        <v>818.06918519999999</v>
      </c>
      <c r="V37">
        <v>764.58669250000003</v>
      </c>
      <c r="W37">
        <v>714.19917680000003</v>
      </c>
      <c r="X37">
        <v>666.86408649999998</v>
      </c>
      <c r="Y37">
        <v>622.81768829999999</v>
      </c>
      <c r="Z37">
        <v>581.91303210000001</v>
      </c>
      <c r="AA37">
        <v>543.89817619999997</v>
      </c>
      <c r="AB37">
        <v>508.52099490000001</v>
      </c>
      <c r="AC37">
        <v>475.54966990000003</v>
      </c>
      <c r="AD37">
        <v>444.76200990000001</v>
      </c>
      <c r="AE37">
        <v>415.96673229999999</v>
      </c>
      <c r="AF37">
        <v>388.99399529999999</v>
      </c>
      <c r="AG37">
        <v>363.69480290000001</v>
      </c>
      <c r="AH37">
        <v>339.94029169999999</v>
      </c>
      <c r="AI37">
        <v>317.61172800000003</v>
      </c>
      <c r="AJ37">
        <v>296.61306910000002</v>
      </c>
      <c r="AK37">
        <v>276.85976890000001</v>
      </c>
      <c r="AL37">
        <v>258.27626950000001</v>
      </c>
      <c r="AM37">
        <v>240.7954852</v>
      </c>
      <c r="AN37">
        <v>224.3603818</v>
      </c>
      <c r="AO37">
        <v>208.92087040000001</v>
      </c>
      <c r="AP37">
        <v>194.41081650000001</v>
      </c>
      <c r="AQ37">
        <v>180.81186030000001</v>
      </c>
      <c r="AR37">
        <v>168.0427157</v>
      </c>
      <c r="AS37">
        <v>156.07221010000001</v>
      </c>
      <c r="AT37">
        <v>144.88078229999999</v>
      </c>
      <c r="AU37">
        <v>134.40987440000001</v>
      </c>
      <c r="AV37">
        <v>124.6278125</v>
      </c>
      <c r="AW37">
        <v>115.51076620000001</v>
      </c>
    </row>
    <row r="38" spans="2:49" x14ac:dyDescent="0.3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2.32300636E-2</v>
      </c>
      <c r="G38">
        <v>5.4623585600000003E-2</v>
      </c>
      <c r="H38">
        <v>0.11199627130000001</v>
      </c>
      <c r="I38">
        <v>0.196450082</v>
      </c>
      <c r="J38">
        <v>0.31947940019999999</v>
      </c>
      <c r="K38">
        <v>0.46726416529999998</v>
      </c>
      <c r="L38">
        <v>0.66399704390000003</v>
      </c>
      <c r="M38">
        <v>0.95404198790000005</v>
      </c>
      <c r="N38">
        <v>1.4016888519999999</v>
      </c>
      <c r="O38">
        <v>2.0075060580000001</v>
      </c>
      <c r="P38">
        <v>2.7962930949999998</v>
      </c>
      <c r="Q38">
        <v>3.8243817170000001</v>
      </c>
      <c r="R38">
        <v>5.1489402479999997</v>
      </c>
      <c r="S38">
        <v>8.1787573550000001</v>
      </c>
      <c r="T38">
        <v>14.086917229999999</v>
      </c>
      <c r="U38">
        <v>24.911665039999999</v>
      </c>
      <c r="V38">
        <v>37.599484169999997</v>
      </c>
      <c r="W38">
        <v>52.387934039999998</v>
      </c>
      <c r="X38">
        <v>69.741895490000005</v>
      </c>
      <c r="Y38">
        <v>90.920060169999999</v>
      </c>
      <c r="Z38">
        <v>116.6491571</v>
      </c>
      <c r="AA38">
        <v>147.56408540000001</v>
      </c>
      <c r="AB38">
        <v>184.23007509999999</v>
      </c>
      <c r="AC38">
        <v>227.2194652</v>
      </c>
      <c r="AD38">
        <v>276.98351550000001</v>
      </c>
      <c r="AE38">
        <v>334.01642459999999</v>
      </c>
      <c r="AF38">
        <v>398.77026619999998</v>
      </c>
      <c r="AG38">
        <v>471.64828840000001</v>
      </c>
      <c r="AH38">
        <v>553.01196389999996</v>
      </c>
      <c r="AI38">
        <v>642.98173050000003</v>
      </c>
      <c r="AJ38">
        <v>741.70676319999995</v>
      </c>
      <c r="AK38">
        <v>849.20315749999997</v>
      </c>
      <c r="AL38">
        <v>965.3613057</v>
      </c>
      <c r="AM38">
        <v>1089.9233750000001</v>
      </c>
      <c r="AN38">
        <v>1222.906491</v>
      </c>
      <c r="AO38">
        <v>1364.1248439999999</v>
      </c>
      <c r="AP38">
        <v>1511.9663969999999</v>
      </c>
      <c r="AQ38">
        <v>1667.944544</v>
      </c>
      <c r="AR38">
        <v>1827.8747949999999</v>
      </c>
      <c r="AS38">
        <v>1991.952274</v>
      </c>
      <c r="AT38">
        <v>2162.6427709999998</v>
      </c>
      <c r="AU38">
        <v>2335.6662230000002</v>
      </c>
      <c r="AV38">
        <v>2511.4922580000002</v>
      </c>
      <c r="AW38">
        <v>2693.8898829999998</v>
      </c>
    </row>
    <row r="39" spans="2:49" x14ac:dyDescent="0.3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4.0602837699999998E-2</v>
      </c>
      <c r="G39">
        <v>7.8322658099999998E-2</v>
      </c>
      <c r="H39">
        <v>0.1395009331</v>
      </c>
      <c r="I39">
        <v>0.22335318770000001</v>
      </c>
      <c r="J39">
        <v>0.33799616049999998</v>
      </c>
      <c r="K39">
        <v>0.47030980210000001</v>
      </c>
      <c r="L39">
        <v>0.6397883285</v>
      </c>
      <c r="M39">
        <v>0.87764659629999997</v>
      </c>
      <c r="N39">
        <v>1.23514262</v>
      </c>
      <c r="O39">
        <v>1.706054687</v>
      </c>
      <c r="P39">
        <v>2.3032846170000001</v>
      </c>
      <c r="Q39">
        <v>3.0622209890000001</v>
      </c>
      <c r="R39">
        <v>4.0169696989999997</v>
      </c>
      <c r="S39">
        <v>6.174122713</v>
      </c>
      <c r="T39">
        <v>10.30695167</v>
      </c>
      <c r="U39">
        <v>17.736109379999998</v>
      </c>
      <c r="V39">
        <v>26.254849979999999</v>
      </c>
      <c r="W39">
        <v>35.971171150000004</v>
      </c>
      <c r="X39">
        <v>47.136402629999999</v>
      </c>
      <c r="Y39">
        <v>60.50443688</v>
      </c>
      <c r="Z39">
        <v>76.461785489999997</v>
      </c>
      <c r="AA39">
        <v>95.325479639999998</v>
      </c>
      <c r="AB39">
        <v>117.3602624</v>
      </c>
      <c r="AC39">
        <v>142.82727220000001</v>
      </c>
      <c r="AD39">
        <v>171.9075751</v>
      </c>
      <c r="AE39">
        <v>204.8002007</v>
      </c>
      <c r="AF39">
        <v>241.67040470000001</v>
      </c>
      <c r="AG39">
        <v>282.64640159999999</v>
      </c>
      <c r="AH39">
        <v>327.82387360000001</v>
      </c>
      <c r="AI39">
        <v>377.15542310000001</v>
      </c>
      <c r="AJ39">
        <v>430.60682270000001</v>
      </c>
      <c r="AK39">
        <v>488.06616509999998</v>
      </c>
      <c r="AL39">
        <v>549.35012310000002</v>
      </c>
      <c r="AM39">
        <v>614.19846310000003</v>
      </c>
      <c r="AN39">
        <v>682.48803559999999</v>
      </c>
      <c r="AO39">
        <v>754.05639940000003</v>
      </c>
      <c r="AP39">
        <v>827.79807479999999</v>
      </c>
      <c r="AQ39">
        <v>904.78706090000003</v>
      </c>
      <c r="AR39">
        <v>982.20574280000005</v>
      </c>
      <c r="AS39">
        <v>1060.1620459999999</v>
      </c>
      <c r="AT39">
        <v>1140.234567</v>
      </c>
      <c r="AU39">
        <v>1219.6185210000001</v>
      </c>
      <c r="AV39">
        <v>1298.581136</v>
      </c>
      <c r="AW39">
        <v>1379.4565399999999</v>
      </c>
    </row>
    <row r="40" spans="2:49" x14ac:dyDescent="0.3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0.14876821179999999</v>
      </c>
      <c r="G40">
        <v>0.25619837680000002</v>
      </c>
      <c r="H40">
        <v>0.41062880629999998</v>
      </c>
      <c r="I40">
        <v>0.60471435640000004</v>
      </c>
      <c r="J40">
        <v>0.84757316930000004</v>
      </c>
      <c r="K40">
        <v>1.1109018900000001</v>
      </c>
      <c r="L40">
        <v>1.426794482</v>
      </c>
      <c r="M40">
        <v>1.830928109</v>
      </c>
      <c r="N40">
        <v>2.4065523550000001</v>
      </c>
      <c r="O40">
        <v>3.121687391</v>
      </c>
      <c r="P40">
        <v>3.975359885</v>
      </c>
      <c r="Q40">
        <v>4.9951419599999998</v>
      </c>
      <c r="R40">
        <v>6.2017007299999998</v>
      </c>
      <c r="S40">
        <v>8.8465323169999994</v>
      </c>
      <c r="T40">
        <v>13.68076261</v>
      </c>
      <c r="U40">
        <v>21.92202649</v>
      </c>
      <c r="V40">
        <v>30.78155456</v>
      </c>
      <c r="W40">
        <v>40.237506799999998</v>
      </c>
      <c r="X40">
        <v>50.401131999999997</v>
      </c>
      <c r="Y40">
        <v>61.83034206</v>
      </c>
      <c r="Z40">
        <v>74.685824179999997</v>
      </c>
      <c r="AA40">
        <v>89.048373510000005</v>
      </c>
      <c r="AB40">
        <v>104.94307209999999</v>
      </c>
      <c r="AC40">
        <v>122.3820547</v>
      </c>
      <c r="AD40">
        <v>141.31054159999999</v>
      </c>
      <c r="AE40">
        <v>161.67746030000001</v>
      </c>
      <c r="AF40">
        <v>183.39716229999999</v>
      </c>
      <c r="AG40">
        <v>206.34996749999999</v>
      </c>
      <c r="AH40">
        <v>230.38715289999999</v>
      </c>
      <c r="AI40">
        <v>255.27237410000001</v>
      </c>
      <c r="AJ40">
        <v>280.78155820000001</v>
      </c>
      <c r="AK40">
        <v>306.65148099999999</v>
      </c>
      <c r="AL40">
        <v>332.58806049999998</v>
      </c>
      <c r="AM40">
        <v>358.27771560000002</v>
      </c>
      <c r="AN40">
        <v>383.46099479999998</v>
      </c>
      <c r="AO40">
        <v>408.00742480000002</v>
      </c>
      <c r="AP40">
        <v>431.00906450000002</v>
      </c>
      <c r="AQ40">
        <v>453.53180229999998</v>
      </c>
      <c r="AR40">
        <v>473.28654369999998</v>
      </c>
      <c r="AS40">
        <v>490.4360112</v>
      </c>
      <c r="AT40">
        <v>506.23095130000002</v>
      </c>
      <c r="AU40">
        <v>518.61943650000001</v>
      </c>
      <c r="AV40">
        <v>527.86374149999995</v>
      </c>
      <c r="AW40">
        <v>535.5912088</v>
      </c>
    </row>
    <row r="41" spans="2:49" x14ac:dyDescent="0.3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5.9257453269999996</v>
      </c>
      <c r="H41">
        <v>9.4211864559999903</v>
      </c>
      <c r="I41">
        <v>13.78057328</v>
      </c>
      <c r="J41">
        <v>19.191872490000002</v>
      </c>
      <c r="K41">
        <v>25.025787659999999</v>
      </c>
      <c r="L41">
        <v>31.982816880000001</v>
      </c>
      <c r="M41">
        <v>40.810495420000002</v>
      </c>
      <c r="N41">
        <v>53.330715650000002</v>
      </c>
      <c r="O41">
        <v>68.81574621</v>
      </c>
      <c r="P41">
        <v>87.222058239999996</v>
      </c>
      <c r="Q41">
        <v>109.1274329</v>
      </c>
      <c r="R41">
        <v>134.9673511</v>
      </c>
      <c r="S41">
        <v>191.62036879999999</v>
      </c>
      <c r="T41">
        <v>295.12188350000002</v>
      </c>
      <c r="U41">
        <v>471.58626140000001</v>
      </c>
      <c r="V41">
        <v>661.46705629999997</v>
      </c>
      <c r="W41">
        <v>864.6659492</v>
      </c>
      <c r="X41">
        <v>1084.081602</v>
      </c>
      <c r="Y41">
        <v>1332.4238190000001</v>
      </c>
      <c r="Z41">
        <v>1614.0619819999999</v>
      </c>
      <c r="AA41">
        <v>1931.8181010000001</v>
      </c>
      <c r="AB41">
        <v>2287.467271</v>
      </c>
      <c r="AC41">
        <v>2682.666037</v>
      </c>
      <c r="AD41">
        <v>3117.7311049999998</v>
      </c>
      <c r="AE41">
        <v>3593.2331610000001</v>
      </c>
      <c r="AF41">
        <v>4109.148647</v>
      </c>
      <c r="AG41">
        <v>4664.8643840000004</v>
      </c>
      <c r="AH41">
        <v>5259.2880130000003</v>
      </c>
      <c r="AI41">
        <v>5889.3917009999996</v>
      </c>
      <c r="AJ41">
        <v>6552.5374160000001</v>
      </c>
      <c r="AK41">
        <v>7245.2191229999999</v>
      </c>
      <c r="AL41">
        <v>7963.2125059999998</v>
      </c>
      <c r="AM41">
        <v>8701.6831829999901</v>
      </c>
      <c r="AN41">
        <v>9457.5111059999999</v>
      </c>
      <c r="AO41">
        <v>10228.992759999999</v>
      </c>
      <c r="AP41">
        <v>10998.78436</v>
      </c>
      <c r="AQ41">
        <v>11787.69558</v>
      </c>
      <c r="AR41">
        <v>12550.98725</v>
      </c>
      <c r="AS41">
        <v>13292.68945</v>
      </c>
      <c r="AT41">
        <v>14038.67519</v>
      </c>
      <c r="AU41">
        <v>14748.35096</v>
      </c>
      <c r="AV41">
        <v>15427.89068</v>
      </c>
      <c r="AW41">
        <v>16111.686089999999</v>
      </c>
    </row>
    <row r="42" spans="2:49" x14ac:dyDescent="0.3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1.3632967760000001</v>
      </c>
      <c r="G42">
        <v>2.3208877029999999</v>
      </c>
      <c r="H42">
        <v>3.6766973850000002</v>
      </c>
      <c r="I42">
        <v>5.3609008019999997</v>
      </c>
      <c r="J42">
        <v>7.4420868010000003</v>
      </c>
      <c r="K42">
        <v>9.6780192540000005</v>
      </c>
      <c r="L42" s="39">
        <v>12.33392353</v>
      </c>
      <c r="M42" s="39">
        <v>15.683470379999999</v>
      </c>
      <c r="N42" s="39">
        <v>20.41593782</v>
      </c>
      <c r="O42" s="39">
        <v>26.243101429999999</v>
      </c>
      <c r="P42" s="39">
        <v>33.135693760000002</v>
      </c>
      <c r="Q42" s="39">
        <v>41.294977240000001</v>
      </c>
      <c r="R42">
        <v>50.865896059999997</v>
      </c>
      <c r="S42">
        <v>71.791634020000004</v>
      </c>
      <c r="T42">
        <v>109.847697</v>
      </c>
      <c r="U42">
        <v>174.3843675</v>
      </c>
      <c r="V42">
        <v>243.35305969999999</v>
      </c>
      <c r="W42">
        <v>316.61740959999997</v>
      </c>
      <c r="X42">
        <v>395.12247450000001</v>
      </c>
      <c r="Y42">
        <v>483.32185079999999</v>
      </c>
      <c r="Z42">
        <v>582.63507719999996</v>
      </c>
      <c r="AA42">
        <v>693.92135020000001</v>
      </c>
      <c r="AB42">
        <v>817.66612009999994</v>
      </c>
      <c r="AC42">
        <v>954.31208779999997</v>
      </c>
      <c r="AD42">
        <v>1103.835006</v>
      </c>
      <c r="AE42">
        <v>1266.29908</v>
      </c>
      <c r="AF42">
        <v>1441.561265</v>
      </c>
      <c r="AG42">
        <v>1629.276181</v>
      </c>
      <c r="AH42">
        <v>1828.93678</v>
      </c>
      <c r="AI42">
        <v>2039.3850950000001</v>
      </c>
      <c r="AJ42">
        <v>2259.6109299999998</v>
      </c>
      <c r="AK42">
        <v>2488.3251620000001</v>
      </c>
      <c r="AL42">
        <v>2724.014271</v>
      </c>
      <c r="AM42">
        <v>2964.9876800000002</v>
      </c>
      <c r="AN42">
        <v>3210.1289280000001</v>
      </c>
      <c r="AO42">
        <v>3458.9160400000001</v>
      </c>
      <c r="AP42">
        <v>3705.3842629999999</v>
      </c>
      <c r="AQ42">
        <v>3956.9388720000002</v>
      </c>
      <c r="AR42">
        <v>4198.1449679999996</v>
      </c>
      <c r="AS42">
        <v>4430.5458150000004</v>
      </c>
      <c r="AT42">
        <v>4663.1386140000004</v>
      </c>
      <c r="AU42">
        <v>4882.1477590000004</v>
      </c>
      <c r="AV42">
        <v>5089.83493</v>
      </c>
      <c r="AW42">
        <v>5297.9443430000001</v>
      </c>
    </row>
    <row r="43" spans="2:49" x14ac:dyDescent="0.3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1.4204720699999999E-2</v>
      </c>
      <c r="G43">
        <v>1.55682778E-2</v>
      </c>
      <c r="H43">
        <v>1.43567434E-2</v>
      </c>
      <c r="I43">
        <v>1.3239487100000001E-2</v>
      </c>
      <c r="J43">
        <v>1.2209176800000001E-2</v>
      </c>
      <c r="K43">
        <v>1.1259046300000001E-2</v>
      </c>
      <c r="L43">
        <v>1.0382855999999999E-2</v>
      </c>
      <c r="M43">
        <v>9.5748516100000007E-3</v>
      </c>
      <c r="N43">
        <v>8.82972697E-3</v>
      </c>
      <c r="O43">
        <v>8.1425886900000008E-3</v>
      </c>
      <c r="P43">
        <v>7.5089242000000002E-3</v>
      </c>
      <c r="Q43">
        <v>6.9245721199999999E-3</v>
      </c>
      <c r="R43">
        <v>6.3856949099999998E-3</v>
      </c>
      <c r="S43">
        <v>5.8887536799999999E-3</v>
      </c>
      <c r="T43">
        <v>5.43048491E-3</v>
      </c>
      <c r="U43">
        <v>5.0078790800000004E-3</v>
      </c>
      <c r="V43">
        <v>4.6181608599999997E-3</v>
      </c>
      <c r="W43">
        <v>4.2587709100000001E-3</v>
      </c>
      <c r="X43">
        <v>3.9273490499999999E-3</v>
      </c>
      <c r="Y43">
        <v>3.6217187699999999E-3</v>
      </c>
      <c r="Z43">
        <v>3.3398729599999999E-3</v>
      </c>
      <c r="AA43">
        <v>3.07996066E-3</v>
      </c>
      <c r="AB43">
        <v>2.8402750100000001E-3</v>
      </c>
      <c r="AC43">
        <v>2.6192419300000002E-3</v>
      </c>
      <c r="AD43">
        <v>2.4154098799999998E-3</v>
      </c>
      <c r="AE43">
        <v>2.2274402400000001E-3</v>
      </c>
      <c r="AF43">
        <v>2.0540985800000001E-3</v>
      </c>
      <c r="AG43">
        <v>1.89424655E-3</v>
      </c>
      <c r="AH43">
        <v>1.7468343700000001E-3</v>
      </c>
      <c r="AI43">
        <v>1.6108939500000001E-3</v>
      </c>
      <c r="AJ43">
        <v>1.4855325600000001E-3</v>
      </c>
      <c r="AK43">
        <v>1.3699269100000001E-3</v>
      </c>
      <c r="AL43">
        <v>1.2633178099999999E-3</v>
      </c>
      <c r="AM43">
        <v>1.1650051400000001E-3</v>
      </c>
      <c r="AN43">
        <v>1.07434326E-3</v>
      </c>
      <c r="AO43">
        <v>9.90736783E-4</v>
      </c>
      <c r="AP43">
        <v>9.1363664400000003E-4</v>
      </c>
      <c r="AQ43">
        <v>8.4253651599999996E-4</v>
      </c>
      <c r="AR43">
        <v>7.7696947200000003E-4</v>
      </c>
      <c r="AS43">
        <v>7.1650492199999997E-4</v>
      </c>
      <c r="AT43">
        <v>6.6074578500000002E-4</v>
      </c>
      <c r="AU43">
        <v>6.0932588100000003E-4</v>
      </c>
      <c r="AV43">
        <v>5.6190752600000001E-4</v>
      </c>
      <c r="AW43">
        <v>5.1817931399999995E-4</v>
      </c>
    </row>
    <row r="44" spans="2:49" x14ac:dyDescent="0.3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0.22614722919999999</v>
      </c>
      <c r="G44">
        <v>0.38079991959999998</v>
      </c>
      <c r="H44">
        <v>0.59646603109999996</v>
      </c>
      <c r="I44">
        <v>0.86118477059999998</v>
      </c>
      <c r="J44">
        <v>1.184024432</v>
      </c>
      <c r="K44">
        <v>1.5274595550000001</v>
      </c>
      <c r="L44">
        <v>1.9310104720000001</v>
      </c>
      <c r="M44">
        <v>2.431802426</v>
      </c>
      <c r="N44">
        <v>3.132705735</v>
      </c>
      <c r="O44">
        <v>3.9865379359999999</v>
      </c>
      <c r="P44">
        <v>4.9850641830000004</v>
      </c>
      <c r="Q44">
        <v>6.153270955</v>
      </c>
      <c r="R44">
        <v>7.5076071520000003</v>
      </c>
      <c r="S44">
        <v>10.45617331</v>
      </c>
      <c r="T44">
        <v>15.775924570000001</v>
      </c>
      <c r="U44">
        <v>24.716373399999998</v>
      </c>
      <c r="V44">
        <v>34.164825710000002</v>
      </c>
      <c r="W44">
        <v>44.092524349999998</v>
      </c>
      <c r="X44">
        <v>54.621557799999998</v>
      </c>
      <c r="Y44">
        <v>66.348838839999999</v>
      </c>
      <c r="Z44">
        <v>79.458687409999996</v>
      </c>
      <c r="AA44">
        <v>94.062543739999995</v>
      </c>
      <c r="AB44">
        <v>110.2247048</v>
      </c>
      <c r="AC44">
        <v>128.00628589999999</v>
      </c>
      <c r="AD44">
        <v>147.4093216</v>
      </c>
      <c r="AE44">
        <v>168.4495641</v>
      </c>
      <c r="AF44">
        <v>191.11759380000001</v>
      </c>
      <c r="AG44">
        <v>215.37964940000001</v>
      </c>
      <c r="AH44">
        <v>241.18302130000001</v>
      </c>
      <c r="AI44">
        <v>268.3923163</v>
      </c>
      <c r="AJ44">
        <v>296.89338199999997</v>
      </c>
      <c r="AK44">
        <v>326.53731379999999</v>
      </c>
      <c r="AL44">
        <v>357.14718210000001</v>
      </c>
      <c r="AM44">
        <v>388.52346779999999</v>
      </c>
      <c r="AN44">
        <v>420.54270150000002</v>
      </c>
      <c r="AO44">
        <v>453.1532047</v>
      </c>
      <c r="AP44">
        <v>485.60709839999998</v>
      </c>
      <c r="AQ44">
        <v>518.85463040000002</v>
      </c>
      <c r="AR44">
        <v>550.94340469999997</v>
      </c>
      <c r="AS44">
        <v>582.08131619999995</v>
      </c>
      <c r="AT44">
        <v>613.41811629999995</v>
      </c>
      <c r="AU44">
        <v>643.21261460000005</v>
      </c>
      <c r="AV44">
        <v>671.75756660000002</v>
      </c>
      <c r="AW44">
        <v>700.54850599999997</v>
      </c>
    </row>
    <row r="45" spans="2:49" x14ac:dyDescent="0.3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3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34367.411209999998</v>
      </c>
      <c r="T46">
        <v>34497.339269999997</v>
      </c>
      <c r="U46">
        <v>34380.731780000002</v>
      </c>
      <c r="V46">
        <v>34196.174030000002</v>
      </c>
      <c r="W46">
        <v>33925.039169999996</v>
      </c>
      <c r="X46">
        <v>33581.146229999998</v>
      </c>
      <c r="Y46">
        <v>33240.798540000003</v>
      </c>
      <c r="Z46">
        <v>32898.246079999997</v>
      </c>
      <c r="AA46">
        <v>32538.077130000001</v>
      </c>
      <c r="AB46">
        <v>32143.314920000001</v>
      </c>
      <c r="AC46">
        <v>31701.417549999998</v>
      </c>
      <c r="AD46">
        <v>31200.114150000001</v>
      </c>
      <c r="AE46">
        <v>30633.375599999999</v>
      </c>
      <c r="AF46">
        <v>29997.979329999998</v>
      </c>
      <c r="AG46">
        <v>29293.42714</v>
      </c>
      <c r="AH46">
        <v>28521.87083</v>
      </c>
      <c r="AI46">
        <v>27685.717670000002</v>
      </c>
      <c r="AJ46">
        <v>26791.017220000002</v>
      </c>
      <c r="AK46">
        <v>25844.938880000002</v>
      </c>
      <c r="AL46">
        <v>24855.639599999999</v>
      </c>
      <c r="AM46" s="39">
        <v>23831.96486</v>
      </c>
      <c r="AN46" s="39">
        <v>22784.402099999999</v>
      </c>
      <c r="AO46" s="39">
        <v>21723.623019999999</v>
      </c>
      <c r="AP46" s="39">
        <v>20653.39284</v>
      </c>
      <c r="AQ46" s="39">
        <v>19591.570350000002</v>
      </c>
      <c r="AR46" s="39">
        <v>18533.470590000001</v>
      </c>
      <c r="AS46" s="39">
        <v>17490.1603</v>
      </c>
      <c r="AT46" s="39">
        <v>16474.351729999998</v>
      </c>
      <c r="AU46" s="39">
        <v>15484.324329999999</v>
      </c>
      <c r="AV46" s="39">
        <v>14526.55083</v>
      </c>
      <c r="AW46" s="39">
        <v>13608.71333</v>
      </c>
    </row>
    <row r="47" spans="2:49" x14ac:dyDescent="0.3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9.0321458480000008</v>
      </c>
      <c r="H47">
        <v>14.370832630000001</v>
      </c>
      <c r="I47">
        <v>21.040415970000002</v>
      </c>
      <c r="J47">
        <v>29.335241629999999</v>
      </c>
      <c r="K47">
        <v>38.291001369999996</v>
      </c>
      <c r="L47">
        <v>48.988713599999997</v>
      </c>
      <c r="M47">
        <v>62.597959770000003</v>
      </c>
      <c r="N47">
        <v>81.931572750000001</v>
      </c>
      <c r="O47">
        <v>105.8887763</v>
      </c>
      <c r="P47" s="39">
        <v>134.42526269999999</v>
      </c>
      <c r="Q47" s="39">
        <v>168.46435030000001</v>
      </c>
      <c r="R47" s="39">
        <v>208.7148507</v>
      </c>
      <c r="S47" s="39">
        <v>297.07347729999998</v>
      </c>
      <c r="T47" s="39">
        <v>458.8255671</v>
      </c>
      <c r="U47" s="39">
        <v>735.26181110000005</v>
      </c>
      <c r="V47" s="39">
        <v>1033.6254489999999</v>
      </c>
      <c r="W47" s="39">
        <v>1353.976754</v>
      </c>
      <c r="X47" s="39">
        <v>1701.1089919999999</v>
      </c>
      <c r="Y47" s="39">
        <v>2095.3529699999999</v>
      </c>
      <c r="Z47" s="39">
        <v>2543.9558529999999</v>
      </c>
      <c r="AA47" s="39">
        <v>3051.7430140000001</v>
      </c>
      <c r="AB47" s="39">
        <v>3621.894346</v>
      </c>
      <c r="AC47" s="39">
        <v>4257.4158219999999</v>
      </c>
      <c r="AD47" s="39">
        <v>4959.1794799999998</v>
      </c>
      <c r="AE47" s="39">
        <v>5728.4781190000003</v>
      </c>
      <c r="AF47" s="39">
        <v>6565.6673929999997</v>
      </c>
      <c r="AG47" s="39">
        <v>7470.1667660000003</v>
      </c>
      <c r="AH47" s="39">
        <v>8440.6325510000006</v>
      </c>
      <c r="AI47">
        <v>9472.5802509999994</v>
      </c>
      <c r="AJ47">
        <v>10562.138360000001</v>
      </c>
      <c r="AK47">
        <v>11704.003769999999</v>
      </c>
      <c r="AL47">
        <v>12891.674709999999</v>
      </c>
      <c r="AM47">
        <v>14117.59505</v>
      </c>
      <c r="AN47">
        <v>15377.03933</v>
      </c>
      <c r="AO47">
        <v>16667.251660000002</v>
      </c>
      <c r="AP47">
        <v>17960.550169999999</v>
      </c>
      <c r="AQ47">
        <v>19289.75333</v>
      </c>
      <c r="AR47">
        <v>20583.443480000002</v>
      </c>
      <c r="AS47">
        <v>21847.867630000001</v>
      </c>
      <c r="AT47">
        <v>23124.34087</v>
      </c>
      <c r="AU47">
        <v>24347.616129999999</v>
      </c>
      <c r="AV47">
        <v>25527.420870000002</v>
      </c>
      <c r="AW47">
        <v>26719.11709</v>
      </c>
    </row>
    <row r="48" spans="2:49" x14ac:dyDescent="0.3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3.2561695199999997E-2</v>
      </c>
      <c r="G48" s="39">
        <v>0.1049701205</v>
      </c>
      <c r="H48">
        <v>0.1719589272</v>
      </c>
      <c r="I48">
        <v>0.24061778780000001</v>
      </c>
      <c r="J48">
        <v>0.32598237670000002</v>
      </c>
      <c r="K48" s="39">
        <v>0.40780959490000002</v>
      </c>
      <c r="L48" s="39">
        <v>0.47982333780000003</v>
      </c>
      <c r="M48" s="39">
        <v>0.54846030950000002</v>
      </c>
      <c r="N48" s="39">
        <v>0.59942578280000003</v>
      </c>
      <c r="O48" s="39">
        <v>0.64009733489999998</v>
      </c>
      <c r="P48" s="39">
        <v>0.69745834309999999</v>
      </c>
      <c r="Q48" s="39">
        <v>0.78378943720000005</v>
      </c>
      <c r="R48" s="39">
        <v>0.86664229999999998</v>
      </c>
      <c r="S48" s="39">
        <v>0.98657263299999998</v>
      </c>
      <c r="T48" s="39">
        <v>1.0745269829999999</v>
      </c>
      <c r="U48" s="39">
        <v>1.1698156049999999</v>
      </c>
      <c r="V48" s="39">
        <v>1.272916583</v>
      </c>
      <c r="W48" s="39">
        <v>1.3830282149999999</v>
      </c>
      <c r="X48" s="39">
        <v>1.4997878849999999</v>
      </c>
      <c r="Y48" s="39">
        <v>1.6180456519999999</v>
      </c>
      <c r="Z48" s="39">
        <v>1.7325317790000001</v>
      </c>
      <c r="AA48" s="39">
        <v>1.840213144</v>
      </c>
      <c r="AB48" s="39">
        <v>1.9384023429999999</v>
      </c>
      <c r="AC48" s="39">
        <v>2.0253296359999999</v>
      </c>
      <c r="AD48" s="39">
        <v>2.0995697099999999</v>
      </c>
      <c r="AE48" s="39">
        <v>2.1604922329999998</v>
      </c>
      <c r="AF48" s="39">
        <v>2.2077712599999999</v>
      </c>
      <c r="AG48" s="39">
        <v>2.2413506330000001</v>
      </c>
      <c r="AH48" s="39">
        <v>2.261401437</v>
      </c>
      <c r="AI48" s="39">
        <v>2.2684209150000001</v>
      </c>
      <c r="AJ48" s="39">
        <v>2.262831152</v>
      </c>
      <c r="AK48" s="39">
        <v>2.2451356090000001</v>
      </c>
      <c r="AL48" s="39">
        <v>2.216087972</v>
      </c>
      <c r="AM48" s="39">
        <v>2.176579576</v>
      </c>
      <c r="AN48">
        <v>2.1279886960000001</v>
      </c>
      <c r="AO48">
        <v>2.0715335160000001</v>
      </c>
      <c r="AP48">
        <v>2.0078551440000001</v>
      </c>
      <c r="AQ48">
        <v>1.939044134</v>
      </c>
      <c r="AR48">
        <v>1.864963817</v>
      </c>
      <c r="AS48">
        <v>1.7876737730000001</v>
      </c>
      <c r="AT48">
        <v>1.7086080939999999</v>
      </c>
      <c r="AU48">
        <v>1.6278882649999999</v>
      </c>
      <c r="AV48">
        <v>1.546865801</v>
      </c>
      <c r="AW48">
        <v>1.466595632</v>
      </c>
    </row>
    <row r="49" spans="2:99" x14ac:dyDescent="0.3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3003.208341</v>
      </c>
      <c r="T49" s="39">
        <v>2989.3054160000002</v>
      </c>
      <c r="U49" s="39">
        <v>2880.152865</v>
      </c>
      <c r="V49" s="39">
        <v>2846.5680400000001</v>
      </c>
      <c r="W49" s="39">
        <v>2790.8350829999999</v>
      </c>
      <c r="X49" s="39">
        <v>2748.6880030000002</v>
      </c>
      <c r="Y49" s="39">
        <v>2799.5970830000001</v>
      </c>
      <c r="Z49" s="39">
        <v>2855.9454860000001</v>
      </c>
      <c r="AA49" s="39">
        <v>2905.76622</v>
      </c>
      <c r="AB49" s="39">
        <v>2945.0249279999998</v>
      </c>
      <c r="AC49" s="39">
        <v>2976.908876</v>
      </c>
      <c r="AD49" s="39">
        <v>2998.8130470000001</v>
      </c>
      <c r="AE49" s="39">
        <v>3016.5129019999999</v>
      </c>
      <c r="AF49" s="39">
        <v>3031.5092479999998</v>
      </c>
      <c r="AG49" s="39">
        <v>3045.367166</v>
      </c>
      <c r="AH49" s="39">
        <v>3059.8895400000001</v>
      </c>
      <c r="AI49" s="39">
        <v>3072.253948</v>
      </c>
      <c r="AJ49" s="39">
        <v>3086.5539910000002</v>
      </c>
      <c r="AK49" s="39">
        <v>3102.647434</v>
      </c>
      <c r="AL49" s="39">
        <v>3120.4683639999998</v>
      </c>
      <c r="AM49" s="39">
        <v>3139.7797850000002</v>
      </c>
      <c r="AN49">
        <v>3165.154669</v>
      </c>
      <c r="AO49">
        <v>3199.1952289999999</v>
      </c>
      <c r="AP49">
        <v>3210.6850340000001</v>
      </c>
      <c r="AQ49">
        <v>3272.3567760000001</v>
      </c>
      <c r="AR49">
        <v>3261.3743460000001</v>
      </c>
      <c r="AS49">
        <v>3265.2316770000002</v>
      </c>
      <c r="AT49">
        <v>3321.9898020000001</v>
      </c>
      <c r="AU49">
        <v>3314.8581789999998</v>
      </c>
      <c r="AV49">
        <v>3321.7931490000001</v>
      </c>
      <c r="AW49">
        <v>3390.899312</v>
      </c>
    </row>
    <row r="50" spans="2:99" x14ac:dyDescent="0.3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2497.2374869999999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2898.6073139999999</v>
      </c>
      <c r="T50" s="39">
        <v>2804.4347680000001</v>
      </c>
      <c r="U50" s="39">
        <v>2568.0103509999999</v>
      </c>
      <c r="V50" s="39">
        <v>2490.9855849999999</v>
      </c>
      <c r="W50" s="39">
        <v>2390.0459989999999</v>
      </c>
      <c r="X50" s="39">
        <v>2296.1879239999998</v>
      </c>
      <c r="Y50" s="39">
        <v>2272.971082</v>
      </c>
      <c r="Z50" s="39">
        <v>2244.280115</v>
      </c>
      <c r="AA50" s="39">
        <v>2200.0058410000001</v>
      </c>
      <c r="AB50" s="39">
        <v>2137.383867</v>
      </c>
      <c r="AC50" s="39">
        <v>2059.5279180000002</v>
      </c>
      <c r="AD50" s="39">
        <v>1965.7329830000001</v>
      </c>
      <c r="AE50" s="39">
        <v>1861.285899</v>
      </c>
      <c r="AF50" s="39">
        <v>1748.524011</v>
      </c>
      <c r="AG50" s="39">
        <v>1629.920914</v>
      </c>
      <c r="AH50" s="39">
        <v>1508.08782</v>
      </c>
      <c r="AI50" s="39">
        <v>1383.447684</v>
      </c>
      <c r="AJ50" s="39">
        <v>1259.8301059999999</v>
      </c>
      <c r="AK50" s="39">
        <v>1138.825728</v>
      </c>
      <c r="AL50" s="39">
        <v>1021.98001</v>
      </c>
      <c r="AM50" s="39">
        <v>910.61628040000005</v>
      </c>
      <c r="AN50" s="39">
        <v>807.06485720000001</v>
      </c>
      <c r="AO50" s="39">
        <v>712.32614130000002</v>
      </c>
      <c r="AP50" s="39">
        <v>620.32413480000002</v>
      </c>
      <c r="AQ50" s="39">
        <v>545.44543720000001</v>
      </c>
      <c r="AR50" s="39">
        <v>466.53607090000003</v>
      </c>
      <c r="AS50" s="39">
        <v>398.98313780000001</v>
      </c>
      <c r="AT50" s="39">
        <v>345.2933979</v>
      </c>
      <c r="AU50" s="39">
        <v>292.02332280000002</v>
      </c>
      <c r="AV50">
        <v>247.23228309999999</v>
      </c>
      <c r="AW50" s="39">
        <v>212.63337630000001</v>
      </c>
    </row>
    <row r="51" spans="2:99" x14ac:dyDescent="0.3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9.8994255560000006</v>
      </c>
      <c r="G51" s="39">
        <v>65.858826719999996</v>
      </c>
      <c r="H51">
        <v>66.003058030000005</v>
      </c>
      <c r="I51">
        <v>72.106924239999998</v>
      </c>
      <c r="J51">
        <v>91.629659910000001</v>
      </c>
      <c r="K51" s="39">
        <v>94.438401859999999</v>
      </c>
      <c r="L51" s="39">
        <v>91.409361849999996</v>
      </c>
      <c r="M51" s="39">
        <v>93.378506389999998</v>
      </c>
      <c r="N51" s="39">
        <v>82.418369940000005</v>
      </c>
      <c r="O51" s="39">
        <v>76.819700119999894</v>
      </c>
      <c r="P51" s="39">
        <v>94.386488499999999</v>
      </c>
      <c r="Q51" s="39">
        <v>123.9714946</v>
      </c>
      <c r="R51" s="39">
        <v>126.841374</v>
      </c>
      <c r="S51" s="39">
        <v>165.30577020000001</v>
      </c>
      <c r="T51" s="39">
        <v>145.29949439999999</v>
      </c>
      <c r="U51" s="39">
        <v>157.882113</v>
      </c>
      <c r="V51" s="39">
        <v>171.37315839999999</v>
      </c>
      <c r="W51" s="39">
        <v>184.69760529999999</v>
      </c>
      <c r="X51" s="39">
        <v>198.1836399</v>
      </c>
      <c r="Y51" s="39">
        <v>207.5546847</v>
      </c>
      <c r="Z51" s="39">
        <v>212.36608699999999</v>
      </c>
      <c r="AA51" s="39">
        <v>214.2360616</v>
      </c>
      <c r="AB51" s="39">
        <v>213.2622629</v>
      </c>
      <c r="AC51" s="39">
        <v>210.07122659999999</v>
      </c>
      <c r="AD51" s="39">
        <v>204.8460346</v>
      </c>
      <c r="AE51" s="39">
        <v>198.19112340000001</v>
      </c>
      <c r="AF51" s="39">
        <v>190.33204409999999</v>
      </c>
      <c r="AG51" s="39">
        <v>181.48466880000001</v>
      </c>
      <c r="AH51" s="39">
        <v>171.84578440000001</v>
      </c>
      <c r="AI51" s="39">
        <v>161.71587769999999</v>
      </c>
      <c r="AJ51" s="39">
        <v>151.06187969999999</v>
      </c>
      <c r="AK51" s="39">
        <v>139.98458350000001</v>
      </c>
      <c r="AL51" s="39">
        <v>128.7398306</v>
      </c>
      <c r="AM51" s="39">
        <v>117.50110960000001</v>
      </c>
      <c r="AN51" s="39">
        <v>106.7603826</v>
      </c>
      <c r="AO51" s="39">
        <v>96.470653510000005</v>
      </c>
      <c r="AP51" s="39">
        <v>86.206209279999996</v>
      </c>
      <c r="AQ51" s="39">
        <v>77.291340550000001</v>
      </c>
      <c r="AR51" s="39">
        <v>67.902803460000001</v>
      </c>
      <c r="AS51" s="39">
        <v>59.972088759999998</v>
      </c>
      <c r="AT51" s="39">
        <v>53.086992010000003</v>
      </c>
      <c r="AU51" s="39">
        <v>46.187078730000003</v>
      </c>
      <c r="AV51">
        <v>40.367825490000001</v>
      </c>
      <c r="AW51" s="39">
        <v>35.459500769999998</v>
      </c>
    </row>
    <row r="52" spans="2:99" x14ac:dyDescent="0.3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521.85508319999997</v>
      </c>
      <c r="G52" s="39">
        <v>535.65520839999999</v>
      </c>
      <c r="H52">
        <v>587.9821164</v>
      </c>
      <c r="I52">
        <v>575.0755183</v>
      </c>
      <c r="J52">
        <v>567.28161709999995</v>
      </c>
      <c r="K52" s="39">
        <v>499.7762242</v>
      </c>
      <c r="L52" s="39">
        <v>476.36205360000002</v>
      </c>
      <c r="M52" s="39">
        <v>479.05004280000003</v>
      </c>
      <c r="N52" s="39">
        <v>531.62116949999995</v>
      </c>
      <c r="O52" s="39">
        <v>529.21522560000005</v>
      </c>
      <c r="P52" s="39">
        <v>536.96142980000002</v>
      </c>
      <c r="Q52" s="39">
        <v>546.04529149999996</v>
      </c>
      <c r="R52" s="39">
        <v>543.82132730000001</v>
      </c>
      <c r="S52" s="39">
        <v>612.23038020000001</v>
      </c>
      <c r="T52" s="39">
        <v>572.27079600000002</v>
      </c>
      <c r="U52" s="39">
        <v>535.50227400000006</v>
      </c>
      <c r="V52" s="39">
        <v>521.24385159999997</v>
      </c>
      <c r="W52" s="39">
        <v>501.47142179999997</v>
      </c>
      <c r="X52" s="39">
        <v>482.09827660000002</v>
      </c>
      <c r="Y52" s="39">
        <v>479.22245759999998</v>
      </c>
      <c r="Z52" s="39">
        <v>474.63880640000002</v>
      </c>
      <c r="AA52" s="39">
        <v>466.62267420000001</v>
      </c>
      <c r="AB52" s="39">
        <v>454.51787769999999</v>
      </c>
      <c r="AC52" s="39">
        <v>439.00149340000002</v>
      </c>
      <c r="AD52" s="39">
        <v>419.9307877</v>
      </c>
      <c r="AE52" s="39">
        <v>398.47975179999997</v>
      </c>
      <c r="AF52" s="39">
        <v>375.15932090000001</v>
      </c>
      <c r="AG52" s="39">
        <v>350.49798720000001</v>
      </c>
      <c r="AH52" s="39">
        <v>325.04144439999999</v>
      </c>
      <c r="AI52" s="39">
        <v>298.77274269999998</v>
      </c>
      <c r="AJ52" s="39">
        <v>272.59384110000002</v>
      </c>
      <c r="AK52" s="39">
        <v>246.8495332</v>
      </c>
      <c r="AL52" s="39">
        <v>221.8984471</v>
      </c>
      <c r="AM52" s="39">
        <v>198.03620380000001</v>
      </c>
      <c r="AN52" s="39">
        <v>175.7524286</v>
      </c>
      <c r="AO52" s="39">
        <v>155.3122947</v>
      </c>
      <c r="AP52" s="39">
        <v>135.4046879</v>
      </c>
      <c r="AQ52" s="39">
        <v>119.195251</v>
      </c>
      <c r="AR52" s="39">
        <v>102.0371653</v>
      </c>
      <c r="AS52" s="39">
        <v>87.360050400000006</v>
      </c>
      <c r="AT52" s="39">
        <v>75.661141009999994</v>
      </c>
      <c r="AU52" s="39">
        <v>64.004433349999999</v>
      </c>
      <c r="AV52">
        <v>54.214136459999999</v>
      </c>
      <c r="AW52" s="39">
        <v>46.643645820000003</v>
      </c>
    </row>
    <row r="53" spans="2:99" x14ac:dyDescent="0.3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817.94594640000003</v>
      </c>
      <c r="G53" s="39">
        <v>800.49506829999996</v>
      </c>
      <c r="H53">
        <v>872.77347440000005</v>
      </c>
      <c r="I53">
        <v>854.14897350000001</v>
      </c>
      <c r="J53">
        <v>835.77028680000001</v>
      </c>
      <c r="K53" s="39">
        <v>732.2078659</v>
      </c>
      <c r="L53" s="39">
        <v>695.56648959999995</v>
      </c>
      <c r="M53" s="39">
        <v>696.02666859999999</v>
      </c>
      <c r="N53" s="39">
        <v>787.60523139999998</v>
      </c>
      <c r="O53" s="39">
        <v>781.97338349999995</v>
      </c>
      <c r="P53" s="39">
        <v>784.60289239999997</v>
      </c>
      <c r="Q53" s="39">
        <v>782.04739689999997</v>
      </c>
      <c r="R53" s="39">
        <v>777.2459106</v>
      </c>
      <c r="S53" s="39">
        <v>846.42329500000005</v>
      </c>
      <c r="T53" s="39">
        <v>812.42215439999995</v>
      </c>
      <c r="U53" s="39">
        <v>746.04408079999996</v>
      </c>
      <c r="V53" s="39">
        <v>719.6890674</v>
      </c>
      <c r="W53" s="39">
        <v>685.77681940000002</v>
      </c>
      <c r="X53" s="39">
        <v>653.61889740000004</v>
      </c>
      <c r="Y53" s="39">
        <v>644.29477789999999</v>
      </c>
      <c r="Z53" s="39">
        <v>634.34359589999997</v>
      </c>
      <c r="AA53" s="39">
        <v>620.32149679999998</v>
      </c>
      <c r="AB53" s="39">
        <v>601.36063760000002</v>
      </c>
      <c r="AC53" s="39">
        <v>578.26380410000002</v>
      </c>
      <c r="AD53" s="39">
        <v>550.76965199999995</v>
      </c>
      <c r="AE53" s="39">
        <v>520.35148749999996</v>
      </c>
      <c r="AF53" s="39">
        <v>487.67216339999999</v>
      </c>
      <c r="AG53" s="39">
        <v>453.4385221</v>
      </c>
      <c r="AH53" s="39">
        <v>418.40586189999999</v>
      </c>
      <c r="AI53" s="39">
        <v>382.61482460000002</v>
      </c>
      <c r="AJ53" s="39">
        <v>347.27557489999998</v>
      </c>
      <c r="AK53" s="39">
        <v>312.8604618</v>
      </c>
      <c r="AL53" s="39">
        <v>279.78026299999999</v>
      </c>
      <c r="AM53" s="39">
        <v>248.40101329999999</v>
      </c>
      <c r="AN53" s="39">
        <v>219.30309980000001</v>
      </c>
      <c r="AO53" s="39">
        <v>192.8206557</v>
      </c>
      <c r="AP53" s="39">
        <v>167.18277810000001</v>
      </c>
      <c r="AQ53" s="39">
        <v>146.49506769999999</v>
      </c>
      <c r="AR53" s="39">
        <v>124.68716329999999</v>
      </c>
      <c r="AS53" s="39">
        <v>105.9690798</v>
      </c>
      <c r="AT53" s="39">
        <v>91.288765850000004</v>
      </c>
      <c r="AU53" s="39">
        <v>76.745067809999995</v>
      </c>
      <c r="AV53">
        <v>64.513601320000006</v>
      </c>
      <c r="AW53" s="39">
        <v>55.211366480000002</v>
      </c>
    </row>
    <row r="54" spans="2:99" x14ac:dyDescent="0.3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804.32216619999997</v>
      </c>
      <c r="G54" s="39">
        <v>784.12451269999997</v>
      </c>
      <c r="H54">
        <v>853.90507060000004</v>
      </c>
      <c r="I54">
        <v>835.30452939999998</v>
      </c>
      <c r="J54">
        <v>814.30882010000005</v>
      </c>
      <c r="K54" s="39">
        <v>711.50482880000004</v>
      </c>
      <c r="L54" s="39">
        <v>675.11089379999999</v>
      </c>
      <c r="M54" s="39">
        <v>674.59802019999995</v>
      </c>
      <c r="N54" s="39">
        <v>743.78001359999996</v>
      </c>
      <c r="O54" s="39">
        <v>738.72085430000004</v>
      </c>
      <c r="P54" s="39">
        <v>735.86259080000002</v>
      </c>
      <c r="Q54" s="39">
        <v>721.33150909999995</v>
      </c>
      <c r="R54" s="39">
        <v>720.56744389999994</v>
      </c>
      <c r="S54" s="39">
        <v>760.27329239999995</v>
      </c>
      <c r="T54" s="39">
        <v>761.47819149999998</v>
      </c>
      <c r="U54" s="39">
        <v>690.65102239999999</v>
      </c>
      <c r="V54" s="39">
        <v>662.83245429999999</v>
      </c>
      <c r="W54" s="39">
        <v>628.06473879999999</v>
      </c>
      <c r="X54" s="39">
        <v>595.44982479999999</v>
      </c>
      <c r="Y54" s="39">
        <v>584.42213560000005</v>
      </c>
      <c r="Z54" s="39">
        <v>573.66694440000003</v>
      </c>
      <c r="AA54" s="39">
        <v>559.50821299999996</v>
      </c>
      <c r="AB54" s="39">
        <v>541.13886000000002</v>
      </c>
      <c r="AC54" s="39">
        <v>519.22776999999996</v>
      </c>
      <c r="AD54" s="39">
        <v>493.49926390000002</v>
      </c>
      <c r="AE54" s="39">
        <v>465.24620340000001</v>
      </c>
      <c r="AF54" s="39">
        <v>435.0602907</v>
      </c>
      <c r="AG54" s="39">
        <v>403.58118000000002</v>
      </c>
      <c r="AH54" s="39">
        <v>371.50200210000003</v>
      </c>
      <c r="AI54" s="39">
        <v>338.86907200000002</v>
      </c>
      <c r="AJ54" s="39">
        <v>306.79229129999999</v>
      </c>
      <c r="AK54" s="39">
        <v>275.70098739999997</v>
      </c>
      <c r="AL54" s="39">
        <v>245.93624399999999</v>
      </c>
      <c r="AM54" s="39">
        <v>217.81413219999999</v>
      </c>
      <c r="AN54" s="39">
        <v>191.82217539999999</v>
      </c>
      <c r="AO54" s="39">
        <v>168.25698399999999</v>
      </c>
      <c r="AP54" s="39">
        <v>145.50949560000001</v>
      </c>
      <c r="AQ54" s="39">
        <v>127.23669460000001</v>
      </c>
      <c r="AR54" s="39">
        <v>108.00907460000001</v>
      </c>
      <c r="AS54" s="39">
        <v>91.491444400000006</v>
      </c>
      <c r="AT54" s="39">
        <v>78.631259810000003</v>
      </c>
      <c r="AU54" s="39">
        <v>65.923234300000004</v>
      </c>
      <c r="AV54">
        <v>55.23742927</v>
      </c>
      <c r="AW54" s="39">
        <v>47.168945899999997</v>
      </c>
    </row>
    <row r="55" spans="2:99" x14ac:dyDescent="0.3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513.81211559999997</v>
      </c>
      <c r="G55" s="39">
        <v>487.66357049999999</v>
      </c>
      <c r="H55">
        <v>528.60699020000004</v>
      </c>
      <c r="I55">
        <v>516.97643979999998</v>
      </c>
      <c r="J55">
        <v>499.87708579999997</v>
      </c>
      <c r="K55" s="39">
        <v>434.26294410000003</v>
      </c>
      <c r="L55" s="39">
        <v>417.9285405</v>
      </c>
      <c r="M55" s="39">
        <v>416.04344070000002</v>
      </c>
      <c r="N55" s="39">
        <v>443.583572</v>
      </c>
      <c r="O55" s="39">
        <v>440.39849400000003</v>
      </c>
      <c r="P55" s="39">
        <v>422.11151159999997</v>
      </c>
      <c r="Q55" s="39">
        <v>407.7355043</v>
      </c>
      <c r="R55" s="39">
        <v>398.08132269999999</v>
      </c>
      <c r="S55" s="39">
        <v>396.63891510000002</v>
      </c>
      <c r="T55" s="39">
        <v>415.59932329999998</v>
      </c>
      <c r="U55" s="39">
        <v>355.1121498</v>
      </c>
      <c r="V55" s="39">
        <v>337.7835164</v>
      </c>
      <c r="W55" s="39">
        <v>317.22874280000002</v>
      </c>
      <c r="X55" s="39">
        <v>298.56570629999999</v>
      </c>
      <c r="Y55" s="39">
        <v>291.04699099999999</v>
      </c>
      <c r="Z55" s="39">
        <v>284.3859799</v>
      </c>
      <c r="AA55" s="39">
        <v>276.28269540000002</v>
      </c>
      <c r="AB55" s="39">
        <v>266.31632359999998</v>
      </c>
      <c r="AC55" s="39">
        <v>254.76921720000001</v>
      </c>
      <c r="AD55" s="39">
        <v>241.4747438</v>
      </c>
      <c r="AE55" s="39">
        <v>227.03896689999999</v>
      </c>
      <c r="AF55" s="39">
        <v>211.74552399999999</v>
      </c>
      <c r="AG55" s="39">
        <v>195.9079083</v>
      </c>
      <c r="AH55" s="39">
        <v>179.87111469999999</v>
      </c>
      <c r="AI55" s="39">
        <v>163.67809389999999</v>
      </c>
      <c r="AJ55" s="39">
        <v>147.85761160000001</v>
      </c>
      <c r="AK55" s="39">
        <v>132.6115408</v>
      </c>
      <c r="AL55" s="39">
        <v>118.0854573</v>
      </c>
      <c r="AM55" s="39">
        <v>104.42038700000001</v>
      </c>
      <c r="AN55" s="39">
        <v>91.841901789999994</v>
      </c>
      <c r="AO55" s="39">
        <v>80.476146909999997</v>
      </c>
      <c r="AP55" s="39">
        <v>69.537931299999997</v>
      </c>
      <c r="AQ55" s="39">
        <v>60.76876979</v>
      </c>
      <c r="AR55" s="39">
        <v>51.56879138</v>
      </c>
      <c r="AS55" s="39">
        <v>43.678898109999999</v>
      </c>
      <c r="AT55" s="39">
        <v>37.547038669999999</v>
      </c>
      <c r="AU55" s="39">
        <v>31.503057900000002</v>
      </c>
      <c r="AV55">
        <v>26.429009189999999</v>
      </c>
      <c r="AW55" s="39">
        <v>22.593052629999999</v>
      </c>
    </row>
    <row r="56" spans="2:99" x14ac:dyDescent="0.3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168.7579059</v>
      </c>
      <c r="G56" s="39">
        <v>150.29525140000001</v>
      </c>
      <c r="H56">
        <v>161.34455819999999</v>
      </c>
      <c r="I56">
        <v>157.6209375</v>
      </c>
      <c r="J56">
        <v>149.45236360000001</v>
      </c>
      <c r="K56" s="39">
        <v>128.0479517</v>
      </c>
      <c r="L56" s="39">
        <v>119.12954329999999</v>
      </c>
      <c r="M56" s="39">
        <v>117.5478609</v>
      </c>
      <c r="N56" s="39">
        <v>121.80552900000001</v>
      </c>
      <c r="O56" s="39">
        <v>119.56052649999999</v>
      </c>
      <c r="P56" s="39">
        <v>115.6220367</v>
      </c>
      <c r="Q56" s="39">
        <v>110.4222218</v>
      </c>
      <c r="R56" s="39">
        <v>106.0021941</v>
      </c>
      <c r="S56" s="39">
        <v>100.8140799</v>
      </c>
      <c r="T56" s="39">
        <v>83.668398760000002</v>
      </c>
      <c r="U56" s="39">
        <v>71.567866620000004</v>
      </c>
      <c r="V56" s="39">
        <v>67.883057739999998</v>
      </c>
      <c r="W56" s="39">
        <v>63.693277019999996</v>
      </c>
      <c r="X56" s="39">
        <v>60.026966389999998</v>
      </c>
      <c r="Y56" s="39">
        <v>58.580395549999999</v>
      </c>
      <c r="Z56" s="39">
        <v>57.315054660000001</v>
      </c>
      <c r="AA56" s="39">
        <v>55.764494849999998</v>
      </c>
      <c r="AB56" s="39">
        <v>53.83837982</v>
      </c>
      <c r="AC56" s="39">
        <v>51.592113349999998</v>
      </c>
      <c r="AD56" s="39">
        <v>48.992404559999997</v>
      </c>
      <c r="AE56" s="39">
        <v>46.161813989999999</v>
      </c>
      <c r="AF56" s="39">
        <v>43.15645293</v>
      </c>
      <c r="AG56" s="39">
        <v>40.037933520000003</v>
      </c>
      <c r="AH56" s="39">
        <v>36.873026600000003</v>
      </c>
      <c r="AI56" s="39">
        <v>33.671139320000002</v>
      </c>
      <c r="AJ56" s="39">
        <v>30.530700190000001</v>
      </c>
      <c r="AK56" s="39">
        <v>27.48919197</v>
      </c>
      <c r="AL56" s="39">
        <v>24.577759700000001</v>
      </c>
      <c r="AM56" s="39">
        <v>21.82489824</v>
      </c>
      <c r="AN56" s="39">
        <v>19.281024169999998</v>
      </c>
      <c r="AO56" s="39">
        <v>16.968965879999999</v>
      </c>
      <c r="AP56" s="39">
        <v>14.73465298</v>
      </c>
      <c r="AQ56" s="39">
        <v>12.928023380000001</v>
      </c>
      <c r="AR56" s="39">
        <v>11.029255539999999</v>
      </c>
      <c r="AS56" s="39">
        <v>9.4048277880000004</v>
      </c>
      <c r="AT56" s="39">
        <v>8.1239310699999905</v>
      </c>
      <c r="AU56" s="39">
        <v>6.8565895450000003</v>
      </c>
      <c r="AV56">
        <v>5.7924308800000004</v>
      </c>
      <c r="AW56" s="39">
        <v>4.9752485709999998</v>
      </c>
    </row>
    <row r="57" spans="2:99" x14ac:dyDescent="0.3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41.013660440000002</v>
      </c>
      <c r="G57" s="39">
        <v>32.752675050000001</v>
      </c>
      <c r="H57">
        <v>35.32537026</v>
      </c>
      <c r="I57">
        <v>33.982613389999997</v>
      </c>
      <c r="J57">
        <v>30.51957509</v>
      </c>
      <c r="K57" s="39">
        <v>25.12771322</v>
      </c>
      <c r="L57" s="39">
        <v>21.10339351</v>
      </c>
      <c r="M57" s="39">
        <v>20.592947899999999</v>
      </c>
      <c r="N57" s="39">
        <v>24.181872609999999</v>
      </c>
      <c r="O57" s="39">
        <v>22.96315092</v>
      </c>
      <c r="P57" s="39">
        <v>21.476135379999999</v>
      </c>
      <c r="Q57" s="39">
        <v>19.584026600000001</v>
      </c>
      <c r="R57" s="39">
        <v>17.59204742</v>
      </c>
      <c r="S57" s="39">
        <v>16.92158057</v>
      </c>
      <c r="T57" s="39">
        <v>13.69640965</v>
      </c>
      <c r="U57" s="39">
        <v>11.250844839999999</v>
      </c>
      <c r="V57" s="39">
        <v>10.18047883</v>
      </c>
      <c r="W57" s="39">
        <v>9.1133942809999997</v>
      </c>
      <c r="X57" s="39">
        <v>8.2446121829999903</v>
      </c>
      <c r="Y57" s="39">
        <v>7.8496396260000001</v>
      </c>
      <c r="Z57" s="39">
        <v>7.5636463999999997</v>
      </c>
      <c r="AA57" s="39">
        <v>7.2702049520000003</v>
      </c>
      <c r="AB57" s="39">
        <v>6.9495250530000003</v>
      </c>
      <c r="AC57" s="39">
        <v>6.6022932220000001</v>
      </c>
      <c r="AD57" s="39">
        <v>6.22009641</v>
      </c>
      <c r="AE57" s="39">
        <v>5.8165519510000001</v>
      </c>
      <c r="AF57" s="39">
        <v>5.3982149719999999</v>
      </c>
      <c r="AG57" s="39">
        <v>4.9727138530000001</v>
      </c>
      <c r="AH57" s="39">
        <v>4.5485863179999999</v>
      </c>
      <c r="AI57" s="39">
        <v>4.1259336930000003</v>
      </c>
      <c r="AJ57" s="39">
        <v>3.7182070469999999</v>
      </c>
      <c r="AK57" s="39">
        <v>3.3294289670000001</v>
      </c>
      <c r="AL57" s="39">
        <v>2.9620079439999998</v>
      </c>
      <c r="AM57" s="39">
        <v>2.6185362790000002</v>
      </c>
      <c r="AN57" s="39">
        <v>2.3038448439999999</v>
      </c>
      <c r="AO57" s="39">
        <v>2.020440507</v>
      </c>
      <c r="AP57" s="39">
        <v>1.7483796039999999</v>
      </c>
      <c r="AQ57" s="39">
        <v>1.5302901659999999</v>
      </c>
      <c r="AR57">
        <v>1.301817284</v>
      </c>
      <c r="AS57">
        <v>1.1067485610000001</v>
      </c>
      <c r="AT57">
        <v>0.95426950509999997</v>
      </c>
      <c r="AU57">
        <v>0.80386114850000001</v>
      </c>
      <c r="AV57" s="39">
        <v>0.67785051409999997</v>
      </c>
      <c r="AW57" s="39">
        <v>0.58161612299999998</v>
      </c>
      <c r="CT57" s="39"/>
      <c r="CU57" s="39"/>
    </row>
    <row r="58" spans="2:99" x14ac:dyDescent="0.3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4.1581886079999997</v>
      </c>
      <c r="H58">
        <v>6.0415775050000002</v>
      </c>
      <c r="I58">
        <v>7.7879360750000002</v>
      </c>
      <c r="J58">
        <v>9.9322121200000009</v>
      </c>
      <c r="K58" s="39">
        <v>11.23865792</v>
      </c>
      <c r="L58" s="39">
        <v>13.677556689999999</v>
      </c>
      <c r="M58" s="39">
        <v>17.421597420000001</v>
      </c>
      <c r="N58" s="39">
        <v>24.205049540000001</v>
      </c>
      <c r="O58" s="39">
        <v>30.333201429999999</v>
      </c>
      <c r="P58" s="39">
        <v>36.776858089999998</v>
      </c>
      <c r="Q58" s="39">
        <v>44.500197569999997</v>
      </c>
      <c r="R58" s="39">
        <v>53.360566550000001</v>
      </c>
      <c r="S58" s="39">
        <v>104.60102740000001</v>
      </c>
      <c r="T58" s="39">
        <v>184.8706483</v>
      </c>
      <c r="U58" s="39">
        <v>312.14251380000002</v>
      </c>
      <c r="V58" s="39">
        <v>355.58245540000001</v>
      </c>
      <c r="W58" s="39">
        <v>400.78908339999998</v>
      </c>
      <c r="X58" s="39">
        <v>452.50007890000001</v>
      </c>
      <c r="Y58" s="39">
        <v>526.62600050000003</v>
      </c>
      <c r="Z58" s="39">
        <v>611.66537089999997</v>
      </c>
      <c r="AA58" s="39">
        <v>705.76037880000001</v>
      </c>
      <c r="AB58" s="39">
        <v>807.64106149999998</v>
      </c>
      <c r="AC58" s="39">
        <v>917.38095829999997</v>
      </c>
      <c r="AD58" s="39">
        <v>1033.080064</v>
      </c>
      <c r="AE58" s="39">
        <v>1155.227003</v>
      </c>
      <c r="AF58" s="39">
        <v>1282.9852370000001</v>
      </c>
      <c r="AG58" s="39">
        <v>1415.446252</v>
      </c>
      <c r="AH58" s="39">
        <v>1551.8017199999999</v>
      </c>
      <c r="AI58" s="39">
        <v>1688.8062640000001</v>
      </c>
      <c r="AJ58" s="39">
        <v>1826.7238850000001</v>
      </c>
      <c r="AK58" s="39">
        <v>1963.8217059999999</v>
      </c>
      <c r="AL58" s="39">
        <v>2098.4883540000001</v>
      </c>
      <c r="AM58" s="39">
        <v>2229.163505</v>
      </c>
      <c r="AN58">
        <v>2358.0898120000002</v>
      </c>
      <c r="AO58">
        <v>2486.869087</v>
      </c>
      <c r="AP58">
        <v>2590.3608989999998</v>
      </c>
      <c r="AQ58">
        <v>2726.9113379999999</v>
      </c>
      <c r="AR58">
        <v>2794.8382750000001</v>
      </c>
      <c r="AS58">
        <v>2866.24854</v>
      </c>
      <c r="AT58">
        <v>2976.6964050000001</v>
      </c>
      <c r="AU58">
        <v>3022.8348559999999</v>
      </c>
      <c r="AV58">
        <v>3074.5608659999998</v>
      </c>
      <c r="AW58">
        <v>3178.2659359999998</v>
      </c>
    </row>
    <row r="59" spans="2:99" x14ac:dyDescent="0.3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1.6606496500000002E-2</v>
      </c>
      <c r="G59" s="39">
        <v>3.32013091E-2</v>
      </c>
      <c r="H59">
        <v>6.1623548399999999E-2</v>
      </c>
      <c r="I59">
        <v>9.3169473799999999E-2</v>
      </c>
      <c r="J59">
        <v>0.13831726229999999</v>
      </c>
      <c r="K59" s="39">
        <v>0.17264697530000001</v>
      </c>
      <c r="L59" s="39">
        <v>0.2330958487</v>
      </c>
      <c r="M59" s="39">
        <v>0.34171786570000001</v>
      </c>
      <c r="N59" s="39">
        <v>0.52189137659999996</v>
      </c>
      <c r="O59" s="39">
        <v>0.71489805080000002</v>
      </c>
      <c r="P59" s="39">
        <v>0.94501318960000003</v>
      </c>
      <c r="Q59" s="39">
        <v>1.24569898</v>
      </c>
      <c r="R59" s="39">
        <v>1.622175785</v>
      </c>
      <c r="S59" s="39">
        <v>3.4305128470000001</v>
      </c>
      <c r="T59" s="39">
        <v>6.5446390409999999</v>
      </c>
      <c r="U59" s="39">
        <v>11.92100597</v>
      </c>
      <c r="V59" s="39">
        <v>14.62647011</v>
      </c>
      <c r="W59" s="39">
        <v>17.71447976</v>
      </c>
      <c r="X59" s="39">
        <v>21.43084348</v>
      </c>
      <c r="Y59" s="39">
        <v>26.605549539999998</v>
      </c>
      <c r="Z59" s="39">
        <v>32.804588019999997</v>
      </c>
      <c r="AA59" s="39">
        <v>39.992683649999996</v>
      </c>
      <c r="AB59" s="39">
        <v>48.149576179999997</v>
      </c>
      <c r="AC59" s="39">
        <v>57.326360919999999</v>
      </c>
      <c r="AD59" s="39">
        <v>67.446498899999995</v>
      </c>
      <c r="AE59" s="39">
        <v>78.588046509999998</v>
      </c>
      <c r="AF59" s="39">
        <v>90.747337689999995</v>
      </c>
      <c r="AG59" s="39">
        <v>103.9107278</v>
      </c>
      <c r="AH59" s="39">
        <v>118.0678224</v>
      </c>
      <c r="AI59" s="39">
        <v>133.00571719999999</v>
      </c>
      <c r="AJ59" s="39">
        <v>148.76252149999999</v>
      </c>
      <c r="AK59" s="39">
        <v>165.21676500000001</v>
      </c>
      <c r="AL59" s="39">
        <v>182.24399700000001</v>
      </c>
      <c r="AM59" s="39">
        <v>199.6874626</v>
      </c>
      <c r="AN59">
        <v>217.80205620000001</v>
      </c>
      <c r="AO59">
        <v>236.38617350000001</v>
      </c>
      <c r="AP59">
        <v>253.99912749999999</v>
      </c>
      <c r="AQ59">
        <v>273.64090240000002</v>
      </c>
      <c r="AR59">
        <v>289.73138219999998</v>
      </c>
      <c r="AS59">
        <v>306.32454469999999</v>
      </c>
      <c r="AT59">
        <v>325.70623879999999</v>
      </c>
      <c r="AU59">
        <v>341.32249969999998</v>
      </c>
      <c r="AV59">
        <v>357.58994410000003</v>
      </c>
      <c r="AW59">
        <v>377.8444925</v>
      </c>
    </row>
    <row r="60" spans="2:99" x14ac:dyDescent="0.3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2.5419583900000001E-2</v>
      </c>
      <c r="G60" s="39">
        <v>4.0879574299999999E-2</v>
      </c>
      <c r="H60">
        <v>6.7273423499999999E-2</v>
      </c>
      <c r="I60">
        <v>9.4708358399999998E-2</v>
      </c>
      <c r="J60">
        <v>0.1320245438</v>
      </c>
      <c r="K60" s="39">
        <v>0.15861684470000001</v>
      </c>
      <c r="L60" s="39">
        <v>0.20607851099999999</v>
      </c>
      <c r="M60" s="39">
        <v>0.28764724279999998</v>
      </c>
      <c r="N60" s="39">
        <v>0.42579536950000002</v>
      </c>
      <c r="O60" s="39">
        <v>0.56703211499999995</v>
      </c>
      <c r="P60" s="39">
        <v>0.72999683240000002</v>
      </c>
      <c r="Q60" s="39">
        <v>0.93818031049999995</v>
      </c>
      <c r="R60" s="39">
        <v>1.193053846</v>
      </c>
      <c r="S60" s="39">
        <v>2.46975766</v>
      </c>
      <c r="T60" s="39">
        <v>4.6133054329999998</v>
      </c>
      <c r="U60" s="39">
        <v>8.2312551159999998</v>
      </c>
      <c r="V60" s="39">
        <v>9.8989825709999995</v>
      </c>
      <c r="W60" s="39">
        <v>11.75950016</v>
      </c>
      <c r="X60" s="39">
        <v>13.964544419999999</v>
      </c>
      <c r="Y60" s="39">
        <v>17.03623679</v>
      </c>
      <c r="Z60" s="39">
        <v>20.665865100000001</v>
      </c>
      <c r="AA60" s="39">
        <v>24.81402765</v>
      </c>
      <c r="AB60" s="39">
        <v>29.453107979999999</v>
      </c>
      <c r="AC60" s="39">
        <v>34.600104180000002</v>
      </c>
      <c r="AD60" s="39">
        <v>40.195265740000004</v>
      </c>
      <c r="AE60" s="39">
        <v>46.270646960000001</v>
      </c>
      <c r="AF60" s="39">
        <v>52.807962860000004</v>
      </c>
      <c r="AG60" s="39">
        <v>59.783032230000003</v>
      </c>
      <c r="AH60" s="39">
        <v>67.173300999999995</v>
      </c>
      <c r="AI60" s="39">
        <v>74.843134910000003</v>
      </c>
      <c r="AJ60" s="39">
        <v>82.80201624</v>
      </c>
      <c r="AK60" s="39">
        <v>90.969600940000007</v>
      </c>
      <c r="AL60" s="39">
        <v>99.265760790000002</v>
      </c>
      <c r="AM60" s="39">
        <v>107.59932240000001</v>
      </c>
      <c r="AN60">
        <v>116.08711820000001</v>
      </c>
      <c r="AO60">
        <v>124.6802732</v>
      </c>
      <c r="AP60">
        <v>132.4231072</v>
      </c>
      <c r="AQ60">
        <v>141.4090698</v>
      </c>
      <c r="AR60">
        <v>147.83012629999999</v>
      </c>
      <c r="AS60">
        <v>154.39254790000001</v>
      </c>
      <c r="AT60">
        <v>162.5754034</v>
      </c>
      <c r="AU60">
        <v>168.11816239999999</v>
      </c>
      <c r="AV60">
        <v>173.87456209999999</v>
      </c>
      <c r="AW60">
        <v>181.93230120000001</v>
      </c>
    </row>
    <row r="61" spans="2:99" x14ac:dyDescent="0.3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8.6608582099999998E-2</v>
      </c>
      <c r="G61" s="39">
        <v>0.1190074577</v>
      </c>
      <c r="H61">
        <v>0.1743680464</v>
      </c>
      <c r="I61">
        <v>0.22604109929999999</v>
      </c>
      <c r="J61">
        <v>0.28991829590000001</v>
      </c>
      <c r="K61" s="39">
        <v>0.3292877219</v>
      </c>
      <c r="L61" s="39">
        <v>0.40234410079999999</v>
      </c>
      <c r="M61" s="39">
        <v>0.51516821749999997</v>
      </c>
      <c r="N61" s="39">
        <v>0.71810892390000003</v>
      </c>
      <c r="O61" s="39">
        <v>0.90241537510000003</v>
      </c>
      <c r="P61" s="39">
        <v>1.0966053650000001</v>
      </c>
      <c r="Q61" s="39">
        <v>1.3291486029999999</v>
      </c>
      <c r="R61" s="39">
        <v>1.59528577</v>
      </c>
      <c r="S61" s="39">
        <v>3.127454212</v>
      </c>
      <c r="T61" s="39">
        <v>5.5226763859999997</v>
      </c>
      <c r="U61" s="39">
        <v>9.3059146720000001</v>
      </c>
      <c r="V61" s="39">
        <v>10.56552235</v>
      </c>
      <c r="W61" s="39">
        <v>11.851403960000001</v>
      </c>
      <c r="X61" s="39">
        <v>13.294948679999999</v>
      </c>
      <c r="Y61" s="39">
        <v>15.35147714</v>
      </c>
      <c r="Z61" s="39">
        <v>17.667181889999998</v>
      </c>
      <c r="AA61" s="39">
        <v>20.174675730000001</v>
      </c>
      <c r="AB61" s="39">
        <v>22.824533150000001</v>
      </c>
      <c r="AC61" s="39">
        <v>25.60575863</v>
      </c>
      <c r="AD61" s="39">
        <v>28.45238217</v>
      </c>
      <c r="AE61" s="39">
        <v>31.36384807</v>
      </c>
      <c r="AF61" s="39">
        <v>34.30160549</v>
      </c>
      <c r="AG61" s="39">
        <v>37.224957860000004</v>
      </c>
      <c r="AH61" s="39">
        <v>40.095548639999997</v>
      </c>
      <c r="AI61" s="39">
        <v>42.81418257</v>
      </c>
      <c r="AJ61" s="39">
        <v>45.374738440000002</v>
      </c>
      <c r="AK61" s="39">
        <v>47.720627729999997</v>
      </c>
      <c r="AL61" s="39">
        <v>49.80050799</v>
      </c>
      <c r="AM61" s="39">
        <v>51.571994429999997</v>
      </c>
      <c r="AN61">
        <v>53.064813479999998</v>
      </c>
      <c r="AO61">
        <v>54.387752560000003</v>
      </c>
      <c r="AP61">
        <v>54.753190269999997</v>
      </c>
      <c r="AQ61">
        <v>56.064299230000003</v>
      </c>
      <c r="AR61">
        <v>55.049045069999998</v>
      </c>
      <c r="AS61">
        <v>53.981105130000003</v>
      </c>
      <c r="AT61">
        <v>53.961166710000001</v>
      </c>
      <c r="AU61" s="39">
        <v>51.783889989999999</v>
      </c>
      <c r="AV61">
        <v>49.603794190000002</v>
      </c>
      <c r="AW61">
        <v>48.806357679999998</v>
      </c>
    </row>
    <row r="62" spans="2:99" x14ac:dyDescent="0.3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2.7266955249999998</v>
      </c>
      <c r="H62">
        <v>3.9565886259999998</v>
      </c>
      <c r="I62">
        <v>5.0925530869999998</v>
      </c>
      <c r="J62">
        <v>6.4837173630000002</v>
      </c>
      <c r="K62" s="39">
        <v>7.3274461039999998</v>
      </c>
      <c r="L62" s="39">
        <v>8.9045613340000003</v>
      </c>
      <c r="M62" s="39">
        <v>11.31661371</v>
      </c>
      <c r="N62" s="39">
        <v>15.696134259999999</v>
      </c>
      <c r="O62" s="39">
        <v>19.635280810000001</v>
      </c>
      <c r="P62" s="39">
        <v>23.761623010000001</v>
      </c>
      <c r="Q62" s="39">
        <v>28.693083470000001</v>
      </c>
      <c r="R62" s="39">
        <v>34.33232546</v>
      </c>
      <c r="S62" s="39">
        <v>67.156313470000001</v>
      </c>
      <c r="T62" s="39">
        <v>118.41360570000001</v>
      </c>
      <c r="U62" s="39">
        <v>199.4310614</v>
      </c>
      <c r="V62" s="39">
        <v>226.58011479999999</v>
      </c>
      <c r="W62" s="39">
        <v>254.6749284</v>
      </c>
      <c r="X62" s="39">
        <v>286.70483189999999</v>
      </c>
      <c r="Y62" s="39">
        <v>332.70654409999997</v>
      </c>
      <c r="Z62" s="39">
        <v>385.32873189999998</v>
      </c>
      <c r="AA62" s="39">
        <v>443.36405580000002</v>
      </c>
      <c r="AB62" s="39">
        <v>505.98520939999997</v>
      </c>
      <c r="AC62" s="39">
        <v>573.21178320000001</v>
      </c>
      <c r="AD62" s="39">
        <v>643.83285220000005</v>
      </c>
      <c r="AE62" s="39">
        <v>718.12704540000004</v>
      </c>
      <c r="AF62" s="39">
        <v>795.54452579999997</v>
      </c>
      <c r="AG62" s="39">
        <v>875.49384190000001</v>
      </c>
      <c r="AH62" s="39">
        <v>957.44809429999998</v>
      </c>
      <c r="AI62" s="39">
        <v>1039.386802</v>
      </c>
      <c r="AJ62" s="39">
        <v>1121.4641349999999</v>
      </c>
      <c r="AK62" s="39">
        <v>1202.6067969999999</v>
      </c>
      <c r="AL62" s="39">
        <v>1281.823666</v>
      </c>
      <c r="AM62" s="39">
        <v>1358.1759300000001</v>
      </c>
      <c r="AN62">
        <v>1433.001712</v>
      </c>
      <c r="AO62">
        <v>1507.4747339999999</v>
      </c>
      <c r="AP62">
        <v>1565.8221699999999</v>
      </c>
      <c r="AQ62">
        <v>1644.847739</v>
      </c>
      <c r="AR62">
        <v>1680.622073</v>
      </c>
      <c r="AS62">
        <v>1718.432722</v>
      </c>
      <c r="AT62">
        <v>1780.4362819999999</v>
      </c>
      <c r="AU62">
        <v>1802.1796790000001</v>
      </c>
      <c r="AV62">
        <v>1827.2713080000001</v>
      </c>
      <c r="AW62">
        <v>1884.4094749999999</v>
      </c>
    </row>
    <row r="63" spans="2:99" x14ac:dyDescent="0.3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0.78775974569999996</v>
      </c>
      <c r="G63" s="39">
        <v>1.0636840620000001</v>
      </c>
      <c r="H63">
        <v>1.5364235100000001</v>
      </c>
      <c r="I63">
        <v>1.9703277269999999</v>
      </c>
      <c r="J63">
        <v>2.4983767229999998</v>
      </c>
      <c r="K63" s="39">
        <v>2.8150831759999999</v>
      </c>
      <c r="L63" s="39">
        <v>3.409057529</v>
      </c>
      <c r="M63" s="39">
        <v>4.3093852500000001</v>
      </c>
      <c r="N63" s="39">
        <v>5.9529709710000001</v>
      </c>
      <c r="O63" s="39">
        <v>7.415952549</v>
      </c>
      <c r="P63" s="39">
        <v>8.9348570299999999</v>
      </c>
      <c r="Q63" s="39">
        <v>10.737936700000001</v>
      </c>
      <c r="R63" s="39">
        <v>12.784535719999999</v>
      </c>
      <c r="S63" s="39">
        <v>24.88417346</v>
      </c>
      <c r="T63" s="39">
        <v>43.642960530000003</v>
      </c>
      <c r="U63" s="39">
        <v>73.085129440000003</v>
      </c>
      <c r="V63" s="39">
        <v>82.539460070000004</v>
      </c>
      <c r="W63" s="39">
        <v>92.202331200000003</v>
      </c>
      <c r="X63" s="39">
        <v>103.1445521</v>
      </c>
      <c r="Y63" s="39">
        <v>118.948207</v>
      </c>
      <c r="Z63" s="39">
        <v>136.92582179999999</v>
      </c>
      <c r="AA63" s="39">
        <v>156.62752409999999</v>
      </c>
      <c r="AB63" s="39">
        <v>177.74643140000001</v>
      </c>
      <c r="AC63" s="39">
        <v>200.2775723</v>
      </c>
      <c r="AD63" s="39">
        <v>223.78845089999999</v>
      </c>
      <c r="AE63" s="39">
        <v>248.36563090000001</v>
      </c>
      <c r="AF63" s="39">
        <v>273.80685990000001</v>
      </c>
      <c r="AG63" s="39">
        <v>299.8986721</v>
      </c>
      <c r="AH63" s="39">
        <v>326.45251969999998</v>
      </c>
      <c r="AI63" s="39">
        <v>352.77802600000001</v>
      </c>
      <c r="AJ63" s="39">
        <v>378.93284629999999</v>
      </c>
      <c r="AK63" s="39">
        <v>404.55944030000001</v>
      </c>
      <c r="AL63" s="39">
        <v>429.33309059999999</v>
      </c>
      <c r="AM63" s="39">
        <v>452.958955</v>
      </c>
      <c r="AN63">
        <v>475.87958909999998</v>
      </c>
      <c r="AO63">
        <v>498.60259239999999</v>
      </c>
      <c r="AP63">
        <v>515.64456919999998</v>
      </c>
      <c r="AQ63">
        <v>539.91136089999998</v>
      </c>
      <c r="AR63">
        <v>549.13908200000003</v>
      </c>
      <c r="AS63">
        <v>559.10473520000005</v>
      </c>
      <c r="AT63">
        <v>577.38235689999999</v>
      </c>
      <c r="AU63">
        <v>581.89930900000002</v>
      </c>
      <c r="AV63">
        <v>587.62084860000004</v>
      </c>
      <c r="AW63">
        <v>604.20551680000005</v>
      </c>
    </row>
    <row r="64" spans="2:99" x14ac:dyDescent="0.3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6.3583411700000002E-3</v>
      </c>
      <c r="G64" s="39">
        <v>2.4689828599999998E-3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3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0.1297488527</v>
      </c>
      <c r="G65" s="39">
        <v>0.1722516965</v>
      </c>
      <c r="H65">
        <v>0.24530034649999999</v>
      </c>
      <c r="I65">
        <v>0.31113632940000002</v>
      </c>
      <c r="J65">
        <v>0.3898579311</v>
      </c>
      <c r="K65" s="39">
        <v>0.43557710199999999</v>
      </c>
      <c r="L65" s="39">
        <v>0.52241936580000004</v>
      </c>
      <c r="M65" s="39">
        <v>0.65106514169999996</v>
      </c>
      <c r="N65" s="39">
        <v>0.89014863460000004</v>
      </c>
      <c r="O65" s="39">
        <v>1.09762253</v>
      </c>
      <c r="P65" s="39">
        <v>1.3087626619999999</v>
      </c>
      <c r="Q65" s="39">
        <v>1.55614951</v>
      </c>
      <c r="R65" s="39">
        <v>1.8331899679999999</v>
      </c>
      <c r="S65" s="39">
        <v>3.5328157390000001</v>
      </c>
      <c r="T65" s="39">
        <v>6.1334612460000004</v>
      </c>
      <c r="U65" s="39">
        <v>10.16814724</v>
      </c>
      <c r="V65" s="39">
        <v>11.3719055</v>
      </c>
      <c r="W65" s="39">
        <v>12.58643994</v>
      </c>
      <c r="X65" s="39">
        <v>13.96035831</v>
      </c>
      <c r="Y65" s="39">
        <v>15.97798592</v>
      </c>
      <c r="Z65" s="39">
        <v>18.273182330000001</v>
      </c>
      <c r="AA65" s="39">
        <v>20.787411779999999</v>
      </c>
      <c r="AB65" s="39">
        <v>23.482203420000001</v>
      </c>
      <c r="AC65" s="39">
        <v>26.359379140000001</v>
      </c>
      <c r="AD65" s="39">
        <v>29.36461435</v>
      </c>
      <c r="AE65" s="39">
        <v>32.511785060000001</v>
      </c>
      <c r="AF65" s="39">
        <v>35.776945169999998</v>
      </c>
      <c r="AG65" s="39">
        <v>39.135020060000002</v>
      </c>
      <c r="AH65" s="39">
        <v>42.564434089999999</v>
      </c>
      <c r="AI65" s="39">
        <v>45.978401750000003</v>
      </c>
      <c r="AJ65" s="39">
        <v>49.387627260000002</v>
      </c>
      <c r="AK65" s="39">
        <v>52.748475220000003</v>
      </c>
      <c r="AL65" s="39">
        <v>56.021332389999998</v>
      </c>
      <c r="AM65" s="39">
        <v>59.169840739999998</v>
      </c>
      <c r="AN65">
        <v>62.254523030000001</v>
      </c>
      <c r="AO65">
        <v>65.337561699999995</v>
      </c>
      <c r="AP65">
        <v>67.71873454</v>
      </c>
      <c r="AQ65">
        <v>71.037967640000005</v>
      </c>
      <c r="AR65">
        <v>72.466566549999996</v>
      </c>
      <c r="AS65">
        <v>74.012884619999994</v>
      </c>
      <c r="AT65">
        <v>76.634957040000003</v>
      </c>
      <c r="AU65">
        <v>77.531316660000002</v>
      </c>
      <c r="AV65">
        <v>78.600408419999894</v>
      </c>
      <c r="AW65">
        <v>81.067792839999996</v>
      </c>
    </row>
    <row r="66" spans="2:49" x14ac:dyDescent="0.3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3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5.4164240069999998</v>
      </c>
      <c r="G67">
        <v>4.6477952509999998</v>
      </c>
      <c r="H67">
        <v>3.9084492989999999</v>
      </c>
      <c r="I67">
        <v>4.1822978400000004</v>
      </c>
      <c r="J67">
        <v>4.0741804159999999</v>
      </c>
      <c r="K67">
        <v>3.8837847110000001</v>
      </c>
      <c r="L67">
        <v>4.1168584089999998</v>
      </c>
      <c r="M67">
        <v>4.2892132319999998</v>
      </c>
      <c r="N67">
        <v>4.3030477779999998</v>
      </c>
      <c r="O67">
        <v>3.6405772519999999</v>
      </c>
      <c r="P67">
        <v>2.9801113539999999</v>
      </c>
      <c r="Q67">
        <v>2.5681387149999999</v>
      </c>
      <c r="R67">
        <v>2.373409176</v>
      </c>
      <c r="S67">
        <v>2.220788427</v>
      </c>
      <c r="T67">
        <v>2.1574961309999998</v>
      </c>
      <c r="U67">
        <v>2.1566909569999999</v>
      </c>
      <c r="V67">
        <v>2.1877723819999999</v>
      </c>
      <c r="W67">
        <v>2.2189317000000002</v>
      </c>
      <c r="X67">
        <v>2.2522085220000001</v>
      </c>
      <c r="Y67">
        <v>2.2869654509999999</v>
      </c>
      <c r="Z67">
        <v>2.3274294640000002</v>
      </c>
      <c r="AA67">
        <v>2.3726143340000001</v>
      </c>
      <c r="AB67">
        <v>2.4223402279999999</v>
      </c>
      <c r="AC67">
        <v>2.4759316729999998</v>
      </c>
      <c r="AD67">
        <v>2.5308555799999999</v>
      </c>
      <c r="AE67">
        <v>2.584991053</v>
      </c>
      <c r="AF67">
        <v>2.6385263550000002</v>
      </c>
      <c r="AG67">
        <v>2.691590835</v>
      </c>
      <c r="AH67">
        <v>2.7451203</v>
      </c>
      <c r="AI67">
        <v>2.7970131349999998</v>
      </c>
      <c r="AJ67">
        <v>2.8488841740000002</v>
      </c>
      <c r="AK67">
        <v>2.9022447969999998</v>
      </c>
      <c r="AL67">
        <v>2.9564627730000002</v>
      </c>
      <c r="AM67">
        <v>3.0115286069999998</v>
      </c>
      <c r="AN67">
        <v>3.0667266870000001</v>
      </c>
      <c r="AO67">
        <v>3.1238806480000001</v>
      </c>
      <c r="AP67">
        <v>3.17714535</v>
      </c>
      <c r="AQ67">
        <v>3.242938594</v>
      </c>
      <c r="AR67">
        <v>3.2945373610000002</v>
      </c>
      <c r="AS67">
        <v>3.350563534</v>
      </c>
      <c r="AT67">
        <v>3.4211433410000001</v>
      </c>
      <c r="AU67">
        <v>3.4803362670000002</v>
      </c>
      <c r="AV67">
        <v>3.5429688239999999</v>
      </c>
      <c r="AW67">
        <v>3.6258269680000002</v>
      </c>
    </row>
    <row r="68" spans="2:49" x14ac:dyDescent="0.35">
      <c r="B68" t="s">
        <v>168</v>
      </c>
      <c r="C68">
        <v>0.35839918454870201</v>
      </c>
      <c r="D68">
        <v>0.36415339938413299</v>
      </c>
      <c r="E68">
        <v>0.37</v>
      </c>
      <c r="F68">
        <v>0.36106830909999998</v>
      </c>
      <c r="G68">
        <v>0.35159272850000001</v>
      </c>
      <c r="H68">
        <v>0.34199237700000001</v>
      </c>
      <c r="I68">
        <v>0.33407427169999998</v>
      </c>
      <c r="J68">
        <v>0.32619626839999999</v>
      </c>
      <c r="K68">
        <v>0.317468792</v>
      </c>
      <c r="L68">
        <v>0.30795475249999998</v>
      </c>
      <c r="M68">
        <v>0.29876963340000001</v>
      </c>
      <c r="N68">
        <v>0.29081887270000001</v>
      </c>
      <c r="O68">
        <v>0.2849896563</v>
      </c>
      <c r="P68">
        <v>0.28033719610000002</v>
      </c>
      <c r="Q68">
        <v>0.2752367953</v>
      </c>
      <c r="R68">
        <v>0.2680865711</v>
      </c>
      <c r="S68">
        <v>0.26094313460000002</v>
      </c>
      <c r="T68">
        <v>0.25415946449999999</v>
      </c>
      <c r="U68">
        <v>0.2474778466</v>
      </c>
      <c r="V68">
        <v>0.2397396695</v>
      </c>
      <c r="W68">
        <v>0.23172389530000001</v>
      </c>
      <c r="X68">
        <v>0.22316310959999999</v>
      </c>
      <c r="Y68">
        <v>0.21473696619999999</v>
      </c>
      <c r="Z68">
        <v>0.20707790409999999</v>
      </c>
      <c r="AA68">
        <v>0.20037472579999999</v>
      </c>
      <c r="AB68">
        <v>0.1945424429</v>
      </c>
      <c r="AC68">
        <v>0.18942583369999999</v>
      </c>
      <c r="AD68">
        <v>0.1848791742</v>
      </c>
      <c r="AE68">
        <v>0.1807759306</v>
      </c>
      <c r="AF68">
        <v>0.17701869040000001</v>
      </c>
      <c r="AG68">
        <v>0.17353815289999999</v>
      </c>
      <c r="AH68">
        <v>0.17028995929999999</v>
      </c>
      <c r="AI68">
        <v>0.16722676289999999</v>
      </c>
      <c r="AJ68">
        <v>0.16429678710000001</v>
      </c>
      <c r="AK68" s="39">
        <v>0.1614711274</v>
      </c>
      <c r="AL68" s="39">
        <v>0.1587297191</v>
      </c>
      <c r="AM68" s="39">
        <v>0.15605808509999999</v>
      </c>
      <c r="AN68" s="39">
        <v>0.15344439739999999</v>
      </c>
      <c r="AO68" s="39">
        <v>0.15086774559999999</v>
      </c>
      <c r="AP68" s="39">
        <v>0.14831950930000001</v>
      </c>
      <c r="AQ68" s="39">
        <v>0.1458021427</v>
      </c>
      <c r="AR68" s="39">
        <v>0.143334138</v>
      </c>
      <c r="AS68" s="39">
        <v>0.1408733905</v>
      </c>
      <c r="AT68" s="39">
        <v>0.13841186420000001</v>
      </c>
      <c r="AU68" s="39">
        <v>0.13596420519999999</v>
      </c>
      <c r="AV68">
        <v>0.1334972928</v>
      </c>
      <c r="AW68">
        <v>0.13105575489999999</v>
      </c>
    </row>
    <row r="69" spans="2:49" x14ac:dyDescent="0.3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3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3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3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2.2757916310000001</v>
      </c>
      <c r="G72">
        <v>2.1975103979999999</v>
      </c>
      <c r="H72">
        <v>2.2363740089999999</v>
      </c>
      <c r="I72">
        <v>2.3300442690000001</v>
      </c>
      <c r="J72">
        <v>2.2497393520000002</v>
      </c>
      <c r="K72">
        <v>2.1986241679999998</v>
      </c>
      <c r="L72">
        <v>2.0972646020000001</v>
      </c>
      <c r="M72">
        <v>2.1948168469999998</v>
      </c>
      <c r="N72">
        <v>2.2482286029999998</v>
      </c>
      <c r="O72">
        <v>2.366539028</v>
      </c>
      <c r="P72">
        <v>2.424416275</v>
      </c>
      <c r="Q72">
        <v>2.416165436</v>
      </c>
      <c r="R72">
        <v>2.449889159</v>
      </c>
      <c r="S72">
        <v>2.5457516459999998</v>
      </c>
      <c r="T72">
        <v>2.618172328</v>
      </c>
      <c r="U72">
        <v>2.650069454</v>
      </c>
      <c r="V72">
        <v>2.657330961</v>
      </c>
      <c r="W72">
        <v>2.6301574190000001</v>
      </c>
      <c r="X72">
        <v>2.5810327769999999</v>
      </c>
      <c r="Y72">
        <v>2.5609367139999999</v>
      </c>
      <c r="Z72">
        <v>2.5698641539999998</v>
      </c>
      <c r="AA72">
        <v>2.5994071980000002</v>
      </c>
      <c r="AB72">
        <v>2.6426413470000001</v>
      </c>
      <c r="AC72">
        <v>2.694368619</v>
      </c>
      <c r="AD72">
        <v>2.7504060429999999</v>
      </c>
      <c r="AE72">
        <v>2.807682952</v>
      </c>
      <c r="AF72">
        <v>2.865090242</v>
      </c>
      <c r="AG72">
        <v>2.9221000190000002</v>
      </c>
      <c r="AH72">
        <v>2.9788943890000001</v>
      </c>
      <c r="AI72">
        <v>3.032576105</v>
      </c>
      <c r="AJ72">
        <v>3.0840484429999999</v>
      </c>
      <c r="AK72">
        <v>3.1343054929999998</v>
      </c>
      <c r="AL72">
        <v>3.1836525089999999</v>
      </c>
      <c r="AM72">
        <v>3.2326669749999999</v>
      </c>
      <c r="AN72">
        <v>3.2797527209999999</v>
      </c>
      <c r="AO72">
        <v>3.3290938919999999</v>
      </c>
      <c r="AP72">
        <v>3.3725412260000001</v>
      </c>
      <c r="AQ72">
        <v>3.4330327189999998</v>
      </c>
      <c r="AR72">
        <v>3.4772514170000002</v>
      </c>
      <c r="AS72">
        <v>3.517733539</v>
      </c>
      <c r="AT72">
        <v>3.5754944270000002</v>
      </c>
      <c r="AU72">
        <v>3.6188435019999998</v>
      </c>
      <c r="AV72">
        <v>3.6606955499999998</v>
      </c>
      <c r="AW72">
        <v>3.7270755489999998</v>
      </c>
    </row>
    <row r="73" spans="2:49" x14ac:dyDescent="0.3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18.051476170000001</v>
      </c>
      <c r="G73">
        <v>17.04455145</v>
      </c>
      <c r="H73">
        <v>15.74533591</v>
      </c>
      <c r="I73">
        <v>16.121300300000001</v>
      </c>
      <c r="J73">
        <v>16.391880749999999</v>
      </c>
      <c r="K73">
        <v>15.106512739999999</v>
      </c>
      <c r="L73">
        <v>14.66376034</v>
      </c>
      <c r="M73">
        <v>14.83949413</v>
      </c>
      <c r="N73">
        <v>15.40443484</v>
      </c>
      <c r="O73">
        <v>15.33913158</v>
      </c>
      <c r="P73">
        <v>14.49809662</v>
      </c>
      <c r="Q73">
        <v>13.430486719999999</v>
      </c>
      <c r="R73">
        <v>12.78753539</v>
      </c>
      <c r="S73">
        <v>12.675619449999999</v>
      </c>
      <c r="T73">
        <v>12.57006926</v>
      </c>
      <c r="U73">
        <v>12.59385073</v>
      </c>
      <c r="V73">
        <v>12.73865619</v>
      </c>
      <c r="W73">
        <v>12.729382859999999</v>
      </c>
      <c r="X73">
        <v>12.67855196</v>
      </c>
      <c r="Y73">
        <v>12.651802310000001</v>
      </c>
      <c r="Z73">
        <v>12.75551192</v>
      </c>
      <c r="AA73">
        <v>12.94439923</v>
      </c>
      <c r="AB73">
        <v>13.190273080000001</v>
      </c>
      <c r="AC73">
        <v>13.47368178</v>
      </c>
      <c r="AD73">
        <v>13.77802586</v>
      </c>
      <c r="AE73">
        <v>14.075796840000001</v>
      </c>
      <c r="AF73">
        <v>14.36648074</v>
      </c>
      <c r="AG73">
        <v>14.65037235</v>
      </c>
      <c r="AH73">
        <v>14.938512340000001</v>
      </c>
      <c r="AI73">
        <v>15.198735559999999</v>
      </c>
      <c r="AJ73">
        <v>15.446968139999999</v>
      </c>
      <c r="AK73">
        <v>15.70353444</v>
      </c>
      <c r="AL73">
        <v>15.95975889</v>
      </c>
      <c r="AM73">
        <v>16.21603636</v>
      </c>
      <c r="AN73">
        <v>16.45862296</v>
      </c>
      <c r="AO73">
        <v>16.701019840000001</v>
      </c>
      <c r="AP73">
        <v>16.90792441</v>
      </c>
      <c r="AQ73">
        <v>17.204094520000002</v>
      </c>
      <c r="AR73">
        <v>17.396822969999999</v>
      </c>
      <c r="AS73">
        <v>17.602940910000001</v>
      </c>
      <c r="AT73">
        <v>17.904471350000001</v>
      </c>
      <c r="AU73">
        <v>18.123386020000002</v>
      </c>
      <c r="AV73">
        <v>18.355762949999999</v>
      </c>
      <c r="AW73">
        <v>18.744177019999999</v>
      </c>
    </row>
    <row r="74" spans="2:49" x14ac:dyDescent="0.3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9.5741650099999998</v>
      </c>
      <c r="G74">
        <v>8.9010217770000004</v>
      </c>
      <c r="H74">
        <v>9.1404454000000008</v>
      </c>
      <c r="I74">
        <v>8.4779943519999996</v>
      </c>
      <c r="J74">
        <v>7.8888886820000002</v>
      </c>
      <c r="K74">
        <v>7.4613382110000002</v>
      </c>
      <c r="L74">
        <v>7.2909004499999996</v>
      </c>
      <c r="M74">
        <v>7.1576718169999998</v>
      </c>
      <c r="N74">
        <v>7.2384739099999997</v>
      </c>
      <c r="O74">
        <v>7.2341959510000002</v>
      </c>
      <c r="P74">
        <v>6.9704743789999997</v>
      </c>
      <c r="Q74">
        <v>6.6491071489999998</v>
      </c>
      <c r="R74">
        <v>6.6498163339999996</v>
      </c>
      <c r="S74">
        <v>6.8810472349999996</v>
      </c>
      <c r="T74">
        <v>6.8123494960000004</v>
      </c>
      <c r="U74">
        <v>6.678044259</v>
      </c>
      <c r="V74">
        <v>6.4875252449999996</v>
      </c>
      <c r="W74">
        <v>6.264347549</v>
      </c>
      <c r="X74">
        <v>6.0144026330000004</v>
      </c>
      <c r="Y74">
        <v>5.8289030840000002</v>
      </c>
      <c r="Z74">
        <v>5.6970182969999996</v>
      </c>
      <c r="AA74">
        <v>5.6041989770000002</v>
      </c>
      <c r="AB74">
        <v>5.5376677660000002</v>
      </c>
      <c r="AC74">
        <v>5.485898401</v>
      </c>
      <c r="AD74">
        <v>5.4292552680000004</v>
      </c>
      <c r="AE74">
        <v>5.3710818720000004</v>
      </c>
      <c r="AF74">
        <v>5.3117183089999997</v>
      </c>
      <c r="AG74">
        <v>5.2515318799999999</v>
      </c>
      <c r="AH74">
        <v>5.1920095980000003</v>
      </c>
      <c r="AI74">
        <v>5.1251540760000003</v>
      </c>
      <c r="AJ74">
        <v>5.0587455669999999</v>
      </c>
      <c r="AK74">
        <v>4.9937892570000004</v>
      </c>
      <c r="AL74">
        <v>4.9297064080000004</v>
      </c>
      <c r="AM74">
        <v>4.8662884899999996</v>
      </c>
      <c r="AN74">
        <v>4.8013891629999996</v>
      </c>
      <c r="AO74">
        <v>4.73648165</v>
      </c>
      <c r="AP74">
        <v>4.6724964529999999</v>
      </c>
      <c r="AQ74">
        <v>4.6088764409999996</v>
      </c>
      <c r="AR74">
        <v>4.5471338660000002</v>
      </c>
      <c r="AS74">
        <v>4.4844887980000001</v>
      </c>
      <c r="AT74">
        <v>4.4229370790000004</v>
      </c>
      <c r="AU74">
        <v>4.3619042910000001</v>
      </c>
      <c r="AV74">
        <v>4.3009789530000004</v>
      </c>
      <c r="AW74">
        <v>4.2436279700000004</v>
      </c>
    </row>
    <row r="75" spans="2:49" x14ac:dyDescent="0.3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4.84259898</v>
      </c>
      <c r="G75">
        <v>4.6901234760000001</v>
      </c>
      <c r="H75">
        <v>4.5877455840000003</v>
      </c>
      <c r="I75">
        <v>4.565609341</v>
      </c>
      <c r="J75">
        <v>4.38160887</v>
      </c>
      <c r="K75">
        <v>4.1177305840000002</v>
      </c>
      <c r="L75">
        <v>3.9773922129999999</v>
      </c>
      <c r="M75">
        <v>3.9607290050000001</v>
      </c>
      <c r="N75">
        <v>4.1037026699999997</v>
      </c>
      <c r="O75">
        <v>4.136161821</v>
      </c>
      <c r="P75">
        <v>3.932835308</v>
      </c>
      <c r="Q75">
        <v>3.6089289080000002</v>
      </c>
      <c r="R75">
        <v>3.3578662860000001</v>
      </c>
      <c r="S75">
        <v>3.2045853019999999</v>
      </c>
      <c r="T75">
        <v>3.117742818</v>
      </c>
      <c r="U75">
        <v>3.0512866000000001</v>
      </c>
      <c r="V75">
        <v>3.0058882489999998</v>
      </c>
      <c r="W75">
        <v>2.9519265269999999</v>
      </c>
      <c r="X75">
        <v>2.8938977709999998</v>
      </c>
      <c r="Y75">
        <v>2.8730660339999998</v>
      </c>
      <c r="Z75">
        <v>2.8916138990000002</v>
      </c>
      <c r="AA75">
        <v>2.9369775580000002</v>
      </c>
      <c r="AB75">
        <v>2.9982264980000002</v>
      </c>
      <c r="AC75">
        <v>3.0669461259999999</v>
      </c>
      <c r="AD75">
        <v>3.136279917</v>
      </c>
      <c r="AE75">
        <v>3.2022090689999998</v>
      </c>
      <c r="AF75">
        <v>3.263803674</v>
      </c>
      <c r="AG75">
        <v>3.321093742</v>
      </c>
      <c r="AH75">
        <v>3.3752873380000001</v>
      </c>
      <c r="AI75">
        <v>3.423106609</v>
      </c>
      <c r="AJ75">
        <v>3.4665060599999999</v>
      </c>
      <c r="AK75">
        <v>3.507207433</v>
      </c>
      <c r="AL75">
        <v>3.5455968850000001</v>
      </c>
      <c r="AM75">
        <v>3.582438582</v>
      </c>
      <c r="AN75">
        <v>3.6163628430000001</v>
      </c>
      <c r="AO75">
        <v>3.6526516089999999</v>
      </c>
      <c r="AP75">
        <v>3.6809052109999998</v>
      </c>
      <c r="AQ75">
        <v>3.7305488219999998</v>
      </c>
      <c r="AR75">
        <v>3.7600054009999999</v>
      </c>
      <c r="AS75">
        <v>3.7898035779999999</v>
      </c>
      <c r="AT75">
        <v>3.8428932850000002</v>
      </c>
      <c r="AU75">
        <v>3.8804135849999999</v>
      </c>
      <c r="AV75">
        <v>3.9219042960000001</v>
      </c>
      <c r="AW75">
        <v>3.9962848860000002</v>
      </c>
    </row>
    <row r="76" spans="2:49" x14ac:dyDescent="0.3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27.492161769999999</v>
      </c>
      <c r="H76">
        <v>27.39773113</v>
      </c>
      <c r="I76">
        <v>27.265162100000001</v>
      </c>
      <c r="J76">
        <v>27.085600769999999</v>
      </c>
      <c r="K76">
        <v>26.670772329999998</v>
      </c>
      <c r="L76">
        <v>26.200169129999999</v>
      </c>
      <c r="M76">
        <v>25.763258459999999</v>
      </c>
      <c r="N76">
        <v>25.519026780000001</v>
      </c>
      <c r="O76">
        <v>25.27827607</v>
      </c>
      <c r="P76">
        <v>25.03803465</v>
      </c>
      <c r="Q76">
        <v>24.789879500000001</v>
      </c>
      <c r="R76">
        <v>24.540080620000001</v>
      </c>
      <c r="S76">
        <v>24.403256519999999</v>
      </c>
      <c r="T76">
        <v>24.229303640000001</v>
      </c>
      <c r="U76">
        <v>23.89781417</v>
      </c>
      <c r="V76">
        <v>23.53155456</v>
      </c>
      <c r="W76">
        <v>23.118321760000001</v>
      </c>
      <c r="X76">
        <v>22.666950620000001</v>
      </c>
      <c r="Y76">
        <v>22.22842369</v>
      </c>
      <c r="Z76">
        <v>21.801637450000001</v>
      </c>
      <c r="AA76">
        <v>21.37772691</v>
      </c>
      <c r="AB76">
        <v>20.946676310000001</v>
      </c>
      <c r="AC76">
        <v>20.50081393</v>
      </c>
      <c r="AD76">
        <v>20.03247846</v>
      </c>
      <c r="AE76">
        <v>19.53758066</v>
      </c>
      <c r="AF76">
        <v>19.01369545</v>
      </c>
      <c r="AG76">
        <v>18.460030740000001</v>
      </c>
      <c r="AH76">
        <v>17.877404980000001</v>
      </c>
      <c r="AI76">
        <v>17.266679100000001</v>
      </c>
      <c r="AJ76">
        <v>16.631095770000002</v>
      </c>
      <c r="AK76">
        <v>15.97459308</v>
      </c>
      <c r="AL76">
        <v>15.30161337</v>
      </c>
      <c r="AM76">
        <v>14.61698058</v>
      </c>
      <c r="AN76">
        <v>13.926316480000001</v>
      </c>
      <c r="AO76">
        <v>13.23545741</v>
      </c>
      <c r="AP76">
        <v>12.546173420000001</v>
      </c>
      <c r="AQ76">
        <v>11.8684189</v>
      </c>
      <c r="AR76">
        <v>11.1990508</v>
      </c>
      <c r="AS76">
        <v>10.543735440000001</v>
      </c>
      <c r="AT76">
        <v>9.9095645060000006</v>
      </c>
      <c r="AU76">
        <v>9.2951843660000009</v>
      </c>
      <c r="AV76">
        <v>8.7037718969999904</v>
      </c>
      <c r="AW76">
        <v>8.1394542449999996</v>
      </c>
    </row>
    <row r="77" spans="2:49" x14ac:dyDescent="0.35">
      <c r="B77" t="s">
        <v>177</v>
      </c>
      <c r="C77">
        <v>21.139912734115001</v>
      </c>
      <c r="D77">
        <v>21.4793208709597</v>
      </c>
      <c r="E77">
        <v>21.824178320000001</v>
      </c>
      <c r="F77">
        <v>22.09001112</v>
      </c>
      <c r="G77">
        <v>20.993221989999999</v>
      </c>
      <c r="H77">
        <v>19.019584569999999</v>
      </c>
      <c r="I77">
        <v>19.370106750000001</v>
      </c>
      <c r="J77">
        <v>19.12737388</v>
      </c>
      <c r="K77">
        <v>18.3446824</v>
      </c>
      <c r="L77">
        <v>17.86890202</v>
      </c>
      <c r="M77">
        <v>17.796650110000002</v>
      </c>
      <c r="N77">
        <v>17.411928249999999</v>
      </c>
      <c r="O77">
        <v>17.982118459999999</v>
      </c>
      <c r="P77">
        <v>18.349515960000002</v>
      </c>
      <c r="Q77">
        <v>18.477473610000001</v>
      </c>
      <c r="R77">
        <v>18.80492821</v>
      </c>
      <c r="S77">
        <v>19.397782889999998</v>
      </c>
      <c r="T77">
        <v>19.660564789999999</v>
      </c>
      <c r="U77">
        <v>19.762454389999998</v>
      </c>
      <c r="V77">
        <v>19.824466510000001</v>
      </c>
      <c r="W77">
        <v>19.509363860000001</v>
      </c>
      <c r="X77">
        <v>18.987036069999998</v>
      </c>
      <c r="Y77">
        <v>18.504467569999999</v>
      </c>
      <c r="Z77">
        <v>18.123824599999999</v>
      </c>
      <c r="AA77">
        <v>17.839844960000001</v>
      </c>
      <c r="AB77">
        <v>17.638434320000002</v>
      </c>
      <c r="AC77">
        <v>17.50422854</v>
      </c>
      <c r="AD77">
        <v>17.092533530000001</v>
      </c>
      <c r="AE77">
        <v>16.670879960000001</v>
      </c>
      <c r="AF77">
        <v>16.239295590000001</v>
      </c>
      <c r="AG77">
        <v>15.79637529</v>
      </c>
      <c r="AH77">
        <v>15.3450294</v>
      </c>
      <c r="AI77">
        <v>14.873845210000001</v>
      </c>
      <c r="AJ77">
        <v>14.389094910000001</v>
      </c>
      <c r="AK77">
        <v>13.90716542</v>
      </c>
      <c r="AL77">
        <v>13.42188157</v>
      </c>
      <c r="AM77">
        <v>12.95518373</v>
      </c>
      <c r="AN77">
        <v>12.522931399999999</v>
      </c>
      <c r="AO77">
        <v>12.379071550000001</v>
      </c>
      <c r="AP77">
        <v>11.649936439999999</v>
      </c>
      <c r="AQ77">
        <v>12.31641421</v>
      </c>
      <c r="AR77">
        <v>11.307368260000001</v>
      </c>
      <c r="AS77">
        <v>10.60392663</v>
      </c>
      <c r="AT77">
        <v>11.02372173</v>
      </c>
      <c r="AU77">
        <v>10.18450597</v>
      </c>
      <c r="AV77">
        <v>9.6002340670000006</v>
      </c>
      <c r="AW77">
        <v>10.110966749999999</v>
      </c>
    </row>
    <row r="78" spans="2:49" x14ac:dyDescent="0.3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0.29671050900000001</v>
      </c>
      <c r="G78">
        <v>0.29725354939999998</v>
      </c>
      <c r="H78">
        <v>0.28431330929999998</v>
      </c>
      <c r="I78">
        <v>0.29919810320000001</v>
      </c>
      <c r="J78">
        <v>0.30321377579999997</v>
      </c>
      <c r="K78">
        <v>0.31208723719999998</v>
      </c>
      <c r="L78">
        <v>0.29978236959999999</v>
      </c>
      <c r="M78">
        <v>0.30706646679999999</v>
      </c>
      <c r="N78">
        <v>0.29323959999999999</v>
      </c>
      <c r="O78">
        <v>0.28667524890000001</v>
      </c>
      <c r="P78">
        <v>0.29121030199999998</v>
      </c>
      <c r="Q78">
        <v>0.30350316659999999</v>
      </c>
      <c r="R78">
        <v>0.30526129359999998</v>
      </c>
      <c r="S78">
        <v>0.29166606810000001</v>
      </c>
      <c r="T78">
        <v>0.29056476390000002</v>
      </c>
      <c r="U78">
        <v>0.29460695980000001</v>
      </c>
      <c r="V78">
        <v>0.30173267500000001</v>
      </c>
      <c r="W78">
        <v>0.30917185920000001</v>
      </c>
      <c r="X78">
        <v>0.316590025</v>
      </c>
      <c r="Y78">
        <v>0.32048763340000003</v>
      </c>
      <c r="Z78">
        <v>0.3225847523</v>
      </c>
      <c r="AA78">
        <v>0.32383111199999998</v>
      </c>
      <c r="AB78">
        <v>0.32485271809999999</v>
      </c>
      <c r="AC78">
        <v>0.32608136929999998</v>
      </c>
      <c r="AD78">
        <v>0.32867044670000001</v>
      </c>
      <c r="AE78">
        <v>0.33246283409999999</v>
      </c>
      <c r="AF78">
        <v>0.33721161640000002</v>
      </c>
      <c r="AG78">
        <v>0.34269714449999999</v>
      </c>
      <c r="AH78">
        <v>0.34872144779999997</v>
      </c>
      <c r="AI78">
        <v>0.35528502709999998</v>
      </c>
      <c r="AJ78">
        <v>0.36211263690000001</v>
      </c>
      <c r="AK78">
        <v>0.36903208399999998</v>
      </c>
      <c r="AL78">
        <v>0.37597848779999998</v>
      </c>
      <c r="AM78">
        <v>0.38295623919999999</v>
      </c>
      <c r="AN78">
        <v>0.38998241680000001</v>
      </c>
      <c r="AO78">
        <v>0.39723277150000003</v>
      </c>
      <c r="AP78">
        <v>0.40408494220000002</v>
      </c>
      <c r="AQ78">
        <v>0.4120381501</v>
      </c>
      <c r="AR78">
        <v>0.41893459570000002</v>
      </c>
      <c r="AS78">
        <v>0.42559429669999999</v>
      </c>
      <c r="AT78">
        <v>0.43333388900000003</v>
      </c>
      <c r="AU78">
        <v>0.44009135109999997</v>
      </c>
      <c r="AV78">
        <v>0.44659518129999998</v>
      </c>
      <c r="AW78">
        <v>0.454557665</v>
      </c>
    </row>
    <row r="79" spans="2:49" x14ac:dyDescent="0.35">
      <c r="B79" t="s">
        <v>179</v>
      </c>
      <c r="C79">
        <v>11.323476938849501</v>
      </c>
      <c r="D79">
        <v>11.5052790237851</v>
      </c>
      <c r="E79">
        <v>11.69</v>
      </c>
      <c r="F79">
        <v>11.77969205</v>
      </c>
      <c r="G79">
        <v>11.68075387</v>
      </c>
      <c r="H79">
        <v>10.22163621</v>
      </c>
      <c r="I79">
        <v>10.667487120000001</v>
      </c>
      <c r="J79">
        <v>11.07513939</v>
      </c>
      <c r="K79">
        <v>10.89339053</v>
      </c>
      <c r="L79">
        <v>10.68412268</v>
      </c>
      <c r="M79">
        <v>10.575693429999999</v>
      </c>
      <c r="N79">
        <v>10.285506440000001</v>
      </c>
      <c r="O79">
        <v>10.015052130000001</v>
      </c>
      <c r="P79">
        <v>9.8674319260000001</v>
      </c>
      <c r="Q79">
        <v>9.8388112949999904</v>
      </c>
      <c r="R79">
        <v>9.6417854330000008</v>
      </c>
      <c r="S79">
        <v>9.3353768840000004</v>
      </c>
      <c r="T79">
        <v>9.1639150730000001</v>
      </c>
      <c r="U79">
        <v>9.1768029940000009</v>
      </c>
      <c r="V79">
        <v>9.2969097109999996</v>
      </c>
      <c r="W79">
        <v>9.433863959</v>
      </c>
      <c r="X79">
        <v>9.5967992609999904</v>
      </c>
      <c r="Y79">
        <v>9.7017333279999995</v>
      </c>
      <c r="Z79">
        <v>9.7982187449999998</v>
      </c>
      <c r="AA79">
        <v>9.8957049129999994</v>
      </c>
      <c r="AB79">
        <v>9.9994025149999999</v>
      </c>
      <c r="AC79">
        <v>10.113095</v>
      </c>
      <c r="AD79">
        <v>10.257450759999999</v>
      </c>
      <c r="AE79">
        <v>10.426024529999999</v>
      </c>
      <c r="AF79">
        <v>10.614574899999999</v>
      </c>
      <c r="AG79">
        <v>10.81912241</v>
      </c>
      <c r="AH79">
        <v>11.03722385</v>
      </c>
      <c r="AI79">
        <v>11.261169450000001</v>
      </c>
      <c r="AJ79">
        <v>11.490532379999999</v>
      </c>
      <c r="AK79">
        <v>11.72561964</v>
      </c>
      <c r="AL79">
        <v>11.96416569</v>
      </c>
      <c r="AM79">
        <v>12.206104549999999</v>
      </c>
      <c r="AN79">
        <v>12.44708548</v>
      </c>
      <c r="AO79">
        <v>12.694093949999999</v>
      </c>
      <c r="AP79">
        <v>12.926610719999999</v>
      </c>
      <c r="AQ79">
        <v>13.19931424</v>
      </c>
      <c r="AR79">
        <v>13.42559193</v>
      </c>
      <c r="AS79">
        <v>13.65880883</v>
      </c>
      <c r="AT79">
        <v>13.93267283</v>
      </c>
      <c r="AU79">
        <v>14.16560001</v>
      </c>
      <c r="AV79">
        <v>14.40388499</v>
      </c>
      <c r="AW79">
        <v>14.69910612</v>
      </c>
    </row>
    <row r="80" spans="2:49" x14ac:dyDescent="0.3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12.963729730000001</v>
      </c>
      <c r="G80">
        <v>13.366245380000001</v>
      </c>
      <c r="H80">
        <v>13.046318210000001</v>
      </c>
      <c r="I80">
        <v>13.356656640000001</v>
      </c>
      <c r="J80">
        <v>13.726396449999999</v>
      </c>
      <c r="K80">
        <v>14.034439989999999</v>
      </c>
      <c r="L80">
        <v>14.05932664</v>
      </c>
      <c r="M80">
        <v>14.01239541</v>
      </c>
      <c r="N80">
        <v>13.804724759999999</v>
      </c>
      <c r="O80">
        <v>13.63704424</v>
      </c>
      <c r="P80">
        <v>13.80243016</v>
      </c>
      <c r="Q80">
        <v>14.113608210000001</v>
      </c>
      <c r="R80">
        <v>14.06538995</v>
      </c>
      <c r="S80">
        <v>13.83974652</v>
      </c>
      <c r="T80">
        <v>13.79699849</v>
      </c>
      <c r="U80">
        <v>13.87369307</v>
      </c>
      <c r="V80">
        <v>13.942125239999999</v>
      </c>
      <c r="W80">
        <v>14.03423901</v>
      </c>
      <c r="X80">
        <v>14.12498649</v>
      </c>
      <c r="Y80">
        <v>14.10546049</v>
      </c>
      <c r="Z80">
        <v>14.07309364</v>
      </c>
      <c r="AA80">
        <v>14.04348057</v>
      </c>
      <c r="AB80">
        <v>14.01975715</v>
      </c>
      <c r="AC80">
        <v>14.00364843</v>
      </c>
      <c r="AD80">
        <v>14.01411265</v>
      </c>
      <c r="AE80">
        <v>14.04170304</v>
      </c>
      <c r="AF80">
        <v>14.081192079999999</v>
      </c>
      <c r="AG80">
        <v>14.130318839999999</v>
      </c>
      <c r="AH80">
        <v>14.187183129999999</v>
      </c>
      <c r="AI80">
        <v>14.2488466</v>
      </c>
      <c r="AJ80">
        <v>14.311915730000001</v>
      </c>
      <c r="AK80">
        <v>14.37511417</v>
      </c>
      <c r="AL80">
        <v>14.43828575</v>
      </c>
      <c r="AM80">
        <v>14.500177730000001</v>
      </c>
      <c r="AN80">
        <v>14.562415420000001</v>
      </c>
      <c r="AO80">
        <v>14.61814015</v>
      </c>
      <c r="AP80">
        <v>14.676489289999999</v>
      </c>
      <c r="AQ80">
        <v>14.71323112</v>
      </c>
      <c r="AR80">
        <v>14.77105544</v>
      </c>
      <c r="AS80">
        <v>14.81895183</v>
      </c>
      <c r="AT80">
        <v>14.84503273</v>
      </c>
      <c r="AU80">
        <v>14.88807415</v>
      </c>
      <c r="AV80">
        <v>14.91879716</v>
      </c>
      <c r="AW80">
        <v>14.929679200000001</v>
      </c>
    </row>
    <row r="81" spans="2:99" x14ac:dyDescent="0.35">
      <c r="B81" t="s">
        <v>181</v>
      </c>
      <c r="C81">
        <v>10.826676236859401</v>
      </c>
      <c r="D81">
        <v>11.000502025829901</v>
      </c>
      <c r="E81">
        <v>11.17711864</v>
      </c>
      <c r="F81">
        <v>11.650875940000001</v>
      </c>
      <c r="G81">
        <v>12.070343360000001</v>
      </c>
      <c r="H81">
        <v>11.456384099999999</v>
      </c>
      <c r="I81">
        <v>11.91880935</v>
      </c>
      <c r="J81">
        <v>12.31152627</v>
      </c>
      <c r="K81">
        <v>12.404113949999999</v>
      </c>
      <c r="L81">
        <v>12.334739539999999</v>
      </c>
      <c r="M81">
        <v>12.343406099999999</v>
      </c>
      <c r="N81">
        <v>12.382575490000001</v>
      </c>
      <c r="O81">
        <v>12.49951703</v>
      </c>
      <c r="P81">
        <v>12.55000587</v>
      </c>
      <c r="Q81">
        <v>12.500955080000001</v>
      </c>
      <c r="R81">
        <v>12.160987629999999</v>
      </c>
      <c r="S81">
        <v>11.64749812</v>
      </c>
      <c r="T81">
        <v>11.247709990000001</v>
      </c>
      <c r="U81">
        <v>10.936794219999999</v>
      </c>
      <c r="V81">
        <v>10.73568944</v>
      </c>
      <c r="W81">
        <v>10.557661</v>
      </c>
      <c r="X81">
        <v>10.407232430000001</v>
      </c>
      <c r="Y81">
        <v>10.324077279999999</v>
      </c>
      <c r="Z81">
        <v>10.306987660000001</v>
      </c>
      <c r="AA81">
        <v>10.328885189999999</v>
      </c>
      <c r="AB81">
        <v>10.370928169999999</v>
      </c>
      <c r="AC81">
        <v>10.42316306</v>
      </c>
      <c r="AD81">
        <v>10.506461140000001</v>
      </c>
      <c r="AE81">
        <v>10.61169338</v>
      </c>
      <c r="AF81">
        <v>10.731709179999999</v>
      </c>
      <c r="AG81">
        <v>10.86156811</v>
      </c>
      <c r="AH81">
        <v>10.998289529999999</v>
      </c>
      <c r="AI81">
        <v>11.132942310000001</v>
      </c>
      <c r="AJ81">
        <v>11.263216549999999</v>
      </c>
      <c r="AK81">
        <v>11.388187200000001</v>
      </c>
      <c r="AL81">
        <v>11.5072271</v>
      </c>
      <c r="AM81">
        <v>11.62185616</v>
      </c>
      <c r="AN81">
        <v>11.72897888</v>
      </c>
      <c r="AO81">
        <v>11.841999169999999</v>
      </c>
      <c r="AP81">
        <v>11.928896569999999</v>
      </c>
      <c r="AQ81">
        <v>12.074668239999999</v>
      </c>
      <c r="AR81">
        <v>12.16011011</v>
      </c>
      <c r="AS81">
        <v>12.243623660000001</v>
      </c>
      <c r="AT81">
        <v>12.388102310000001</v>
      </c>
      <c r="AU81">
        <v>12.48451086</v>
      </c>
      <c r="AV81">
        <v>12.587235939999999</v>
      </c>
      <c r="AW81">
        <v>12.774164409999999</v>
      </c>
    </row>
    <row r="82" spans="2:99" x14ac:dyDescent="0.3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5.5587454400000003E-3</v>
      </c>
      <c r="K82" s="39">
        <v>7.2557755600000003E-3</v>
      </c>
      <c r="L82" s="39">
        <v>9.2828888700000004E-3</v>
      </c>
      <c r="M82" s="39">
        <v>1.18617098E-2</v>
      </c>
      <c r="N82" s="39">
        <v>1.5525242999999999E-2</v>
      </c>
      <c r="O82" s="39">
        <v>2.00649021E-2</v>
      </c>
      <c r="P82" s="39">
        <v>2.5472291099999999E-2</v>
      </c>
      <c r="Q82" s="39">
        <v>3.1922369999999999E-2</v>
      </c>
      <c r="R82" s="39">
        <v>3.9549451800000003E-2</v>
      </c>
      <c r="S82" s="39">
        <v>5.6292559499999999E-2</v>
      </c>
      <c r="T82" s="39">
        <v>8.6943020900000001E-2</v>
      </c>
      <c r="U82" s="39">
        <v>0.13932502369999999</v>
      </c>
      <c r="V82" s="39">
        <v>0.1958620562</v>
      </c>
      <c r="W82" s="39">
        <v>0.25656553970000001</v>
      </c>
      <c r="X82" s="39">
        <v>0.32234375170000001</v>
      </c>
      <c r="Y82" s="39">
        <v>0.39704918420000002</v>
      </c>
      <c r="Z82" s="39">
        <v>0.48205510509999999</v>
      </c>
      <c r="AA82" s="39">
        <v>0.57827587589999996</v>
      </c>
      <c r="AB82" s="39">
        <v>0.68631405599999995</v>
      </c>
      <c r="AC82" s="39">
        <v>0.80673924799999996</v>
      </c>
      <c r="AD82" s="39">
        <v>0.93971669469999997</v>
      </c>
      <c r="AE82" s="39">
        <v>1.0854913690000001</v>
      </c>
      <c r="AF82" s="39">
        <v>1.2441306640000001</v>
      </c>
      <c r="AG82" s="39">
        <v>1.415524574</v>
      </c>
      <c r="AH82" s="39">
        <v>1.599418483</v>
      </c>
      <c r="AI82" s="39">
        <v>1.7949626219999999</v>
      </c>
      <c r="AJ82" s="39">
        <v>2.0014233780000001</v>
      </c>
      <c r="AK82" s="39">
        <v>2.2177958640000002</v>
      </c>
      <c r="AL82" s="39">
        <v>2.4428480549999998</v>
      </c>
      <c r="AM82" s="39">
        <v>2.675148139</v>
      </c>
      <c r="AN82" s="39">
        <v>2.9138006870000002</v>
      </c>
      <c r="AO82" s="39">
        <v>3.1582834829999999</v>
      </c>
      <c r="AP82" s="39">
        <v>3.4033510809999998</v>
      </c>
      <c r="AQ82" s="39">
        <v>3.6552222620000001</v>
      </c>
      <c r="AR82" s="39">
        <v>3.900364073</v>
      </c>
      <c r="AS82" s="39">
        <v>4.1399602570000003</v>
      </c>
      <c r="AT82" s="39">
        <v>4.3818396279999998</v>
      </c>
      <c r="AU82" s="39">
        <v>4.6136384939999999</v>
      </c>
      <c r="AV82" s="39">
        <v>4.8372001180000002</v>
      </c>
      <c r="AW82" s="39">
        <v>5.0630150609999998</v>
      </c>
    </row>
    <row r="83" spans="2:99" x14ac:dyDescent="0.35">
      <c r="B83" t="s">
        <v>183</v>
      </c>
      <c r="C83">
        <v>1.20067893172721</v>
      </c>
      <c r="D83">
        <v>1.2199562203467</v>
      </c>
      <c r="E83">
        <v>1.2395430119999999</v>
      </c>
      <c r="F83">
        <v>1.2782317759999999</v>
      </c>
      <c r="G83">
        <v>1.273900453</v>
      </c>
      <c r="H83">
        <v>1.0848561670000001</v>
      </c>
      <c r="I83">
        <v>1.143417337</v>
      </c>
      <c r="J83">
        <v>1.1807251299999999</v>
      </c>
      <c r="K83">
        <v>1.233440455</v>
      </c>
      <c r="L83">
        <v>1.2311227309999999</v>
      </c>
      <c r="M83">
        <v>1.2281453760000001</v>
      </c>
      <c r="N83">
        <v>1.13791803</v>
      </c>
      <c r="O83">
        <v>1.1252848179999999</v>
      </c>
      <c r="P83">
        <v>1.170475301</v>
      </c>
      <c r="Q83">
        <v>1.2721449380000001</v>
      </c>
      <c r="R83">
        <v>1.313409016</v>
      </c>
      <c r="S83">
        <v>1.268081942</v>
      </c>
      <c r="T83">
        <v>1.246677609</v>
      </c>
      <c r="U83">
        <v>1.251051342</v>
      </c>
      <c r="V83">
        <v>1.274578889</v>
      </c>
      <c r="W83">
        <v>1.379037114</v>
      </c>
      <c r="X83">
        <v>1.5395828600000001</v>
      </c>
      <c r="Y83">
        <v>1.716194201</v>
      </c>
      <c r="Z83">
        <v>1.897362167</v>
      </c>
      <c r="AA83">
        <v>2.0772979280000001</v>
      </c>
      <c r="AB83">
        <v>2.2544064559999999</v>
      </c>
      <c r="AC83">
        <v>2.431764603</v>
      </c>
      <c r="AD83">
        <v>2.675982495</v>
      </c>
      <c r="AE83">
        <v>2.9637431689999998</v>
      </c>
      <c r="AF83">
        <v>3.282820005</v>
      </c>
      <c r="AG83">
        <v>3.6254282419999999</v>
      </c>
      <c r="AH83">
        <v>3.985226715</v>
      </c>
      <c r="AI83">
        <v>4.3616015839999998</v>
      </c>
      <c r="AJ83">
        <v>4.747012776</v>
      </c>
      <c r="AK83">
        <v>5.1378533150000001</v>
      </c>
      <c r="AL83">
        <v>5.5273761309999996</v>
      </c>
      <c r="AM83">
        <v>5.9208223489999998</v>
      </c>
      <c r="AN83">
        <v>6.2884309070000004</v>
      </c>
      <c r="AO83">
        <v>6.8058042500000004</v>
      </c>
      <c r="AP83">
        <v>6.9740144959999997</v>
      </c>
      <c r="AQ83">
        <v>8.0864988419999904</v>
      </c>
      <c r="AR83">
        <v>8.0038377589999996</v>
      </c>
      <c r="AS83">
        <v>8.0715637850000004</v>
      </c>
      <c r="AT83">
        <v>9.1443783879999998</v>
      </c>
      <c r="AU83">
        <v>8.9900306130000001</v>
      </c>
      <c r="AV83">
        <v>9.0084758360000006</v>
      </c>
      <c r="AW83">
        <v>10.35472998</v>
      </c>
    </row>
    <row r="84" spans="2:99" x14ac:dyDescent="0.35">
      <c r="B84" t="s">
        <v>184</v>
      </c>
      <c r="C84">
        <v>0.33902625565417799</v>
      </c>
      <c r="D84">
        <v>0.34446943184985501</v>
      </c>
      <c r="E84">
        <v>0.35</v>
      </c>
      <c r="F84">
        <v>0.35821646080000002</v>
      </c>
      <c r="G84">
        <v>0.34957304150000001</v>
      </c>
      <c r="H84">
        <v>0.34368662680000001</v>
      </c>
      <c r="I84">
        <v>0.36268628780000001</v>
      </c>
      <c r="J84">
        <v>0.35924052410000001</v>
      </c>
      <c r="K84">
        <v>0.35667039830000002</v>
      </c>
      <c r="L84">
        <v>0.3382674443</v>
      </c>
      <c r="M84">
        <v>0.34724772729999998</v>
      </c>
      <c r="N84">
        <v>0.33952942019999999</v>
      </c>
      <c r="O84">
        <v>0.34123278400000001</v>
      </c>
      <c r="P84">
        <v>0.34381947470000002</v>
      </c>
      <c r="Q84">
        <v>0.3416687242</v>
      </c>
      <c r="R84">
        <v>0.33454580430000003</v>
      </c>
      <c r="S84">
        <v>0.31734329550000001</v>
      </c>
      <c r="T84">
        <v>0.31249025330000002</v>
      </c>
      <c r="U84">
        <v>0.31336026350000001</v>
      </c>
      <c r="V84">
        <v>0.31767103720000001</v>
      </c>
      <c r="W84">
        <v>0.32111248050000002</v>
      </c>
      <c r="X84">
        <v>0.3235733341</v>
      </c>
      <c r="Y84">
        <v>0.3270396854</v>
      </c>
      <c r="Z84">
        <v>0.33067971750000003</v>
      </c>
      <c r="AA84">
        <v>0.33412052580000001</v>
      </c>
      <c r="AB84">
        <v>0.33742113260000001</v>
      </c>
      <c r="AC84">
        <v>0.34074235320000001</v>
      </c>
      <c r="AD84">
        <v>0.34424006299999999</v>
      </c>
      <c r="AE84">
        <v>0.34779901959999998</v>
      </c>
      <c r="AF84">
        <v>0.35147290129999997</v>
      </c>
      <c r="AG84">
        <v>0.35526469659999999</v>
      </c>
      <c r="AH84">
        <v>0.3592068095</v>
      </c>
      <c r="AI84">
        <v>0.3637133843</v>
      </c>
      <c r="AJ84">
        <v>0.36849528599999998</v>
      </c>
      <c r="AK84">
        <v>0.37343427880000002</v>
      </c>
      <c r="AL84">
        <v>0.37842471970000002</v>
      </c>
      <c r="AM84">
        <v>0.38346714970000001</v>
      </c>
      <c r="AN84">
        <v>0.38856662219999999</v>
      </c>
      <c r="AO84">
        <v>0.39422080980000002</v>
      </c>
      <c r="AP84">
        <v>0.39908075329999998</v>
      </c>
      <c r="AQ84">
        <v>0.40649760159999998</v>
      </c>
      <c r="AR84">
        <v>0.41131366889999998</v>
      </c>
      <c r="AS84">
        <v>0.41580218219999998</v>
      </c>
      <c r="AT84">
        <v>0.42280863299999999</v>
      </c>
      <c r="AU84">
        <v>0.42743086470000002</v>
      </c>
      <c r="AV84">
        <v>0.43177272220000001</v>
      </c>
      <c r="AW84">
        <v>0.43946830409999998</v>
      </c>
    </row>
    <row r="85" spans="2:99" x14ac:dyDescent="0.35">
      <c r="B85" t="s">
        <v>185</v>
      </c>
      <c r="C85">
        <v>12.8442518570697</v>
      </c>
      <c r="D85">
        <v>13.0504704752259</v>
      </c>
      <c r="E85">
        <v>13.26</v>
      </c>
      <c r="F85">
        <v>13.406365490000001</v>
      </c>
      <c r="G85">
        <v>12.952834859999999</v>
      </c>
      <c r="H85">
        <v>11.78618223</v>
      </c>
      <c r="I85">
        <v>12.199595690000001</v>
      </c>
      <c r="J85">
        <v>12.408703340000001</v>
      </c>
      <c r="K85">
        <v>11.803720999999999</v>
      </c>
      <c r="L85">
        <v>11.46660599</v>
      </c>
      <c r="M85">
        <v>11.416197690000001</v>
      </c>
      <c r="N85">
        <v>11.431424489999999</v>
      </c>
      <c r="O85">
        <v>11.86944697</v>
      </c>
      <c r="P85" s="39">
        <v>12.17343992</v>
      </c>
      <c r="Q85" s="39">
        <v>12.18191537</v>
      </c>
      <c r="R85" s="39">
        <v>12.19703575</v>
      </c>
      <c r="S85" s="39">
        <v>12.295178269999999</v>
      </c>
      <c r="T85" s="39">
        <v>12.056093260000001</v>
      </c>
      <c r="U85" s="39">
        <v>11.9059735</v>
      </c>
      <c r="V85" s="39">
        <v>11.84864297</v>
      </c>
      <c r="W85" s="39">
        <v>11.7272363</v>
      </c>
      <c r="X85" s="39">
        <v>11.59490959</v>
      </c>
      <c r="Y85" s="39">
        <v>11.61092745</v>
      </c>
      <c r="Z85" s="39">
        <v>11.711848249999999</v>
      </c>
      <c r="AA85" s="39">
        <v>11.84319999</v>
      </c>
      <c r="AB85" s="39">
        <v>11.98615635</v>
      </c>
      <c r="AC85" s="39">
        <v>12.135864359999999</v>
      </c>
      <c r="AD85" s="39">
        <v>12.286288620000001</v>
      </c>
      <c r="AE85" s="39">
        <v>12.42834463</v>
      </c>
      <c r="AF85">
        <v>12.56755617</v>
      </c>
      <c r="AG85">
        <v>12.706566349999999</v>
      </c>
      <c r="AH85">
        <v>12.85098399</v>
      </c>
      <c r="AI85">
        <v>13.001876490000001</v>
      </c>
      <c r="AJ85">
        <v>13.15914474</v>
      </c>
      <c r="AK85">
        <v>13.32653661</v>
      </c>
      <c r="AL85">
        <v>13.49836161</v>
      </c>
      <c r="AM85">
        <v>13.674195510000001</v>
      </c>
      <c r="AN85">
        <v>13.847018520000001</v>
      </c>
      <c r="AO85">
        <v>14.03862788</v>
      </c>
      <c r="AP85">
        <v>14.19351064</v>
      </c>
      <c r="AQ85">
        <v>14.45855976</v>
      </c>
      <c r="AR85">
        <v>14.59861098</v>
      </c>
      <c r="AS85">
        <v>14.741110040000001</v>
      </c>
      <c r="AT85">
        <v>14.99057268</v>
      </c>
      <c r="AU85">
        <v>15.12812954</v>
      </c>
      <c r="AV85">
        <v>15.269056920000001</v>
      </c>
      <c r="AW85">
        <v>15.55824994</v>
      </c>
    </row>
    <row r="86" spans="2:99" x14ac:dyDescent="0.3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17.58929419</v>
      </c>
      <c r="G86">
        <v>17.264376469999998</v>
      </c>
      <c r="H86">
        <v>17.227801710000001</v>
      </c>
      <c r="I86">
        <v>17.27123662</v>
      </c>
      <c r="J86">
        <v>16.98711338</v>
      </c>
      <c r="K86" s="39">
        <v>16.464251350000001</v>
      </c>
      <c r="L86" s="39">
        <v>16.146987639999999</v>
      </c>
      <c r="M86" s="39">
        <v>15.966142169999999</v>
      </c>
      <c r="N86" s="39">
        <v>15.926007569999999</v>
      </c>
      <c r="O86" s="39">
        <v>15.990937880000001</v>
      </c>
      <c r="P86" s="39">
        <v>15.725440259999999</v>
      </c>
      <c r="Q86" s="39">
        <v>15.094421560000001</v>
      </c>
      <c r="R86" s="39">
        <v>14.55192205</v>
      </c>
      <c r="S86" s="39">
        <v>14.02001171</v>
      </c>
      <c r="T86" s="39">
        <v>13.55735413</v>
      </c>
      <c r="U86" s="39">
        <v>13.313456240000001</v>
      </c>
      <c r="V86" s="39">
        <v>13.045956199999999</v>
      </c>
      <c r="W86" s="39">
        <v>12.727180219999999</v>
      </c>
      <c r="X86" s="39">
        <v>12.37274034</v>
      </c>
      <c r="Y86" s="39">
        <v>12.187786900000001</v>
      </c>
      <c r="Z86">
        <v>12.00458227</v>
      </c>
      <c r="AA86">
        <v>11.83607106</v>
      </c>
      <c r="AB86">
        <v>11.68680606</v>
      </c>
      <c r="AC86">
        <v>11.55526854</v>
      </c>
      <c r="AD86">
        <v>11.416062180000001</v>
      </c>
      <c r="AE86">
        <v>11.27680266</v>
      </c>
      <c r="AF86">
        <v>11.143603519999999</v>
      </c>
      <c r="AG86">
        <v>11.01692776</v>
      </c>
      <c r="AH86">
        <v>10.89910804</v>
      </c>
      <c r="AI86">
        <v>10.80405113</v>
      </c>
      <c r="AJ86">
        <v>10.71604136</v>
      </c>
      <c r="AK86">
        <v>10.63448326</v>
      </c>
      <c r="AL86">
        <v>10.556167139999999</v>
      </c>
      <c r="AM86">
        <v>10.48048208</v>
      </c>
      <c r="AN86">
        <v>10.406694460000001</v>
      </c>
      <c r="AO86">
        <v>10.34328607</v>
      </c>
      <c r="AP86">
        <v>10.26216095</v>
      </c>
      <c r="AQ86">
        <v>10.22952001</v>
      </c>
      <c r="AR86">
        <v>10.132194999999999</v>
      </c>
      <c r="AS86">
        <v>10.049445950000001</v>
      </c>
      <c r="AT86" s="39">
        <v>10.00593224</v>
      </c>
      <c r="AU86" s="39">
        <v>9.9030149299999994</v>
      </c>
      <c r="AV86">
        <v>9.8107421489999904</v>
      </c>
      <c r="AW86">
        <v>9.7687402320000007</v>
      </c>
    </row>
    <row r="87" spans="2:99" x14ac:dyDescent="0.3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6.1628150780000004</v>
      </c>
      <c r="G87">
        <v>6.3700850109999996</v>
      </c>
      <c r="H87">
        <v>6.5997236130000001</v>
      </c>
      <c r="I87">
        <v>7.078264882</v>
      </c>
      <c r="J87">
        <v>7.3364700110000003</v>
      </c>
      <c r="K87">
        <v>7.3442945130000004</v>
      </c>
      <c r="L87">
        <v>7.4774020739999996</v>
      </c>
      <c r="M87">
        <v>7.8132931240000003</v>
      </c>
      <c r="N87">
        <v>8.4716820459999997</v>
      </c>
      <c r="O87">
        <v>9.0140474210000008</v>
      </c>
      <c r="P87">
        <v>8.8980462219999996</v>
      </c>
      <c r="Q87">
        <v>8.2001084110000004</v>
      </c>
      <c r="R87">
        <v>7.5562953029999997</v>
      </c>
      <c r="S87">
        <v>7.0628684670000004</v>
      </c>
      <c r="T87">
        <v>6.6212356210000003</v>
      </c>
      <c r="U87">
        <v>6.2628215320000002</v>
      </c>
      <c r="V87">
        <v>5.9899205670000004</v>
      </c>
      <c r="W87">
        <v>5.7282223410000004</v>
      </c>
      <c r="X87">
        <v>5.479208861</v>
      </c>
      <c r="Y87">
        <v>5.3955033290000003</v>
      </c>
      <c r="Z87">
        <v>5.3918529169999996</v>
      </c>
      <c r="AA87">
        <v>5.4210001999999999</v>
      </c>
      <c r="AB87">
        <v>5.4604183239999999</v>
      </c>
      <c r="AC87">
        <v>5.5003816360000002</v>
      </c>
      <c r="AD87">
        <v>5.5346054640000002</v>
      </c>
      <c r="AE87">
        <v>5.560746397</v>
      </c>
      <c r="AF87">
        <v>5.5814777040000001</v>
      </c>
      <c r="AG87">
        <v>5.5989933299999999</v>
      </c>
      <c r="AH87">
        <v>5.616032218</v>
      </c>
      <c r="AI87">
        <v>5.6358070250000001</v>
      </c>
      <c r="AJ87">
        <v>5.6568792119999998</v>
      </c>
      <c r="AK87">
        <v>5.6787551189999999</v>
      </c>
      <c r="AL87">
        <v>5.7002111429999998</v>
      </c>
      <c r="AM87">
        <v>5.7214163750000004</v>
      </c>
      <c r="AN87">
        <v>5.7401950130000001</v>
      </c>
      <c r="AO87">
        <v>5.7668879469999998</v>
      </c>
      <c r="AP87">
        <v>5.7775462620000004</v>
      </c>
      <c r="AQ87">
        <v>5.8328662019999999</v>
      </c>
      <c r="AR87">
        <v>5.8417296820000004</v>
      </c>
      <c r="AS87">
        <v>5.8475848719999997</v>
      </c>
      <c r="AT87">
        <v>5.8973098510000002</v>
      </c>
      <c r="AU87">
        <v>5.9084849330000004</v>
      </c>
      <c r="AV87">
        <v>5.9214160360000001</v>
      </c>
      <c r="AW87">
        <v>5.9924576079999996</v>
      </c>
    </row>
    <row r="88" spans="2:99" x14ac:dyDescent="0.3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1.48385433E-6</v>
      </c>
      <c r="G88" s="39">
        <v>3.5797427599999999E-6</v>
      </c>
      <c r="H88" s="39">
        <v>5.5337562399999999E-6</v>
      </c>
      <c r="I88" s="39">
        <v>7.5206204999999999E-6</v>
      </c>
      <c r="J88" s="39">
        <v>9.9550250900000006E-6</v>
      </c>
      <c r="K88" s="39">
        <v>1.22653497E-5</v>
      </c>
      <c r="L88" s="39">
        <v>1.4294567E-5</v>
      </c>
      <c r="M88" s="39">
        <v>1.62277178E-5</v>
      </c>
      <c r="N88" s="39">
        <v>1.7687812599999999E-5</v>
      </c>
      <c r="O88" s="39">
        <v>1.8860109000000001E-5</v>
      </c>
      <c r="P88" s="39">
        <v>2.04877348E-5</v>
      </c>
      <c r="Q88" s="39">
        <v>2.2907911699999999E-5</v>
      </c>
      <c r="R88" s="39">
        <v>2.5227921299999998E-5</v>
      </c>
      <c r="S88" s="39">
        <v>2.8580615700000001E-5</v>
      </c>
      <c r="T88" s="39">
        <v>3.1039966599999998E-5</v>
      </c>
      <c r="U88" s="39">
        <v>3.3685858099999999E-5</v>
      </c>
      <c r="V88" s="39">
        <v>3.65391199E-5</v>
      </c>
      <c r="W88" s="39">
        <v>3.9576687899999999E-5</v>
      </c>
      <c r="X88" s="39">
        <v>4.2789352000000003E-5</v>
      </c>
      <c r="Y88" s="39">
        <v>4.60413214E-5</v>
      </c>
      <c r="Z88" s="39">
        <v>4.9187769399999999E-5</v>
      </c>
      <c r="AA88" s="39">
        <v>5.2144706499999997E-5</v>
      </c>
      <c r="AB88" s="39">
        <v>5.4837493799999998E-5</v>
      </c>
      <c r="AC88" s="39">
        <v>5.7216922600000001E-5</v>
      </c>
      <c r="AD88" s="39">
        <v>5.9243238600000003E-5</v>
      </c>
      <c r="AE88" s="39">
        <v>6.0898877799999997E-5</v>
      </c>
      <c r="AF88" s="39">
        <v>6.2174792199999994E-5</v>
      </c>
      <c r="AG88" s="39">
        <v>6.30694936E-5</v>
      </c>
      <c r="AH88" s="39">
        <v>6.3587878900000006E-5</v>
      </c>
      <c r="AI88" s="39">
        <v>6.3743765499999898E-5</v>
      </c>
      <c r="AJ88" s="39">
        <v>6.3549159999999995E-5</v>
      </c>
      <c r="AK88" s="39">
        <v>6.3018366900000004E-5</v>
      </c>
      <c r="AL88" s="39">
        <v>6.2172616200000002E-5</v>
      </c>
      <c r="AM88" s="39">
        <v>6.1036953999999999E-5</v>
      </c>
      <c r="AN88" s="39">
        <v>5.9649870900000002E-5</v>
      </c>
      <c r="AO88" s="39">
        <v>5.8045491599999997E-5</v>
      </c>
      <c r="AP88" s="39">
        <v>5.6241679999999999E-5</v>
      </c>
      <c r="AQ88" s="39">
        <v>5.42969397E-5</v>
      </c>
      <c r="AR88" s="39">
        <v>5.2207263599999999E-5</v>
      </c>
      <c r="AS88" s="39">
        <v>5.00298772E-5</v>
      </c>
      <c r="AT88" s="39">
        <v>4.7804944899999998E-5</v>
      </c>
      <c r="AU88" s="39">
        <v>4.5535721400000002E-5</v>
      </c>
      <c r="AV88" s="39">
        <v>4.3259721499999997E-5</v>
      </c>
      <c r="AW88" s="39">
        <v>4.1006396900000001E-5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3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0.2983116401</v>
      </c>
      <c r="G89" s="39">
        <v>0.28581806050000003</v>
      </c>
      <c r="H89" s="39">
        <v>0.22572692259999999</v>
      </c>
      <c r="I89" s="39">
        <v>0.2559519777</v>
      </c>
      <c r="J89" s="39">
        <v>0.2484500221</v>
      </c>
      <c r="K89" s="39">
        <v>0.27133238450000002</v>
      </c>
      <c r="L89" s="39">
        <v>0.2606192893</v>
      </c>
      <c r="M89" s="39">
        <v>0.2485191383</v>
      </c>
      <c r="N89" s="39">
        <v>0.22971778130000001</v>
      </c>
      <c r="O89" s="39">
        <v>0.21366726720000001</v>
      </c>
      <c r="P89" s="39">
        <v>0.2073723401</v>
      </c>
      <c r="Q89" s="39">
        <v>0.20381954769999999</v>
      </c>
      <c r="R89" s="39">
        <v>0.1990952886</v>
      </c>
      <c r="S89" s="39">
        <v>0.19104402309999999</v>
      </c>
      <c r="T89" s="39">
        <v>0.1846612674</v>
      </c>
      <c r="U89" s="39">
        <v>0.1833513333</v>
      </c>
      <c r="V89" s="39">
        <v>0.1854651708</v>
      </c>
      <c r="W89" s="39">
        <v>0.19234206470000001</v>
      </c>
      <c r="X89" s="39">
        <v>0.20034789080000001</v>
      </c>
      <c r="Y89" s="39">
        <v>0.2078875281</v>
      </c>
      <c r="Z89" s="39">
        <v>0.21433404559999999</v>
      </c>
      <c r="AA89" s="39">
        <v>0.2198019336</v>
      </c>
      <c r="AB89" s="39">
        <v>0.22460754520000001</v>
      </c>
      <c r="AC89" s="39">
        <v>0.22911227149999999</v>
      </c>
      <c r="AD89" s="39">
        <v>0.3060107722</v>
      </c>
      <c r="AE89" s="39">
        <v>0.38543955089999998</v>
      </c>
      <c r="AF89" s="39">
        <v>0.46702249620000003</v>
      </c>
      <c r="AG89" s="39">
        <v>0.55035092320000001</v>
      </c>
      <c r="AH89" s="39">
        <v>0.63513067749999996</v>
      </c>
      <c r="AI89" s="39">
        <v>0.72197007599999996</v>
      </c>
      <c r="AJ89" s="39">
        <v>0.81024099979999997</v>
      </c>
      <c r="AK89" s="39">
        <v>0.89980422520000003</v>
      </c>
      <c r="AL89" s="39">
        <v>0.99002938250000005</v>
      </c>
      <c r="AM89" s="39">
        <v>1.081424589</v>
      </c>
      <c r="AN89" s="39">
        <v>1.130160783</v>
      </c>
      <c r="AO89" s="39">
        <v>1.1949942039999999</v>
      </c>
      <c r="AP89" s="39">
        <v>1.224677966</v>
      </c>
      <c r="AQ89" s="39">
        <v>1.3517100479999999</v>
      </c>
      <c r="AR89" s="39">
        <v>1.3536946430000001</v>
      </c>
      <c r="AS89" s="39">
        <v>1.373041371</v>
      </c>
      <c r="AT89" s="39">
        <v>1.5016428390000001</v>
      </c>
      <c r="AU89" s="39">
        <v>1.4962219720000001</v>
      </c>
      <c r="AV89">
        <v>1.511434062</v>
      </c>
      <c r="AW89">
        <v>1.675567174</v>
      </c>
    </row>
    <row r="90" spans="2:99" x14ac:dyDescent="0.3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35">
      <c r="B91" t="s">
        <v>191</v>
      </c>
      <c r="C91">
        <v>640398.31806251395</v>
      </c>
      <c r="D91">
        <v>650680.12020171306</v>
      </c>
      <c r="E91">
        <v>661127</v>
      </c>
      <c r="F91">
        <v>1307141.01</v>
      </c>
      <c r="G91">
        <v>7469363.2529999996</v>
      </c>
      <c r="H91">
        <v>16360464.810000001</v>
      </c>
      <c r="I91">
        <v>26083632.530000001</v>
      </c>
      <c r="J91">
        <v>36156289.270000003</v>
      </c>
      <c r="K91">
        <v>46788925.210000001</v>
      </c>
      <c r="L91">
        <v>57815673.450000003</v>
      </c>
      <c r="M91">
        <v>69723157.120000005</v>
      </c>
      <c r="N91">
        <v>82600511.260000005</v>
      </c>
      <c r="O91">
        <v>96797007.510000005</v>
      </c>
      <c r="P91">
        <v>111648680.40000001</v>
      </c>
      <c r="Q91">
        <v>127556852.2</v>
      </c>
      <c r="R91">
        <v>144268280</v>
      </c>
      <c r="S91">
        <v>163241078.19999999</v>
      </c>
      <c r="T91">
        <v>182931993.09999999</v>
      </c>
      <c r="U91">
        <v>205252277.30000001</v>
      </c>
      <c r="V91">
        <v>228431313.30000001</v>
      </c>
      <c r="W91">
        <v>253048188.5</v>
      </c>
      <c r="X91">
        <v>277854209</v>
      </c>
      <c r="Y91">
        <v>303958571</v>
      </c>
      <c r="Z91">
        <v>330780030.39999998</v>
      </c>
      <c r="AA91">
        <v>357903013</v>
      </c>
      <c r="AB91">
        <v>385163458.60000002</v>
      </c>
      <c r="AC91">
        <v>412564540.39999998</v>
      </c>
      <c r="AD91">
        <v>440175310.19999999</v>
      </c>
      <c r="AE91">
        <v>467988378.60000002</v>
      </c>
      <c r="AF91">
        <v>495890671</v>
      </c>
      <c r="AG91">
        <v>523722910.39999998</v>
      </c>
      <c r="AH91">
        <v>551359146.29999995</v>
      </c>
      <c r="AI91">
        <v>578676297.89999998</v>
      </c>
      <c r="AJ91">
        <v>605612943.10000002</v>
      </c>
      <c r="AK91">
        <v>632208465.39999998</v>
      </c>
      <c r="AL91">
        <v>658521103.20000005</v>
      </c>
      <c r="AM91">
        <v>684612144.70000005</v>
      </c>
      <c r="AN91">
        <v>710573557.20000005</v>
      </c>
      <c r="AO91">
        <v>736459813.79999995</v>
      </c>
      <c r="AP91">
        <v>762340122.20000005</v>
      </c>
      <c r="AQ91">
        <v>788325336.89999998</v>
      </c>
      <c r="AR91">
        <v>814451066.70000005</v>
      </c>
      <c r="AS91">
        <v>840765143.5</v>
      </c>
      <c r="AT91">
        <v>867354420.10000002</v>
      </c>
      <c r="AU91">
        <v>894280886.79999995</v>
      </c>
      <c r="AV91">
        <v>921612417.70000005</v>
      </c>
      <c r="AW91">
        <v>949410404.89999998</v>
      </c>
    </row>
    <row r="92" spans="2:99" x14ac:dyDescent="0.35">
      <c r="B92" t="s">
        <v>192</v>
      </c>
      <c r="C92">
        <v>41062689.603059798</v>
      </c>
      <c r="D92">
        <v>41721964.366740197</v>
      </c>
      <c r="E92">
        <v>42391824</v>
      </c>
      <c r="F92">
        <v>45367510.579999998</v>
      </c>
      <c r="G92">
        <v>44962597.460000001</v>
      </c>
      <c r="H92">
        <v>43554487.560000002</v>
      </c>
      <c r="I92">
        <v>42687458.060000002</v>
      </c>
      <c r="J92">
        <v>43573268.689999998</v>
      </c>
      <c r="K92">
        <v>45862327.170000002</v>
      </c>
      <c r="L92" s="273">
        <v>49245470.859999999</v>
      </c>
      <c r="M92">
        <v>53046827.020000003</v>
      </c>
      <c r="N92">
        <v>56560347.490000002</v>
      </c>
      <c r="O92">
        <v>57189274.420000002</v>
      </c>
      <c r="P92">
        <v>57696999.450000003</v>
      </c>
      <c r="Q92">
        <v>58510484.590000004</v>
      </c>
      <c r="R92">
        <v>62052908.799999997</v>
      </c>
      <c r="S92">
        <v>64790554.850000001</v>
      </c>
      <c r="T92">
        <v>68398471.180000007</v>
      </c>
      <c r="U92">
        <v>71170884.819999903</v>
      </c>
      <c r="V92">
        <v>76569722.019999996</v>
      </c>
      <c r="W92">
        <v>80730199.049999997</v>
      </c>
      <c r="X92">
        <v>84759289.060000002</v>
      </c>
      <c r="Y92">
        <v>87424072.969999999</v>
      </c>
      <c r="Z92">
        <v>88900510.780000001</v>
      </c>
      <c r="AA92">
        <v>89848431.349999994</v>
      </c>
      <c r="AB92">
        <v>90704716.870000005</v>
      </c>
      <c r="AC92">
        <v>91650583.180000007</v>
      </c>
      <c r="AD92">
        <v>92610396.359999999</v>
      </c>
      <c r="AE92">
        <v>93246987.719999999</v>
      </c>
      <c r="AF92">
        <v>93391276.060000002</v>
      </c>
      <c r="AG92">
        <v>93051116.680000007</v>
      </c>
      <c r="AH92">
        <v>92350828.310000002</v>
      </c>
      <c r="AI92">
        <v>91402558.25</v>
      </c>
      <c r="AJ92">
        <v>90391504.670000002</v>
      </c>
      <c r="AK92">
        <v>89480425.959999904</v>
      </c>
      <c r="AL92">
        <v>88710131.420000002</v>
      </c>
      <c r="AM92">
        <v>88072622.920000002</v>
      </c>
      <c r="AN92">
        <v>87606657.659999996</v>
      </c>
      <c r="AO92">
        <v>87301389.920000002</v>
      </c>
      <c r="AP92">
        <v>87156763.060000002</v>
      </c>
      <c r="AQ92">
        <v>87197028.650000006</v>
      </c>
      <c r="AR92">
        <v>87308157.480000004</v>
      </c>
      <c r="AS92">
        <v>87541084.170000002</v>
      </c>
      <c r="AT92">
        <v>87995667.829999998</v>
      </c>
      <c r="AU92">
        <v>88615499.989999995</v>
      </c>
      <c r="AV92">
        <v>89405648.540000007</v>
      </c>
      <c r="AW92">
        <v>90315957.420000002</v>
      </c>
    </row>
    <row r="93" spans="2:99" x14ac:dyDescent="0.35">
      <c r="B93" t="s">
        <v>193</v>
      </c>
      <c r="C93">
        <v>291506404.18067801</v>
      </c>
      <c r="D93">
        <v>296186633.79021603</v>
      </c>
      <c r="E93">
        <v>300942006</v>
      </c>
      <c r="F93">
        <v>326250390.5</v>
      </c>
      <c r="G93">
        <v>351691577.10000002</v>
      </c>
      <c r="H93">
        <v>376594205.5</v>
      </c>
      <c r="I93">
        <v>396905829.30000001</v>
      </c>
      <c r="J93">
        <v>416281337.80000001</v>
      </c>
      <c r="K93">
        <v>436950303.60000002</v>
      </c>
      <c r="L93">
        <v>459545075.69999999</v>
      </c>
      <c r="M93">
        <v>481829163</v>
      </c>
      <c r="N93">
        <v>501902458</v>
      </c>
      <c r="O93">
        <v>512357816.60000002</v>
      </c>
      <c r="P93">
        <v>520367084</v>
      </c>
      <c r="Q93">
        <v>529394586.39999998</v>
      </c>
      <c r="R93">
        <v>543037955.5</v>
      </c>
      <c r="S93">
        <v>556148203.10000002</v>
      </c>
      <c r="T93">
        <v>568558376.60000002</v>
      </c>
      <c r="U93">
        <v>579862028.60000002</v>
      </c>
      <c r="V93">
        <v>595381947.39999998</v>
      </c>
      <c r="W93">
        <v>612653686.39999998</v>
      </c>
      <c r="X93">
        <v>632770799.5</v>
      </c>
      <c r="Y93">
        <v>652415309.29999995</v>
      </c>
      <c r="Z93">
        <v>669743925.29999995</v>
      </c>
      <c r="AA93">
        <v>683875034.10000002</v>
      </c>
      <c r="AB93">
        <v>694937463.5</v>
      </c>
      <c r="AC93">
        <v>703400748.39999998</v>
      </c>
      <c r="AD93">
        <v>709876614.5</v>
      </c>
      <c r="AE93">
        <v>714826183.89999998</v>
      </c>
      <c r="AF93">
        <v>718617065</v>
      </c>
      <c r="AG93">
        <v>721502160.70000005</v>
      </c>
      <c r="AH93">
        <v>723730897.10000002</v>
      </c>
      <c r="AI93">
        <v>725333721.60000002</v>
      </c>
      <c r="AJ93">
        <v>726409300.89999998</v>
      </c>
      <c r="AK93">
        <v>727136156.60000002</v>
      </c>
      <c r="AL93">
        <v>727560966.70000005</v>
      </c>
      <c r="AM93">
        <v>727701322.39999998</v>
      </c>
      <c r="AN93">
        <v>727654224</v>
      </c>
      <c r="AO93">
        <v>727410995.10000002</v>
      </c>
      <c r="AP93">
        <v>726990076.5</v>
      </c>
      <c r="AQ93">
        <v>726470520.5</v>
      </c>
      <c r="AR93">
        <v>725735708.29999995</v>
      </c>
      <c r="AS93">
        <v>724898738.60000002</v>
      </c>
      <c r="AT93">
        <v>723994920.39999998</v>
      </c>
      <c r="AU93">
        <v>722930478.29999995</v>
      </c>
      <c r="AV93">
        <v>721775551.29999995</v>
      </c>
      <c r="AW93">
        <v>720474142.79999995</v>
      </c>
    </row>
    <row r="94" spans="2:99" x14ac:dyDescent="0.35">
      <c r="B94" t="s">
        <v>194</v>
      </c>
      <c r="C94">
        <v>640671991.67983496</v>
      </c>
      <c r="D94">
        <v>650958187.73748195</v>
      </c>
      <c r="E94">
        <v>661409532</v>
      </c>
      <c r="F94">
        <v>682011875.10000002</v>
      </c>
      <c r="G94">
        <v>703218406</v>
      </c>
      <c r="H94">
        <v>724362121.39999998</v>
      </c>
      <c r="I94">
        <v>742742059.29999995</v>
      </c>
      <c r="J94">
        <v>760619669.10000002</v>
      </c>
      <c r="K94">
        <v>779512392.5</v>
      </c>
      <c r="L94">
        <v>798961250.29999995</v>
      </c>
      <c r="M94">
        <v>817013622.20000005</v>
      </c>
      <c r="N94">
        <v>832347744</v>
      </c>
      <c r="O94">
        <v>838488303.70000005</v>
      </c>
      <c r="P94">
        <v>841927611.79999995</v>
      </c>
      <c r="Q94">
        <v>845608899.79999995</v>
      </c>
      <c r="R94">
        <v>848900142.79999995</v>
      </c>
      <c r="S94">
        <v>851417658.60000002</v>
      </c>
      <c r="T94">
        <v>850743549.5</v>
      </c>
      <c r="U94">
        <v>848988116.79999995</v>
      </c>
      <c r="V94">
        <v>846479284.60000002</v>
      </c>
      <c r="W94">
        <v>844442112.10000002</v>
      </c>
      <c r="X94">
        <v>841996985</v>
      </c>
      <c r="Y94">
        <v>839907473.70000005</v>
      </c>
      <c r="Z94">
        <v>837383819.60000002</v>
      </c>
      <c r="AA94">
        <v>834309139.70000005</v>
      </c>
      <c r="AB94">
        <v>830386143.60000002</v>
      </c>
      <c r="AC94">
        <v>825531774.29999995</v>
      </c>
      <c r="AD94">
        <v>819984920.10000002</v>
      </c>
      <c r="AE94">
        <v>814071177.79999995</v>
      </c>
      <c r="AF94">
        <v>808108378.60000002</v>
      </c>
      <c r="AG94">
        <v>802306307.39999998</v>
      </c>
      <c r="AH94">
        <v>796872960.5</v>
      </c>
      <c r="AI94">
        <v>791674582.89999998</v>
      </c>
      <c r="AJ94">
        <v>786573375.89999998</v>
      </c>
      <c r="AK94">
        <v>781566544</v>
      </c>
      <c r="AL94">
        <v>776532116.60000002</v>
      </c>
      <c r="AM94">
        <v>771354118.20000005</v>
      </c>
      <c r="AN94">
        <v>766015849.20000005</v>
      </c>
      <c r="AO94">
        <v>760380916.20000005</v>
      </c>
      <c r="AP94">
        <v>754387170.60000002</v>
      </c>
      <c r="AQ94">
        <v>748063039.70000005</v>
      </c>
      <c r="AR94">
        <v>741321330.89999998</v>
      </c>
      <c r="AS94">
        <v>734184960.20000005</v>
      </c>
      <c r="AT94">
        <v>726594812.10000002</v>
      </c>
      <c r="AU94">
        <v>718466124.89999998</v>
      </c>
      <c r="AV94">
        <v>709805931.60000002</v>
      </c>
      <c r="AW94">
        <v>701584661.20000005</v>
      </c>
    </row>
    <row r="95" spans="2:99" x14ac:dyDescent="0.35">
      <c r="B95" t="s">
        <v>195</v>
      </c>
      <c r="C95">
        <v>762047427.55376601</v>
      </c>
      <c r="D95">
        <v>774282345.494367</v>
      </c>
      <c r="E95">
        <v>786713699</v>
      </c>
      <c r="F95">
        <v>775752927.70000005</v>
      </c>
      <c r="G95">
        <v>763634213.20000005</v>
      </c>
      <c r="H95">
        <v>751081637.89999998</v>
      </c>
      <c r="I95">
        <v>741789431</v>
      </c>
      <c r="J95">
        <v>732144360.60000002</v>
      </c>
      <c r="K95">
        <v>720326874.70000005</v>
      </c>
      <c r="L95">
        <v>706445680.89999998</v>
      </c>
      <c r="M95">
        <v>692757307.39999998</v>
      </c>
      <c r="N95">
        <v>681338913.29999995</v>
      </c>
      <c r="O95">
        <v>674996455.70000005</v>
      </c>
      <c r="P95">
        <v>671102552.39999998</v>
      </c>
      <c r="Q95">
        <v>665598540.29999995</v>
      </c>
      <c r="R95">
        <v>654607252.20000005</v>
      </c>
      <c r="S95">
        <v>643205355.89999998</v>
      </c>
      <c r="T95">
        <v>632342953.10000002</v>
      </c>
      <c r="U95">
        <v>621336227.5</v>
      </c>
      <c r="V95">
        <v>606880643.20000005</v>
      </c>
      <c r="W95">
        <v>591167515.39999998</v>
      </c>
      <c r="X95">
        <v>573738319.29999995</v>
      </c>
      <c r="Y95">
        <v>556245089.79999995</v>
      </c>
      <c r="Z95">
        <v>540403715.39999998</v>
      </c>
      <c r="AA95">
        <v>526705289.10000002</v>
      </c>
      <c r="AB95">
        <v>515012106.89999998</v>
      </c>
      <c r="AC95">
        <v>504962511.60000002</v>
      </c>
      <c r="AD95">
        <v>496184461.30000001</v>
      </c>
      <c r="AE95">
        <v>488354873.69999999</v>
      </c>
      <c r="AF95">
        <v>481221916.10000002</v>
      </c>
      <c r="AG95">
        <v>474611778.89999998</v>
      </c>
      <c r="AH95">
        <v>468413324.10000002</v>
      </c>
      <c r="AI95">
        <v>462527637.19999999</v>
      </c>
      <c r="AJ95">
        <v>456832448.60000002</v>
      </c>
      <c r="AK95">
        <v>451255742.89999998</v>
      </c>
      <c r="AL95">
        <v>445759827.10000002</v>
      </c>
      <c r="AM95">
        <v>440321759.10000002</v>
      </c>
      <c r="AN95">
        <v>434918640</v>
      </c>
      <c r="AO95">
        <v>429509038</v>
      </c>
      <c r="AP95">
        <v>424076117</v>
      </c>
      <c r="AQ95">
        <v>418629139.80000001</v>
      </c>
      <c r="AR95">
        <v>413234752.60000002</v>
      </c>
      <c r="AS95">
        <v>407776477.30000001</v>
      </c>
      <c r="AT95">
        <v>402231726.30000001</v>
      </c>
      <c r="AU95">
        <v>396651517.69999999</v>
      </c>
      <c r="AV95">
        <v>390944149.60000002</v>
      </c>
      <c r="AW95">
        <v>385157519.39999998</v>
      </c>
    </row>
    <row r="96" spans="2:99" x14ac:dyDescent="0.35">
      <c r="B96" t="s">
        <v>196</v>
      </c>
      <c r="C96">
        <v>399231640.45290101</v>
      </c>
      <c r="D96">
        <v>405641433.57550502</v>
      </c>
      <c r="E96">
        <v>412154138</v>
      </c>
      <c r="F96">
        <v>406697164.89999998</v>
      </c>
      <c r="G96">
        <v>399866973.89999998</v>
      </c>
      <c r="H96">
        <v>392526722.69999999</v>
      </c>
      <c r="I96">
        <v>387024294.60000002</v>
      </c>
      <c r="J96">
        <v>381271461.30000001</v>
      </c>
      <c r="K96">
        <v>373968561.10000002</v>
      </c>
      <c r="L96">
        <v>365290416.30000001</v>
      </c>
      <c r="M96">
        <v>356692292.5</v>
      </c>
      <c r="N96">
        <v>349477921.30000001</v>
      </c>
      <c r="O96">
        <v>345163965.30000001</v>
      </c>
      <c r="P96">
        <v>342388519</v>
      </c>
      <c r="Q96">
        <v>338759901.89999998</v>
      </c>
      <c r="R96">
        <v>332216103.19999999</v>
      </c>
      <c r="S96">
        <v>325418703.5</v>
      </c>
      <c r="T96">
        <v>319290307.89999998</v>
      </c>
      <c r="U96">
        <v>312986675.5</v>
      </c>
      <c r="V96">
        <v>305061389.89999998</v>
      </c>
      <c r="W96">
        <v>296328490.19999999</v>
      </c>
      <c r="X96">
        <v>286510862.69999999</v>
      </c>
      <c r="Y96">
        <v>276426746.19999999</v>
      </c>
      <c r="Z96">
        <v>267113856.40000001</v>
      </c>
      <c r="AA96">
        <v>258945623.19999999</v>
      </c>
      <c r="AB96">
        <v>251897082.19999999</v>
      </c>
      <c r="AC96">
        <v>245800042.30000001</v>
      </c>
      <c r="AD96">
        <v>240463680.30000001</v>
      </c>
      <c r="AE96">
        <v>235709422.30000001</v>
      </c>
      <c r="AF96">
        <v>231392678.30000001</v>
      </c>
      <c r="AG96">
        <v>227409091.69999999</v>
      </c>
      <c r="AH96">
        <v>223687866.19999999</v>
      </c>
      <c r="AI96">
        <v>220166137.30000001</v>
      </c>
      <c r="AJ96">
        <v>216769520.5</v>
      </c>
      <c r="AK96">
        <v>213453859.59999999</v>
      </c>
      <c r="AL96">
        <v>210196124.59999999</v>
      </c>
      <c r="AM96">
        <v>206982416.40000001</v>
      </c>
      <c r="AN96">
        <v>203799025.19999999</v>
      </c>
      <c r="AO96">
        <v>200622838.09999999</v>
      </c>
      <c r="AP96">
        <v>197445024.40000001</v>
      </c>
      <c r="AQ96">
        <v>194270536.69999999</v>
      </c>
      <c r="AR96">
        <v>191134951.5</v>
      </c>
      <c r="AS96">
        <v>187978270.19999999</v>
      </c>
      <c r="AT96">
        <v>184789968.69999999</v>
      </c>
      <c r="AU96">
        <v>181598101.90000001</v>
      </c>
      <c r="AV96">
        <v>178355740.40000001</v>
      </c>
      <c r="AW96">
        <v>175088068.80000001</v>
      </c>
    </row>
    <row r="97" spans="2:49" x14ac:dyDescent="0.35">
      <c r="B97" t="s">
        <v>197</v>
      </c>
      <c r="C97">
        <v>182970972.649156</v>
      </c>
      <c r="D97">
        <v>185908630.79867601</v>
      </c>
      <c r="E97">
        <v>188893454</v>
      </c>
      <c r="F97">
        <v>180356056.09999999</v>
      </c>
      <c r="G97">
        <v>171729624.30000001</v>
      </c>
      <c r="H97">
        <v>163177799.80000001</v>
      </c>
      <c r="I97">
        <v>155767033.80000001</v>
      </c>
      <c r="J97">
        <v>148555910.59999999</v>
      </c>
      <c r="K97">
        <v>141058404.30000001</v>
      </c>
      <c r="L97">
        <v>133295345.40000001</v>
      </c>
      <c r="M97">
        <v>125936028.8</v>
      </c>
      <c r="N97">
        <v>119441104.7</v>
      </c>
      <c r="O97">
        <v>114282961.90000001</v>
      </c>
      <c r="P97">
        <v>109843959.7</v>
      </c>
      <c r="Q97">
        <v>105339151.40000001</v>
      </c>
      <c r="R97">
        <v>100009720</v>
      </c>
      <c r="S97">
        <v>94856607.329999998</v>
      </c>
      <c r="T97">
        <v>89973851.069999903</v>
      </c>
      <c r="U97">
        <v>85335472.280000001</v>
      </c>
      <c r="V97">
        <v>80410555.620000005</v>
      </c>
      <c r="W97">
        <v>75555558.700000003</v>
      </c>
      <c r="X97">
        <v>70622803.340000004</v>
      </c>
      <c r="Y97">
        <v>65938841.460000001</v>
      </c>
      <c r="Z97">
        <v>61744633.700000003</v>
      </c>
      <c r="AA97">
        <v>58091181.390000001</v>
      </c>
      <c r="AB97">
        <v>54911393.549999997</v>
      </c>
      <c r="AC97">
        <v>52120050.899999999</v>
      </c>
      <c r="AD97">
        <v>49640238.700000003</v>
      </c>
      <c r="AE97">
        <v>47405246.149999999</v>
      </c>
      <c r="AF97">
        <v>45363961.810000002</v>
      </c>
      <c r="AG97">
        <v>43480386.640000001</v>
      </c>
      <c r="AH97">
        <v>41729817.630000003</v>
      </c>
      <c r="AI97">
        <v>40092682.789999999</v>
      </c>
      <c r="AJ97">
        <v>38550839.280000001</v>
      </c>
      <c r="AK97">
        <v>37092470.549999997</v>
      </c>
      <c r="AL97">
        <v>35709805.469999999</v>
      </c>
      <c r="AM97">
        <v>34396837.82</v>
      </c>
      <c r="AN97">
        <v>33146915.039999999</v>
      </c>
      <c r="AO97">
        <v>31952455.09</v>
      </c>
      <c r="AP97">
        <v>30810223.219999999</v>
      </c>
      <c r="AQ97">
        <v>29719100.260000002</v>
      </c>
      <c r="AR97">
        <v>28684685.629999999</v>
      </c>
      <c r="AS97">
        <v>27689421.829999998</v>
      </c>
      <c r="AT97">
        <v>26731971.670000002</v>
      </c>
      <c r="AU97">
        <v>25817626.789999999</v>
      </c>
      <c r="AV97">
        <v>24932955.280000001</v>
      </c>
      <c r="AW97">
        <v>24083075.809999999</v>
      </c>
    </row>
    <row r="98" spans="2:49" x14ac:dyDescent="0.35">
      <c r="B98" t="s">
        <v>198</v>
      </c>
      <c r="C98">
        <v>59.785285595105599</v>
      </c>
      <c r="D98">
        <v>59.785285595105599</v>
      </c>
      <c r="E98">
        <v>59.785207249999999</v>
      </c>
      <c r="F98">
        <v>58.741705580000001</v>
      </c>
      <c r="G98">
        <v>58.56648465</v>
      </c>
      <c r="H98">
        <v>58.965576650000003</v>
      </c>
      <c r="I98">
        <v>58.015952339999998</v>
      </c>
      <c r="J98">
        <v>57.366697330000001</v>
      </c>
      <c r="K98">
        <v>57.744762010000002</v>
      </c>
      <c r="L98">
        <v>57.338128439999998</v>
      </c>
      <c r="M98">
        <v>65.537792139999894</v>
      </c>
      <c r="N98">
        <v>73.784801869999995</v>
      </c>
      <c r="O98">
        <v>83.431088500000001</v>
      </c>
      <c r="P98">
        <v>93.63589279</v>
      </c>
      <c r="Q98">
        <v>109.534153</v>
      </c>
      <c r="R98">
        <v>107.1237582</v>
      </c>
      <c r="S98">
        <v>107.20953470000001</v>
      </c>
      <c r="T98">
        <v>104.2550469</v>
      </c>
      <c r="U98">
        <v>100.6568869</v>
      </c>
      <c r="V98">
        <v>96.675752230000001</v>
      </c>
      <c r="W98">
        <v>92.828817959999995</v>
      </c>
      <c r="X98">
        <v>89.035338929999995</v>
      </c>
      <c r="Y98">
        <v>85.407787549999995</v>
      </c>
      <c r="Z98">
        <v>82.164483739999994</v>
      </c>
      <c r="AA98">
        <v>79.331427950000005</v>
      </c>
      <c r="AB98">
        <v>76.860670029999994</v>
      </c>
      <c r="AC98">
        <v>74.716050820000007</v>
      </c>
      <c r="AD98">
        <v>72.846214849999996</v>
      </c>
      <c r="AE98">
        <v>71.218927530000002</v>
      </c>
      <c r="AF98">
        <v>69.872216210000005</v>
      </c>
      <c r="AG98">
        <v>68.602702160000007</v>
      </c>
      <c r="AH98">
        <v>67.436737800000003</v>
      </c>
      <c r="AI98">
        <v>66.364216600000006</v>
      </c>
      <c r="AJ98">
        <v>65.366699490000002</v>
      </c>
      <c r="AK98">
        <v>64.40480135</v>
      </c>
      <c r="AL98">
        <v>63.469965119999998</v>
      </c>
      <c r="AM98">
        <v>62.561907570000002</v>
      </c>
      <c r="AN98">
        <v>61.706416060000002</v>
      </c>
      <c r="AO98">
        <v>60.873880560000003</v>
      </c>
      <c r="AP98">
        <v>60.04988239</v>
      </c>
      <c r="AQ98">
        <v>59.251683329999999</v>
      </c>
      <c r="AR98">
        <v>58.399268640000003</v>
      </c>
      <c r="AS98">
        <v>57.317397800000002</v>
      </c>
      <c r="AT98">
        <v>56.233286020000001</v>
      </c>
      <c r="AU98">
        <v>55.062684840000003</v>
      </c>
      <c r="AV98">
        <v>53.874121799999998</v>
      </c>
      <c r="AW98">
        <v>52.745142860000001</v>
      </c>
    </row>
    <row r="99" spans="2:49" x14ac:dyDescent="0.35">
      <c r="B99" t="s">
        <v>199</v>
      </c>
      <c r="C99">
        <v>59.785285595105599</v>
      </c>
      <c r="D99">
        <v>59.785285595105599</v>
      </c>
      <c r="E99">
        <v>59.785207249999999</v>
      </c>
      <c r="F99">
        <v>58.741705580000001</v>
      </c>
      <c r="G99">
        <v>58.56648465</v>
      </c>
      <c r="H99">
        <v>58.965576650000003</v>
      </c>
      <c r="I99">
        <v>58.015952339999998</v>
      </c>
      <c r="J99">
        <v>57.366697330000001</v>
      </c>
      <c r="K99">
        <v>57.744762010000002</v>
      </c>
      <c r="L99">
        <v>57.338128439999998</v>
      </c>
      <c r="M99">
        <v>65.537792139999894</v>
      </c>
      <c r="N99">
        <v>73.784801869999995</v>
      </c>
      <c r="O99">
        <v>83.431088500000001</v>
      </c>
      <c r="P99">
        <v>93.63589279</v>
      </c>
      <c r="Q99">
        <v>109.534153</v>
      </c>
      <c r="R99">
        <v>107.1237582</v>
      </c>
      <c r="S99">
        <v>107.20953470000001</v>
      </c>
      <c r="T99">
        <v>104.2550469</v>
      </c>
      <c r="U99">
        <v>100.6568869</v>
      </c>
      <c r="V99">
        <v>96.675752230000001</v>
      </c>
      <c r="W99">
        <v>92.785545940000006</v>
      </c>
      <c r="X99">
        <v>88.928126129999995</v>
      </c>
      <c r="Y99">
        <v>85.231560569999999</v>
      </c>
      <c r="Z99">
        <v>81.921486540000004</v>
      </c>
      <c r="AA99">
        <v>79.027307149999999</v>
      </c>
      <c r="AB99">
        <v>76.502128389999996</v>
      </c>
      <c r="AC99">
        <v>74.309639009999998</v>
      </c>
      <c r="AD99">
        <v>72.386355159999894</v>
      </c>
      <c r="AE99">
        <v>70.702147539999999</v>
      </c>
      <c r="AF99">
        <v>69.298160769999996</v>
      </c>
      <c r="AG99">
        <v>67.971771669999995</v>
      </c>
      <c r="AH99">
        <v>66.751461190000001</v>
      </c>
      <c r="AI99">
        <v>65.62803289</v>
      </c>
      <c r="AJ99">
        <v>64.582317399999994</v>
      </c>
      <c r="AK99">
        <v>63.57606835</v>
      </c>
      <c r="AL99">
        <v>62.59947099</v>
      </c>
      <c r="AM99">
        <v>61.651977539999997</v>
      </c>
      <c r="AN99">
        <v>60.757757339999998</v>
      </c>
      <c r="AO99">
        <v>59.885509259999999</v>
      </c>
      <c r="AP99">
        <v>59.021770500000002</v>
      </c>
      <c r="AQ99">
        <v>58.148720539999999</v>
      </c>
      <c r="AR99">
        <v>57.271873960000001</v>
      </c>
      <c r="AS99">
        <v>56.221044020000001</v>
      </c>
      <c r="AT99">
        <v>55.124781460000001</v>
      </c>
      <c r="AU99">
        <v>54.009814030000001</v>
      </c>
      <c r="AV99">
        <v>52.880209999999998</v>
      </c>
      <c r="AW99">
        <v>51.713202340000002</v>
      </c>
    </row>
    <row r="100" spans="2:49" x14ac:dyDescent="0.3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1.0233255830000001</v>
      </c>
      <c r="G100">
        <v>1.0432214790000001</v>
      </c>
      <c r="H100">
        <v>1.0571985660000001</v>
      </c>
      <c r="I100">
        <v>1.069064276</v>
      </c>
      <c r="J100">
        <v>1.0804011499999999</v>
      </c>
      <c r="K100">
        <v>1.089934009</v>
      </c>
      <c r="L100">
        <v>1.1025678539999999</v>
      </c>
      <c r="M100">
        <v>1.1172392090000001</v>
      </c>
      <c r="N100">
        <v>1.1334001199999999</v>
      </c>
      <c r="O100">
        <v>1.1488160869999999</v>
      </c>
      <c r="P100">
        <v>1.1637408419999999</v>
      </c>
      <c r="Q100">
        <v>1.1863015889999999</v>
      </c>
      <c r="R100">
        <v>1.2206594799999999</v>
      </c>
      <c r="S100">
        <v>1.2604553549999999</v>
      </c>
      <c r="T100">
        <v>1.299942675</v>
      </c>
      <c r="U100">
        <v>1.3471943959999999</v>
      </c>
      <c r="V100">
        <v>1.4021059339999999</v>
      </c>
      <c r="W100">
        <v>1.461505788</v>
      </c>
      <c r="X100">
        <v>1.5255932189999999</v>
      </c>
      <c r="Y100">
        <v>1.5910681630000001</v>
      </c>
      <c r="Z100">
        <v>1.654138686</v>
      </c>
      <c r="AA100">
        <v>1.7133841139999999</v>
      </c>
      <c r="AB100">
        <v>1.7681317729999999</v>
      </c>
      <c r="AC100">
        <v>1.8181788249999999</v>
      </c>
      <c r="AD100">
        <v>1.8636729270000001</v>
      </c>
      <c r="AE100">
        <v>1.9050946660000001</v>
      </c>
      <c r="AF100">
        <v>1.9431082639999999</v>
      </c>
      <c r="AG100">
        <v>1.978374978</v>
      </c>
      <c r="AH100">
        <v>2.0117286910000001</v>
      </c>
      <c r="AI100">
        <v>2.0431831809999998</v>
      </c>
      <c r="AJ100">
        <v>2.0732261730000001</v>
      </c>
      <c r="AK100">
        <v>2.1027166130000001</v>
      </c>
      <c r="AL100">
        <v>2.1318237290000002</v>
      </c>
      <c r="AM100">
        <v>2.160628269</v>
      </c>
      <c r="AN100">
        <v>2.1898615060000002</v>
      </c>
      <c r="AO100">
        <v>2.2172236299999999</v>
      </c>
      <c r="AP100">
        <v>2.2497793939999999</v>
      </c>
      <c r="AQ100">
        <v>2.2713408089999998</v>
      </c>
      <c r="AR100">
        <v>2.3098976069999999</v>
      </c>
      <c r="AS100">
        <v>2.3485324599999999</v>
      </c>
      <c r="AT100">
        <v>2.3775264909999998</v>
      </c>
      <c r="AU100">
        <v>2.4229592420000001</v>
      </c>
      <c r="AV100">
        <v>2.4687508199999999</v>
      </c>
      <c r="AW100">
        <v>2.50294214</v>
      </c>
    </row>
    <row r="101" spans="2:49" x14ac:dyDescent="0.3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1.0233255830000001</v>
      </c>
      <c r="G101">
        <v>1.0432214790000001</v>
      </c>
      <c r="H101">
        <v>1.0571985660000001</v>
      </c>
      <c r="I101">
        <v>1.069064276</v>
      </c>
      <c r="J101">
        <v>1.0804011499999999</v>
      </c>
      <c r="K101">
        <v>1.089934009</v>
      </c>
      <c r="L101">
        <v>1.1025678539999999</v>
      </c>
      <c r="M101">
        <v>1.1172392090000001</v>
      </c>
      <c r="N101">
        <v>1.1334001199999999</v>
      </c>
      <c r="O101">
        <v>1.1488160869999999</v>
      </c>
      <c r="P101">
        <v>1.1637408419999999</v>
      </c>
      <c r="Q101">
        <v>1.1863015889999999</v>
      </c>
      <c r="R101">
        <v>1.2206594799999999</v>
      </c>
      <c r="S101">
        <v>1.2604553549999999</v>
      </c>
      <c r="T101">
        <v>1.299942675</v>
      </c>
      <c r="U101">
        <v>1.3471943959999999</v>
      </c>
      <c r="V101">
        <v>1.4021059339999999</v>
      </c>
      <c r="W101">
        <v>1.4615049470000001</v>
      </c>
      <c r="X101">
        <v>1.52559928</v>
      </c>
      <c r="Y101">
        <v>1.5911008499999999</v>
      </c>
      <c r="Z101">
        <v>1.65421237</v>
      </c>
      <c r="AA101">
        <v>1.7134907269999999</v>
      </c>
      <c r="AB101">
        <v>1.7682317329999999</v>
      </c>
      <c r="AC101">
        <v>1.818200043</v>
      </c>
      <c r="AD101">
        <v>1.863606756</v>
      </c>
      <c r="AE101">
        <v>1.9048743699999999</v>
      </c>
      <c r="AF101">
        <v>1.942605404</v>
      </c>
      <c r="AG101">
        <v>1.977405662</v>
      </c>
      <c r="AH101">
        <v>2.010070319</v>
      </c>
      <c r="AI101">
        <v>2.0406037320000001</v>
      </c>
      <c r="AJ101">
        <v>2.0694820190000001</v>
      </c>
      <c r="AK101">
        <v>2.0976250809999999</v>
      </c>
      <c r="AL101">
        <v>2.1251871040000001</v>
      </c>
      <c r="AM101">
        <v>2.1524095449999998</v>
      </c>
      <c r="AN101">
        <v>2.179629459</v>
      </c>
      <c r="AO101">
        <v>2.2070233130000001</v>
      </c>
      <c r="AP101">
        <v>2.2351018140000001</v>
      </c>
      <c r="AQ101">
        <v>2.264519714</v>
      </c>
      <c r="AR101">
        <v>2.2953323569999999</v>
      </c>
      <c r="AS101">
        <v>2.3279529000000001</v>
      </c>
      <c r="AT101">
        <v>2.3628022980000001</v>
      </c>
      <c r="AU101">
        <v>2.3999235790000002</v>
      </c>
      <c r="AV101">
        <v>2.4395319369999999</v>
      </c>
      <c r="AW101">
        <v>2.4826920879999999</v>
      </c>
    </row>
    <row r="102" spans="2:49" x14ac:dyDescent="0.3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2.1968395343074901E-3</v>
      </c>
      <c r="X102">
        <v>7.87702343492124E-3</v>
      </c>
      <c r="Y102">
        <v>1.8049238467177101E-2</v>
      </c>
      <c r="Z102">
        <v>3.24317068565394E-2</v>
      </c>
      <c r="AA102">
        <v>5.0386548577763202E-2</v>
      </c>
      <c r="AB102">
        <v>7.0337021371891198E-2</v>
      </c>
      <c r="AC102">
        <v>9.0663499819187907E-2</v>
      </c>
      <c r="AD102">
        <v>0.11717272494591301</v>
      </c>
      <c r="AE102">
        <v>0.14826692917593301</v>
      </c>
      <c r="AF102">
        <v>0.18008285062867099</v>
      </c>
      <c r="AG102" s="39">
        <v>0.209518736343938</v>
      </c>
      <c r="AH102" s="39">
        <v>0.234249519558305</v>
      </c>
      <c r="AI102">
        <v>0.25398760301527101</v>
      </c>
      <c r="AJ102">
        <v>0.26714945021721798</v>
      </c>
      <c r="AK102">
        <v>0.27625762850915703</v>
      </c>
      <c r="AL102" s="39">
        <v>0.27953499348614103</v>
      </c>
      <c r="AM102">
        <v>0.284488432246221</v>
      </c>
      <c r="AN102">
        <v>0.26793624285787998</v>
      </c>
      <c r="AO102">
        <v>0.36343360720367801</v>
      </c>
      <c r="AP102">
        <v>0.22884163135372601</v>
      </c>
      <c r="AQ102">
        <v>0.68402748786546796</v>
      </c>
      <c r="AR102">
        <v>0.48120239812989801</v>
      </c>
      <c r="AS102">
        <v>0.26883378569249</v>
      </c>
      <c r="AT102">
        <v>0.61682420577997499</v>
      </c>
      <c r="AU102">
        <v>0.38693678543686399</v>
      </c>
      <c r="AV102">
        <v>0.17535746855916701</v>
      </c>
      <c r="AW102">
        <v>0.63054519805305598</v>
      </c>
    </row>
    <row r="103" spans="2:49" x14ac:dyDescent="0.3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39">
        <v>8.9395155669080796E-4</v>
      </c>
      <c r="X103">
        <v>4.6532577588243003E-3</v>
      </c>
      <c r="Y103">
        <v>1.27006710843202E-2</v>
      </c>
      <c r="Z103">
        <v>2.5605434015440999E-2</v>
      </c>
      <c r="AA103">
        <v>4.2742711952947703E-2</v>
      </c>
      <c r="AB103">
        <v>6.2708166564728801E-2</v>
      </c>
      <c r="AC103">
        <v>8.3912455360435304E-2</v>
      </c>
      <c r="AD103">
        <v>0.110238702316189</v>
      </c>
      <c r="AE103">
        <v>0.14172732409212199</v>
      </c>
      <c r="AF103">
        <v>0.176026321495936</v>
      </c>
      <c r="AG103">
        <v>0.210199335853755</v>
      </c>
      <c r="AH103">
        <v>0.24166670342284899</v>
      </c>
      <c r="AI103">
        <v>0.26977756312998002</v>
      </c>
      <c r="AJ103">
        <v>0.29322978473542699</v>
      </c>
      <c r="AK103">
        <v>0.31367101949384402</v>
      </c>
      <c r="AL103">
        <v>0.33026855062716598</v>
      </c>
      <c r="AM103">
        <v>0.348893239549386</v>
      </c>
      <c r="AN103">
        <v>0.35117275392408898</v>
      </c>
      <c r="AO103">
        <v>0.44753550307916601</v>
      </c>
      <c r="AP103">
        <v>0.36977597562868297</v>
      </c>
      <c r="AQ103">
        <v>0.78054991963689702</v>
      </c>
      <c r="AR103">
        <v>0.69671075133861304</v>
      </c>
      <c r="AS103">
        <v>0.49210885357386902</v>
      </c>
      <c r="AT103">
        <v>0.78082524108062901</v>
      </c>
      <c r="AU103">
        <v>0.65486579968660996</v>
      </c>
      <c r="AV103">
        <v>0.445555089581817</v>
      </c>
      <c r="AW103">
        <v>0.83897017486533798</v>
      </c>
    </row>
    <row r="104" spans="2:49" x14ac:dyDescent="0.3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s="39">
        <v>8.2808389849198197E-3</v>
      </c>
      <c r="X104">
        <v>2.04363076564462E-2</v>
      </c>
      <c r="Y104">
        <v>4.0871347555171397E-2</v>
      </c>
      <c r="Z104">
        <v>6.2978097098187399E-2</v>
      </c>
      <c r="AA104">
        <v>8.9424634002455095E-2</v>
      </c>
      <c r="AB104">
        <v>0.11890291087655</v>
      </c>
      <c r="AC104">
        <v>0.149808856247335</v>
      </c>
      <c r="AD104">
        <v>0.18703370977355399</v>
      </c>
      <c r="AE104">
        <v>0.23487922209808301</v>
      </c>
      <c r="AF104">
        <v>0.28420435490770202</v>
      </c>
      <c r="AG104">
        <v>0.33163486366547501</v>
      </c>
      <c r="AH104">
        <v>0.37420010320556801</v>
      </c>
      <c r="AI104">
        <v>0.41101952672655201</v>
      </c>
      <c r="AJ104">
        <v>0.43944990610269502</v>
      </c>
      <c r="AK104">
        <v>0.46144368486813397</v>
      </c>
      <c r="AL104">
        <v>0.47472925376919001</v>
      </c>
      <c r="AM104" s="39">
        <v>0.48713248014542399</v>
      </c>
      <c r="AN104">
        <v>0.47352213730209602</v>
      </c>
      <c r="AO104">
        <v>0.58377657400327998</v>
      </c>
      <c r="AP104">
        <v>0.42100789207324402</v>
      </c>
      <c r="AQ104">
        <v>0.99006006019537396</v>
      </c>
      <c r="AR104">
        <v>0.66262701854755601</v>
      </c>
      <c r="AS104">
        <v>0.49790688425690399</v>
      </c>
      <c r="AT104">
        <v>0.95725724401511902</v>
      </c>
      <c r="AU104">
        <v>0.55805182072288195</v>
      </c>
      <c r="AV104">
        <v>0.366753831185473</v>
      </c>
      <c r="AW104" s="39">
        <v>0.98011401206183901</v>
      </c>
    </row>
    <row r="105" spans="2:49" x14ac:dyDescent="0.3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 s="39">
        <v>-4.8201076896514602E-5</v>
      </c>
      <c r="X105" s="39">
        <v>5.0431385572036202E-4</v>
      </c>
      <c r="Y105">
        <v>1.64572502741045E-3</v>
      </c>
      <c r="Z105">
        <v>3.3961059979104001E-3</v>
      </c>
      <c r="AA105">
        <v>5.30987754630008E-3</v>
      </c>
      <c r="AB105">
        <v>6.7839401671321298E-3</v>
      </c>
      <c r="AC105">
        <v>7.2559778302449997E-3</v>
      </c>
      <c r="AD105" s="39">
        <v>8.5355148975674294E-3</v>
      </c>
      <c r="AE105" s="39">
        <v>9.5868377787411401E-3</v>
      </c>
      <c r="AF105" s="39">
        <v>9.1408021032579594E-3</v>
      </c>
      <c r="AG105" s="39">
        <v>6.1309799202602299E-3</v>
      </c>
      <c r="AH105">
        <v>-1.3222501297205301E-4</v>
      </c>
      <c r="AI105" s="39">
        <v>-9.59964973256122E-3</v>
      </c>
      <c r="AJ105" s="39">
        <v>-2.2605476320180999E-2</v>
      </c>
      <c r="AK105" s="39">
        <v>-3.7916448756314398E-2</v>
      </c>
      <c r="AL105" s="39">
        <v>-5.5974723199303501E-2</v>
      </c>
      <c r="AM105" s="39">
        <v>-7.3504217482600595E-2</v>
      </c>
      <c r="AN105" s="39">
        <v>-9.9141285895021303E-2</v>
      </c>
      <c r="AO105">
        <v>-8.01621644758721E-2</v>
      </c>
      <c r="AP105">
        <v>-0.15407237934326101</v>
      </c>
      <c r="AQ105">
        <v>3.4000518966092998E-2</v>
      </c>
      <c r="AR105">
        <v>-9.99955235367333E-2</v>
      </c>
      <c r="AS105">
        <v>-0.20994483764506999</v>
      </c>
      <c r="AT105">
        <v>-6.60684331751593E-2</v>
      </c>
      <c r="AU105">
        <v>-0.19910682919031999</v>
      </c>
      <c r="AV105">
        <v>-0.30248122927462001</v>
      </c>
      <c r="AW105">
        <v>-9.9989945207679107E-2</v>
      </c>
    </row>
    <row r="106" spans="2:49" x14ac:dyDescent="0.3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 s="39">
        <v>0</v>
      </c>
      <c r="W106" s="39">
        <v>-8.3550860249248504E-4</v>
      </c>
      <c r="X106">
        <v>-4.3272537111560504E-3</v>
      </c>
      <c r="Y106">
        <v>-8.5426059583060196E-3</v>
      </c>
      <c r="Z106">
        <v>-1.4932752359964E-2</v>
      </c>
      <c r="AA106">
        <v>-2.1765385676497599E-2</v>
      </c>
      <c r="AB106">
        <v>-2.8146237655512999E-2</v>
      </c>
      <c r="AC106">
        <v>-3.35472630160982E-2</v>
      </c>
      <c r="AD106">
        <v>-4.3990719252007197E-2</v>
      </c>
      <c r="AE106">
        <v>-5.3554555543444599E-2</v>
      </c>
      <c r="AF106">
        <v>-6.0907062705717302E-2</v>
      </c>
      <c r="AG106">
        <v>-6.5016293244590795E-2</v>
      </c>
      <c r="AH106">
        <v>-6.5884632010071401E-2</v>
      </c>
      <c r="AI106">
        <v>-6.4508308907296197E-2</v>
      </c>
      <c r="AJ106">
        <v>-6.0155663765326599E-2</v>
      </c>
      <c r="AK106" s="39">
        <v>-5.50316993029875E-2</v>
      </c>
      <c r="AL106">
        <v>-4.6890788013498302E-2</v>
      </c>
      <c r="AM106">
        <v>-4.0460160574706798E-2</v>
      </c>
      <c r="AN106">
        <v>-2.0260534910510001E-2</v>
      </c>
      <c r="AO106">
        <v>-6.1622674141070803E-2</v>
      </c>
      <c r="AP106">
        <v>4.75527777888285E-2</v>
      </c>
      <c r="AQ106">
        <v>-0.115600953065764</v>
      </c>
      <c r="AR106">
        <v>4.5889797228815199E-2</v>
      </c>
      <c r="AS106">
        <v>0.12709876536447501</v>
      </c>
      <c r="AT106">
        <v>-3.7038542494405302E-2</v>
      </c>
      <c r="AU106">
        <v>9.5847405723237203E-2</v>
      </c>
      <c r="AV106">
        <v>0.16194632386938801</v>
      </c>
      <c r="AW106">
        <v>-5.5772635521478204E-3</v>
      </c>
    </row>
    <row r="107" spans="2:49" x14ac:dyDescent="0.3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>
        <v>3.4916968816335597E-4</v>
      </c>
      <c r="X107">
        <v>1.89926790214057E-3</v>
      </c>
      <c r="Y107">
        <v>2.8997094990089799E-3</v>
      </c>
      <c r="Z107" s="39">
        <v>4.0514329422069598E-3</v>
      </c>
      <c r="AA107">
        <v>5.0607708254941002E-3</v>
      </c>
      <c r="AB107">
        <v>5.9750164034660701E-3</v>
      </c>
      <c r="AC107">
        <v>6.9268506340721802E-3</v>
      </c>
      <c r="AD107">
        <v>8.7119480224453101E-3</v>
      </c>
      <c r="AE107">
        <v>1.0249586251056E-2</v>
      </c>
      <c r="AF107">
        <v>1.1774515610002201E-2</v>
      </c>
      <c r="AG107">
        <v>1.34679709626566E-2</v>
      </c>
      <c r="AH107" s="39">
        <v>1.56372260925382E-2</v>
      </c>
      <c r="AI107" s="39">
        <v>1.8750966532917399E-2</v>
      </c>
      <c r="AJ107">
        <v>2.2573674678457702E-2</v>
      </c>
      <c r="AK107" s="39">
        <v>2.7077971874588901E-2</v>
      </c>
      <c r="AL107">
        <v>3.1962108986139701E-2</v>
      </c>
      <c r="AM107">
        <v>3.6759119643012698E-2</v>
      </c>
      <c r="AN107">
        <v>4.22920003349073E-2</v>
      </c>
      <c r="AO107">
        <v>4.0307484935307697E-2</v>
      </c>
      <c r="AP107">
        <v>4.9695626492638097E-2</v>
      </c>
      <c r="AQ107">
        <v>-1.1965355983713399E-2</v>
      </c>
      <c r="AR107">
        <v>2.5040600369772601E-2</v>
      </c>
      <c r="AS107">
        <v>5.0499282340980098E-2</v>
      </c>
      <c r="AT107">
        <v>8.8507240174010692E-3</v>
      </c>
      <c r="AU107">
        <v>5.2100985741967198E-2</v>
      </c>
      <c r="AV107">
        <v>7.8730265840039601E-2</v>
      </c>
      <c r="AW107">
        <v>5.9158365219989803E-3</v>
      </c>
    </row>
    <row r="108" spans="2:49" x14ac:dyDescent="0.3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 s="39">
        <v>0</v>
      </c>
      <c r="W108" s="39">
        <v>-8.9539000000110603E-4</v>
      </c>
      <c r="X108">
        <v>-3.3456900000006199E-3</v>
      </c>
      <c r="Y108">
        <v>-8.0468599999994304E-3</v>
      </c>
      <c r="Z108">
        <v>-1.5306030000000701E-2</v>
      </c>
      <c r="AA108">
        <v>-2.51372200000002E-2</v>
      </c>
      <c r="AB108">
        <v>-3.7085299999999002E-2</v>
      </c>
      <c r="AC108">
        <v>-5.0419680000000897E-2</v>
      </c>
      <c r="AD108" s="39">
        <v>-6.6802510000000995E-2</v>
      </c>
      <c r="AE108">
        <v>-8.6607219999999804E-2</v>
      </c>
      <c r="AF108">
        <v>-0.10876131999999999</v>
      </c>
      <c r="AG108">
        <v>-0.13165177</v>
      </c>
      <c r="AH108">
        <v>-0.15359645</v>
      </c>
      <c r="AI108">
        <v>-0.17352061000000099</v>
      </c>
      <c r="AJ108">
        <v>-0.1902181</v>
      </c>
      <c r="AK108" s="39">
        <v>-0.20389113</v>
      </c>
      <c r="AL108">
        <v>-0.21395988999999899</v>
      </c>
      <c r="AM108" s="39">
        <v>-0.22268290999999901</v>
      </c>
      <c r="AN108" s="39">
        <v>-0.22312939000000001</v>
      </c>
      <c r="AO108">
        <v>-0.25839342999999998</v>
      </c>
      <c r="AP108">
        <v>-0.23131426999999899</v>
      </c>
      <c r="AQ108">
        <v>-0.38258450999999799</v>
      </c>
      <c r="AR108">
        <v>-0.38868961000000102</v>
      </c>
      <c r="AS108" s="39">
        <v>-0.32072315999999901</v>
      </c>
      <c r="AT108" s="39">
        <v>-0.41334162999999902</v>
      </c>
      <c r="AU108">
        <v>-0.37918301999999898</v>
      </c>
      <c r="AV108">
        <v>-0.28936937000000001</v>
      </c>
      <c r="AW108">
        <v>-0.40949122999999998</v>
      </c>
    </row>
    <row r="109" spans="2:49" x14ac:dyDescent="0.3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39">
        <v>1.35762109652048E-3</v>
      </c>
      <c r="X109">
        <v>5.0075960180917499E-3</v>
      </c>
      <c r="Y109">
        <v>1.19236446949111E-2</v>
      </c>
      <c r="Z109">
        <v>2.2472388318028801E-2</v>
      </c>
      <c r="AA109">
        <v>3.6590810427416999E-2</v>
      </c>
      <c r="AB109">
        <v>5.3521850158411099E-2</v>
      </c>
      <c r="AC109">
        <v>7.2133365024784596E-2</v>
      </c>
      <c r="AD109">
        <v>9.4983987928531896E-2</v>
      </c>
      <c r="AE109">
        <v>0.122546010074309</v>
      </c>
      <c r="AF109">
        <v>0.153091301083985</v>
      </c>
      <c r="AG109">
        <v>0.18419575407653199</v>
      </c>
      <c r="AH109">
        <v>0.21345842952351601</v>
      </c>
      <c r="AI109">
        <v>0.23953894858925701</v>
      </c>
      <c r="AJ109">
        <v>0.26090400082807702</v>
      </c>
      <c r="AK109">
        <v>0.278071709664096</v>
      </c>
      <c r="AL109">
        <v>0.29029613941791099</v>
      </c>
      <c r="AM109">
        <v>0.30112466358904699</v>
      </c>
      <c r="AN109">
        <v>0.29988133229230601</v>
      </c>
      <c r="AO109">
        <v>0.35278674581413699</v>
      </c>
      <c r="AP109">
        <v>0.30858104003714798</v>
      </c>
      <c r="AQ109">
        <v>0.54016386053621301</v>
      </c>
      <c r="AR109">
        <v>0.53916366794732795</v>
      </c>
      <c r="AS109">
        <v>0.42746871126639802</v>
      </c>
      <c r="AT109">
        <v>0.56912264262032297</v>
      </c>
      <c r="AU109">
        <v>0.51075472216604001</v>
      </c>
      <c r="AV109">
        <v>0.371778930792388</v>
      </c>
      <c r="AW109">
        <v>0.56100182211473704</v>
      </c>
    </row>
    <row r="110" spans="2:49" x14ac:dyDescent="0.3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 s="39">
        <v>2.18792433326342E-4</v>
      </c>
      <c r="X110">
        <v>1.8353851432006899E-3</v>
      </c>
      <c r="Y110">
        <v>4.9902720734795701E-3</v>
      </c>
      <c r="Z110">
        <v>1.04753708287219E-2</v>
      </c>
      <c r="AA110">
        <v>1.8338127492723E-2</v>
      </c>
      <c r="AB110">
        <v>2.8450352961728601E-2</v>
      </c>
      <c r="AC110">
        <v>4.05975416543524E-2</v>
      </c>
      <c r="AD110">
        <v>5.7654535446971501E-2</v>
      </c>
      <c r="AE110">
        <v>7.8261703599347102E-2</v>
      </c>
      <c r="AF110">
        <v>0.10159713262487501</v>
      </c>
      <c r="AG110">
        <v>0.126890048081018</v>
      </c>
      <c r="AH110">
        <v>0.15331281873505101</v>
      </c>
      <c r="AI110">
        <v>0.18038813432530401</v>
      </c>
      <c r="AJ110">
        <v>0.206694177009625</v>
      </c>
      <c r="AK110">
        <v>0.23282501162968899</v>
      </c>
      <c r="AL110">
        <v>0.25677189153867602</v>
      </c>
      <c r="AM110">
        <v>0.28184522463328099</v>
      </c>
      <c r="AN110" s="39">
        <v>0.29535799828632697</v>
      </c>
      <c r="AO110">
        <v>0.36848975897845199</v>
      </c>
      <c r="AP110">
        <v>0.31147099270869499</v>
      </c>
      <c r="AQ110">
        <v>0.61601180027741598</v>
      </c>
      <c r="AR110">
        <v>0.46885465860029202</v>
      </c>
      <c r="AS110">
        <v>0.41474966220989001</v>
      </c>
      <c r="AT110">
        <v>0.67841752651507303</v>
      </c>
      <c r="AU110">
        <v>0.53006720790500494</v>
      </c>
      <c r="AV110">
        <v>0.46181530481739202</v>
      </c>
      <c r="AW110">
        <v>0.77297704061918204</v>
      </c>
    </row>
    <row r="111" spans="2:49" x14ac:dyDescent="0.3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-1.54699999999757E-6</v>
      </c>
      <c r="X111" s="39">
        <v>-1.02058999999973E-5</v>
      </c>
      <c r="Y111" s="39">
        <v>-1.35233999999998E-5</v>
      </c>
      <c r="Z111" s="39">
        <v>-1.4995099999998101E-5</v>
      </c>
      <c r="AA111" s="39">
        <v>-6.4094999999986204E-6</v>
      </c>
      <c r="AB111" s="39">
        <v>1.40273000000003E-5</v>
      </c>
      <c r="AC111" s="39">
        <v>4.5145800000000099E-5</v>
      </c>
      <c r="AD111" s="39">
        <v>5.0796199999997899E-5</v>
      </c>
      <c r="AE111" s="39">
        <v>7.8412499999999595E-5</v>
      </c>
      <c r="AF111" s="39">
        <v>1.2683000000000101E-4</v>
      </c>
      <c r="AG111" s="39">
        <v>1.921956E-4</v>
      </c>
      <c r="AH111" s="39">
        <v>2.6782690000000002E-4</v>
      </c>
      <c r="AI111" s="39">
        <v>3.4192209999999899E-4</v>
      </c>
      <c r="AJ111" s="39">
        <v>4.1865470000000102E-4</v>
      </c>
      <c r="AK111" s="39">
        <v>4.7205599999999799E-4</v>
      </c>
      <c r="AL111" s="39">
        <v>5.2802499999999902E-4</v>
      </c>
      <c r="AM111" s="39">
        <v>5.3083059999999797E-4</v>
      </c>
      <c r="AN111" s="39">
        <v>6.5341169999999797E-4</v>
      </c>
      <c r="AO111" s="39">
        <v>3.0863999999995E-6</v>
      </c>
      <c r="AP111" s="39">
        <v>1.39387439999999E-3</v>
      </c>
      <c r="AQ111" s="39">
        <v>-2.4117473999999998E-3</v>
      </c>
      <c r="AR111" s="39">
        <v>2.3969979E-3</v>
      </c>
      <c r="AS111" s="39">
        <v>1.7516407999999899E-3</v>
      </c>
      <c r="AT111" s="39">
        <v>-1.7560072999999901E-3</v>
      </c>
      <c r="AU111" s="39">
        <v>2.4301030999999899E-3</v>
      </c>
      <c r="AV111" s="39">
        <v>1.6934007000000001E-3</v>
      </c>
      <c r="AW111" s="39">
        <v>-2.5716345999999999E-3</v>
      </c>
    </row>
    <row r="112" spans="2:49" x14ac:dyDescent="0.3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2.9485000000023499E-6</v>
      </c>
      <c r="X112" s="39">
        <v>1.0227600000002601E-5</v>
      </c>
      <c r="Y112" s="39">
        <v>3.2005100000002903E-5</v>
      </c>
      <c r="Z112" s="39">
        <v>7.3007499999999602E-5</v>
      </c>
      <c r="AA112" s="39">
        <v>1.40004499999998E-4</v>
      </c>
      <c r="AB112" s="39">
        <v>2.35473600000001E-4</v>
      </c>
      <c r="AC112" s="39">
        <v>3.5692460000000199E-4</v>
      </c>
      <c r="AD112" s="39">
        <v>4.9096720000000097E-4</v>
      </c>
      <c r="AE112" s="39">
        <v>6.57028299999997E-4</v>
      </c>
      <c r="AF112" s="39">
        <v>8.6008579999999996E-4</v>
      </c>
      <c r="AG112" s="39">
        <v>1.0938367E-3</v>
      </c>
      <c r="AH112" s="39">
        <v>1.3443210999999999E-3</v>
      </c>
      <c r="AI112" s="39">
        <v>1.5934966E-3</v>
      </c>
      <c r="AJ112" s="39">
        <v>1.8290984000000001E-3</v>
      </c>
      <c r="AK112" s="39">
        <v>2.0320366999999999E-3</v>
      </c>
      <c r="AL112" s="39">
        <v>2.20366229999999E-3</v>
      </c>
      <c r="AM112" s="39">
        <v>2.3250962999999901E-3</v>
      </c>
      <c r="AN112" s="39">
        <v>2.4483676000000001E-3</v>
      </c>
      <c r="AO112" s="39">
        <v>2.3131136000000001E-3</v>
      </c>
      <c r="AP112" s="39">
        <v>2.8531551999999901E-3</v>
      </c>
      <c r="AQ112" s="39">
        <v>1.7666201999999901E-3</v>
      </c>
      <c r="AR112" s="39">
        <v>3.7448640999999902E-3</v>
      </c>
      <c r="AS112" s="39">
        <v>4.1483409999999998E-3</v>
      </c>
      <c r="AT112" s="39">
        <v>2.8959290999999998E-3</v>
      </c>
      <c r="AU112" s="39">
        <v>4.2880150999999997E-3</v>
      </c>
      <c r="AV112" s="39">
        <v>4.2440474000000001E-3</v>
      </c>
      <c r="AW112" s="39">
        <v>2.4767464999999999E-3</v>
      </c>
    </row>
    <row r="113" spans="2:50" x14ac:dyDescent="0.3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 s="39">
        <v>4.3062014928318899E-4</v>
      </c>
      <c r="X113">
        <v>2.5478857332061899E-3</v>
      </c>
      <c r="Y113">
        <v>6.2740002137351399E-3</v>
      </c>
      <c r="Z113">
        <v>1.25470345428535E-2</v>
      </c>
      <c r="AA113">
        <v>2.1072045652459299E-2</v>
      </c>
      <c r="AB113">
        <v>3.2268536267199201E-2</v>
      </c>
      <c r="AC113">
        <v>4.7212621676528899E-2</v>
      </c>
      <c r="AD113">
        <v>7.3349282131840401E-2</v>
      </c>
      <c r="AE113">
        <v>0.107866394655875</v>
      </c>
      <c r="AF113">
        <v>0.15062303189244899</v>
      </c>
      <c r="AG113">
        <v>0.202438117861092</v>
      </c>
      <c r="AH113">
        <v>0.26475786074000501</v>
      </c>
      <c r="AI113">
        <v>0.33950599945702298</v>
      </c>
      <c r="AJ113">
        <v>0.42605330440868</v>
      </c>
      <c r="AK113">
        <v>0.52683899160259595</v>
      </c>
      <c r="AL113">
        <v>0.637463546164585</v>
      </c>
      <c r="AM113">
        <v>0.76410234953531098</v>
      </c>
      <c r="AN113">
        <v>0.876221340168581</v>
      </c>
      <c r="AO113">
        <v>1.1265129134320999</v>
      </c>
      <c r="AP113">
        <v>1.0806359611621501</v>
      </c>
      <c r="AQ113">
        <v>1.8387256327788</v>
      </c>
      <c r="AR113">
        <v>1.51132978211886</v>
      </c>
      <c r="AS113">
        <v>1.53689531080041</v>
      </c>
      <c r="AT113">
        <v>2.3099244338511502</v>
      </c>
      <c r="AU113">
        <v>2.1145851934272302</v>
      </c>
      <c r="AV113">
        <v>2.2247864544773401</v>
      </c>
      <c r="AW113">
        <v>3.1708306326241402</v>
      </c>
    </row>
    <row r="114" spans="2:50" x14ac:dyDescent="0.3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0</v>
      </c>
      <c r="W114">
        <v>2.0303100000000599E-3</v>
      </c>
      <c r="X114" s="39">
        <v>5.8068500000001098E-3</v>
      </c>
      <c r="Y114">
        <v>9.80814999999996E-3</v>
      </c>
      <c r="Z114">
        <v>1.4979349999999499E-2</v>
      </c>
      <c r="AA114">
        <v>2.0507149999999998E-2</v>
      </c>
      <c r="AB114">
        <v>2.6652240000000299E-2</v>
      </c>
      <c r="AC114">
        <v>3.3946309999999903E-2</v>
      </c>
      <c r="AD114">
        <v>5.0322869999999999E-2</v>
      </c>
      <c r="AE114">
        <v>6.52613999999999E-2</v>
      </c>
      <c r="AF114">
        <v>7.9626300000000094E-2</v>
      </c>
      <c r="AG114">
        <v>9.4529010000000205E-2</v>
      </c>
      <c r="AH114">
        <v>0.110541709999999</v>
      </c>
      <c r="AI114">
        <v>0.12840573999999999</v>
      </c>
      <c r="AJ114">
        <v>0.145010269999999</v>
      </c>
      <c r="AK114">
        <v>0.16401457999999899</v>
      </c>
      <c r="AL114">
        <v>0.17797879999999899</v>
      </c>
      <c r="AM114">
        <v>0.198251869999999</v>
      </c>
      <c r="AN114">
        <v>0.18490920999999899</v>
      </c>
      <c r="AO114">
        <v>0.33928118000000002</v>
      </c>
      <c r="AP114">
        <v>2.9095959999999799E-2</v>
      </c>
      <c r="AQ114">
        <v>0.863059459999999</v>
      </c>
      <c r="AR114">
        <v>-0.176199789999999</v>
      </c>
      <c r="AS114">
        <v>9.6494420000000095E-2</v>
      </c>
      <c r="AT114">
        <v>0.88574525000000004</v>
      </c>
      <c r="AU114">
        <v>-4.36988699999998E-2</v>
      </c>
      <c r="AV114">
        <v>0.19394568000000001</v>
      </c>
      <c r="AW114">
        <v>1.0777749000000001</v>
      </c>
    </row>
    <row r="115" spans="2:50" x14ac:dyDescent="0.3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99.524769201687107</v>
      </c>
      <c r="G115">
        <v>95.217513977807599</v>
      </c>
      <c r="H115">
        <v>90.011447356568098</v>
      </c>
      <c r="I115">
        <v>90.191257613221893</v>
      </c>
      <c r="J115">
        <v>88.578109081650894</v>
      </c>
      <c r="K115">
        <v>84.453827441392207</v>
      </c>
      <c r="L115">
        <v>82.068868930197894</v>
      </c>
      <c r="M115">
        <v>81.055402175839404</v>
      </c>
      <c r="N115">
        <v>80.587761778883504</v>
      </c>
      <c r="O115">
        <v>79.9952757254174</v>
      </c>
      <c r="P115">
        <v>77.782532992959602</v>
      </c>
      <c r="Q115">
        <v>74.6911024832621</v>
      </c>
      <c r="R115">
        <v>72.435047181932006</v>
      </c>
      <c r="S115">
        <v>71.142354015521505</v>
      </c>
      <c r="T115">
        <v>70.295466776713297</v>
      </c>
      <c r="U115">
        <v>69.471680326339495</v>
      </c>
      <c r="V115">
        <v>68.855328252881307</v>
      </c>
      <c r="W115">
        <v>67.684883641096505</v>
      </c>
      <c r="X115">
        <v>66.2753704168925</v>
      </c>
      <c r="Y115">
        <v>65.317220140266699</v>
      </c>
      <c r="Z115">
        <v>64.720561599345601</v>
      </c>
      <c r="AA115">
        <v>64.353867888287297</v>
      </c>
      <c r="AB115">
        <v>64.146192143021494</v>
      </c>
      <c r="AC115">
        <v>64.040319777329202</v>
      </c>
      <c r="AD115">
        <v>63.825872398752303</v>
      </c>
      <c r="AE115">
        <v>63.576305857850301</v>
      </c>
      <c r="AF115">
        <v>63.220398657124903</v>
      </c>
      <c r="AG115">
        <v>62.885274493235102</v>
      </c>
      <c r="AH115">
        <v>62.539566149749199</v>
      </c>
      <c r="AI115">
        <v>62.171376431098103</v>
      </c>
      <c r="AJ115">
        <v>61.765365329692997</v>
      </c>
      <c r="AK115">
        <v>61.365683397879501</v>
      </c>
      <c r="AL115">
        <v>60.958271906326999</v>
      </c>
      <c r="AM115">
        <v>60.5559532061014</v>
      </c>
      <c r="AN115">
        <v>60.118825735252599</v>
      </c>
      <c r="AO115">
        <v>59.907972916748598</v>
      </c>
      <c r="AP115">
        <v>59.207162315545098</v>
      </c>
      <c r="AQ115">
        <v>59.725242318686199</v>
      </c>
      <c r="AR115">
        <v>58.8116523770396</v>
      </c>
      <c r="AS115">
        <v>58.304897774000402</v>
      </c>
      <c r="AT115">
        <v>58.864768328319599</v>
      </c>
      <c r="AU115">
        <v>58.3247470526886</v>
      </c>
      <c r="AV115">
        <v>58.006138225036302</v>
      </c>
      <c r="AW115">
        <v>58.849169702157702</v>
      </c>
      <c r="AX115">
        <v>9.0244863402317499</v>
      </c>
    </row>
    <row r="116" spans="2:50" x14ac:dyDescent="0.3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2.1968395343074901E-3</v>
      </c>
      <c r="X116">
        <v>7.87702343492124E-3</v>
      </c>
      <c r="Y116">
        <v>1.8049238467177101E-2</v>
      </c>
      <c r="Z116">
        <v>3.24317068565394E-2</v>
      </c>
      <c r="AA116">
        <v>5.0386548577763202E-2</v>
      </c>
      <c r="AB116">
        <v>7.0337021371891198E-2</v>
      </c>
      <c r="AC116">
        <v>9.0663499819187907E-2</v>
      </c>
      <c r="AD116">
        <v>0.11717272494591301</v>
      </c>
      <c r="AE116">
        <v>0.14826692917593301</v>
      </c>
      <c r="AF116">
        <v>0.18008285062867099</v>
      </c>
      <c r="AG116" s="39">
        <v>0.209518736343938</v>
      </c>
      <c r="AH116" s="39">
        <v>0.234249519558305</v>
      </c>
      <c r="AI116">
        <v>0.25398760301527101</v>
      </c>
      <c r="AJ116">
        <v>0.26714945021721798</v>
      </c>
      <c r="AK116">
        <v>0.27625762850915703</v>
      </c>
      <c r="AL116" s="39">
        <v>0.27953499348614103</v>
      </c>
      <c r="AM116">
        <v>0.284488432246221</v>
      </c>
      <c r="AN116">
        <v>0.26793624285787998</v>
      </c>
      <c r="AO116">
        <v>0.36343360720367801</v>
      </c>
      <c r="AP116">
        <v>0.22884163135372601</v>
      </c>
      <c r="AQ116">
        <v>0.68402748786546796</v>
      </c>
      <c r="AR116">
        <v>0.48120239812989801</v>
      </c>
      <c r="AS116">
        <v>0.26883378569249</v>
      </c>
      <c r="AT116">
        <v>0.61682420577997499</v>
      </c>
      <c r="AU116">
        <v>0.38693678543686399</v>
      </c>
      <c r="AV116">
        <v>0.17535746855916701</v>
      </c>
      <c r="AW116">
        <v>0.63054519805305598</v>
      </c>
    </row>
    <row r="117" spans="2:50" x14ac:dyDescent="0.3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s="39">
        <v>8.9395155669080796E-4</v>
      </c>
      <c r="X117">
        <v>4.6532577588243003E-3</v>
      </c>
      <c r="Y117">
        <v>1.27006710843202E-2</v>
      </c>
      <c r="Z117">
        <v>2.5605434015440999E-2</v>
      </c>
      <c r="AA117">
        <v>4.2742711952947703E-2</v>
      </c>
      <c r="AB117">
        <v>6.2708166564728801E-2</v>
      </c>
      <c r="AC117">
        <v>8.3912455360435304E-2</v>
      </c>
      <c r="AD117">
        <v>0.110238702316189</v>
      </c>
      <c r="AE117">
        <v>0.14172732409212199</v>
      </c>
      <c r="AF117">
        <v>0.176026321495936</v>
      </c>
      <c r="AG117">
        <v>0.210199335853755</v>
      </c>
      <c r="AH117">
        <v>0.24166670342284899</v>
      </c>
      <c r="AI117">
        <v>0.26977756312998002</v>
      </c>
      <c r="AJ117">
        <v>0.29322978473542699</v>
      </c>
      <c r="AK117">
        <v>0.31367101949384402</v>
      </c>
      <c r="AL117">
        <v>0.33026855062716598</v>
      </c>
      <c r="AM117">
        <v>0.348893239549386</v>
      </c>
      <c r="AN117">
        <v>0.35117275392408898</v>
      </c>
      <c r="AO117">
        <v>0.44753550307916601</v>
      </c>
      <c r="AP117">
        <v>0.36977597562868297</v>
      </c>
      <c r="AQ117">
        <v>0.78054991963689702</v>
      </c>
      <c r="AR117">
        <v>0.69671075133861304</v>
      </c>
      <c r="AS117">
        <v>0.49210885357386902</v>
      </c>
      <c r="AT117">
        <v>0.78082524108062901</v>
      </c>
      <c r="AU117">
        <v>0.65486579968660996</v>
      </c>
      <c r="AV117">
        <v>0.445555089581817</v>
      </c>
      <c r="AW117">
        <v>0.83897017486533798</v>
      </c>
    </row>
    <row r="118" spans="2:50" x14ac:dyDescent="0.3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s="39">
        <v>8.2808389849198197E-3</v>
      </c>
      <c r="X118">
        <v>2.04363076564462E-2</v>
      </c>
      <c r="Y118">
        <v>4.0871347555171397E-2</v>
      </c>
      <c r="Z118">
        <v>6.2978097098187399E-2</v>
      </c>
      <c r="AA118">
        <v>8.9424634002455095E-2</v>
      </c>
      <c r="AB118">
        <v>0.11890291087655</v>
      </c>
      <c r="AC118">
        <v>0.149808856247335</v>
      </c>
      <c r="AD118">
        <v>0.18703370977355399</v>
      </c>
      <c r="AE118">
        <v>0.23487922209808301</v>
      </c>
      <c r="AF118">
        <v>0.28420435490770202</v>
      </c>
      <c r="AG118">
        <v>0.33163486366547501</v>
      </c>
      <c r="AH118">
        <v>0.37420010320556801</v>
      </c>
      <c r="AI118">
        <v>0.41101952672655201</v>
      </c>
      <c r="AJ118">
        <v>0.43944990610269502</v>
      </c>
      <c r="AK118">
        <v>0.46144368486813397</v>
      </c>
      <c r="AL118">
        <v>0.47472925376919001</v>
      </c>
      <c r="AM118" s="39">
        <v>0.48713248014542399</v>
      </c>
      <c r="AN118">
        <v>0.47352213730209602</v>
      </c>
      <c r="AO118">
        <v>0.58377657400327998</v>
      </c>
      <c r="AP118">
        <v>0.42100789207324402</v>
      </c>
      <c r="AQ118">
        <v>0.99006006019537396</v>
      </c>
      <c r="AR118">
        <v>0.66262701854755601</v>
      </c>
      <c r="AS118">
        <v>0.49790688425690399</v>
      </c>
      <c r="AT118">
        <v>0.95725724401511902</v>
      </c>
      <c r="AU118">
        <v>0.55805182072288195</v>
      </c>
      <c r="AV118">
        <v>0.366753831185473</v>
      </c>
      <c r="AW118" s="39">
        <v>0.98011401206183901</v>
      </c>
    </row>
    <row r="119" spans="2:50" x14ac:dyDescent="0.3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 s="39">
        <v>-4.8201076896514602E-5</v>
      </c>
      <c r="X119" s="39">
        <v>5.0431385572036202E-4</v>
      </c>
      <c r="Y119">
        <v>1.64572502741045E-3</v>
      </c>
      <c r="Z119">
        <v>3.3961059979104001E-3</v>
      </c>
      <c r="AA119">
        <v>5.30987754630008E-3</v>
      </c>
      <c r="AB119">
        <v>6.7839401671321298E-3</v>
      </c>
      <c r="AC119">
        <v>7.2559778302449997E-3</v>
      </c>
      <c r="AD119" s="39">
        <v>8.5355148975674294E-3</v>
      </c>
      <c r="AE119" s="39">
        <v>9.5868377787411401E-3</v>
      </c>
      <c r="AF119" s="39">
        <v>9.1408021032579594E-3</v>
      </c>
      <c r="AG119" s="39">
        <v>6.1309799202602299E-3</v>
      </c>
      <c r="AH119">
        <v>-1.3222501297205301E-4</v>
      </c>
      <c r="AI119" s="39">
        <v>-9.59964973256122E-3</v>
      </c>
      <c r="AJ119" s="39">
        <v>-2.2605476320180999E-2</v>
      </c>
      <c r="AK119" s="39">
        <v>-3.7916448756314398E-2</v>
      </c>
      <c r="AL119" s="39">
        <v>-5.5974723199303501E-2</v>
      </c>
      <c r="AM119" s="39">
        <v>-7.3504217482600595E-2</v>
      </c>
      <c r="AN119" s="39">
        <v>-9.9141285895021303E-2</v>
      </c>
      <c r="AO119">
        <v>-8.01621644758721E-2</v>
      </c>
      <c r="AP119">
        <v>-0.15407237934326101</v>
      </c>
      <c r="AQ119">
        <v>3.4000518966092998E-2</v>
      </c>
      <c r="AR119">
        <v>-9.99955235367333E-2</v>
      </c>
      <c r="AS119">
        <v>-0.20994483764506999</v>
      </c>
      <c r="AT119">
        <v>-6.60684331751593E-2</v>
      </c>
      <c r="AU119">
        <v>-0.19910682919031999</v>
      </c>
      <c r="AV119">
        <v>-0.30248122927462001</v>
      </c>
      <c r="AW119">
        <v>-9.9989945207679107E-2</v>
      </c>
    </row>
    <row r="120" spans="2:50" x14ac:dyDescent="0.3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 s="39">
        <v>0</v>
      </c>
      <c r="W120" s="39">
        <v>-8.3550860249248504E-4</v>
      </c>
      <c r="X120">
        <v>-4.3272537111560504E-3</v>
      </c>
      <c r="Y120">
        <v>-8.5426059583060196E-3</v>
      </c>
      <c r="Z120">
        <v>-1.4932752359964E-2</v>
      </c>
      <c r="AA120">
        <v>-2.1765385676497599E-2</v>
      </c>
      <c r="AB120">
        <v>-2.8146237655512999E-2</v>
      </c>
      <c r="AC120">
        <v>-3.35472630160982E-2</v>
      </c>
      <c r="AD120">
        <v>-4.3990719252007197E-2</v>
      </c>
      <c r="AE120">
        <v>-5.3554555543444599E-2</v>
      </c>
      <c r="AF120">
        <v>-6.0907062705717302E-2</v>
      </c>
      <c r="AG120">
        <v>-6.5016293244590795E-2</v>
      </c>
      <c r="AH120">
        <v>-6.5884632010071401E-2</v>
      </c>
      <c r="AI120">
        <v>-6.4508308907296197E-2</v>
      </c>
      <c r="AJ120">
        <v>-6.0155663765326599E-2</v>
      </c>
      <c r="AK120" s="39">
        <v>-5.50316993029875E-2</v>
      </c>
      <c r="AL120">
        <v>-4.6890788013498302E-2</v>
      </c>
      <c r="AM120">
        <v>-4.0460160574706798E-2</v>
      </c>
      <c r="AN120">
        <v>-2.0260534910510001E-2</v>
      </c>
      <c r="AO120">
        <v>-6.1622674141070803E-2</v>
      </c>
      <c r="AP120">
        <v>4.75527777888285E-2</v>
      </c>
      <c r="AQ120">
        <v>-0.115600953065764</v>
      </c>
      <c r="AR120">
        <v>4.5889797228815199E-2</v>
      </c>
      <c r="AS120">
        <v>0.12709876536447501</v>
      </c>
      <c r="AT120">
        <v>-3.7038542494405302E-2</v>
      </c>
      <c r="AU120">
        <v>9.5847405723237203E-2</v>
      </c>
      <c r="AV120">
        <v>0.16194632386938801</v>
      </c>
      <c r="AW120">
        <v>-5.5772635521478204E-3</v>
      </c>
    </row>
    <row r="121" spans="2:50" x14ac:dyDescent="0.3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 s="39">
        <v>0</v>
      </c>
      <c r="W121" s="39">
        <v>-8.9539000000110603E-4</v>
      </c>
      <c r="X121">
        <v>-3.3456900000006199E-3</v>
      </c>
      <c r="Y121">
        <v>-8.0468599999994304E-3</v>
      </c>
      <c r="Z121">
        <v>-1.5306030000000701E-2</v>
      </c>
      <c r="AA121">
        <v>-2.51372200000002E-2</v>
      </c>
      <c r="AB121">
        <v>-3.7085299999999002E-2</v>
      </c>
      <c r="AC121">
        <v>-5.0419680000000897E-2</v>
      </c>
      <c r="AD121" s="39">
        <v>-6.6802510000000995E-2</v>
      </c>
      <c r="AE121">
        <v>-8.6607219999999804E-2</v>
      </c>
      <c r="AF121">
        <v>-0.10876131999999999</v>
      </c>
      <c r="AG121">
        <v>-0.13165177</v>
      </c>
      <c r="AH121">
        <v>-0.15359645</v>
      </c>
      <c r="AI121">
        <v>-0.17352061000000099</v>
      </c>
      <c r="AJ121">
        <v>-0.1902181</v>
      </c>
      <c r="AK121" s="39">
        <v>-0.20389113</v>
      </c>
      <c r="AL121">
        <v>-0.21395988999999899</v>
      </c>
      <c r="AM121" s="39">
        <v>-0.22268290999999901</v>
      </c>
      <c r="AN121" s="39">
        <v>-0.22312939000000001</v>
      </c>
      <c r="AO121">
        <v>-0.25839342999999998</v>
      </c>
      <c r="AP121">
        <v>-0.23131426999999899</v>
      </c>
      <c r="AQ121">
        <v>-0.38258450999999799</v>
      </c>
      <c r="AR121">
        <v>-0.38868961000000102</v>
      </c>
      <c r="AS121" s="39">
        <v>-0.32072315999999901</v>
      </c>
      <c r="AT121" s="39">
        <v>-0.41334162999999902</v>
      </c>
      <c r="AU121">
        <v>-0.37918301999999898</v>
      </c>
      <c r="AV121">
        <v>-0.28936937000000001</v>
      </c>
      <c r="AW121">
        <v>-0.40949122999999998</v>
      </c>
    </row>
    <row r="122" spans="2:50" x14ac:dyDescent="0.3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s="39">
        <v>1.35762109652048E-3</v>
      </c>
      <c r="X122">
        <v>5.0075960180917499E-3</v>
      </c>
      <c r="Y122">
        <v>1.19236446949111E-2</v>
      </c>
      <c r="Z122">
        <v>2.2472388318028801E-2</v>
      </c>
      <c r="AA122">
        <v>3.6590810427416999E-2</v>
      </c>
      <c r="AB122">
        <v>5.3521850158411099E-2</v>
      </c>
      <c r="AC122">
        <v>7.2133365024784596E-2</v>
      </c>
      <c r="AD122">
        <v>9.4983987928531896E-2</v>
      </c>
      <c r="AE122">
        <v>0.122546010074309</v>
      </c>
      <c r="AF122">
        <v>0.153091301083985</v>
      </c>
      <c r="AG122">
        <v>0.18419575407653199</v>
      </c>
      <c r="AH122">
        <v>0.21345842952351601</v>
      </c>
      <c r="AI122">
        <v>0.23953894858925701</v>
      </c>
      <c r="AJ122">
        <v>0.26090400082807702</v>
      </c>
      <c r="AK122">
        <v>0.278071709664096</v>
      </c>
      <c r="AL122">
        <v>0.29029613941791099</v>
      </c>
      <c r="AM122">
        <v>0.30112466358904699</v>
      </c>
      <c r="AN122">
        <v>0.29988133229230601</v>
      </c>
      <c r="AO122">
        <v>0.35278674581413699</v>
      </c>
      <c r="AP122">
        <v>0.30858104003714798</v>
      </c>
      <c r="AQ122">
        <v>0.54016386053621301</v>
      </c>
      <c r="AR122">
        <v>0.53916366794732795</v>
      </c>
      <c r="AS122">
        <v>0.42746871126639802</v>
      </c>
      <c r="AT122">
        <v>0.56912264262032297</v>
      </c>
      <c r="AU122">
        <v>0.51075472216604001</v>
      </c>
      <c r="AV122">
        <v>0.371778930792388</v>
      </c>
      <c r="AW122">
        <v>0.56100182211473704</v>
      </c>
    </row>
    <row r="123" spans="2:50" x14ac:dyDescent="0.3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 s="39">
        <v>2.2821827487806701E-4</v>
      </c>
      <c r="X123">
        <v>1.8639482947779801E-3</v>
      </c>
      <c r="Y123">
        <v>5.0572459244557699E-3</v>
      </c>
      <c r="Z123">
        <v>1.0604414440029601E-2</v>
      </c>
      <c r="AA123">
        <v>1.8556440456896001E-2</v>
      </c>
      <c r="AB123" s="39">
        <v>2.8780321300936301E-2</v>
      </c>
      <c r="AC123">
        <v>4.1050330690417497E-2</v>
      </c>
      <c r="AD123">
        <v>5.82231408297939E-2</v>
      </c>
      <c r="AE123">
        <v>7.8949649956161494E-2</v>
      </c>
      <c r="AF123">
        <v>0.10240807876100699</v>
      </c>
      <c r="AG123">
        <v>0.12781716194811801</v>
      </c>
      <c r="AH123">
        <v>0.154330520486856</v>
      </c>
      <c r="AI123">
        <v>0.181459869316524</v>
      </c>
      <c r="AJ123">
        <v>0.20777380277323601</v>
      </c>
      <c r="AK123">
        <v>0.23385875640133899</v>
      </c>
      <c r="AL123">
        <v>0.25771722687302201</v>
      </c>
      <c r="AM123">
        <v>0.28267464479361198</v>
      </c>
      <c r="AN123">
        <v>0.29603780164113502</v>
      </c>
      <c r="AO123">
        <v>0.36912418318135698</v>
      </c>
      <c r="AP123">
        <v>0.31210667528709302</v>
      </c>
      <c r="AQ123">
        <v>0.61706943564729899</v>
      </c>
      <c r="AR123">
        <v>0.47086845494845803</v>
      </c>
      <c r="AS123">
        <v>0.41660836987942301</v>
      </c>
      <c r="AT123">
        <v>0.67994031065405902</v>
      </c>
      <c r="AU123">
        <v>0.53179212878027304</v>
      </c>
      <c r="AV123">
        <v>0.46288879903004698</v>
      </c>
      <c r="AW123">
        <v>0.77360039958191895</v>
      </c>
    </row>
    <row r="124" spans="2:50" x14ac:dyDescent="0.3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0</v>
      </c>
      <c r="W124" s="39">
        <v>-1.48890030349235E-4</v>
      </c>
      <c r="X124">
        <v>-1.1298860487563001E-3</v>
      </c>
      <c r="Y124">
        <v>-2.4358813207392398E-3</v>
      </c>
      <c r="Z124">
        <v>-3.8870044764105498E-3</v>
      </c>
      <c r="AA124">
        <v>-4.50880010579579E-3</v>
      </c>
      <c r="AB124">
        <v>-3.14443942428521E-3</v>
      </c>
      <c r="AC124">
        <v>1.25775165307207E-3</v>
      </c>
      <c r="AD124">
        <v>6.2222652785548496E-3</v>
      </c>
      <c r="AE124">
        <v>1.39017881813252E-2</v>
      </c>
      <c r="AF124">
        <v>2.6344846150227998E-2</v>
      </c>
      <c r="AG124">
        <v>4.52286876924557E-2</v>
      </c>
      <c r="AH124">
        <v>7.1574089282377906E-2</v>
      </c>
      <c r="AI124">
        <v>0.1052441183643</v>
      </c>
      <c r="AJ124">
        <v>0.146514005783249</v>
      </c>
      <c r="AK124">
        <v>0.19308405515501201</v>
      </c>
      <c r="AL124">
        <v>0.24521622691242501</v>
      </c>
      <c r="AM124">
        <v>0.29766413092344701</v>
      </c>
      <c r="AN124">
        <v>0.36225940722014399</v>
      </c>
      <c r="AO124">
        <v>0.36256475237936803</v>
      </c>
      <c r="AP124">
        <v>0.50044056239915102</v>
      </c>
      <c r="AQ124">
        <v>0.26163155258953602</v>
      </c>
      <c r="AR124">
        <v>0.49834019929373402</v>
      </c>
      <c r="AS124">
        <v>0.67164071675862502</v>
      </c>
      <c r="AT124">
        <v>0.49770513135223299</v>
      </c>
      <c r="AU124">
        <v>0.73786602231240495</v>
      </c>
      <c r="AV124">
        <v>0.90552355107800198</v>
      </c>
      <c r="AW124">
        <v>0.65071146364537003</v>
      </c>
    </row>
    <row r="125" spans="2:50" x14ac:dyDescent="0.3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2.9485000000023498E-4</v>
      </c>
      <c r="X125">
        <v>1.0227600000002599E-3</v>
      </c>
      <c r="Y125">
        <v>3.2005100000002899E-3</v>
      </c>
      <c r="Z125" s="39">
        <v>7.30074999999996E-3</v>
      </c>
      <c r="AA125">
        <v>1.40004499999998E-2</v>
      </c>
      <c r="AB125">
        <v>2.35473600000001E-2</v>
      </c>
      <c r="AC125">
        <v>3.5692460000000203E-2</v>
      </c>
      <c r="AD125">
        <v>4.9096720000000101E-2</v>
      </c>
      <c r="AE125">
        <v>6.5702829999999698E-2</v>
      </c>
      <c r="AF125">
        <v>8.6008580000000001E-2</v>
      </c>
      <c r="AG125">
        <v>0.10938367</v>
      </c>
      <c r="AH125">
        <v>0.13443210999999999</v>
      </c>
      <c r="AI125">
        <v>0.15934966</v>
      </c>
      <c r="AJ125">
        <v>0.18290983999999999</v>
      </c>
      <c r="AK125">
        <v>0.20320367</v>
      </c>
      <c r="AL125">
        <v>0.220366229999999</v>
      </c>
      <c r="AM125">
        <v>0.232509629999999</v>
      </c>
      <c r="AN125">
        <v>0.24483675999999999</v>
      </c>
      <c r="AO125" s="39">
        <v>0.23131135999999999</v>
      </c>
      <c r="AP125" s="39">
        <v>0.28531551999999899</v>
      </c>
      <c r="AQ125" s="39">
        <v>0.176662019999999</v>
      </c>
      <c r="AR125">
        <v>0.37448640999999899</v>
      </c>
      <c r="AS125">
        <v>0.41483409999999998</v>
      </c>
      <c r="AT125" s="39">
        <v>0.28959290999999998</v>
      </c>
      <c r="AU125">
        <v>0.42880151</v>
      </c>
      <c r="AV125">
        <v>0.42440474</v>
      </c>
      <c r="AW125">
        <v>0.24767465</v>
      </c>
    </row>
    <row r="126" spans="2:50" x14ac:dyDescent="0.3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 s="39">
        <v>4.3062014928318899E-4</v>
      </c>
      <c r="X126">
        <v>2.5478857332061899E-3</v>
      </c>
      <c r="Y126">
        <v>6.2740002137351399E-3</v>
      </c>
      <c r="Z126">
        <v>1.25470345428535E-2</v>
      </c>
      <c r="AA126">
        <v>2.1072045652459299E-2</v>
      </c>
      <c r="AB126">
        <v>3.2268536267199201E-2</v>
      </c>
      <c r="AC126">
        <v>4.7212621676528899E-2</v>
      </c>
      <c r="AD126">
        <v>7.3349282131840401E-2</v>
      </c>
      <c r="AE126">
        <v>0.107866394655875</v>
      </c>
      <c r="AF126">
        <v>0.15062303189244899</v>
      </c>
      <c r="AG126">
        <v>0.202438117861092</v>
      </c>
      <c r="AH126">
        <v>0.26475786074000501</v>
      </c>
      <c r="AI126">
        <v>0.33950599945702298</v>
      </c>
      <c r="AJ126">
        <v>0.42605330440868</v>
      </c>
      <c r="AK126">
        <v>0.52683899160259595</v>
      </c>
      <c r="AL126">
        <v>0.637463546164585</v>
      </c>
      <c r="AM126">
        <v>0.76410234953531098</v>
      </c>
      <c r="AN126">
        <v>0.876221340168581</v>
      </c>
      <c r="AO126">
        <v>1.1265129134320999</v>
      </c>
      <c r="AP126">
        <v>1.0806359611621501</v>
      </c>
      <c r="AQ126">
        <v>1.8387256327788</v>
      </c>
      <c r="AR126">
        <v>1.51132978211886</v>
      </c>
      <c r="AS126">
        <v>1.53689531080041</v>
      </c>
      <c r="AT126">
        <v>2.3099244338511502</v>
      </c>
      <c r="AU126">
        <v>2.1145851934272302</v>
      </c>
      <c r="AV126">
        <v>2.2247864544773401</v>
      </c>
      <c r="AW126">
        <v>3.1708306326241402</v>
      </c>
    </row>
    <row r="127" spans="2:50" x14ac:dyDescent="0.3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0</v>
      </c>
      <c r="W127">
        <v>2.0303100000000599E-3</v>
      </c>
      <c r="X127" s="39">
        <v>5.8068500000001098E-3</v>
      </c>
      <c r="Y127">
        <v>9.80814999999996E-3</v>
      </c>
      <c r="Z127">
        <v>1.4979349999999499E-2</v>
      </c>
      <c r="AA127">
        <v>2.0507149999999998E-2</v>
      </c>
      <c r="AB127">
        <v>2.6652240000000299E-2</v>
      </c>
      <c r="AC127">
        <v>3.3946309999999903E-2</v>
      </c>
      <c r="AD127">
        <v>5.0322869999999999E-2</v>
      </c>
      <c r="AE127">
        <v>6.52613999999999E-2</v>
      </c>
      <c r="AF127">
        <v>7.9626300000000094E-2</v>
      </c>
      <c r="AG127">
        <v>9.4529010000000205E-2</v>
      </c>
      <c r="AH127">
        <v>0.110541709999999</v>
      </c>
      <c r="AI127">
        <v>0.12840573999999999</v>
      </c>
      <c r="AJ127">
        <v>0.145010269999999</v>
      </c>
      <c r="AK127">
        <v>0.16401457999999899</v>
      </c>
      <c r="AL127">
        <v>0.17797879999999899</v>
      </c>
      <c r="AM127">
        <v>0.198251869999999</v>
      </c>
      <c r="AN127">
        <v>0.18490920999999899</v>
      </c>
      <c r="AO127">
        <v>0.33928118000000002</v>
      </c>
      <c r="AP127">
        <v>2.9095959999999799E-2</v>
      </c>
      <c r="AQ127">
        <v>0.863059459999999</v>
      </c>
      <c r="AR127">
        <v>-0.176199789999999</v>
      </c>
      <c r="AS127">
        <v>9.6494420000000095E-2</v>
      </c>
      <c r="AT127">
        <v>0.88574525000000004</v>
      </c>
      <c r="AU127">
        <v>-4.36988699999998E-2</v>
      </c>
      <c r="AV127">
        <v>0.19394568000000001</v>
      </c>
      <c r="AW127">
        <v>1.0777749000000001</v>
      </c>
    </row>
    <row r="128" spans="2:50" x14ac:dyDescent="0.35">
      <c r="B128" t="s">
        <v>227</v>
      </c>
      <c r="C128">
        <v>96.864598598298898</v>
      </c>
      <c r="D128">
        <v>98.419791060536795</v>
      </c>
      <c r="E128">
        <v>100</v>
      </c>
      <c r="F128">
        <v>102.455610905234</v>
      </c>
      <c r="G128">
        <v>102.399389390273</v>
      </c>
      <c r="H128">
        <v>99.208589213741405</v>
      </c>
      <c r="I128">
        <v>101.402992648829</v>
      </c>
      <c r="J128">
        <v>103.505248740779</v>
      </c>
      <c r="K128">
        <v>103.845671836035</v>
      </c>
      <c r="L128">
        <v>104.225485948243</v>
      </c>
      <c r="M128">
        <v>105.23831423067401</v>
      </c>
      <c r="N128">
        <v>105.949891675118</v>
      </c>
      <c r="O128">
        <v>108.735250878096</v>
      </c>
      <c r="P128">
        <v>111.65672142587</v>
      </c>
      <c r="Q128">
        <v>114.691964104185</v>
      </c>
      <c r="R128">
        <v>117.813103872713</v>
      </c>
      <c r="S128">
        <v>121.230476727428</v>
      </c>
      <c r="T128">
        <v>123.533489642013</v>
      </c>
      <c r="U128">
        <v>125.34227713059001</v>
      </c>
      <c r="V128">
        <v>127.567683249807</v>
      </c>
      <c r="W128">
        <v>128.932050042637</v>
      </c>
      <c r="X128">
        <v>130.03092346811599</v>
      </c>
      <c r="Y128">
        <v>130.830312896897</v>
      </c>
      <c r="Z128">
        <v>131.89090011374401</v>
      </c>
      <c r="AA128">
        <v>133.10786625647799</v>
      </c>
      <c r="AB128">
        <v>134.45698012175299</v>
      </c>
      <c r="AC128">
        <v>135.944746960819</v>
      </c>
      <c r="AD128">
        <v>137.60667599577999</v>
      </c>
      <c r="AE128">
        <v>139.345862773292</v>
      </c>
      <c r="AF128">
        <v>141.152805244701</v>
      </c>
      <c r="AG128">
        <v>143.01515261677901</v>
      </c>
      <c r="AH128">
        <v>144.96400749272101</v>
      </c>
      <c r="AI128">
        <v>146.91669077375499</v>
      </c>
      <c r="AJ128">
        <v>148.913615240566</v>
      </c>
      <c r="AK128">
        <v>151.004826845526</v>
      </c>
      <c r="AL128">
        <v>153.144315237867</v>
      </c>
      <c r="AM128">
        <v>155.33522681696499</v>
      </c>
      <c r="AN128">
        <v>157.578582903946</v>
      </c>
      <c r="AO128">
        <v>160.05510428038301</v>
      </c>
      <c r="AP128">
        <v>162.219309473876</v>
      </c>
      <c r="AQ128">
        <v>165.42911983359701</v>
      </c>
      <c r="AR128">
        <v>167.568633122715</v>
      </c>
      <c r="AS128">
        <v>169.7313656995</v>
      </c>
      <c r="AT128">
        <v>172.87747461184901</v>
      </c>
      <c r="AU128">
        <v>175.04228844855399</v>
      </c>
      <c r="AV128">
        <v>177.247602038688</v>
      </c>
      <c r="AW128">
        <v>180.81953768238299</v>
      </c>
      <c r="AX128">
        <v>178.52723229718001</v>
      </c>
    </row>
    <row r="129" spans="2:50" x14ac:dyDescent="0.3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-0.21879525619489201</v>
      </c>
      <c r="X129">
        <v>-0.55057864695379199</v>
      </c>
      <c r="Y129">
        <v>-0.93127028984195603</v>
      </c>
      <c r="Z129">
        <v>-1.3194555992447901</v>
      </c>
      <c r="AA129">
        <v>-1.69575415787498</v>
      </c>
      <c r="AB129">
        <v>-2.0553229687864598</v>
      </c>
      <c r="AC129">
        <v>-2.4006538937668198</v>
      </c>
      <c r="AD129">
        <v>-2.7821857515957502</v>
      </c>
      <c r="AE129">
        <v>-3.19815084190691</v>
      </c>
      <c r="AF129">
        <v>-3.6430103909532701</v>
      </c>
      <c r="AG129">
        <v>-4.1187898127585996</v>
      </c>
      <c r="AH129">
        <v>-4.6199640186322304</v>
      </c>
      <c r="AI129">
        <v>-5.1410816988486303</v>
      </c>
      <c r="AJ129">
        <v>-5.6845574540125199</v>
      </c>
      <c r="AK129">
        <v>-6.2329128703800398</v>
      </c>
      <c r="AL129">
        <v>-6.7938783392330704</v>
      </c>
      <c r="AM129">
        <v>-7.3398944297760904</v>
      </c>
      <c r="AN129">
        <v>-7.9445522001701701</v>
      </c>
      <c r="AO129">
        <v>-8.1869564993325206</v>
      </c>
      <c r="AP129">
        <v>-9.1798293097189294</v>
      </c>
      <c r="AQ129">
        <v>-8.3360788056132602</v>
      </c>
      <c r="AR129">
        <v>-9.6824247466005602</v>
      </c>
      <c r="AS129">
        <v>-10.640936245971201</v>
      </c>
      <c r="AT129">
        <v>-10.031263257519001</v>
      </c>
      <c r="AU129">
        <v>-11.129097853153899</v>
      </c>
      <c r="AV129">
        <v>-11.9176154411246</v>
      </c>
      <c r="AW129">
        <v>-11.0888209492733</v>
      </c>
    </row>
    <row r="130" spans="2:50" x14ac:dyDescent="0.35">
      <c r="B130" t="s">
        <v>229</v>
      </c>
      <c r="C130">
        <v>96.864644374863701</v>
      </c>
      <c r="D130">
        <v>98.419837572059095</v>
      </c>
      <c r="E130">
        <v>100</v>
      </c>
      <c r="F130">
        <v>99.524769101243706</v>
      </c>
      <c r="G130">
        <v>95.217513881711199</v>
      </c>
      <c r="H130">
        <v>90.011447265725806</v>
      </c>
      <c r="I130">
        <v>90.1912575221982</v>
      </c>
      <c r="J130">
        <v>88.578108992255196</v>
      </c>
      <c r="K130">
        <v>84.453827356158897</v>
      </c>
      <c r="L130">
        <v>82.068868847371505</v>
      </c>
      <c r="M130">
        <v>81.055402094035799</v>
      </c>
      <c r="N130">
        <v>80.587761697551898</v>
      </c>
      <c r="O130">
        <v>79.995275644683801</v>
      </c>
      <c r="P130">
        <v>77.782532914459097</v>
      </c>
      <c r="Q130">
        <v>74.691102407881601</v>
      </c>
      <c r="R130">
        <v>72.4350471088284</v>
      </c>
      <c r="S130">
        <v>71.142353943722497</v>
      </c>
      <c r="T130">
        <v>70.295466705769002</v>
      </c>
      <c r="U130">
        <v>69.471680256226605</v>
      </c>
      <c r="V130">
        <v>68.855328183390398</v>
      </c>
      <c r="W130">
        <v>67.684883572786902</v>
      </c>
      <c r="X130">
        <v>66.275370350005403</v>
      </c>
      <c r="Y130">
        <v>65.317220074346594</v>
      </c>
      <c r="Z130">
        <v>64.720561534027695</v>
      </c>
      <c r="AA130">
        <v>64.353867823339499</v>
      </c>
      <c r="AB130">
        <v>64.146192078283207</v>
      </c>
      <c r="AC130">
        <v>64.040319712697794</v>
      </c>
      <c r="AD130">
        <v>63.825872334337397</v>
      </c>
      <c r="AE130">
        <v>63.576305793687197</v>
      </c>
      <c r="AF130">
        <v>63.220398593321001</v>
      </c>
      <c r="AG130">
        <v>62.885274429769403</v>
      </c>
      <c r="AH130">
        <v>62.539566086632398</v>
      </c>
      <c r="AI130">
        <v>62.171376368352902</v>
      </c>
      <c r="AJ130">
        <v>61.765365267357602</v>
      </c>
      <c r="AK130">
        <v>61.365683335947502</v>
      </c>
      <c r="AL130">
        <v>60.958271844806099</v>
      </c>
      <c r="AM130">
        <v>60.555953144986503</v>
      </c>
      <c r="AN130">
        <v>60.1188256745789</v>
      </c>
      <c r="AO130">
        <v>59.9079728562876</v>
      </c>
      <c r="AP130">
        <v>59.207162255791502</v>
      </c>
      <c r="AQ130">
        <v>59.725242258409601</v>
      </c>
      <c r="AR130">
        <v>58.811652317685102</v>
      </c>
      <c r="AS130">
        <v>58.304897715157303</v>
      </c>
      <c r="AT130">
        <v>58.864768268911497</v>
      </c>
      <c r="AU130">
        <v>58.324746993825499</v>
      </c>
      <c r="AV130">
        <v>58.0061381664948</v>
      </c>
      <c r="AW130">
        <v>58.849169642765403</v>
      </c>
      <c r="AX130">
        <v>9.0244863084901095</v>
      </c>
    </row>
    <row r="131" spans="2:50" x14ac:dyDescent="0.3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775039.81579999998</v>
      </c>
      <c r="T131">
        <v>791817.27690000006</v>
      </c>
      <c r="U131">
        <v>802881.60219999996</v>
      </c>
      <c r="V131">
        <v>815599.21620000002</v>
      </c>
      <c r="W131">
        <v>823676.41879999998</v>
      </c>
      <c r="X131">
        <v>830403.05819999997</v>
      </c>
      <c r="Y131">
        <v>836496.98690000002</v>
      </c>
      <c r="Z131">
        <v>844266.48620000004</v>
      </c>
      <c r="AA131">
        <v>853231.30070000002</v>
      </c>
      <c r="AB131">
        <v>863270.65520000004</v>
      </c>
      <c r="AC131">
        <v>874351.16830000002</v>
      </c>
      <c r="AD131">
        <v>886631.54509999999</v>
      </c>
      <c r="AE131">
        <v>899586.03819999995</v>
      </c>
      <c r="AF131">
        <v>913099.64580000006</v>
      </c>
      <c r="AG131">
        <v>927046.36820000003</v>
      </c>
      <c r="AH131">
        <v>941491.24910000002</v>
      </c>
      <c r="AI131">
        <v>956045.96250000002</v>
      </c>
      <c r="AJ131">
        <v>970862.25699999998</v>
      </c>
      <c r="AK131">
        <v>986158.59719999996</v>
      </c>
      <c r="AL131">
        <v>1001757.04</v>
      </c>
      <c r="AM131">
        <v>1017700.959</v>
      </c>
      <c r="AN131">
        <v>1033917.7659999999</v>
      </c>
      <c r="AO131">
        <v>1051546.2250000001</v>
      </c>
      <c r="AP131">
        <v>1067408.5989999999</v>
      </c>
      <c r="AQ131">
        <v>1089761.5630000001</v>
      </c>
      <c r="AR131">
        <v>1105488.9979999999</v>
      </c>
      <c r="AS131">
        <v>1121034.088</v>
      </c>
      <c r="AT131">
        <v>1142863.165</v>
      </c>
      <c r="AU131">
        <v>1158632.851</v>
      </c>
      <c r="AV131">
        <v>1174402.111</v>
      </c>
      <c r="AW131">
        <v>1198718.9029999999</v>
      </c>
    </row>
    <row r="132" spans="2:50" x14ac:dyDescent="0.3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13927042.32</v>
      </c>
      <c r="T132">
        <v>14074398.6</v>
      </c>
      <c r="U132">
        <v>14183872.16</v>
      </c>
      <c r="V132">
        <v>14646604.380000001</v>
      </c>
      <c r="W132">
        <v>14786144.710000001</v>
      </c>
      <c r="X132">
        <v>14923610.17</v>
      </c>
      <c r="Y132">
        <v>14896474.789999999</v>
      </c>
      <c r="Z132">
        <v>14962132.99</v>
      </c>
      <c r="AA132">
        <v>15037090.49</v>
      </c>
      <c r="AB132">
        <v>15112248.82</v>
      </c>
      <c r="AC132">
        <v>15199886.83</v>
      </c>
      <c r="AD132">
        <v>15332064.35</v>
      </c>
      <c r="AE132">
        <v>15456601.98</v>
      </c>
      <c r="AF132">
        <v>15582044.279999999</v>
      </c>
      <c r="AG132">
        <v>15711046.15</v>
      </c>
      <c r="AH132">
        <v>15872275.08</v>
      </c>
      <c r="AI132">
        <v>16001635.890000001</v>
      </c>
      <c r="AJ132">
        <v>16121565.08</v>
      </c>
      <c r="AK132">
        <v>16277713.51</v>
      </c>
      <c r="AL132">
        <v>16434993.359999999</v>
      </c>
      <c r="AM132">
        <v>16588577</v>
      </c>
      <c r="AN132">
        <v>16762425.310000001</v>
      </c>
      <c r="AO132">
        <v>16943687.460000001</v>
      </c>
      <c r="AP132">
        <v>17097367.09</v>
      </c>
      <c r="AQ132">
        <v>17380734.879999999</v>
      </c>
      <c r="AR132">
        <v>17537034.800000001</v>
      </c>
      <c r="AS132">
        <v>17712050.510000002</v>
      </c>
      <c r="AT132">
        <v>17991454.91</v>
      </c>
      <c r="AU132">
        <v>18158328.18</v>
      </c>
      <c r="AV132">
        <v>18339035.109999999</v>
      </c>
      <c r="AW132">
        <v>18757741.559999999</v>
      </c>
    </row>
    <row r="133" spans="2:50" x14ac:dyDescent="0.3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14702082.130000001</v>
      </c>
      <c r="T133">
        <v>14866215.880000001</v>
      </c>
      <c r="U133">
        <v>14986753.76</v>
      </c>
      <c r="V133">
        <v>15462203.59</v>
      </c>
      <c r="W133">
        <v>15609821.130000001</v>
      </c>
      <c r="X133">
        <v>15754013.23</v>
      </c>
      <c r="Y133">
        <v>15732971.77</v>
      </c>
      <c r="Z133">
        <v>15806399.48</v>
      </c>
      <c r="AA133">
        <v>15890321.800000001</v>
      </c>
      <c r="AB133">
        <v>15975519.470000001</v>
      </c>
      <c r="AC133">
        <v>16074238</v>
      </c>
      <c r="AD133">
        <v>16218695.9</v>
      </c>
      <c r="AE133">
        <v>16356188.02</v>
      </c>
      <c r="AF133">
        <v>16495143.92</v>
      </c>
      <c r="AG133">
        <v>16638092.51</v>
      </c>
      <c r="AH133">
        <v>16813766.329999998</v>
      </c>
      <c r="AI133">
        <v>16957681.850000001</v>
      </c>
      <c r="AJ133">
        <v>17092427.34</v>
      </c>
      <c r="AK133">
        <v>17263872.109999999</v>
      </c>
      <c r="AL133">
        <v>17436750.399999999</v>
      </c>
      <c r="AM133">
        <v>17606277.960000001</v>
      </c>
      <c r="AN133">
        <v>17796343.079999998</v>
      </c>
      <c r="AO133">
        <v>17995233.68</v>
      </c>
      <c r="AP133">
        <v>18164775.690000001</v>
      </c>
      <c r="AQ133">
        <v>18470496.449999999</v>
      </c>
      <c r="AR133">
        <v>18642523.800000001</v>
      </c>
      <c r="AS133">
        <v>18833084.59</v>
      </c>
      <c r="AT133">
        <v>19134318.07</v>
      </c>
      <c r="AU133">
        <v>19316961.030000001</v>
      </c>
      <c r="AV133">
        <v>19513437.23</v>
      </c>
      <c r="AW133">
        <v>19956460.469999999</v>
      </c>
    </row>
    <row r="134" spans="2:50" x14ac:dyDescent="0.3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157807742.5</v>
      </c>
      <c r="G134">
        <v>153187942.69999999</v>
      </c>
      <c r="H134">
        <v>152677375</v>
      </c>
      <c r="I134">
        <v>149418150.69999999</v>
      </c>
      <c r="J134">
        <v>145570737.5</v>
      </c>
      <c r="K134">
        <v>141026782.69999999</v>
      </c>
      <c r="L134">
        <v>137576947.59999999</v>
      </c>
      <c r="M134">
        <v>134662677.09999999</v>
      </c>
      <c r="N134">
        <v>133306091</v>
      </c>
      <c r="O134">
        <v>131374652.5</v>
      </c>
      <c r="P134">
        <v>127809548.3</v>
      </c>
      <c r="Q134">
        <v>123196432.59999999</v>
      </c>
      <c r="R134">
        <v>119589941.2</v>
      </c>
      <c r="S134">
        <v>119257763.90000001</v>
      </c>
      <c r="T134">
        <v>117335612.7</v>
      </c>
      <c r="U134">
        <v>115112522.90000001</v>
      </c>
      <c r="V134">
        <v>112590459.5</v>
      </c>
      <c r="W134">
        <v>109743109.5</v>
      </c>
      <c r="X134">
        <v>106655894.09999999</v>
      </c>
      <c r="Y134">
        <v>104259287.09999999</v>
      </c>
      <c r="Z134">
        <v>102070053.09999999</v>
      </c>
      <c r="AA134">
        <v>100038289.5</v>
      </c>
      <c r="AB134">
        <v>98094987.209999904</v>
      </c>
      <c r="AC134">
        <v>96185305.469999999</v>
      </c>
      <c r="AD134">
        <v>94219232.840000004</v>
      </c>
      <c r="AE134">
        <v>92175184.510000005</v>
      </c>
      <c r="AF134">
        <v>90055502.439999998</v>
      </c>
      <c r="AG134">
        <v>87854658.469999999</v>
      </c>
      <c r="AH134">
        <v>85586988.180000007</v>
      </c>
      <c r="AI134">
        <v>83329424.060000002</v>
      </c>
      <c r="AJ134">
        <v>81010485.579999998</v>
      </c>
      <c r="AK134">
        <v>78643966.150000006</v>
      </c>
      <c r="AL134">
        <v>76235881.189999998</v>
      </c>
      <c r="AM134">
        <v>73800033.25</v>
      </c>
      <c r="AN134">
        <v>71315121.799999997</v>
      </c>
      <c r="AO134">
        <v>68846036.659999996</v>
      </c>
      <c r="AP134">
        <v>66361870.420000002</v>
      </c>
      <c r="AQ134">
        <v>63982128.399999999</v>
      </c>
      <c r="AR134">
        <v>61546506.079999998</v>
      </c>
      <c r="AS134">
        <v>59168547.100000001</v>
      </c>
      <c r="AT134">
        <v>56912325.240000002</v>
      </c>
      <c r="AU134">
        <v>54639166.5</v>
      </c>
      <c r="AV134">
        <v>52451841.960000001</v>
      </c>
      <c r="AW134">
        <v>50425244.100000001</v>
      </c>
    </row>
    <row r="135" spans="2:50" x14ac:dyDescent="0.35">
      <c r="B135" t="s">
        <v>234</v>
      </c>
      <c r="C135">
        <v>1098851.8998263199</v>
      </c>
      <c r="D135">
        <v>1116494.32251175</v>
      </c>
      <c r="E135">
        <v>1134420</v>
      </c>
      <c r="F135">
        <v>1107035.436</v>
      </c>
      <c r="G135">
        <v>1077983.3049999999</v>
      </c>
      <c r="H135">
        <v>1048548.628</v>
      </c>
      <c r="I135">
        <v>1024271.7169999999</v>
      </c>
      <c r="J135">
        <v>1000117.759</v>
      </c>
      <c r="K135">
        <v>973359.31629999995</v>
      </c>
      <c r="L135">
        <v>944189.27110000001</v>
      </c>
      <c r="M135">
        <v>916027.69590000005</v>
      </c>
      <c r="N135">
        <v>891650.66379999998</v>
      </c>
      <c r="O135">
        <v>873778.28619999997</v>
      </c>
      <c r="P135">
        <v>859513.84310000006</v>
      </c>
      <c r="Q135">
        <v>843876.01450000005</v>
      </c>
      <c r="R135">
        <v>821953.42700000003</v>
      </c>
      <c r="S135">
        <v>800051.65079999994</v>
      </c>
      <c r="T135">
        <v>779252.91810000001</v>
      </c>
      <c r="U135">
        <v>758767.07779999997</v>
      </c>
      <c r="V135">
        <v>735041.82680000004</v>
      </c>
      <c r="W135">
        <v>710465.46299999999</v>
      </c>
      <c r="X135">
        <v>684218.09400000004</v>
      </c>
      <c r="Y135">
        <v>658383.53839999996</v>
      </c>
      <c r="Z135">
        <v>634900.85380000004</v>
      </c>
      <c r="AA135">
        <v>614348.90919999999</v>
      </c>
      <c r="AB135">
        <v>596467.13</v>
      </c>
      <c r="AC135">
        <v>580779.60620000004</v>
      </c>
      <c r="AD135">
        <v>566839.54799999995</v>
      </c>
      <c r="AE135">
        <v>554259.00329999998</v>
      </c>
      <c r="AF135">
        <v>542739.30480000004</v>
      </c>
      <c r="AG135">
        <v>532067.97660000005</v>
      </c>
      <c r="AH135">
        <v>522109.01520000002</v>
      </c>
      <c r="AI135">
        <v>512717.25510000001</v>
      </c>
      <c r="AJ135">
        <v>503733.94919999997</v>
      </c>
      <c r="AK135">
        <v>495070.4767</v>
      </c>
      <c r="AL135">
        <v>486665.3187</v>
      </c>
      <c r="AM135">
        <v>478474.08899999998</v>
      </c>
      <c r="AN135">
        <v>470460.52230000001</v>
      </c>
      <c r="AO135">
        <v>462560.50809999998</v>
      </c>
      <c r="AP135">
        <v>454747.61550000001</v>
      </c>
      <c r="AQ135">
        <v>447029.36940000003</v>
      </c>
      <c r="AR135">
        <v>439462.46730000002</v>
      </c>
      <c r="AS135">
        <v>431917.81540000002</v>
      </c>
      <c r="AT135">
        <v>424370.77559999999</v>
      </c>
      <c r="AU135">
        <v>416866.25300000003</v>
      </c>
      <c r="AV135">
        <v>409302.6998</v>
      </c>
      <c r="AW135">
        <v>401816.94459999999</v>
      </c>
    </row>
    <row r="136" spans="2:50" x14ac:dyDescent="0.35">
      <c r="B136" t="s">
        <v>235</v>
      </c>
      <c r="C136">
        <v>1098851.8998263199</v>
      </c>
      <c r="D136">
        <v>1116494.32251175</v>
      </c>
      <c r="E136">
        <v>1134420</v>
      </c>
      <c r="F136">
        <v>1107035.436</v>
      </c>
      <c r="G136">
        <v>1077983.3049999999</v>
      </c>
      <c r="H136">
        <v>1048548.628</v>
      </c>
      <c r="I136">
        <v>1024271.7169999999</v>
      </c>
      <c r="J136">
        <v>1000117.759</v>
      </c>
      <c r="K136">
        <v>973359.31629999995</v>
      </c>
      <c r="L136">
        <v>944189.27110000001</v>
      </c>
      <c r="M136">
        <v>916027.69590000005</v>
      </c>
      <c r="N136">
        <v>891650.66379999998</v>
      </c>
      <c r="O136">
        <v>873778.28619999997</v>
      </c>
      <c r="P136">
        <v>859513.84310000006</v>
      </c>
      <c r="Q136">
        <v>843876.01450000005</v>
      </c>
      <c r="R136">
        <v>821953.42700000003</v>
      </c>
      <c r="S136">
        <v>800051.65079999994</v>
      </c>
      <c r="T136">
        <v>779252.91810000001</v>
      </c>
      <c r="U136">
        <v>758767.07779999997</v>
      </c>
      <c r="V136">
        <v>735041.82680000004</v>
      </c>
      <c r="W136">
        <v>710465.46299999999</v>
      </c>
      <c r="X136">
        <v>684218.09400000004</v>
      </c>
      <c r="Y136">
        <v>658383.53839999996</v>
      </c>
      <c r="Z136">
        <v>634900.85380000004</v>
      </c>
      <c r="AA136">
        <v>614348.90919999999</v>
      </c>
      <c r="AB136">
        <v>596467.13</v>
      </c>
      <c r="AC136">
        <v>580779.60620000004</v>
      </c>
      <c r="AD136">
        <v>566839.54799999995</v>
      </c>
      <c r="AE136">
        <v>554259.00329999998</v>
      </c>
      <c r="AF136">
        <v>542739.30480000004</v>
      </c>
      <c r="AG136">
        <v>532067.97660000005</v>
      </c>
      <c r="AH136">
        <v>522109.01520000002</v>
      </c>
      <c r="AI136">
        <v>512717.25510000001</v>
      </c>
      <c r="AJ136">
        <v>503733.94919999997</v>
      </c>
      <c r="AK136">
        <v>495070.4767</v>
      </c>
      <c r="AL136">
        <v>486665.3187</v>
      </c>
      <c r="AM136">
        <v>478474.08899999998</v>
      </c>
      <c r="AN136">
        <v>470460.52230000001</v>
      </c>
      <c r="AO136">
        <v>462560.50809999998</v>
      </c>
      <c r="AP136">
        <v>454747.61550000001</v>
      </c>
      <c r="AQ136">
        <v>447029.36940000003</v>
      </c>
      <c r="AR136">
        <v>439462.46730000002</v>
      </c>
      <c r="AS136">
        <v>431917.81540000002</v>
      </c>
      <c r="AT136">
        <v>424370.77559999999</v>
      </c>
      <c r="AU136">
        <v>416866.25300000003</v>
      </c>
      <c r="AV136">
        <v>409302.6998</v>
      </c>
      <c r="AW136">
        <v>401816.94459999999</v>
      </c>
    </row>
    <row r="137" spans="2:50" x14ac:dyDescent="0.35">
      <c r="B137" t="s">
        <v>236</v>
      </c>
      <c r="C137">
        <v>116773651.530883</v>
      </c>
      <c r="D137">
        <v>118648490.27771901</v>
      </c>
      <c r="E137">
        <v>120553430.2</v>
      </c>
      <c r="F137">
        <v>118020001.7</v>
      </c>
      <c r="G137">
        <v>114447600.7</v>
      </c>
      <c r="H137">
        <v>114347004.7</v>
      </c>
      <c r="I137">
        <v>111317156.5</v>
      </c>
      <c r="J137">
        <v>108395652.5</v>
      </c>
      <c r="K137">
        <v>105272491.7</v>
      </c>
      <c r="L137">
        <v>102795015.2</v>
      </c>
      <c r="M137">
        <v>100555635.5</v>
      </c>
      <c r="N137">
        <v>99571798.980000004</v>
      </c>
      <c r="O137">
        <v>98533110.939999998</v>
      </c>
      <c r="P137">
        <v>96701302.269999996</v>
      </c>
      <c r="Q137">
        <v>94666081.700000003</v>
      </c>
      <c r="R137">
        <v>93587785.890000001</v>
      </c>
      <c r="S137">
        <v>95323604.040000007</v>
      </c>
      <c r="T137">
        <v>94288199.349999994</v>
      </c>
      <c r="U137">
        <v>92584845.870000005</v>
      </c>
      <c r="V137">
        <v>90618623.549999997</v>
      </c>
      <c r="W137">
        <v>88527602.719999999</v>
      </c>
      <c r="X137">
        <v>86247403.790000007</v>
      </c>
      <c r="Y137">
        <v>84371173.620000005</v>
      </c>
      <c r="Z137">
        <v>82691478.189999998</v>
      </c>
      <c r="AA137">
        <v>81137910.329999998</v>
      </c>
      <c r="AB137">
        <v>79640359.150000006</v>
      </c>
      <c r="AC137">
        <v>78142624.530000001</v>
      </c>
      <c r="AD137">
        <v>76568156.590000004</v>
      </c>
      <c r="AE137">
        <v>74909254.450000003</v>
      </c>
      <c r="AF137">
        <v>73159636.370000005</v>
      </c>
      <c r="AG137">
        <v>71317367.569999903</v>
      </c>
      <c r="AH137">
        <v>69390008.900000006</v>
      </c>
      <c r="AI137">
        <v>67350052.930000007</v>
      </c>
      <c r="AJ137">
        <v>65236697.240000002</v>
      </c>
      <c r="AK137">
        <v>63064817.68</v>
      </c>
      <c r="AL137">
        <v>60846713.990000002</v>
      </c>
      <c r="AM137">
        <v>58595588.439999998</v>
      </c>
      <c r="AN137">
        <v>56310124.789999999</v>
      </c>
      <c r="AO137">
        <v>54024623.210000001</v>
      </c>
      <c r="AP137">
        <v>51747233.920000002</v>
      </c>
      <c r="AQ137">
        <v>49506221.770000003</v>
      </c>
      <c r="AR137">
        <v>47296698.369999997</v>
      </c>
      <c r="AS137">
        <v>45125654.729999997</v>
      </c>
      <c r="AT137">
        <v>43022444.609999999</v>
      </c>
      <c r="AU137">
        <v>40981251.350000001</v>
      </c>
      <c r="AV137">
        <v>39010343.789999999</v>
      </c>
      <c r="AW137">
        <v>37132457.259999998</v>
      </c>
    </row>
    <row r="138" spans="2:50" x14ac:dyDescent="0.35">
      <c r="B138" t="s">
        <v>237</v>
      </c>
      <c r="C138">
        <v>116773651.530883</v>
      </c>
      <c r="D138">
        <v>118648490.27771901</v>
      </c>
      <c r="E138">
        <v>120553430.2</v>
      </c>
      <c r="F138">
        <v>118020001.7</v>
      </c>
      <c r="G138">
        <v>114447600.7</v>
      </c>
      <c r="H138">
        <v>114347004.7</v>
      </c>
      <c r="I138">
        <v>111317156.5</v>
      </c>
      <c r="J138">
        <v>108395652.5</v>
      </c>
      <c r="K138">
        <v>105272491.7</v>
      </c>
      <c r="L138">
        <v>102795015.2</v>
      </c>
      <c r="M138">
        <v>100555635.5</v>
      </c>
      <c r="N138">
        <v>99571798.980000004</v>
      </c>
      <c r="O138">
        <v>98533110.939999998</v>
      </c>
      <c r="P138">
        <v>96701302.269999996</v>
      </c>
      <c r="Q138">
        <v>94666081.700000003</v>
      </c>
      <c r="R138">
        <v>93587785.890000001</v>
      </c>
      <c r="S138">
        <v>95323604.040000007</v>
      </c>
      <c r="T138">
        <v>94288199.349999994</v>
      </c>
      <c r="U138">
        <v>92584845.870000005</v>
      </c>
      <c r="V138">
        <v>90618623.549999997</v>
      </c>
      <c r="W138">
        <v>88527602.719999999</v>
      </c>
      <c r="X138">
        <v>86247403.790000007</v>
      </c>
      <c r="Y138">
        <v>84371173.620000005</v>
      </c>
      <c r="Z138">
        <v>82691478.189999998</v>
      </c>
      <c r="AA138">
        <v>81137910.329999998</v>
      </c>
      <c r="AB138">
        <v>79640359.150000006</v>
      </c>
      <c r="AC138">
        <v>78142624.530000001</v>
      </c>
      <c r="AD138">
        <v>76568156.590000004</v>
      </c>
      <c r="AE138">
        <v>74909254.450000003</v>
      </c>
      <c r="AF138">
        <v>73159636.370000005</v>
      </c>
      <c r="AG138">
        <v>71317367.569999903</v>
      </c>
      <c r="AH138">
        <v>69390008.900000006</v>
      </c>
      <c r="AI138">
        <v>67350052.930000007</v>
      </c>
      <c r="AJ138">
        <v>65236697.240000002</v>
      </c>
      <c r="AK138">
        <v>63064817.68</v>
      </c>
      <c r="AL138">
        <v>60846713.990000002</v>
      </c>
      <c r="AM138">
        <v>58595588.439999998</v>
      </c>
      <c r="AN138">
        <v>56310124.789999999</v>
      </c>
      <c r="AO138">
        <v>54024623.210000001</v>
      </c>
      <c r="AP138">
        <v>51747233.920000002</v>
      </c>
      <c r="AQ138">
        <v>49506221.770000003</v>
      </c>
      <c r="AR138">
        <v>47296698.369999997</v>
      </c>
      <c r="AS138">
        <v>45125654.729999997</v>
      </c>
      <c r="AT138">
        <v>43022444.609999999</v>
      </c>
      <c r="AU138">
        <v>40981251.350000001</v>
      </c>
      <c r="AV138">
        <v>39010343.789999999</v>
      </c>
      <c r="AW138">
        <v>37132457.259999998</v>
      </c>
    </row>
    <row r="139" spans="2:50" x14ac:dyDescent="0.3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38680705.289999999</v>
      </c>
      <c r="G139">
        <v>37662358.719999999</v>
      </c>
      <c r="H139">
        <v>37281821.659999996</v>
      </c>
      <c r="I139">
        <v>37076722.520000003</v>
      </c>
      <c r="J139">
        <v>36174967.229999997</v>
      </c>
      <c r="K139">
        <v>34780931.609999999</v>
      </c>
      <c r="L139">
        <v>33837743.149999999</v>
      </c>
      <c r="M139">
        <v>33191013.859999999</v>
      </c>
      <c r="N139">
        <v>32842641.390000001</v>
      </c>
      <c r="O139">
        <v>31967763.23</v>
      </c>
      <c r="P139">
        <v>30248732.140000001</v>
      </c>
      <c r="Q139">
        <v>27686474.890000001</v>
      </c>
      <c r="R139">
        <v>25180201.91</v>
      </c>
      <c r="S139">
        <v>23134108.170000002</v>
      </c>
      <c r="T139">
        <v>22268160.48</v>
      </c>
      <c r="U139">
        <v>21768909.940000001</v>
      </c>
      <c r="V139">
        <v>21236794.16</v>
      </c>
      <c r="W139">
        <v>20505041.329999998</v>
      </c>
      <c r="X139">
        <v>19724272.170000002</v>
      </c>
      <c r="Y139">
        <v>19229729.91</v>
      </c>
      <c r="Z139">
        <v>18743674.079999998</v>
      </c>
      <c r="AA139">
        <v>18286030.289999999</v>
      </c>
      <c r="AB139">
        <v>17858160.93</v>
      </c>
      <c r="AC139">
        <v>17461901.329999998</v>
      </c>
      <c r="AD139">
        <v>17084236.699999999</v>
      </c>
      <c r="AE139">
        <v>16711671.050000001</v>
      </c>
      <c r="AF139">
        <v>16353126.77</v>
      </c>
      <c r="AG139">
        <v>16005222.93</v>
      </c>
      <c r="AH139">
        <v>15674870.27</v>
      </c>
      <c r="AI139">
        <v>15466653.869999999</v>
      </c>
      <c r="AJ139">
        <v>15270054.390000001</v>
      </c>
      <c r="AK139">
        <v>15084077.99</v>
      </c>
      <c r="AL139">
        <v>14902501.880000001</v>
      </c>
      <c r="AM139">
        <v>14725970.720000001</v>
      </c>
      <c r="AN139">
        <v>14534536.48</v>
      </c>
      <c r="AO139">
        <v>14358852.949999999</v>
      </c>
      <c r="AP139">
        <v>14159888.880000001</v>
      </c>
      <c r="AQ139">
        <v>14028877.26</v>
      </c>
      <c r="AR139">
        <v>13810345.25</v>
      </c>
      <c r="AS139">
        <v>13610974.560000001</v>
      </c>
      <c r="AT139">
        <v>13465509.859999999</v>
      </c>
      <c r="AU139">
        <v>13241048.9</v>
      </c>
      <c r="AV139">
        <v>13032195.470000001</v>
      </c>
      <c r="AW139">
        <v>12890969.890000001</v>
      </c>
    </row>
    <row r="140" spans="2:50" x14ac:dyDescent="0.3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38680705.289999999</v>
      </c>
      <c r="G140">
        <v>37662358.719999999</v>
      </c>
      <c r="H140">
        <v>37281821.659999996</v>
      </c>
      <c r="I140">
        <v>37076722.520000003</v>
      </c>
      <c r="J140">
        <v>36174967.229999997</v>
      </c>
      <c r="K140">
        <v>34780931.609999999</v>
      </c>
      <c r="L140">
        <v>33837743.149999999</v>
      </c>
      <c r="M140">
        <v>33191013.859999999</v>
      </c>
      <c r="N140">
        <v>32842641.390000001</v>
      </c>
      <c r="O140">
        <v>31967763.23</v>
      </c>
      <c r="P140">
        <v>30248732.140000001</v>
      </c>
      <c r="Q140">
        <v>27686474.890000001</v>
      </c>
      <c r="R140">
        <v>25180201.91</v>
      </c>
      <c r="S140">
        <v>23134108.170000002</v>
      </c>
      <c r="T140">
        <v>22268160.48</v>
      </c>
      <c r="U140">
        <v>21768909.940000001</v>
      </c>
      <c r="V140">
        <v>21236794.16</v>
      </c>
      <c r="W140">
        <v>20505041.329999998</v>
      </c>
      <c r="X140">
        <v>19724272.170000002</v>
      </c>
      <c r="Y140">
        <v>19229729.91</v>
      </c>
      <c r="Z140">
        <v>18743674.079999998</v>
      </c>
      <c r="AA140">
        <v>18286030.289999999</v>
      </c>
      <c r="AB140">
        <v>17858160.93</v>
      </c>
      <c r="AC140">
        <v>17461901.329999998</v>
      </c>
      <c r="AD140">
        <v>17084236.699999999</v>
      </c>
      <c r="AE140">
        <v>16711671.050000001</v>
      </c>
      <c r="AF140">
        <v>16353126.77</v>
      </c>
      <c r="AG140">
        <v>16005222.93</v>
      </c>
      <c r="AH140">
        <v>15674870.27</v>
      </c>
      <c r="AI140">
        <v>15466653.869999999</v>
      </c>
      <c r="AJ140">
        <v>15270054.390000001</v>
      </c>
      <c r="AK140">
        <v>15084077.99</v>
      </c>
      <c r="AL140">
        <v>14902501.880000001</v>
      </c>
      <c r="AM140">
        <v>14725970.720000001</v>
      </c>
      <c r="AN140">
        <v>14534536.48</v>
      </c>
      <c r="AO140">
        <v>14358852.949999999</v>
      </c>
      <c r="AP140">
        <v>14159888.880000001</v>
      </c>
      <c r="AQ140">
        <v>14028877.26</v>
      </c>
      <c r="AR140">
        <v>13810345.25</v>
      </c>
      <c r="AS140">
        <v>13610974.560000001</v>
      </c>
      <c r="AT140">
        <v>13465509.859999999</v>
      </c>
      <c r="AU140">
        <v>13241048.9</v>
      </c>
      <c r="AV140">
        <v>13032195.470000001</v>
      </c>
      <c r="AW140">
        <v>12890969.890000001</v>
      </c>
    </row>
    <row r="141" spans="2:50" x14ac:dyDescent="0.3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7634584.932</v>
      </c>
      <c r="G141">
        <v>7341863.4630000005</v>
      </c>
      <c r="H141">
        <v>7407075.8799999999</v>
      </c>
      <c r="I141">
        <v>7687342.7120000003</v>
      </c>
      <c r="J141">
        <v>7403276.8449999997</v>
      </c>
      <c r="K141">
        <v>7209434.773</v>
      </c>
      <c r="L141">
        <v>6837410.5140000004</v>
      </c>
      <c r="M141">
        <v>7104477.4850000003</v>
      </c>
      <c r="N141">
        <v>7206600.6320000002</v>
      </c>
      <c r="O141">
        <v>7510851.5279999999</v>
      </c>
      <c r="P141">
        <v>7635249.3300000001</v>
      </c>
      <c r="Q141">
        <v>7553969.2800000003</v>
      </c>
      <c r="R141">
        <v>7578544.6260000002</v>
      </c>
      <c r="S141">
        <v>7910133.4139999999</v>
      </c>
      <c r="T141">
        <v>8086220.1179999998</v>
      </c>
      <c r="U141">
        <v>8153801.0240000002</v>
      </c>
      <c r="V141">
        <v>8155833.0700000003</v>
      </c>
      <c r="W141">
        <v>8063441.8650000002</v>
      </c>
      <c r="X141">
        <v>7906611.5829999996</v>
      </c>
      <c r="Y141">
        <v>7849238.7199999997</v>
      </c>
      <c r="Z141">
        <v>7875150.9160000002</v>
      </c>
      <c r="AA141">
        <v>7959683.0120000001</v>
      </c>
      <c r="AB141">
        <v>8082810.6469999999</v>
      </c>
      <c r="AC141">
        <v>8230167.2640000004</v>
      </c>
      <c r="AD141">
        <v>8391344.4179999996</v>
      </c>
      <c r="AE141">
        <v>8556135.4580000006</v>
      </c>
      <c r="AF141">
        <v>8721443.5390000008</v>
      </c>
      <c r="AG141">
        <v>8885564.6180000007</v>
      </c>
      <c r="AH141">
        <v>9049254.2090000007</v>
      </c>
      <c r="AI141">
        <v>9206874.4379999898</v>
      </c>
      <c r="AJ141">
        <v>9358485.62099999</v>
      </c>
      <c r="AK141">
        <v>9506762.6089999899</v>
      </c>
      <c r="AL141">
        <v>9652472.4629999995</v>
      </c>
      <c r="AM141">
        <v>9797229.8929999899</v>
      </c>
      <c r="AN141">
        <v>9933802.3120000008</v>
      </c>
      <c r="AO141">
        <v>10077369.119999999</v>
      </c>
      <c r="AP141">
        <v>10202721.130000001</v>
      </c>
      <c r="AQ141">
        <v>10380104.32</v>
      </c>
      <c r="AR141">
        <v>10507081.4</v>
      </c>
      <c r="AS141">
        <v>10622196.050000001</v>
      </c>
      <c r="AT141">
        <v>10789851.99</v>
      </c>
      <c r="AU141">
        <v>10912821.25</v>
      </c>
      <c r="AV141">
        <v>11030885.58</v>
      </c>
      <c r="AW141">
        <v>11223161.23</v>
      </c>
    </row>
    <row r="142" spans="2:50" x14ac:dyDescent="0.3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11866265.15</v>
      </c>
      <c r="G142">
        <v>11295761.58</v>
      </c>
      <c r="H142">
        <v>11328708.68</v>
      </c>
      <c r="I142">
        <v>11231390.99</v>
      </c>
      <c r="J142">
        <v>11068232.699999999</v>
      </c>
      <c r="K142">
        <v>10408398.5</v>
      </c>
      <c r="L142">
        <v>10066027.34</v>
      </c>
      <c r="M142">
        <v>10105640.970000001</v>
      </c>
      <c r="N142">
        <v>10278937.859999999</v>
      </c>
      <c r="O142">
        <v>9893740.3379999995</v>
      </c>
      <c r="P142">
        <v>9082539.4920000006</v>
      </c>
      <c r="Q142">
        <v>8083781.9910000004</v>
      </c>
      <c r="R142">
        <v>7310602.3990000002</v>
      </c>
      <c r="S142">
        <v>7055549.0070000002</v>
      </c>
      <c r="T142">
        <v>6941416.7300000004</v>
      </c>
      <c r="U142">
        <v>6897811.9179999996</v>
      </c>
      <c r="V142">
        <v>6886676.0820000004</v>
      </c>
      <c r="W142">
        <v>6846813.932</v>
      </c>
      <c r="X142">
        <v>6809350.7630000003</v>
      </c>
      <c r="Y142">
        <v>6849475.0539999995</v>
      </c>
      <c r="Z142">
        <v>6954274.7549999999</v>
      </c>
      <c r="AA142">
        <v>7101101.2029999997</v>
      </c>
      <c r="AB142">
        <v>7272395.5860000001</v>
      </c>
      <c r="AC142">
        <v>7456390.3590000002</v>
      </c>
      <c r="AD142">
        <v>7643683.8839999996</v>
      </c>
      <c r="AE142">
        <v>7824155.7599999998</v>
      </c>
      <c r="AF142">
        <v>7996034.0159999998</v>
      </c>
      <c r="AG142">
        <v>8158189.4139999999</v>
      </c>
      <c r="AH142">
        <v>8312874.7489999998</v>
      </c>
      <c r="AI142">
        <v>8476632.0309999995</v>
      </c>
      <c r="AJ142">
        <v>8635035.66599999</v>
      </c>
      <c r="AK142">
        <v>8790524.75699999</v>
      </c>
      <c r="AL142">
        <v>8944409.7880000006</v>
      </c>
      <c r="AM142">
        <v>9099087.1960000005</v>
      </c>
      <c r="AN142">
        <v>9246018.2379999999</v>
      </c>
      <c r="AO142">
        <v>9406598.9440000001</v>
      </c>
      <c r="AP142">
        <v>9547707.4570000004</v>
      </c>
      <c r="AQ142">
        <v>9757197.625</v>
      </c>
      <c r="AR142">
        <v>9906457.9250000007</v>
      </c>
      <c r="AS142">
        <v>10041657.470000001</v>
      </c>
      <c r="AT142">
        <v>10248754.76</v>
      </c>
      <c r="AU142">
        <v>10404533.26</v>
      </c>
      <c r="AV142">
        <v>10554371.460000001</v>
      </c>
      <c r="AW142">
        <v>10799503.699999999</v>
      </c>
    </row>
    <row r="143" spans="2:50" x14ac:dyDescent="0.3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1152766.6499999999</v>
      </c>
      <c r="G143">
        <v>1074476.5519999999</v>
      </c>
      <c r="H143">
        <v>928578.37159999995</v>
      </c>
      <c r="I143">
        <v>976378.78910000005</v>
      </c>
      <c r="J143">
        <v>945062.46230000001</v>
      </c>
      <c r="K143">
        <v>889018.27159999998</v>
      </c>
      <c r="L143">
        <v>845040.82510000002</v>
      </c>
      <c r="M143">
        <v>831699.29539999994</v>
      </c>
      <c r="N143">
        <v>855157.38769999996</v>
      </c>
      <c r="O143">
        <v>852097.30130000005</v>
      </c>
      <c r="P143">
        <v>812426.31240000005</v>
      </c>
      <c r="Q143">
        <v>748279.67859999998</v>
      </c>
      <c r="R143">
        <v>691772.71779999998</v>
      </c>
      <c r="S143">
        <v>642593.75459999999</v>
      </c>
      <c r="T143">
        <v>606998.03260000004</v>
      </c>
      <c r="U143">
        <v>583538.21239999996</v>
      </c>
      <c r="V143">
        <v>568891.5993</v>
      </c>
      <c r="W143">
        <v>555309.26489999995</v>
      </c>
      <c r="X143">
        <v>544037.7352</v>
      </c>
      <c r="Y143">
        <v>543969.53099999996</v>
      </c>
      <c r="Z143">
        <v>549039.75870000001</v>
      </c>
      <c r="AA143">
        <v>556761.05319999997</v>
      </c>
      <c r="AB143">
        <v>565692.9338</v>
      </c>
      <c r="AC143">
        <v>575267.40330000001</v>
      </c>
      <c r="AD143">
        <v>585193.54920000001</v>
      </c>
      <c r="AE143">
        <v>594812.7844</v>
      </c>
      <c r="AF143">
        <v>604240.70499999996</v>
      </c>
      <c r="AG143">
        <v>613487.66440000001</v>
      </c>
      <c r="AH143">
        <v>622779.65260000003</v>
      </c>
      <c r="AI143">
        <v>634083.93640000001</v>
      </c>
      <c r="AJ143">
        <v>645524.78929999995</v>
      </c>
      <c r="AK143">
        <v>657108.89229999995</v>
      </c>
      <c r="AL143">
        <v>668736.0246</v>
      </c>
      <c r="AM143">
        <v>680435.26020000002</v>
      </c>
      <c r="AN143">
        <v>691521.8702</v>
      </c>
      <c r="AO143">
        <v>703377.42539999995</v>
      </c>
      <c r="AP143">
        <v>713471.82649999997</v>
      </c>
      <c r="AQ143">
        <v>728113.2942</v>
      </c>
      <c r="AR143">
        <v>737222.71519999998</v>
      </c>
      <c r="AS143">
        <v>746483.76969999995</v>
      </c>
      <c r="AT143">
        <v>760288.33779999998</v>
      </c>
      <c r="AU143">
        <v>769090.57689999999</v>
      </c>
      <c r="AV143">
        <v>778356.49450000003</v>
      </c>
      <c r="AW143">
        <v>793577.44949999999</v>
      </c>
    </row>
    <row r="144" spans="2:50" x14ac:dyDescent="0.3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6445363.96</v>
      </c>
      <c r="G144">
        <v>5911529.71</v>
      </c>
      <c r="H144">
        <v>5203165.0319999997</v>
      </c>
      <c r="I144">
        <v>5304015.7719999999</v>
      </c>
      <c r="J144">
        <v>5739522.5020000003</v>
      </c>
      <c r="K144">
        <v>5166036.62</v>
      </c>
      <c r="L144">
        <v>4918188.1689999998</v>
      </c>
      <c r="M144">
        <v>4998680.3459999999</v>
      </c>
      <c r="N144">
        <v>5100874.9340000004</v>
      </c>
      <c r="O144">
        <v>5106160.3219999997</v>
      </c>
      <c r="P144">
        <v>4860680.4210000001</v>
      </c>
      <c r="Q144">
        <v>4528863.4000000004</v>
      </c>
      <c r="R144">
        <v>4302966.1950000003</v>
      </c>
      <c r="S144">
        <v>4273923.9170000004</v>
      </c>
      <c r="T144">
        <v>4243335.9060000004</v>
      </c>
      <c r="U144">
        <v>4237660.9869999997</v>
      </c>
      <c r="V144">
        <v>4240477.6900000004</v>
      </c>
      <c r="W144">
        <v>4210368.3509999998</v>
      </c>
      <c r="X144">
        <v>4164083.9810000001</v>
      </c>
      <c r="Y144">
        <v>4150580.3149999999</v>
      </c>
      <c r="Z144">
        <v>4177156.9449999998</v>
      </c>
      <c r="AA144">
        <v>4233419.2680000002</v>
      </c>
      <c r="AB144">
        <v>4309893.8049999997</v>
      </c>
      <c r="AC144">
        <v>4399445.28</v>
      </c>
      <c r="AD144">
        <v>4494721.7699999996</v>
      </c>
      <c r="AE144">
        <v>4589392.0760000004</v>
      </c>
      <c r="AF144">
        <v>4682480.7089999998</v>
      </c>
      <c r="AG144">
        <v>4773454.9009999996</v>
      </c>
      <c r="AH144">
        <v>4863826.6780000003</v>
      </c>
      <c r="AI144">
        <v>4953039.8269999996</v>
      </c>
      <c r="AJ144">
        <v>5039702.4160000002</v>
      </c>
      <c r="AK144">
        <v>5126772.6679999996</v>
      </c>
      <c r="AL144">
        <v>5214075.2369999997</v>
      </c>
      <c r="AM144">
        <v>5302296.9910000004</v>
      </c>
      <c r="AN144">
        <v>5379227.8619999997</v>
      </c>
      <c r="AO144">
        <v>5454927.7560000001</v>
      </c>
      <c r="AP144">
        <v>5515312.2460000003</v>
      </c>
      <c r="AQ144">
        <v>5603017.3059999999</v>
      </c>
      <c r="AR144">
        <v>5653580.3080000002</v>
      </c>
      <c r="AS144">
        <v>5705732.1979999999</v>
      </c>
      <c r="AT144">
        <v>5791784.5659999996</v>
      </c>
      <c r="AU144">
        <v>5850100.9560000002</v>
      </c>
      <c r="AV144">
        <v>5910117.693</v>
      </c>
      <c r="AW144">
        <v>6014720.2410000004</v>
      </c>
    </row>
    <row r="145" spans="2:49" x14ac:dyDescent="0.3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19848527.739999998</v>
      </c>
      <c r="G145">
        <v>18238964.84</v>
      </c>
      <c r="H145">
        <v>15905864.869999999</v>
      </c>
      <c r="I145">
        <v>16247597.289999999</v>
      </c>
      <c r="J145">
        <v>17794498.48</v>
      </c>
      <c r="K145">
        <v>15971904.189999999</v>
      </c>
      <c r="L145">
        <v>15207980.73</v>
      </c>
      <c r="M145">
        <v>15432267.02</v>
      </c>
      <c r="N145">
        <v>15548780.380000001</v>
      </c>
      <c r="O145">
        <v>15515274.550000001</v>
      </c>
      <c r="P145">
        <v>14881930.35</v>
      </c>
      <c r="Q145">
        <v>14064708.48</v>
      </c>
      <c r="R145">
        <v>13530528.76</v>
      </c>
      <c r="S145">
        <v>13689440.77</v>
      </c>
      <c r="T145">
        <v>13422761.26</v>
      </c>
      <c r="U145">
        <v>13313951.720000001</v>
      </c>
      <c r="V145">
        <v>13541126.810000001</v>
      </c>
      <c r="W145">
        <v>13457249.59</v>
      </c>
      <c r="X145">
        <v>13344154.82</v>
      </c>
      <c r="Y145">
        <v>13192486.17</v>
      </c>
      <c r="Z145">
        <v>13213896.75</v>
      </c>
      <c r="AA145">
        <v>13310947.689999999</v>
      </c>
      <c r="AB145">
        <v>13450375.609999999</v>
      </c>
      <c r="AC145">
        <v>13622777.470000001</v>
      </c>
      <c r="AD145">
        <v>13834481.710000001</v>
      </c>
      <c r="AE145">
        <v>14030360.439999999</v>
      </c>
      <c r="AF145">
        <v>14216492.369999999</v>
      </c>
      <c r="AG145">
        <v>14395532.210000001</v>
      </c>
      <c r="AH145">
        <v>14596288.24</v>
      </c>
      <c r="AI145">
        <v>14756372.949999999</v>
      </c>
      <c r="AJ145">
        <v>14897589.890000001</v>
      </c>
      <c r="AK145">
        <v>15066495.039999999</v>
      </c>
      <c r="AL145">
        <v>15232729.48</v>
      </c>
      <c r="AM145">
        <v>15392806.109999999</v>
      </c>
      <c r="AN145">
        <v>15529438.25</v>
      </c>
      <c r="AO145">
        <v>15642694.68</v>
      </c>
      <c r="AP145">
        <v>15708544.91</v>
      </c>
      <c r="AQ145">
        <v>15872353.859999999</v>
      </c>
      <c r="AR145">
        <v>15908734.73</v>
      </c>
      <c r="AS145">
        <v>15973274.050000001</v>
      </c>
      <c r="AT145">
        <v>16139113.73</v>
      </c>
      <c r="AU145">
        <v>16213448.439999999</v>
      </c>
      <c r="AV145">
        <v>16305389.189999999</v>
      </c>
      <c r="AW145">
        <v>16611942.25</v>
      </c>
    </row>
    <row r="146" spans="2:49" x14ac:dyDescent="0.35">
      <c r="B146" t="s">
        <v>245</v>
      </c>
      <c r="C146">
        <v>14430721.2592922</v>
      </c>
      <c r="D146">
        <v>14662411.1568592</v>
      </c>
      <c r="E146">
        <v>14897820.91</v>
      </c>
      <c r="F146">
        <v>14896692.779999999</v>
      </c>
      <c r="G146">
        <v>13890493.91</v>
      </c>
      <c r="H146">
        <v>12682356.539999999</v>
      </c>
      <c r="I146">
        <v>13187362.43</v>
      </c>
      <c r="J146">
        <v>12323561.09</v>
      </c>
      <c r="K146">
        <v>11251038.23</v>
      </c>
      <c r="L146">
        <v>11075009.02</v>
      </c>
      <c r="M146">
        <v>10991209.960000001</v>
      </c>
      <c r="N146">
        <v>11545272.939999999</v>
      </c>
      <c r="O146">
        <v>11244814.640000001</v>
      </c>
      <c r="P146">
        <v>10408076.300000001</v>
      </c>
      <c r="Q146">
        <v>9442145.5360000003</v>
      </c>
      <c r="R146">
        <v>8789135.0010000002</v>
      </c>
      <c r="S146">
        <v>8800985.68899999</v>
      </c>
      <c r="T146">
        <v>8791489.6899999995</v>
      </c>
      <c r="U146">
        <v>8837566.6510000005</v>
      </c>
      <c r="V146">
        <v>8883930.898</v>
      </c>
      <c r="W146">
        <v>8838800.8340000007</v>
      </c>
      <c r="X146">
        <v>8742982.5460000001</v>
      </c>
      <c r="Y146">
        <v>8703551.2819999997</v>
      </c>
      <c r="Z146">
        <v>8734922.3990000002</v>
      </c>
      <c r="AA146">
        <v>8822337.8770000003</v>
      </c>
      <c r="AB146">
        <v>8948906.2009999994</v>
      </c>
      <c r="AC146">
        <v>9100606.7660000008</v>
      </c>
      <c r="AD146">
        <v>9266761.3310000002</v>
      </c>
      <c r="AE146">
        <v>9432333.7149999999</v>
      </c>
      <c r="AF146">
        <v>9594717.023</v>
      </c>
      <c r="AG146">
        <v>9752987.7149999999</v>
      </c>
      <c r="AH146">
        <v>9909694.8599999994</v>
      </c>
      <c r="AI146">
        <v>10061706.529999999</v>
      </c>
      <c r="AJ146">
        <v>10209337.83</v>
      </c>
      <c r="AK146">
        <v>10357823.640000001</v>
      </c>
      <c r="AL146">
        <v>10507519.49</v>
      </c>
      <c r="AM146">
        <v>10659481.699999999</v>
      </c>
      <c r="AN146">
        <v>10798671.32</v>
      </c>
      <c r="AO146">
        <v>10940906.43</v>
      </c>
      <c r="AP146">
        <v>11064091.460000001</v>
      </c>
      <c r="AQ146">
        <v>11232260.34</v>
      </c>
      <c r="AR146">
        <v>11346540.220000001</v>
      </c>
      <c r="AS146">
        <v>11465191.27</v>
      </c>
      <c r="AT146">
        <v>11634709.59</v>
      </c>
      <c r="AU146">
        <v>11760464.33</v>
      </c>
      <c r="AV146">
        <v>11892331.119999999</v>
      </c>
      <c r="AW146">
        <v>12093079.1</v>
      </c>
    </row>
    <row r="147" spans="2:49" x14ac:dyDescent="0.3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9625380.4859999996</v>
      </c>
      <c r="G147">
        <v>9428695.9330000002</v>
      </c>
      <c r="H147">
        <v>8845157.2039999999</v>
      </c>
      <c r="I147">
        <v>9118188.3900000006</v>
      </c>
      <c r="J147">
        <v>9030019.1160000004</v>
      </c>
      <c r="K147">
        <v>8681372.2510000002</v>
      </c>
      <c r="L147">
        <v>8706923.93899999</v>
      </c>
      <c r="M147">
        <v>8724882.2770000007</v>
      </c>
      <c r="N147">
        <v>8945303.7080000006</v>
      </c>
      <c r="O147">
        <v>8852082.2129999995</v>
      </c>
      <c r="P147">
        <v>8564227.8100000005</v>
      </c>
      <c r="Q147">
        <v>8230489.1320000002</v>
      </c>
      <c r="R147">
        <v>7993578.858</v>
      </c>
      <c r="S147">
        <v>7801915.0099999998</v>
      </c>
      <c r="T147">
        <v>7697004.2589999996</v>
      </c>
      <c r="U147">
        <v>7642085.4790000003</v>
      </c>
      <c r="V147">
        <v>7615529.3310000002</v>
      </c>
      <c r="W147">
        <v>7543972.4189999998</v>
      </c>
      <c r="X147">
        <v>7455590.2249999996</v>
      </c>
      <c r="Y147">
        <v>7436872.1830000002</v>
      </c>
      <c r="Z147">
        <v>7462075.1069999998</v>
      </c>
      <c r="AA147">
        <v>7514802.2740000002</v>
      </c>
      <c r="AB147">
        <v>7584617.4500000002</v>
      </c>
      <c r="AC147">
        <v>7667050.2039999999</v>
      </c>
      <c r="AD147">
        <v>7760332.1600000001</v>
      </c>
      <c r="AE147">
        <v>7855196.4939999999</v>
      </c>
      <c r="AF147">
        <v>7951640.9040000001</v>
      </c>
      <c r="AG147">
        <v>8048765.3269999996</v>
      </c>
      <c r="AH147">
        <v>8148368.4060000004</v>
      </c>
      <c r="AI147">
        <v>8268246.7570000002</v>
      </c>
      <c r="AJ147">
        <v>8390086.0030000005</v>
      </c>
      <c r="AK147">
        <v>8515112.0209999997</v>
      </c>
      <c r="AL147">
        <v>8642284.0500000007</v>
      </c>
      <c r="AM147">
        <v>8772378.2050000001</v>
      </c>
      <c r="AN147">
        <v>8892255.4450000003</v>
      </c>
      <c r="AO147">
        <v>9023491.3460000008</v>
      </c>
      <c r="AP147">
        <v>9127461.6750000007</v>
      </c>
      <c r="AQ147">
        <v>9305336.2420000006</v>
      </c>
      <c r="AR147">
        <v>9391068.0490000006</v>
      </c>
      <c r="AS147">
        <v>9484277.4539999999</v>
      </c>
      <c r="AT147">
        <v>9653347.2829999998</v>
      </c>
      <c r="AU147">
        <v>9740463.4350000005</v>
      </c>
      <c r="AV147">
        <v>9836403.9920000006</v>
      </c>
      <c r="AW147">
        <v>10028147.869999999</v>
      </c>
    </row>
    <row r="148" spans="2:49" x14ac:dyDescent="0.3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11198965.73</v>
      </c>
      <c r="G148">
        <v>11252676.779999999</v>
      </c>
      <c r="H148">
        <v>10507375.1</v>
      </c>
      <c r="I148">
        <v>10920681.85</v>
      </c>
      <c r="J148">
        <v>11079673.289999999</v>
      </c>
      <c r="K148">
        <v>10904844.1</v>
      </c>
      <c r="L148">
        <v>10897940.1</v>
      </c>
      <c r="M148">
        <v>10899957.67</v>
      </c>
      <c r="N148">
        <v>11045157.26</v>
      </c>
      <c r="O148">
        <v>11233140.289999999</v>
      </c>
      <c r="P148">
        <v>11278699.26</v>
      </c>
      <c r="Q148">
        <v>11218911.33</v>
      </c>
      <c r="R148">
        <v>11129404.24</v>
      </c>
      <c r="S148">
        <v>11223197.24</v>
      </c>
      <c r="T148">
        <v>11166092.74</v>
      </c>
      <c r="U148">
        <v>11106920.91</v>
      </c>
      <c r="V148">
        <v>11070428.33</v>
      </c>
      <c r="W148">
        <v>10999384.75</v>
      </c>
      <c r="X148">
        <v>10909628.119999999</v>
      </c>
      <c r="Y148">
        <v>10933657.859999999</v>
      </c>
      <c r="Z148">
        <v>11020283.619999999</v>
      </c>
      <c r="AA148">
        <v>11146388.109999999</v>
      </c>
      <c r="AB148">
        <v>11295948.26</v>
      </c>
      <c r="AC148">
        <v>11461090.869999999</v>
      </c>
      <c r="AD148">
        <v>11640158.75</v>
      </c>
      <c r="AE148">
        <v>11824870.050000001</v>
      </c>
      <c r="AF148">
        <v>12014314.710000001</v>
      </c>
      <c r="AG148">
        <v>12207166.220000001</v>
      </c>
      <c r="AH148">
        <v>12404322.109999999</v>
      </c>
      <c r="AI148">
        <v>12621196.550000001</v>
      </c>
      <c r="AJ148">
        <v>12840337.33</v>
      </c>
      <c r="AK148">
        <v>13062376.67</v>
      </c>
      <c r="AL148">
        <v>13287138.109999999</v>
      </c>
      <c r="AM148">
        <v>13515402.439999999</v>
      </c>
      <c r="AN148">
        <v>13736633.800000001</v>
      </c>
      <c r="AO148">
        <v>13966346.1</v>
      </c>
      <c r="AP148">
        <v>14183194.73</v>
      </c>
      <c r="AQ148">
        <v>14442894.359999999</v>
      </c>
      <c r="AR148">
        <v>14656516.529999999</v>
      </c>
      <c r="AS148">
        <v>14867837.32</v>
      </c>
      <c r="AT148">
        <v>15120578.1</v>
      </c>
      <c r="AU148">
        <v>15330861.68</v>
      </c>
      <c r="AV148">
        <v>15543060.84</v>
      </c>
      <c r="AW148">
        <v>15809474.23</v>
      </c>
    </row>
    <row r="149" spans="2:49" x14ac:dyDescent="0.3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616102.63630000001</v>
      </c>
      <c r="G149">
        <v>588409.83900000004</v>
      </c>
      <c r="H149">
        <v>503440.7132</v>
      </c>
      <c r="I149">
        <v>527920.10230000003</v>
      </c>
      <c r="J149">
        <v>534692.55350000004</v>
      </c>
      <c r="K149">
        <v>495016.30469999998</v>
      </c>
      <c r="L149">
        <v>460393.35279999999</v>
      </c>
      <c r="M149">
        <v>446088.2807</v>
      </c>
      <c r="N149">
        <v>462854.20039999997</v>
      </c>
      <c r="O149">
        <v>454034.44530000002</v>
      </c>
      <c r="P149">
        <v>430599.34100000001</v>
      </c>
      <c r="Q149">
        <v>397954.22249999997</v>
      </c>
      <c r="R149">
        <v>367243.7868</v>
      </c>
      <c r="S149">
        <v>353050.15340000001</v>
      </c>
      <c r="T149">
        <v>340326.9866</v>
      </c>
      <c r="U149">
        <v>332714.62790000002</v>
      </c>
      <c r="V149">
        <v>329054.17090000003</v>
      </c>
      <c r="W149">
        <v>324045.93170000002</v>
      </c>
      <c r="X149">
        <v>319415.36009999999</v>
      </c>
      <c r="Y149">
        <v>318698.6838</v>
      </c>
      <c r="Z149">
        <v>320719.7389</v>
      </c>
      <c r="AA149">
        <v>324099.92709999997</v>
      </c>
      <c r="AB149">
        <v>328146.98940000002</v>
      </c>
      <c r="AC149">
        <v>332601.79989999998</v>
      </c>
      <c r="AD149">
        <v>337394.97529999999</v>
      </c>
      <c r="AE149">
        <v>342034.85519999999</v>
      </c>
      <c r="AF149">
        <v>346603.85019999999</v>
      </c>
      <c r="AG149">
        <v>351118.53019999998</v>
      </c>
      <c r="AH149">
        <v>355770.3027</v>
      </c>
      <c r="AI149">
        <v>361109.06959999999</v>
      </c>
      <c r="AJ149">
        <v>366488.23629999999</v>
      </c>
      <c r="AK149">
        <v>372080.22480000003</v>
      </c>
      <c r="AL149">
        <v>377734.92550000001</v>
      </c>
      <c r="AM149">
        <v>383458.01990000001</v>
      </c>
      <c r="AN149">
        <v>388902.50750000001</v>
      </c>
      <c r="AO149">
        <v>394686.3812</v>
      </c>
      <c r="AP149">
        <v>399683.90460000001</v>
      </c>
      <c r="AQ149">
        <v>407008.4706</v>
      </c>
      <c r="AR149">
        <v>411723.8309</v>
      </c>
      <c r="AS149">
        <v>416497.90139999997</v>
      </c>
      <c r="AT149">
        <v>423550.52149999997</v>
      </c>
      <c r="AU149">
        <v>428314.39419999998</v>
      </c>
      <c r="AV149">
        <v>433250.39919999999</v>
      </c>
      <c r="AW149">
        <v>441494.63400000002</v>
      </c>
    </row>
    <row r="150" spans="2:49" x14ac:dyDescent="0.3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23507754.699999999</v>
      </c>
      <c r="G150">
        <v>20569070.350000001</v>
      </c>
      <c r="H150">
        <v>16809285.640000001</v>
      </c>
      <c r="I150">
        <v>18341328.739999998</v>
      </c>
      <c r="J150">
        <v>18149359.079999998</v>
      </c>
      <c r="K150">
        <v>17087600.379999999</v>
      </c>
      <c r="L150">
        <v>17624354.539999999</v>
      </c>
      <c r="M150">
        <v>18149801.530000001</v>
      </c>
      <c r="N150">
        <v>18013231.390000001</v>
      </c>
      <c r="O150">
        <v>16300310.24</v>
      </c>
      <c r="P150">
        <v>14394301.24</v>
      </c>
      <c r="Q150">
        <v>13062097.199999999</v>
      </c>
      <c r="R150">
        <v>12363337.43</v>
      </c>
      <c r="S150">
        <v>11873108.02</v>
      </c>
      <c r="T150">
        <v>11626195.9</v>
      </c>
      <c r="U150">
        <v>11598866.76</v>
      </c>
      <c r="V150">
        <v>11683891.1</v>
      </c>
      <c r="W150">
        <v>11743424.539999999</v>
      </c>
      <c r="X150">
        <v>11799372.130000001</v>
      </c>
      <c r="Y150">
        <v>11902617.310000001</v>
      </c>
      <c r="Z150">
        <v>12049766.09</v>
      </c>
      <c r="AA150">
        <v>12225303.859999999</v>
      </c>
      <c r="AB150">
        <v>12423018.1</v>
      </c>
      <c r="AC150">
        <v>12638878.01</v>
      </c>
      <c r="AD150">
        <v>12863161.460000001</v>
      </c>
      <c r="AE150">
        <v>13086074.039999999</v>
      </c>
      <c r="AF150">
        <v>13308990.039999999</v>
      </c>
      <c r="AG150">
        <v>13532274.18</v>
      </c>
      <c r="AH150">
        <v>13759770.26</v>
      </c>
      <c r="AI150">
        <v>13990483.91</v>
      </c>
      <c r="AJ150">
        <v>14223353.26</v>
      </c>
      <c r="AK150">
        <v>14463739.619999999</v>
      </c>
      <c r="AL150">
        <v>14708565.51</v>
      </c>
      <c r="AM150">
        <v>14957780.57</v>
      </c>
      <c r="AN150">
        <v>15202387.880000001</v>
      </c>
      <c r="AO150">
        <v>15454380.49</v>
      </c>
      <c r="AP150">
        <v>15685338.74</v>
      </c>
      <c r="AQ150">
        <v>15974177.07</v>
      </c>
      <c r="AR150">
        <v>16193814.619999999</v>
      </c>
      <c r="AS150">
        <v>16426593.27</v>
      </c>
      <c r="AT150">
        <v>16724434.800000001</v>
      </c>
      <c r="AU150">
        <v>16966006.699999999</v>
      </c>
      <c r="AV150">
        <v>17217308.989999998</v>
      </c>
      <c r="AW150">
        <v>17557423.559999999</v>
      </c>
    </row>
    <row r="151" spans="2:49" x14ac:dyDescent="0.3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623751.12120000005</v>
      </c>
      <c r="G151">
        <v>573270.05390000006</v>
      </c>
      <c r="H151">
        <v>484751.87199999997</v>
      </c>
      <c r="I151">
        <v>523315.62239999999</v>
      </c>
      <c r="J151">
        <v>514961.9999</v>
      </c>
      <c r="K151">
        <v>474700.39279999997</v>
      </c>
      <c r="L151">
        <v>453352.29869999998</v>
      </c>
      <c r="M151">
        <v>452628.75060000003</v>
      </c>
      <c r="N151">
        <v>433928.14610000001</v>
      </c>
      <c r="O151">
        <v>419569.3088</v>
      </c>
      <c r="P151">
        <v>387616.87650000001</v>
      </c>
      <c r="Q151">
        <v>341918.33960000001</v>
      </c>
      <c r="R151">
        <v>304522.99660000001</v>
      </c>
      <c r="S151">
        <v>279842.26040000003</v>
      </c>
      <c r="T151">
        <v>266109.49619999999</v>
      </c>
      <c r="U151">
        <v>257076.19289999999</v>
      </c>
      <c r="V151">
        <v>251296.74290000001</v>
      </c>
      <c r="W151">
        <v>244877.96849999999</v>
      </c>
      <c r="X151">
        <v>239171.53270000001</v>
      </c>
      <c r="Y151">
        <v>238385.65599999999</v>
      </c>
      <c r="Z151">
        <v>239993.9405</v>
      </c>
      <c r="AA151">
        <v>242591.40700000001</v>
      </c>
      <c r="AB151">
        <v>245443.4711</v>
      </c>
      <c r="AC151">
        <v>248300.8749</v>
      </c>
      <c r="AD151">
        <v>251076.2849</v>
      </c>
      <c r="AE151">
        <v>253377.48019999999</v>
      </c>
      <c r="AF151">
        <v>255361.12599999999</v>
      </c>
      <c r="AG151">
        <v>257084.6422</v>
      </c>
      <c r="AH151">
        <v>258737.95559999999</v>
      </c>
      <c r="AI151">
        <v>261876.9755</v>
      </c>
      <c r="AJ151">
        <v>265097.08439999999</v>
      </c>
      <c r="AK151">
        <v>268430.5906</v>
      </c>
      <c r="AL151">
        <v>271792.69339999999</v>
      </c>
      <c r="AM151">
        <v>275201.43959999998</v>
      </c>
      <c r="AN151">
        <v>278240.09769999998</v>
      </c>
      <c r="AO151">
        <v>281547.92790000001</v>
      </c>
      <c r="AP151">
        <v>284387.45899999997</v>
      </c>
      <c r="AQ151">
        <v>288674.26360000001</v>
      </c>
      <c r="AR151">
        <v>291377.24300000002</v>
      </c>
      <c r="AS151">
        <v>293948.05820000003</v>
      </c>
      <c r="AT151">
        <v>297924.72009999998</v>
      </c>
      <c r="AU151">
        <v>300467.84529999999</v>
      </c>
      <c r="AV151">
        <v>303007.23320000002</v>
      </c>
      <c r="AW151">
        <v>307456.93369999999</v>
      </c>
    </row>
    <row r="152" spans="2:49" x14ac:dyDescent="0.3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19459662.100000001</v>
      </c>
      <c r="G152">
        <v>18586807.030000001</v>
      </c>
      <c r="H152">
        <v>16926940.710000001</v>
      </c>
      <c r="I152">
        <v>17140229.41</v>
      </c>
      <c r="J152">
        <v>16949687.489999998</v>
      </c>
      <c r="K152">
        <v>16185897.85</v>
      </c>
      <c r="L152">
        <v>15735045.439999999</v>
      </c>
      <c r="M152">
        <v>15692882.34</v>
      </c>
      <c r="N152">
        <v>15857633.529999999</v>
      </c>
      <c r="O152">
        <v>15567909.619999999</v>
      </c>
      <c r="P152">
        <v>14863292.76</v>
      </c>
      <c r="Q152">
        <v>13872383.4</v>
      </c>
      <c r="R152">
        <v>13120914.32</v>
      </c>
      <c r="S152">
        <v>12778392.789999999</v>
      </c>
      <c r="T152">
        <v>12431135.35</v>
      </c>
      <c r="U152">
        <v>12291226.449999999</v>
      </c>
      <c r="V152">
        <v>12249568.050000001</v>
      </c>
      <c r="W152">
        <v>12136340.560000001</v>
      </c>
      <c r="X152">
        <v>12007580.91</v>
      </c>
      <c r="Y152">
        <v>12000987.1</v>
      </c>
      <c r="Z152">
        <v>12073773.300000001</v>
      </c>
      <c r="AA152">
        <v>12189382.15</v>
      </c>
      <c r="AB152">
        <v>12328253.27</v>
      </c>
      <c r="AC152">
        <v>12481812.1</v>
      </c>
      <c r="AD152">
        <v>12647208.800000001</v>
      </c>
      <c r="AE152">
        <v>12803909.07</v>
      </c>
      <c r="AF152">
        <v>12956680.92</v>
      </c>
      <c r="AG152">
        <v>13106088.890000001</v>
      </c>
      <c r="AH152">
        <v>13257720.300000001</v>
      </c>
      <c r="AI152">
        <v>13437546.23</v>
      </c>
      <c r="AJ152">
        <v>13618861.109999999</v>
      </c>
      <c r="AK152">
        <v>13806139.189999999</v>
      </c>
      <c r="AL152">
        <v>13995931.57</v>
      </c>
      <c r="AM152">
        <v>14188641.65</v>
      </c>
      <c r="AN152">
        <v>14371192.4</v>
      </c>
      <c r="AO152">
        <v>14571022.34</v>
      </c>
      <c r="AP152">
        <v>14748016.310000001</v>
      </c>
      <c r="AQ152">
        <v>15003585.029999999</v>
      </c>
      <c r="AR152">
        <v>15172373.08</v>
      </c>
      <c r="AS152">
        <v>15353054.189999999</v>
      </c>
      <c r="AT152">
        <v>15603742.91</v>
      </c>
      <c r="AU152">
        <v>15772483.640000001</v>
      </c>
      <c r="AV152">
        <v>15955957.050000001</v>
      </c>
      <c r="AW152">
        <v>16243849.93</v>
      </c>
    </row>
    <row r="153" spans="2:49" x14ac:dyDescent="0.3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620589.31090000004</v>
      </c>
      <c r="G153">
        <v>602140.55420000001</v>
      </c>
      <c r="H153">
        <v>534997.43240000005</v>
      </c>
      <c r="I153">
        <v>531264.51780000003</v>
      </c>
      <c r="J153">
        <v>545038.01489999995</v>
      </c>
      <c r="K153">
        <v>531244.89729999995</v>
      </c>
      <c r="L153">
        <v>522812.77899999998</v>
      </c>
      <c r="M153">
        <v>487961.71659999999</v>
      </c>
      <c r="N153">
        <v>445890.37640000001</v>
      </c>
      <c r="O153">
        <v>422428.69929999998</v>
      </c>
      <c r="P153">
        <v>404613.48920000001</v>
      </c>
      <c r="Q153">
        <v>382599.40059999999</v>
      </c>
      <c r="R153">
        <v>360721.64929999999</v>
      </c>
      <c r="S153">
        <v>340990.45549999998</v>
      </c>
      <c r="T153">
        <v>332226.58140000002</v>
      </c>
      <c r="U153">
        <v>332246.8933</v>
      </c>
      <c r="V153">
        <v>350756.54560000001</v>
      </c>
      <c r="W153">
        <v>357393.77730000002</v>
      </c>
      <c r="X153">
        <v>364708.00900000002</v>
      </c>
      <c r="Y153">
        <v>363319.71269999997</v>
      </c>
      <c r="Z153">
        <v>362750.51980000001</v>
      </c>
      <c r="AA153">
        <v>360342.59600000002</v>
      </c>
      <c r="AB153">
        <v>356407.07250000001</v>
      </c>
      <c r="AC153">
        <v>352127.86900000001</v>
      </c>
      <c r="AD153">
        <v>349576.50959999999</v>
      </c>
      <c r="AE153">
        <v>346451.68810000003</v>
      </c>
      <c r="AF153">
        <v>343248.63199999998</v>
      </c>
      <c r="AG153">
        <v>340066.46789999999</v>
      </c>
      <c r="AH153">
        <v>338066.19390000001</v>
      </c>
      <c r="AI153">
        <v>337234.82510000002</v>
      </c>
      <c r="AJ153">
        <v>336224.84289999999</v>
      </c>
      <c r="AK153">
        <v>336548.0073</v>
      </c>
      <c r="AL153">
        <v>336817.38140000001</v>
      </c>
      <c r="AM153">
        <v>336843.54</v>
      </c>
      <c r="AN153">
        <v>337253.55979999999</v>
      </c>
      <c r="AO153">
        <v>337633.93530000001</v>
      </c>
      <c r="AP153">
        <v>337435.48570000002</v>
      </c>
      <c r="AQ153">
        <v>340376.45880000002</v>
      </c>
      <c r="AR153">
        <v>340247.78909999999</v>
      </c>
      <c r="AS153">
        <v>340660.7684</v>
      </c>
      <c r="AT153">
        <v>343296.24050000001</v>
      </c>
      <c r="AU153">
        <v>343256.51549999998</v>
      </c>
      <c r="AV153">
        <v>343470.96639999998</v>
      </c>
      <c r="AW153">
        <v>350045.22649999999</v>
      </c>
    </row>
    <row r="154" spans="2:49" x14ac:dyDescent="0.3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1270353.564</v>
      </c>
      <c r="G154">
        <v>1210700.1429999999</v>
      </c>
      <c r="H154">
        <v>1175684.6529999999</v>
      </c>
      <c r="I154">
        <v>1207927.3160000001</v>
      </c>
      <c r="J154">
        <v>1179406.9680000001</v>
      </c>
      <c r="K154">
        <v>1123553.9550000001</v>
      </c>
      <c r="L154">
        <v>1131658.5900000001</v>
      </c>
      <c r="M154">
        <v>1140116.6140000001</v>
      </c>
      <c r="N154">
        <v>1111477.2320000001</v>
      </c>
      <c r="O154">
        <v>1176920.8500000001</v>
      </c>
      <c r="P154">
        <v>1193186.074</v>
      </c>
      <c r="Q154">
        <v>1163272.196</v>
      </c>
      <c r="R154">
        <v>1200862.3910000001</v>
      </c>
      <c r="S154">
        <v>1284524.432</v>
      </c>
      <c r="T154">
        <v>1317374.2409999999</v>
      </c>
      <c r="U154">
        <v>1328576.368</v>
      </c>
      <c r="V154">
        <v>1331948.9010000001</v>
      </c>
      <c r="W154">
        <v>1322473.952</v>
      </c>
      <c r="X154">
        <v>1304402.9080000001</v>
      </c>
      <c r="Y154">
        <v>1304800.071</v>
      </c>
      <c r="Z154">
        <v>1319855.2679999999</v>
      </c>
      <c r="AA154">
        <v>1344806.932</v>
      </c>
      <c r="AB154">
        <v>1374034.3060000001</v>
      </c>
      <c r="AC154">
        <v>1404822.308</v>
      </c>
      <c r="AD154">
        <v>1433647.841</v>
      </c>
      <c r="AE154">
        <v>1459802.969</v>
      </c>
      <c r="AF154">
        <v>1483790.7609999999</v>
      </c>
      <c r="AG154">
        <v>1506199.702</v>
      </c>
      <c r="AH154">
        <v>1527883.2860000001</v>
      </c>
      <c r="AI154">
        <v>1547630.52</v>
      </c>
      <c r="AJ154">
        <v>1566456.142</v>
      </c>
      <c r="AK154">
        <v>1585162.8570000001</v>
      </c>
      <c r="AL154">
        <v>1603885.233</v>
      </c>
      <c r="AM154">
        <v>1622733.6410000001</v>
      </c>
      <c r="AN154">
        <v>1640730.3489999999</v>
      </c>
      <c r="AO154">
        <v>1659926.3230000001</v>
      </c>
      <c r="AP154">
        <v>1676051.6059999999</v>
      </c>
      <c r="AQ154">
        <v>1700381.219</v>
      </c>
      <c r="AR154">
        <v>1715234.4709999999</v>
      </c>
      <c r="AS154">
        <v>1730160.4129999999</v>
      </c>
      <c r="AT154">
        <v>1752850.7749999999</v>
      </c>
      <c r="AU154">
        <v>1766964.8670000001</v>
      </c>
      <c r="AV154">
        <v>1782015.331</v>
      </c>
      <c r="AW154">
        <v>1808049.09</v>
      </c>
    </row>
    <row r="155" spans="2:49" x14ac:dyDescent="0.3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3550814.1039999998</v>
      </c>
      <c r="G155">
        <v>3341670.4759999998</v>
      </c>
      <c r="H155">
        <v>3083920.1409999998</v>
      </c>
      <c r="I155">
        <v>3093360.7740000002</v>
      </c>
      <c r="J155">
        <v>2990246.7439999999</v>
      </c>
      <c r="K155">
        <v>2838917.67</v>
      </c>
      <c r="L155">
        <v>2776512.8420000002</v>
      </c>
      <c r="M155">
        <v>2715438.6979999999</v>
      </c>
      <c r="N155">
        <v>2528439.074</v>
      </c>
      <c r="O155">
        <v>2642263.3969999999</v>
      </c>
      <c r="P155">
        <v>2734600.14</v>
      </c>
      <c r="Q155">
        <v>2806003.64</v>
      </c>
      <c r="R155">
        <v>2901018.4449999998</v>
      </c>
      <c r="S155">
        <v>3025697.074</v>
      </c>
      <c r="T155">
        <v>3058327.7790000001</v>
      </c>
      <c r="U155">
        <v>3073418.6830000002</v>
      </c>
      <c r="V155">
        <v>3079023.4389999998</v>
      </c>
      <c r="W155">
        <v>3073427.352</v>
      </c>
      <c r="X155">
        <v>3060044.531</v>
      </c>
      <c r="Y155">
        <v>3058872.49</v>
      </c>
      <c r="Z155">
        <v>3068199.5920000002</v>
      </c>
      <c r="AA155">
        <v>3085670.6710000001</v>
      </c>
      <c r="AB155">
        <v>3108252.9890000001</v>
      </c>
      <c r="AC155">
        <v>3133966.1140000001</v>
      </c>
      <c r="AD155">
        <v>2981801.1310000001</v>
      </c>
      <c r="AE155">
        <v>2826962.3969999999</v>
      </c>
      <c r="AF155">
        <v>2669252.6749999998</v>
      </c>
      <c r="AG155">
        <v>2508587.1469999999</v>
      </c>
      <c r="AH155">
        <v>2345343.341</v>
      </c>
      <c r="AI155">
        <v>2179814.3760000002</v>
      </c>
      <c r="AJ155">
        <v>2011580.986</v>
      </c>
      <c r="AK155">
        <v>1841372.446</v>
      </c>
      <c r="AL155">
        <v>1669330.595</v>
      </c>
      <c r="AM155">
        <v>1495624.787</v>
      </c>
      <c r="AN155">
        <v>1501055.1259999999</v>
      </c>
      <c r="AO155">
        <v>1507880.507</v>
      </c>
      <c r="AP155">
        <v>1513061.9750000001</v>
      </c>
      <c r="AQ155" s="39">
        <v>1523768.027</v>
      </c>
      <c r="AR155" s="39">
        <v>1528446.5759999999</v>
      </c>
      <c r="AS155" s="39">
        <v>1533795.36</v>
      </c>
      <c r="AT155" s="39">
        <v>1544097.2760000001</v>
      </c>
      <c r="AU155" s="39">
        <v>1548992.618</v>
      </c>
      <c r="AV155">
        <v>1554985.3810000001</v>
      </c>
      <c r="AW155">
        <v>1567588.64</v>
      </c>
    </row>
    <row r="156" spans="2:49" x14ac:dyDescent="0.3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55924566.960000001</v>
      </c>
      <c r="G156">
        <v>52790479.380000003</v>
      </c>
      <c r="H156">
        <v>48022521.579999998</v>
      </c>
      <c r="I156">
        <v>48293146.710000001</v>
      </c>
      <c r="J156">
        <v>47533467.950000003</v>
      </c>
      <c r="K156">
        <v>44912682.68</v>
      </c>
      <c r="L156">
        <v>43518998.939999998</v>
      </c>
      <c r="M156">
        <v>43018298.420000002</v>
      </c>
      <c r="N156">
        <v>41663929.049999997</v>
      </c>
      <c r="O156">
        <v>42882571.109999999</v>
      </c>
      <c r="P156">
        <v>43617382.68</v>
      </c>
      <c r="Q156">
        <v>43766695.280000001</v>
      </c>
      <c r="R156">
        <v>44370572.649999999</v>
      </c>
      <c r="S156">
        <v>46335751.200000003</v>
      </c>
      <c r="T156">
        <v>46860905.560000002</v>
      </c>
      <c r="U156">
        <v>46996515.509999998</v>
      </c>
      <c r="V156">
        <v>47040774.130000003</v>
      </c>
      <c r="W156">
        <v>46064165.729999997</v>
      </c>
      <c r="X156">
        <v>44544970.130000003</v>
      </c>
      <c r="Y156">
        <v>43178289.979999997</v>
      </c>
      <c r="Z156">
        <v>42049627.109999999</v>
      </c>
      <c r="AA156">
        <v>41156174.829999998</v>
      </c>
      <c r="AB156">
        <v>40471256</v>
      </c>
      <c r="AC156">
        <v>39960877.390000001</v>
      </c>
      <c r="AD156">
        <v>38936500.079999998</v>
      </c>
      <c r="AE156">
        <v>37884625.939999998</v>
      </c>
      <c r="AF156">
        <v>36806158.060000002</v>
      </c>
      <c r="AG156">
        <v>35696549.189999998</v>
      </c>
      <c r="AH156">
        <v>34562953.909999996</v>
      </c>
      <c r="AI156">
        <v>33378642.870000001</v>
      </c>
      <c r="AJ156">
        <v>32159619.899999999</v>
      </c>
      <c r="AK156">
        <v>30950521.829999998</v>
      </c>
      <c r="AL156">
        <v>29732489.690000001</v>
      </c>
      <c r="AM156">
        <v>28568010.699999999</v>
      </c>
      <c r="AN156">
        <v>27257397.59</v>
      </c>
      <c r="AO156">
        <v>26783805.02</v>
      </c>
      <c r="AP156">
        <v>24606315.280000001</v>
      </c>
      <c r="AQ156">
        <v>26497624.530000001</v>
      </c>
      <c r="AR156">
        <v>23489223.82</v>
      </c>
      <c r="AS156">
        <v>21373731.780000001</v>
      </c>
      <c r="AT156">
        <v>22560846.079999998</v>
      </c>
      <c r="AU156">
        <v>20028213.579999998</v>
      </c>
      <c r="AV156">
        <v>18245917.690000001</v>
      </c>
      <c r="AW156">
        <v>19712867.469999999</v>
      </c>
    </row>
    <row r="157" spans="2:49" x14ac:dyDescent="0.3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2101689.6230000001</v>
      </c>
      <c r="G157">
        <v>1890647.432</v>
      </c>
      <c r="H157">
        <v>1428121.483</v>
      </c>
      <c r="I157">
        <v>1825536.4709999999</v>
      </c>
      <c r="J157">
        <v>1521221.412</v>
      </c>
      <c r="K157">
        <v>1910349.8540000001</v>
      </c>
      <c r="L157">
        <v>1806225.362</v>
      </c>
      <c r="M157">
        <v>1908299.8019999999</v>
      </c>
      <c r="N157">
        <v>2025261.922</v>
      </c>
      <c r="O157">
        <v>2028631.875</v>
      </c>
      <c r="P157">
        <v>2018612.2560000001</v>
      </c>
      <c r="Q157">
        <v>1983892.8670000001</v>
      </c>
      <c r="R157">
        <v>1959219.8019999999</v>
      </c>
      <c r="S157">
        <v>2193798.1320000002</v>
      </c>
      <c r="T157">
        <v>2151942.8969999999</v>
      </c>
      <c r="U157">
        <v>2116242.5699999998</v>
      </c>
      <c r="V157">
        <v>2088684.328</v>
      </c>
      <c r="W157">
        <v>2083596.898</v>
      </c>
      <c r="X157">
        <v>2067888.527</v>
      </c>
      <c r="Y157">
        <v>2064879.7109999999</v>
      </c>
      <c r="Z157">
        <v>2071581.5970000001</v>
      </c>
      <c r="AA157">
        <v>2086174.0549999999</v>
      </c>
      <c r="AB157">
        <v>2106891.3640000001</v>
      </c>
      <c r="AC157">
        <v>2132470.0079999999</v>
      </c>
      <c r="AD157">
        <v>2162156.3319999999</v>
      </c>
      <c r="AE157">
        <v>2194110.2459999998</v>
      </c>
      <c r="AF157">
        <v>2227927.37</v>
      </c>
      <c r="AG157">
        <v>2263217.9070000001</v>
      </c>
      <c r="AH157">
        <v>2299986.2200000002</v>
      </c>
      <c r="AI157">
        <v>2337278.406</v>
      </c>
      <c r="AJ157">
        <v>2374990.66</v>
      </c>
      <c r="AK157">
        <v>2413358.338</v>
      </c>
      <c r="AL157">
        <v>2452214.304</v>
      </c>
      <c r="AM157">
        <v>2491581.1639999999</v>
      </c>
      <c r="AN157">
        <v>2530272.2949999999</v>
      </c>
      <c r="AO157">
        <v>2570733.2379999999</v>
      </c>
      <c r="AP157">
        <v>2608481.767</v>
      </c>
      <c r="AQ157">
        <v>2654841.8840000001</v>
      </c>
      <c r="AR157">
        <v>2691971.0619999999</v>
      </c>
      <c r="AS157">
        <v>2729003.5070000002</v>
      </c>
      <c r="AT157">
        <v>2774032.0090000001</v>
      </c>
      <c r="AU157">
        <v>2810539.983</v>
      </c>
      <c r="AV157">
        <v>2847537.3820000002</v>
      </c>
      <c r="AW157">
        <v>2896098.07</v>
      </c>
    </row>
    <row r="158" spans="2:49" x14ac:dyDescent="0.3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4299067.4970000004</v>
      </c>
      <c r="G158">
        <v>4273091.375</v>
      </c>
      <c r="H158">
        <v>3473858.8250000002</v>
      </c>
      <c r="I158">
        <v>3590059.6770000001</v>
      </c>
      <c r="J158">
        <v>3770471.3509999998</v>
      </c>
      <c r="K158">
        <v>3680217.9380000001</v>
      </c>
      <c r="L158">
        <v>3553325.38</v>
      </c>
      <c r="M158">
        <v>3511905.889</v>
      </c>
      <c r="N158">
        <v>3557496.5860000001</v>
      </c>
      <c r="O158">
        <v>3605965.4539999999</v>
      </c>
      <c r="P158">
        <v>3638785.68</v>
      </c>
      <c r="Q158">
        <v>3649863.8450000002</v>
      </c>
      <c r="R158">
        <v>3659536.8110000002</v>
      </c>
      <c r="S158">
        <v>3774708.986</v>
      </c>
      <c r="T158">
        <v>3798153.6809999999</v>
      </c>
      <c r="U158">
        <v>3785627.99</v>
      </c>
      <c r="V158">
        <v>3764605.3</v>
      </c>
      <c r="W158">
        <v>3755799.5320000001</v>
      </c>
      <c r="X158">
        <v>3727131.7349999999</v>
      </c>
      <c r="Y158">
        <v>3724071.6570000001</v>
      </c>
      <c r="Z158">
        <v>3738134.5240000002</v>
      </c>
      <c r="AA158">
        <v>3766223.088</v>
      </c>
      <c r="AB158">
        <v>3804503.693</v>
      </c>
      <c r="AC158">
        <v>3850536.9939999999</v>
      </c>
      <c r="AD158">
        <v>3903206.534</v>
      </c>
      <c r="AE158">
        <v>3959461.003</v>
      </c>
      <c r="AF158">
        <v>4017934.5290000001</v>
      </c>
      <c r="AG158">
        <v>4077774.55</v>
      </c>
      <c r="AH158">
        <v>4138991.5839999998</v>
      </c>
      <c r="AI158">
        <v>4200160.483</v>
      </c>
      <c r="AJ158">
        <v>4261306.5990000004</v>
      </c>
      <c r="AK158">
        <v>4322760.45</v>
      </c>
      <c r="AL158">
        <v>4384957.8090000004</v>
      </c>
      <c r="AM158">
        <v>4448357.1059999997</v>
      </c>
      <c r="AN158">
        <v>4508870.875</v>
      </c>
      <c r="AO158">
        <v>4575491.2510000002</v>
      </c>
      <c r="AP158">
        <v>4628481.26</v>
      </c>
      <c r="AQ158">
        <v>4717649.2479999997</v>
      </c>
      <c r="AR158">
        <v>4764132.2149999999</v>
      </c>
      <c r="AS158">
        <v>4814375.6409999998</v>
      </c>
      <c r="AT158">
        <v>4900057.2539999997</v>
      </c>
      <c r="AU158">
        <v>4947619.5769999996</v>
      </c>
      <c r="AV158">
        <v>4999528.625</v>
      </c>
      <c r="AW158">
        <v>5097020.0559999999</v>
      </c>
    </row>
    <row r="159" spans="2:49" x14ac:dyDescent="0.3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22007927.059999999</v>
      </c>
      <c r="G159">
        <v>21824803.449999999</v>
      </c>
      <c r="H159">
        <v>21517969.510000002</v>
      </c>
      <c r="I159">
        <v>22148948.93</v>
      </c>
      <c r="J159">
        <v>21976695.699999999</v>
      </c>
      <c r="K159">
        <v>21137756.16</v>
      </c>
      <c r="L159">
        <v>20808867.120000001</v>
      </c>
      <c r="M159">
        <v>21164467.879999999</v>
      </c>
      <c r="N159">
        <v>22424164.039999999</v>
      </c>
      <c r="O159">
        <v>23022646.609999999</v>
      </c>
      <c r="P159">
        <v>21976986.98</v>
      </c>
      <c r="Q159">
        <v>19748782.789999999</v>
      </c>
      <c r="R159">
        <v>17759291.609999999</v>
      </c>
      <c r="S159">
        <v>16548760.49</v>
      </c>
      <c r="T159">
        <v>15751144.91</v>
      </c>
      <c r="U159">
        <v>15091800.810000001</v>
      </c>
      <c r="V159">
        <v>14584271.060000001</v>
      </c>
      <c r="W159">
        <v>14031194.84</v>
      </c>
      <c r="X159">
        <v>13488300.42</v>
      </c>
      <c r="Y159">
        <v>13258953.039999999</v>
      </c>
      <c r="Z159">
        <v>13230607.189999999</v>
      </c>
      <c r="AA159">
        <v>13312484.050000001</v>
      </c>
      <c r="AB159">
        <v>13447673.73</v>
      </c>
      <c r="AC159">
        <v>13604155.16</v>
      </c>
      <c r="AD159">
        <v>13767199.369999999</v>
      </c>
      <c r="AE159">
        <v>13914020.59</v>
      </c>
      <c r="AF159">
        <v>14044142.23</v>
      </c>
      <c r="AG159">
        <v>14157760</v>
      </c>
      <c r="AH159">
        <v>14261746.710000001</v>
      </c>
      <c r="AI159">
        <v>14377919.810000001</v>
      </c>
      <c r="AJ159">
        <v>14481012.890000001</v>
      </c>
      <c r="AK159">
        <v>14576029.57</v>
      </c>
      <c r="AL159">
        <v>14662533.210000001</v>
      </c>
      <c r="AM159">
        <v>14743811.91</v>
      </c>
      <c r="AN159">
        <v>14804940.85</v>
      </c>
      <c r="AO159">
        <v>14881131.140000001</v>
      </c>
      <c r="AP159">
        <v>14916148.4</v>
      </c>
      <c r="AQ159">
        <v>15061611.4</v>
      </c>
      <c r="AR159">
        <v>15097569.27</v>
      </c>
      <c r="AS159">
        <v>15129977.890000001</v>
      </c>
      <c r="AT159">
        <v>15275413.050000001</v>
      </c>
      <c r="AU159">
        <v>15333278.130000001</v>
      </c>
      <c r="AV159">
        <v>15403135.77</v>
      </c>
      <c r="AW159">
        <v>15626322.75</v>
      </c>
    </row>
    <row r="160" spans="2:49" x14ac:dyDescent="0.3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272202240.89999998</v>
      </c>
      <c r="G160">
        <v>257921196.19999999</v>
      </c>
      <c r="H160">
        <v>236418584.30000001</v>
      </c>
      <c r="I160">
        <v>240237447.30000001</v>
      </c>
      <c r="J160">
        <v>236457260.90000001</v>
      </c>
      <c r="K160">
        <v>222848832.90000001</v>
      </c>
      <c r="L160">
        <v>215869878.30000001</v>
      </c>
      <c r="M160">
        <v>214217786.90000001</v>
      </c>
      <c r="N160">
        <v>213380519.69999999</v>
      </c>
      <c r="O160">
        <v>212217755.19999999</v>
      </c>
      <c r="P160">
        <v>205457280</v>
      </c>
      <c r="Q160">
        <v>195814271.40000001</v>
      </c>
      <c r="R160">
        <v>188864551</v>
      </c>
      <c r="S160">
        <v>182774198</v>
      </c>
      <c r="T160">
        <v>180761774.80000001</v>
      </c>
      <c r="U160">
        <v>179196733.59999999</v>
      </c>
      <c r="V160">
        <v>178499275.90000001</v>
      </c>
      <c r="W160">
        <v>175988052.59999999</v>
      </c>
      <c r="X160">
        <v>172655759</v>
      </c>
      <c r="Y160">
        <v>170807610.90000001</v>
      </c>
      <c r="Z160">
        <v>170267023.80000001</v>
      </c>
      <c r="AA160">
        <v>170582302</v>
      </c>
      <c r="AB160">
        <v>171515810</v>
      </c>
      <c r="AC160">
        <v>172855417.09999999</v>
      </c>
      <c r="AD160">
        <v>173722287.09999999</v>
      </c>
      <c r="AE160">
        <v>174517744.09999999</v>
      </c>
      <c r="AF160">
        <v>174913929.90000001</v>
      </c>
      <c r="AG160">
        <v>175479813.5</v>
      </c>
      <c r="AH160">
        <v>176032676.19999999</v>
      </c>
      <c r="AI160">
        <v>176507101.30000001</v>
      </c>
      <c r="AJ160">
        <v>176883685.59999999</v>
      </c>
      <c r="AK160">
        <v>177299329.69999999</v>
      </c>
      <c r="AL160">
        <v>177720693.09999999</v>
      </c>
      <c r="AM160">
        <v>178195843.69999999</v>
      </c>
      <c r="AN160">
        <v>178544547.59999999</v>
      </c>
      <c r="AO160">
        <v>179876000.90000001</v>
      </c>
      <c r="AP160">
        <v>179070534.69999999</v>
      </c>
      <c r="AQ160">
        <v>183451108.5</v>
      </c>
      <c r="AR160">
        <v>181647294.59999999</v>
      </c>
      <c r="AS160">
        <v>181578562.30000001</v>
      </c>
      <c r="AT160">
        <v>186026159.5</v>
      </c>
      <c r="AU160">
        <v>185712437.80000001</v>
      </c>
      <c r="AV160">
        <v>186284802.5</v>
      </c>
      <c r="AW160">
        <v>191621651.40000001</v>
      </c>
    </row>
    <row r="161" spans="2:49" x14ac:dyDescent="0.3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6060247.7230000002</v>
      </c>
      <c r="G161">
        <v>6058171.7290000003</v>
      </c>
      <c r="H161">
        <v>6375762.8830000004</v>
      </c>
      <c r="I161">
        <v>6521750.0659999996</v>
      </c>
      <c r="J161">
        <v>6511515.9759999998</v>
      </c>
      <c r="K161">
        <v>6404541.6950000003</v>
      </c>
      <c r="L161">
        <v>6418611.8839999996</v>
      </c>
      <c r="M161">
        <v>6528479.0549999997</v>
      </c>
      <c r="N161">
        <v>6849132.7060000002</v>
      </c>
      <c r="O161">
        <v>6856354.29</v>
      </c>
      <c r="P161">
        <v>6379229.6859999998</v>
      </c>
      <c r="Q161">
        <v>5575210.6940000001</v>
      </c>
      <c r="R161">
        <v>4854209.4890000001</v>
      </c>
      <c r="S161">
        <v>4353884.5180000002</v>
      </c>
      <c r="T161">
        <v>4095841.6</v>
      </c>
      <c r="U161">
        <v>3903245.3879999998</v>
      </c>
      <c r="V161">
        <v>3765595.8539999998</v>
      </c>
      <c r="W161">
        <v>3627810.6129999999</v>
      </c>
      <c r="X161">
        <v>3496262.5980000002</v>
      </c>
      <c r="Y161">
        <v>3445121.895</v>
      </c>
      <c r="Z161">
        <v>3432807.523</v>
      </c>
      <c r="AA161">
        <v>3437508.44</v>
      </c>
      <c r="AB161">
        <v>3446496.3620000002</v>
      </c>
      <c r="AC161">
        <v>3454968.6150000002</v>
      </c>
      <c r="AD161">
        <v>3461747.0890000002</v>
      </c>
      <c r="AE161">
        <v>3462661.1770000001</v>
      </c>
      <c r="AF161">
        <v>3459784.6290000002</v>
      </c>
      <c r="AG161">
        <v>3454438.8280000002</v>
      </c>
      <c r="AH161">
        <v>3449265.8280000002</v>
      </c>
      <c r="AI161">
        <v>3461007.7570000002</v>
      </c>
      <c r="AJ161">
        <v>3474891.6340000001</v>
      </c>
      <c r="AK161">
        <v>3490124.0529999998</v>
      </c>
      <c r="AL161">
        <v>3505788.4739999999</v>
      </c>
      <c r="AM161">
        <v>3521755.307</v>
      </c>
      <c r="AN161">
        <v>3533479.2450000001</v>
      </c>
      <c r="AO161">
        <v>3547449.2680000002</v>
      </c>
      <c r="AP161">
        <v>3557021.4470000002</v>
      </c>
      <c r="AQ161">
        <v>3578065.0240000002</v>
      </c>
      <c r="AR161">
        <v>3586760.2110000001</v>
      </c>
      <c r="AS161">
        <v>3593916.6469999999</v>
      </c>
      <c r="AT161">
        <v>3612994.5989999999</v>
      </c>
      <c r="AU161">
        <v>3622599.9750000001</v>
      </c>
      <c r="AV161">
        <v>3633337.8339999998</v>
      </c>
      <c r="AW161">
        <v>3660439.9249999998</v>
      </c>
    </row>
    <row r="162" spans="2:49" x14ac:dyDescent="0.3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781116.44389999995</v>
      </c>
      <c r="G162">
        <v>666987.5821</v>
      </c>
      <c r="H162">
        <v>570725.36829999997</v>
      </c>
      <c r="I162">
        <v>582588.67339999997</v>
      </c>
      <c r="J162">
        <v>625902.12219999998</v>
      </c>
      <c r="K162">
        <v>584306.45940000005</v>
      </c>
      <c r="L162">
        <v>603577.57290000003</v>
      </c>
      <c r="M162">
        <v>631636.66229999997</v>
      </c>
      <c r="N162">
        <v>626288.28240000003</v>
      </c>
      <c r="O162">
        <v>518509.2023</v>
      </c>
      <c r="P162">
        <v>420542.35960000003</v>
      </c>
      <c r="Q162">
        <v>364464.29609999998</v>
      </c>
      <c r="R162">
        <v>337351.576</v>
      </c>
      <c r="S162">
        <v>315283.97159999999</v>
      </c>
      <c r="T162">
        <v>302880.6876</v>
      </c>
      <c r="U162">
        <v>301686.6275</v>
      </c>
      <c r="V162">
        <v>312275.87209999998</v>
      </c>
      <c r="W162">
        <v>318296.50439999998</v>
      </c>
      <c r="X162">
        <v>325397.11479999998</v>
      </c>
      <c r="Y162">
        <v>327765.37640000001</v>
      </c>
      <c r="Z162">
        <v>331685.29450000002</v>
      </c>
      <c r="AA162">
        <v>335845.0048</v>
      </c>
      <c r="AB162">
        <v>340223.18670000002</v>
      </c>
      <c r="AC162">
        <v>345051.63299999997</v>
      </c>
      <c r="AD162">
        <v>350918.1606</v>
      </c>
      <c r="AE162">
        <v>356559.9841</v>
      </c>
      <c r="AF162">
        <v>362107.56510000001</v>
      </c>
      <c r="AG162">
        <v>367601.68089999998</v>
      </c>
      <c r="AH162">
        <v>373728.93640000001</v>
      </c>
      <c r="AI162">
        <v>378844.12949999998</v>
      </c>
      <c r="AJ162">
        <v>383599.78970000002</v>
      </c>
      <c r="AK162">
        <v>389140.1949</v>
      </c>
      <c r="AL162">
        <v>394655.83750000002</v>
      </c>
      <c r="AM162">
        <v>400034.37280000001</v>
      </c>
      <c r="AN162">
        <v>405205.95600000001</v>
      </c>
      <c r="AO162">
        <v>409845.30239999999</v>
      </c>
      <c r="AP162">
        <v>413464.66279999999</v>
      </c>
      <c r="AQ162">
        <v>419305.24310000002</v>
      </c>
      <c r="AR162">
        <v>422242.01500000001</v>
      </c>
      <c r="AS162">
        <v>426307.11989999999</v>
      </c>
      <c r="AT162">
        <v>432849.40960000001</v>
      </c>
      <c r="AU162">
        <v>437417.98379999999</v>
      </c>
      <c r="AV162">
        <v>442629.75069999998</v>
      </c>
      <c r="AW162">
        <v>453243.91389999999</v>
      </c>
    </row>
    <row r="163" spans="2:49" x14ac:dyDescent="0.3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498904.77659999998</v>
      </c>
      <c r="G163">
        <v>431515.73060000001</v>
      </c>
      <c r="H163">
        <v>384403.5846</v>
      </c>
      <c r="I163">
        <v>399483.26740000001</v>
      </c>
      <c r="J163">
        <v>366975.28029999998</v>
      </c>
      <c r="K163">
        <v>350921.4584</v>
      </c>
      <c r="L163">
        <v>377271.18479999999</v>
      </c>
      <c r="M163">
        <v>386189.96710000001</v>
      </c>
      <c r="N163">
        <v>396465.07770000002</v>
      </c>
      <c r="O163">
        <v>315037.47710000002</v>
      </c>
      <c r="P163">
        <v>244013.049</v>
      </c>
      <c r="Q163">
        <v>202691.27480000001</v>
      </c>
      <c r="R163">
        <v>181629.22380000001</v>
      </c>
      <c r="S163">
        <v>167582.46969999999</v>
      </c>
      <c r="T163">
        <v>163829.01519999999</v>
      </c>
      <c r="U163">
        <v>165594.7225</v>
      </c>
      <c r="V163">
        <v>169838.66699999999</v>
      </c>
      <c r="W163">
        <v>173994.89300000001</v>
      </c>
      <c r="X163">
        <v>178265.3982</v>
      </c>
      <c r="Y163">
        <v>181267.3633</v>
      </c>
      <c r="Z163">
        <v>184027.53510000001</v>
      </c>
      <c r="AA163">
        <v>186937.9515</v>
      </c>
      <c r="AB163">
        <v>190158.05480000001</v>
      </c>
      <c r="AC163">
        <v>193683.07199999999</v>
      </c>
      <c r="AD163">
        <v>197577.58240000001</v>
      </c>
      <c r="AE163">
        <v>201618.58009999999</v>
      </c>
      <c r="AF163">
        <v>205727.40669999999</v>
      </c>
      <c r="AG163">
        <v>209862.93280000001</v>
      </c>
      <c r="AH163">
        <v>214037.53320000001</v>
      </c>
      <c r="AI163">
        <v>218083.87100000001</v>
      </c>
      <c r="AJ163">
        <v>222125.2733</v>
      </c>
      <c r="AK163">
        <v>226237.26790000001</v>
      </c>
      <c r="AL163">
        <v>230411.5742</v>
      </c>
      <c r="AM163">
        <v>234656.70379999999</v>
      </c>
      <c r="AN163">
        <v>238893.47210000001</v>
      </c>
      <c r="AO163">
        <v>243246.2929</v>
      </c>
      <c r="AP163">
        <v>247351.19200000001</v>
      </c>
      <c r="AQ163">
        <v>252183.19829999999</v>
      </c>
      <c r="AR163">
        <v>256186.0809</v>
      </c>
      <c r="AS163">
        <v>260562.739</v>
      </c>
      <c r="AT163">
        <v>265899.451</v>
      </c>
      <c r="AU163">
        <v>270630.45309999998</v>
      </c>
      <c r="AV163">
        <v>275635.8273</v>
      </c>
      <c r="AW163">
        <v>281873.80839999998</v>
      </c>
    </row>
    <row r="164" spans="2:49" x14ac:dyDescent="0.3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1535612.8149999999</v>
      </c>
      <c r="G164">
        <v>1387121.379</v>
      </c>
      <c r="H164">
        <v>1291059.237</v>
      </c>
      <c r="I164">
        <v>1324303.659</v>
      </c>
      <c r="J164">
        <v>1272531.905</v>
      </c>
      <c r="K164">
        <v>1269995.2409999999</v>
      </c>
      <c r="L164">
        <v>1393574.588</v>
      </c>
      <c r="M164">
        <v>1449527.0149999999</v>
      </c>
      <c r="N164">
        <v>1482926.9750000001</v>
      </c>
      <c r="O164">
        <v>1176943.8659999999</v>
      </c>
      <c r="P164">
        <v>910337.85560000001</v>
      </c>
      <c r="Q164">
        <v>766716.70299999998</v>
      </c>
      <c r="R164">
        <v>703544.18700000003</v>
      </c>
      <c r="S164">
        <v>634017.24239999999</v>
      </c>
      <c r="T164">
        <v>616095.46979999996</v>
      </c>
      <c r="U164">
        <v>622103.41859999998</v>
      </c>
      <c r="V164">
        <v>639385.14049999998</v>
      </c>
      <c r="W164">
        <v>660387.42350000003</v>
      </c>
      <c r="X164">
        <v>683707.05819999997</v>
      </c>
      <c r="Y164">
        <v>700223.32889999996</v>
      </c>
      <c r="Z164">
        <v>715077.45660000003</v>
      </c>
      <c r="AA164">
        <v>730578.375</v>
      </c>
      <c r="AB164">
        <v>747587.22039999999</v>
      </c>
      <c r="AC164">
        <v>766141.49419999996</v>
      </c>
      <c r="AD164">
        <v>786088.38390000002</v>
      </c>
      <c r="AE164">
        <v>806894.16760000004</v>
      </c>
      <c r="AF164">
        <v>828243.69319999998</v>
      </c>
      <c r="AG164">
        <v>849958.6459</v>
      </c>
      <c r="AH164">
        <v>872021.31160000002</v>
      </c>
      <c r="AI164">
        <v>893581.31059999997</v>
      </c>
      <c r="AJ164">
        <v>915190.46149999998</v>
      </c>
      <c r="AK164">
        <v>937108.07339999999</v>
      </c>
      <c r="AL164">
        <v>959362.49439999997</v>
      </c>
      <c r="AM164">
        <v>982022.14980000001</v>
      </c>
      <c r="AN164">
        <v>1005018.851</v>
      </c>
      <c r="AO164">
        <v>1029284.257</v>
      </c>
      <c r="AP164">
        <v>1051741.5179999999</v>
      </c>
      <c r="AQ164">
        <v>1080443.7990000001</v>
      </c>
      <c r="AR164">
        <v>1101850.5549999999</v>
      </c>
      <c r="AS164">
        <v>1125751.818</v>
      </c>
      <c r="AT164">
        <v>1156987.871</v>
      </c>
      <c r="AU164">
        <v>1181945.8119999999</v>
      </c>
      <c r="AV164">
        <v>1209061.3659999999</v>
      </c>
      <c r="AW164">
        <v>1245387.736</v>
      </c>
    </row>
    <row r="165" spans="2:49" x14ac:dyDescent="0.3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236117.3187</v>
      </c>
      <c r="G165">
        <v>220564.73240000001</v>
      </c>
      <c r="H165">
        <v>206198.05040000001</v>
      </c>
      <c r="I165">
        <v>213791.598</v>
      </c>
      <c r="J165">
        <v>210518.45920000001</v>
      </c>
      <c r="K165">
        <v>211594.27069999999</v>
      </c>
      <c r="L165">
        <v>226883.6477</v>
      </c>
      <c r="M165">
        <v>235051.10250000001</v>
      </c>
      <c r="N165">
        <v>240545.51730000001</v>
      </c>
      <c r="O165">
        <v>210179.64129999999</v>
      </c>
      <c r="P165">
        <v>181118.10070000001</v>
      </c>
      <c r="Q165">
        <v>164781.7114</v>
      </c>
      <c r="R165">
        <v>157992.8645</v>
      </c>
      <c r="S165">
        <v>150918.1826</v>
      </c>
      <c r="T165">
        <v>148226.5295</v>
      </c>
      <c r="U165">
        <v>148386.55619999999</v>
      </c>
      <c r="V165">
        <v>150238.1421</v>
      </c>
      <c r="W165">
        <v>152530.40210000001</v>
      </c>
      <c r="X165">
        <v>155023.44870000001</v>
      </c>
      <c r="Y165">
        <v>157859.4762</v>
      </c>
      <c r="Z165">
        <v>160976.9656</v>
      </c>
      <c r="AA165">
        <v>164390.34959999999</v>
      </c>
      <c r="AB165">
        <v>168077.2132</v>
      </c>
      <c r="AC165">
        <v>171981.18150000001</v>
      </c>
      <c r="AD165">
        <v>175996.5062</v>
      </c>
      <c r="AE165">
        <v>180061.8083</v>
      </c>
      <c r="AF165">
        <v>184158.59539999999</v>
      </c>
      <c r="AG165">
        <v>188282.549</v>
      </c>
      <c r="AH165">
        <v>192445.8322</v>
      </c>
      <c r="AI165">
        <v>196583.28839999999</v>
      </c>
      <c r="AJ165">
        <v>200751.29560000001</v>
      </c>
      <c r="AK165">
        <v>204977.4063</v>
      </c>
      <c r="AL165">
        <v>209266.6495</v>
      </c>
      <c r="AM165">
        <v>213626.62469999999</v>
      </c>
      <c r="AN165">
        <v>218107.84839999999</v>
      </c>
      <c r="AO165">
        <v>222780.96720000001</v>
      </c>
      <c r="AP165">
        <v>227367.98680000001</v>
      </c>
      <c r="AQ165">
        <v>232565.09580000001</v>
      </c>
      <c r="AR165">
        <v>237233.70699999999</v>
      </c>
      <c r="AS165">
        <v>242095.122</v>
      </c>
      <c r="AT165">
        <v>247641.8898</v>
      </c>
      <c r="AU165">
        <v>252743.5526</v>
      </c>
      <c r="AV165">
        <v>258028.77350000001</v>
      </c>
      <c r="AW165">
        <v>264174.47659999999</v>
      </c>
    </row>
    <row r="166" spans="2:49" x14ac:dyDescent="0.3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21421302.850000001</v>
      </c>
      <c r="G166">
        <v>18669423.82</v>
      </c>
      <c r="H166">
        <v>15262267.199999999</v>
      </c>
      <c r="I166">
        <v>16651538.779999999</v>
      </c>
      <c r="J166">
        <v>16454460.539999999</v>
      </c>
      <c r="K166">
        <v>15524820.550000001</v>
      </c>
      <c r="L166">
        <v>16090563.27</v>
      </c>
      <c r="M166">
        <v>16609278.289999999</v>
      </c>
      <c r="N166">
        <v>16495621.25</v>
      </c>
      <c r="O166">
        <v>14778440.720000001</v>
      </c>
      <c r="P166">
        <v>12911173.960000001</v>
      </c>
      <c r="Q166">
        <v>11661800.4</v>
      </c>
      <c r="R166">
        <v>11047958.35</v>
      </c>
      <c r="S166">
        <v>10602924.869999999</v>
      </c>
      <c r="T166">
        <v>10380642.58</v>
      </c>
      <c r="U166">
        <v>10373300.52</v>
      </c>
      <c r="V166">
        <v>10473793.789999999</v>
      </c>
      <c r="W166">
        <v>10562401.4</v>
      </c>
      <c r="X166">
        <v>10649971.710000001</v>
      </c>
      <c r="Y166">
        <v>10766553.25</v>
      </c>
      <c r="Z166">
        <v>10917829.91</v>
      </c>
      <c r="AA166">
        <v>11093738.800000001</v>
      </c>
      <c r="AB166">
        <v>11290493.42</v>
      </c>
      <c r="AC166">
        <v>11504544.609999999</v>
      </c>
      <c r="AD166">
        <v>11726005.449999999</v>
      </c>
      <c r="AE166">
        <v>11947180.25</v>
      </c>
      <c r="AF166">
        <v>12168893.41</v>
      </c>
      <c r="AG166">
        <v>12391478.85</v>
      </c>
      <c r="AH166">
        <v>12618056.470000001</v>
      </c>
      <c r="AI166">
        <v>12841174.26</v>
      </c>
      <c r="AJ166">
        <v>13065982.699999999</v>
      </c>
      <c r="AK166">
        <v>13297570.82</v>
      </c>
      <c r="AL166">
        <v>13533361.5</v>
      </c>
      <c r="AM166">
        <v>13773239.59</v>
      </c>
      <c r="AN166">
        <v>14010764.859999999</v>
      </c>
      <c r="AO166">
        <v>14254931.470000001</v>
      </c>
      <c r="AP166">
        <v>14480791.4</v>
      </c>
      <c r="AQ166">
        <v>14757974.91</v>
      </c>
      <c r="AR166">
        <v>14974238.970000001</v>
      </c>
      <c r="AS166">
        <v>15203834.1</v>
      </c>
      <c r="AT166">
        <v>15492024.939999999</v>
      </c>
      <c r="AU166">
        <v>15731037.279999999</v>
      </c>
      <c r="AV166">
        <v>15979841.789999999</v>
      </c>
      <c r="AW166">
        <v>16308845.119999999</v>
      </c>
    </row>
    <row r="167" spans="2:49" x14ac:dyDescent="0.3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2118726.2209999999</v>
      </c>
      <c r="G167">
        <v>1795243.129</v>
      </c>
      <c r="H167">
        <v>1623205.2560000001</v>
      </c>
      <c r="I167">
        <v>1629436.6410000001</v>
      </c>
      <c r="J167">
        <v>1536569.4280000001</v>
      </c>
      <c r="K167">
        <v>1530445.3149999999</v>
      </c>
      <c r="L167">
        <v>1676323.311</v>
      </c>
      <c r="M167">
        <v>1763757.7490000001</v>
      </c>
      <c r="N167">
        <v>1788198.9310000001</v>
      </c>
      <c r="O167">
        <v>1355457.79</v>
      </c>
      <c r="P167">
        <v>998200.77260000003</v>
      </c>
      <c r="Q167">
        <v>805937.47919999994</v>
      </c>
      <c r="R167">
        <v>714979.08420000004</v>
      </c>
      <c r="S167">
        <v>635867.90579999995</v>
      </c>
      <c r="T167">
        <v>602219.1862</v>
      </c>
      <c r="U167">
        <v>599509.0601</v>
      </c>
      <c r="V167">
        <v>611336.08829999994</v>
      </c>
      <c r="W167">
        <v>626872.14919999999</v>
      </c>
      <c r="X167">
        <v>645581.0906</v>
      </c>
      <c r="Y167">
        <v>662148.78780000005</v>
      </c>
      <c r="Z167">
        <v>678084.67740000004</v>
      </c>
      <c r="AA167">
        <v>694092.77529999998</v>
      </c>
      <c r="AB167">
        <v>710742.66529999999</v>
      </c>
      <c r="AC167">
        <v>728131.96420000005</v>
      </c>
      <c r="AD167">
        <v>746095.2929</v>
      </c>
      <c r="AE167">
        <v>763860.3922</v>
      </c>
      <c r="AF167">
        <v>781528.64509999997</v>
      </c>
      <c r="AG167">
        <v>799104.85840000003</v>
      </c>
      <c r="AH167">
        <v>816795.90839999996</v>
      </c>
      <c r="AI167">
        <v>834130.42539999995</v>
      </c>
      <c r="AJ167">
        <v>851556.98609999998</v>
      </c>
      <c r="AK167">
        <v>869415.06709999999</v>
      </c>
      <c r="AL167">
        <v>887549.52989999996</v>
      </c>
      <c r="AM167">
        <v>905945.31449999998</v>
      </c>
      <c r="AN167">
        <v>925097.36230000004</v>
      </c>
      <c r="AO167">
        <v>945554.005</v>
      </c>
      <c r="AP167">
        <v>965525.50049999997</v>
      </c>
      <c r="AQ167">
        <v>989293.60239999997</v>
      </c>
      <c r="AR167">
        <v>1009594.786</v>
      </c>
      <c r="AS167">
        <v>1032238.115</v>
      </c>
      <c r="AT167">
        <v>1058827.058</v>
      </c>
      <c r="AU167">
        <v>1082314.7690000001</v>
      </c>
      <c r="AV167">
        <v>1107844.1040000001</v>
      </c>
      <c r="AW167">
        <v>1139205.1340000001</v>
      </c>
    </row>
    <row r="168" spans="2:49" x14ac:dyDescent="0.3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3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35">
      <c r="B170" t="s">
        <v>269</v>
      </c>
      <c r="C170">
        <v>20174774.421468802</v>
      </c>
      <c r="D170">
        <v>20498686.950521201</v>
      </c>
      <c r="E170">
        <v>20827800</v>
      </c>
      <c r="F170">
        <v>19906901.210000001</v>
      </c>
      <c r="G170">
        <v>18927623.399999999</v>
      </c>
      <c r="H170">
        <v>16952042.109999999</v>
      </c>
      <c r="I170">
        <v>16081179.640000001</v>
      </c>
      <c r="J170">
        <v>15386865.73</v>
      </c>
      <c r="K170">
        <v>14526003</v>
      </c>
      <c r="L170">
        <v>13508397.970000001</v>
      </c>
      <c r="M170">
        <v>12550528.710000001</v>
      </c>
      <c r="N170">
        <v>11556893.449999999</v>
      </c>
      <c r="O170">
        <v>10373330.15</v>
      </c>
      <c r="P170">
        <v>9378328.7100000009</v>
      </c>
      <c r="Q170">
        <v>8521268.0539999995</v>
      </c>
      <c r="R170">
        <v>7580658.0619999999</v>
      </c>
      <c r="S170">
        <v>3084212.9330000002</v>
      </c>
      <c r="T170">
        <v>2284875.7969999998</v>
      </c>
      <c r="U170">
        <v>1755884.9850000001</v>
      </c>
      <c r="V170">
        <v>1287758.138</v>
      </c>
      <c r="W170">
        <v>1034389.801</v>
      </c>
      <c r="X170">
        <v>787516.02229999995</v>
      </c>
      <c r="Y170">
        <v>764392.80519999994</v>
      </c>
      <c r="Z170">
        <v>761270.62199999997</v>
      </c>
      <c r="AA170">
        <v>760684.95449999999</v>
      </c>
      <c r="AB170">
        <v>761366.45550000004</v>
      </c>
      <c r="AC170">
        <v>762674.86450000003</v>
      </c>
      <c r="AD170">
        <v>766618.35279999999</v>
      </c>
      <c r="AE170">
        <v>772255.06480000005</v>
      </c>
      <c r="AF170">
        <v>779235.98710000003</v>
      </c>
      <c r="AG170">
        <v>787323.16689999995</v>
      </c>
      <c r="AH170">
        <v>796366.27740000002</v>
      </c>
      <c r="AI170">
        <v>806270.69559999998</v>
      </c>
      <c r="AJ170">
        <v>816583.98880000005</v>
      </c>
      <c r="AK170">
        <v>827202.76300000004</v>
      </c>
      <c r="AL170">
        <v>837980.07960000006</v>
      </c>
      <c r="AM170">
        <v>848864.71360000002</v>
      </c>
      <c r="AN170">
        <v>860678.42180000001</v>
      </c>
      <c r="AO170">
        <v>873559.86580000003</v>
      </c>
      <c r="AP170">
        <v>884169.92509999999</v>
      </c>
      <c r="AQ170">
        <v>900650.64950000006</v>
      </c>
      <c r="AR170">
        <v>910181.69169999997</v>
      </c>
      <c r="AS170">
        <v>919844.51450000005</v>
      </c>
      <c r="AT170">
        <v>936104.62670000002</v>
      </c>
      <c r="AU170">
        <v>945439.97250000003</v>
      </c>
      <c r="AV170">
        <v>954514.59849999996</v>
      </c>
      <c r="AW170">
        <v>972327.53879999998</v>
      </c>
    </row>
    <row r="171" spans="2:49" x14ac:dyDescent="0.35">
      <c r="B171" t="s">
        <v>270</v>
      </c>
      <c r="C171">
        <v>16278956.881142</v>
      </c>
      <c r="D171">
        <v>16540320.799446501</v>
      </c>
      <c r="E171">
        <v>16805881</v>
      </c>
      <c r="F171">
        <v>16724415.65</v>
      </c>
      <c r="G171">
        <v>15996479.300000001</v>
      </c>
      <c r="H171">
        <v>15294250.25</v>
      </c>
      <c r="I171">
        <v>15220753.289999999</v>
      </c>
      <c r="J171">
        <v>13334379.939999999</v>
      </c>
      <c r="K171">
        <v>11339126.1</v>
      </c>
      <c r="L171">
        <v>9817992.9509999994</v>
      </c>
      <c r="M171">
        <v>8666680.0010000002</v>
      </c>
      <c r="N171">
        <v>7714394.6900000004</v>
      </c>
      <c r="O171">
        <v>8079383.9270000001</v>
      </c>
      <c r="P171">
        <v>8266596.9859999996</v>
      </c>
      <c r="Q171">
        <v>8353971.5240000002</v>
      </c>
      <c r="R171">
        <v>8553907.8320000004</v>
      </c>
      <c r="S171">
        <v>4855309.3830000004</v>
      </c>
      <c r="T171">
        <v>6506985.5130000003</v>
      </c>
      <c r="U171">
        <v>8111156.7479999997</v>
      </c>
      <c r="V171">
        <v>9685555.5930000003</v>
      </c>
      <c r="W171">
        <v>10067085.76</v>
      </c>
      <c r="X171">
        <v>10376414.07</v>
      </c>
      <c r="Y171">
        <v>10424593.02</v>
      </c>
      <c r="Z171">
        <v>10524663.15</v>
      </c>
      <c r="AA171">
        <v>10664595.76</v>
      </c>
      <c r="AB171">
        <v>10870736.65</v>
      </c>
      <c r="AC171">
        <v>11095265.810000001</v>
      </c>
      <c r="AD171">
        <v>11337645.25</v>
      </c>
      <c r="AE171">
        <v>11565907.65</v>
      </c>
      <c r="AF171">
        <v>11453098.310000001</v>
      </c>
      <c r="AG171">
        <v>11577119.869999999</v>
      </c>
      <c r="AH171">
        <v>11688802.26</v>
      </c>
      <c r="AI171">
        <v>11746247.289999999</v>
      </c>
      <c r="AJ171">
        <v>11786526.66</v>
      </c>
      <c r="AK171">
        <v>11818194.1</v>
      </c>
      <c r="AL171">
        <v>11867148.66</v>
      </c>
      <c r="AM171">
        <v>11910135.130000001</v>
      </c>
      <c r="AN171">
        <v>11864081.52</v>
      </c>
      <c r="AO171">
        <v>11877764.550000001</v>
      </c>
      <c r="AP171">
        <v>11747768.17</v>
      </c>
      <c r="AQ171">
        <v>11956741.310000001</v>
      </c>
      <c r="AR171">
        <v>11756605.01</v>
      </c>
      <c r="AS171">
        <v>11528804.76</v>
      </c>
      <c r="AT171">
        <v>11592548.880000001</v>
      </c>
      <c r="AU171">
        <v>11346390.449999999</v>
      </c>
      <c r="AV171">
        <v>11166182.76</v>
      </c>
      <c r="AW171">
        <v>11293573.939999999</v>
      </c>
    </row>
    <row r="172" spans="2:49" x14ac:dyDescent="0.3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6850390.9529999997</v>
      </c>
      <c r="G172">
        <v>6582715.3959999997</v>
      </c>
      <c r="H172">
        <v>6666683.767</v>
      </c>
      <c r="I172">
        <v>6912272.7970000003</v>
      </c>
      <c r="J172">
        <v>6641714.1579999998</v>
      </c>
      <c r="K172">
        <v>6459371.335</v>
      </c>
      <c r="L172">
        <v>6131740.4009999996</v>
      </c>
      <c r="M172">
        <v>6385870.3470000001</v>
      </c>
      <c r="N172">
        <v>6509588.8490000004</v>
      </c>
      <c r="O172">
        <v>6831772.0899999999</v>
      </c>
      <c r="P172">
        <v>6976884.9910000004</v>
      </c>
      <c r="Q172">
        <v>6930108.3550000004</v>
      </c>
      <c r="R172">
        <v>7002275.0219999999</v>
      </c>
      <c r="S172">
        <v>7388860.8619999997</v>
      </c>
      <c r="T172">
        <v>7575271.8710000003</v>
      </c>
      <c r="U172">
        <v>7643741.6629999997</v>
      </c>
      <c r="V172">
        <v>7641053.2949999999</v>
      </c>
      <c r="W172">
        <v>7548431.0839999998</v>
      </c>
      <c r="X172">
        <v>7393114.0760000004</v>
      </c>
      <c r="Y172">
        <v>7335574.6629999997</v>
      </c>
      <c r="Z172">
        <v>7361171.7920000004</v>
      </c>
      <c r="AA172">
        <v>7445822.6210000003</v>
      </c>
      <c r="AB172">
        <v>7569543.8559999997</v>
      </c>
      <c r="AC172">
        <v>7717580.3849999998</v>
      </c>
      <c r="AD172">
        <v>7878517.9369999999</v>
      </c>
      <c r="AE172">
        <v>8043047.3660000004</v>
      </c>
      <c r="AF172">
        <v>8207995.3760000002</v>
      </c>
      <c r="AG172">
        <v>8371777.9610000001</v>
      </c>
      <c r="AH172">
        <v>8534989.1070000008</v>
      </c>
      <c r="AI172">
        <v>8688553.818</v>
      </c>
      <c r="AJ172">
        <v>8835767.4539999999</v>
      </c>
      <c r="AK172">
        <v>8979476.8829999994</v>
      </c>
      <c r="AL172">
        <v>9120655.8530000001</v>
      </c>
      <c r="AM172">
        <v>9260865.0059999898</v>
      </c>
      <c r="AN172">
        <v>9393566.4440000001</v>
      </c>
      <c r="AO172">
        <v>9532577.5820000004</v>
      </c>
      <c r="AP172">
        <v>9654555.9370000008</v>
      </c>
      <c r="AQ172">
        <v>9825152.3800000008</v>
      </c>
      <c r="AR172">
        <v>9948991.8000000007</v>
      </c>
      <c r="AS172">
        <v>10061582.310000001</v>
      </c>
      <c r="AT172">
        <v>10223431.380000001</v>
      </c>
      <c r="AU172">
        <v>10343901.689999999</v>
      </c>
      <c r="AV172">
        <v>10459931.68</v>
      </c>
      <c r="AW172">
        <v>10645856.92</v>
      </c>
    </row>
    <row r="173" spans="2:49" x14ac:dyDescent="0.3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6636806.5530000003</v>
      </c>
      <c r="G173">
        <v>6297998.0590000004</v>
      </c>
      <c r="H173">
        <v>6419853.6440000003</v>
      </c>
      <c r="I173">
        <v>6339205.3640000001</v>
      </c>
      <c r="J173">
        <v>6187744.2319999998</v>
      </c>
      <c r="K173">
        <v>5787275.0290000001</v>
      </c>
      <c r="L173">
        <v>5619002.551</v>
      </c>
      <c r="M173">
        <v>5668039.04</v>
      </c>
      <c r="N173">
        <v>5842751.3140000002</v>
      </c>
      <c r="O173">
        <v>5547999.9309999999</v>
      </c>
      <c r="P173">
        <v>4947758.8770000003</v>
      </c>
      <c r="Q173">
        <v>4297210.642</v>
      </c>
      <c r="R173">
        <v>3875185.4049999998</v>
      </c>
      <c r="S173">
        <v>3794994.2439999999</v>
      </c>
      <c r="T173">
        <v>3752310.7689999999</v>
      </c>
      <c r="U173">
        <v>3759280.693</v>
      </c>
      <c r="V173">
        <v>3782062.4840000002</v>
      </c>
      <c r="W173">
        <v>3798920.7680000002</v>
      </c>
      <c r="X173">
        <v>3814442.372</v>
      </c>
      <c r="Y173">
        <v>3858428.6949999998</v>
      </c>
      <c r="Z173">
        <v>3941465.3689999999</v>
      </c>
      <c r="AA173">
        <v>4056105.8470000001</v>
      </c>
      <c r="AB173">
        <v>4192731.31</v>
      </c>
      <c r="AC173">
        <v>4342247.284</v>
      </c>
      <c r="AD173">
        <v>4494321.2139999997</v>
      </c>
      <c r="AE173">
        <v>4644165.1780000003</v>
      </c>
      <c r="AF173">
        <v>4789510.1409999998</v>
      </c>
      <c r="AG173">
        <v>4929509.1449999996</v>
      </c>
      <c r="AH173">
        <v>5064839.3959999997</v>
      </c>
      <c r="AI173">
        <v>5191530.6869999999</v>
      </c>
      <c r="AJ173">
        <v>5313179.9179999996</v>
      </c>
      <c r="AK173">
        <v>5432173.8200000003</v>
      </c>
      <c r="AL173">
        <v>5550142.8679999998</v>
      </c>
      <c r="AM173">
        <v>5668588.2580000004</v>
      </c>
      <c r="AN173">
        <v>5784392.9869999997</v>
      </c>
      <c r="AO173">
        <v>5907626.0839999998</v>
      </c>
      <c r="AP173">
        <v>6021082.6189999999</v>
      </c>
      <c r="AQ173">
        <v>6172402.8810000001</v>
      </c>
      <c r="AR173">
        <v>6293530.7769999998</v>
      </c>
      <c r="AS173">
        <v>6407589.1430000002</v>
      </c>
      <c r="AT173">
        <v>6563244.2810000004</v>
      </c>
      <c r="AU173">
        <v>6693923.074</v>
      </c>
      <c r="AV173">
        <v>6822834.9519999996</v>
      </c>
      <c r="AW173">
        <v>7008165.3609999996</v>
      </c>
    </row>
    <row r="174" spans="2:49" x14ac:dyDescent="0.3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416382.73310000001</v>
      </c>
      <c r="G174">
        <v>386363.66960000002</v>
      </c>
      <c r="H174">
        <v>341856.3628</v>
      </c>
      <c r="I174">
        <v>357371.96139999997</v>
      </c>
      <c r="J174">
        <v>341166.4437</v>
      </c>
      <c r="K174">
        <v>318427.48420000001</v>
      </c>
      <c r="L174">
        <v>304403.80900000001</v>
      </c>
      <c r="M174">
        <v>304009.804</v>
      </c>
      <c r="N174">
        <v>322653.94170000002</v>
      </c>
      <c r="O174">
        <v>319143.31099999999</v>
      </c>
      <c r="P174">
        <v>294406.09940000001</v>
      </c>
      <c r="Q174">
        <v>264170.5085</v>
      </c>
      <c r="R174">
        <v>243481.3492</v>
      </c>
      <c r="S174">
        <v>231101.538</v>
      </c>
      <c r="T174">
        <v>219848.15330000001</v>
      </c>
      <c r="U174">
        <v>213534.04149999999</v>
      </c>
      <c r="V174">
        <v>210011.79310000001</v>
      </c>
      <c r="W174">
        <v>207484.07689999999</v>
      </c>
      <c r="X174">
        <v>205497.3904</v>
      </c>
      <c r="Y174">
        <v>206808.1367</v>
      </c>
      <c r="Z174">
        <v>210412.62220000001</v>
      </c>
      <c r="AA174">
        <v>215699.35569999999</v>
      </c>
      <c r="AB174">
        <v>222091.9699</v>
      </c>
      <c r="AC174">
        <v>229159.4044</v>
      </c>
      <c r="AD174">
        <v>236395.5208</v>
      </c>
      <c r="AE174">
        <v>243621.59239999999</v>
      </c>
      <c r="AF174">
        <v>250796.63279999999</v>
      </c>
      <c r="AG174">
        <v>257920.9142</v>
      </c>
      <c r="AH174">
        <v>265046.8443</v>
      </c>
      <c r="AI174">
        <v>271912.37199999997</v>
      </c>
      <c r="AJ174">
        <v>278688.86249999999</v>
      </c>
      <c r="AK174">
        <v>285457.68550000002</v>
      </c>
      <c r="AL174">
        <v>292244.64279999997</v>
      </c>
      <c r="AM174">
        <v>299066.04300000001</v>
      </c>
      <c r="AN174">
        <v>305784.23580000002</v>
      </c>
      <c r="AO174">
        <v>312757.50689999998</v>
      </c>
      <c r="AP174">
        <v>319134.10639999999</v>
      </c>
      <c r="AQ174">
        <v>327148.23210000002</v>
      </c>
      <c r="AR174">
        <v>333277.74080000003</v>
      </c>
      <c r="AS174">
        <v>339606.55290000001</v>
      </c>
      <c r="AT174">
        <v>347677.03269999998</v>
      </c>
      <c r="AU174">
        <v>354060.58319999999</v>
      </c>
      <c r="AV174">
        <v>360809.9523</v>
      </c>
      <c r="AW174">
        <v>369926.57380000001</v>
      </c>
    </row>
    <row r="175" spans="2:49" x14ac:dyDescent="0.3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4942867.1500000004</v>
      </c>
      <c r="G175">
        <v>4526080.0829999996</v>
      </c>
      <c r="H175">
        <v>4017878.4589999998</v>
      </c>
      <c r="I175">
        <v>4087213.64</v>
      </c>
      <c r="J175">
        <v>4400745.7759999996</v>
      </c>
      <c r="K175">
        <v>3949716.4419999998</v>
      </c>
      <c r="L175">
        <v>3768062.9789999998</v>
      </c>
      <c r="M175">
        <v>3843529.5959999999</v>
      </c>
      <c r="N175">
        <v>3957738.8169999998</v>
      </c>
      <c r="O175">
        <v>3937853.3739999998</v>
      </c>
      <c r="P175">
        <v>3689345.6159999999</v>
      </c>
      <c r="Q175">
        <v>3388559.04</v>
      </c>
      <c r="R175">
        <v>3213181.2110000001</v>
      </c>
      <c r="S175">
        <v>3218780.0970000001</v>
      </c>
      <c r="T175">
        <v>3207468.6379999998</v>
      </c>
      <c r="U175">
        <v>3219278.6919999998</v>
      </c>
      <c r="V175">
        <v>3235671.3629999999</v>
      </c>
      <c r="W175">
        <v>3230875.5729999999</v>
      </c>
      <c r="X175">
        <v>3211787.2310000001</v>
      </c>
      <c r="Y175">
        <v>3210815.7680000002</v>
      </c>
      <c r="Z175">
        <v>3242078.2510000002</v>
      </c>
      <c r="AA175">
        <v>3299808.5329999998</v>
      </c>
      <c r="AB175">
        <v>3376612.5989999999</v>
      </c>
      <c r="AC175">
        <v>3465766.3909999998</v>
      </c>
      <c r="AD175">
        <v>3559366.52</v>
      </c>
      <c r="AE175">
        <v>3652890.4330000002</v>
      </c>
      <c r="AF175">
        <v>3745094.5290000001</v>
      </c>
      <c r="AG175">
        <v>3835533.6230000001</v>
      </c>
      <c r="AH175">
        <v>3925206.1239999998</v>
      </c>
      <c r="AI175">
        <v>4008095.162</v>
      </c>
      <c r="AJ175">
        <v>4088015.3629999999</v>
      </c>
      <c r="AK175">
        <v>4167796.5249999999</v>
      </c>
      <c r="AL175">
        <v>4247662.1210000003</v>
      </c>
      <c r="AM175">
        <v>4328200.5860000001</v>
      </c>
      <c r="AN175">
        <v>4400248.0329999998</v>
      </c>
      <c r="AO175">
        <v>4470757.9620000003</v>
      </c>
      <c r="AP175">
        <v>4529513.9539999999</v>
      </c>
      <c r="AQ175">
        <v>4608627.3159999996</v>
      </c>
      <c r="AR175">
        <v>4659962.0369999995</v>
      </c>
      <c r="AS175">
        <v>4713082.7659999998</v>
      </c>
      <c r="AT175">
        <v>4792520.699</v>
      </c>
      <c r="AU175">
        <v>4851664.034</v>
      </c>
      <c r="AV175">
        <v>4912759.852</v>
      </c>
      <c r="AW175">
        <v>5008974.16</v>
      </c>
    </row>
    <row r="176" spans="2:49" x14ac:dyDescent="0.3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17183288.98</v>
      </c>
      <c r="G176">
        <v>15824404.52</v>
      </c>
      <c r="H176">
        <v>13860096.74</v>
      </c>
      <c r="I176">
        <v>14145671.99</v>
      </c>
      <c r="J176">
        <v>15470439.99</v>
      </c>
      <c r="K176">
        <v>13848787.869999999</v>
      </c>
      <c r="L176">
        <v>13155711.09</v>
      </c>
      <c r="M176">
        <v>13352894.57</v>
      </c>
      <c r="N176">
        <v>13514416.92</v>
      </c>
      <c r="O176">
        <v>13546668.4</v>
      </c>
      <c r="P176">
        <v>12974741.029999999</v>
      </c>
      <c r="Q176">
        <v>12216355.4</v>
      </c>
      <c r="R176">
        <v>11754142.99</v>
      </c>
      <c r="S176">
        <v>11959064.960000001</v>
      </c>
      <c r="T176">
        <v>11750076.85</v>
      </c>
      <c r="U176">
        <v>11678648.24</v>
      </c>
      <c r="V176">
        <v>11895360.34</v>
      </c>
      <c r="W176">
        <v>11842855.529999999</v>
      </c>
      <c r="X176">
        <v>11760013.279999999</v>
      </c>
      <c r="Y176">
        <v>11635353.970000001</v>
      </c>
      <c r="Z176">
        <v>11667443.42</v>
      </c>
      <c r="AA176">
        <v>11772716.890000001</v>
      </c>
      <c r="AB176">
        <v>11920763.08</v>
      </c>
      <c r="AC176">
        <v>12100920.109999999</v>
      </c>
      <c r="AD176">
        <v>12315311.199999999</v>
      </c>
      <c r="AE176">
        <v>12515535.98</v>
      </c>
      <c r="AF176">
        <v>12706333.859999999</v>
      </c>
      <c r="AG176">
        <v>12890092.720000001</v>
      </c>
      <c r="AH176">
        <v>13092425.35</v>
      </c>
      <c r="AI176">
        <v>13249908.720000001</v>
      </c>
      <c r="AJ176">
        <v>13388851.470000001</v>
      </c>
      <c r="AK176">
        <v>13551770.85</v>
      </c>
      <c r="AL176">
        <v>13711935.51</v>
      </c>
      <c r="AM176">
        <v>13866265.470000001</v>
      </c>
      <c r="AN176">
        <v>13999885.199999999</v>
      </c>
      <c r="AO176">
        <v>14111499.08</v>
      </c>
      <c r="AP176">
        <v>14180986.08</v>
      </c>
      <c r="AQ176">
        <v>14336428.59</v>
      </c>
      <c r="AR176">
        <v>14379700.539999999</v>
      </c>
      <c r="AS176">
        <v>14448487.640000001</v>
      </c>
      <c r="AT176">
        <v>14606873.4</v>
      </c>
      <c r="AU176">
        <v>14685128.09</v>
      </c>
      <c r="AV176">
        <v>14779662.220000001</v>
      </c>
      <c r="AW176">
        <v>15066669.41</v>
      </c>
    </row>
    <row r="177" spans="2:49" x14ac:dyDescent="0.35">
      <c r="B177" t="s">
        <v>276</v>
      </c>
      <c r="C177">
        <v>11637309.2577525</v>
      </c>
      <c r="D177">
        <v>11824150.02208</v>
      </c>
      <c r="E177">
        <v>12013990.58</v>
      </c>
      <c r="F177">
        <v>12020116.960000001</v>
      </c>
      <c r="G177">
        <v>11222660.09</v>
      </c>
      <c r="H177">
        <v>10316631.51</v>
      </c>
      <c r="I177">
        <v>10711735.810000001</v>
      </c>
      <c r="J177">
        <v>9979739.2019999996</v>
      </c>
      <c r="K177">
        <v>9079740.284</v>
      </c>
      <c r="L177">
        <v>8924893.7339999899</v>
      </c>
      <c r="M177">
        <v>8870321.4539999999</v>
      </c>
      <c r="N177">
        <v>9384916.8330000006</v>
      </c>
      <c r="O177">
        <v>9160001.3690000009</v>
      </c>
      <c r="P177">
        <v>8421667.9309999999</v>
      </c>
      <c r="Q177">
        <v>7577212.9900000002</v>
      </c>
      <c r="R177">
        <v>7048777.5209999997</v>
      </c>
      <c r="S177">
        <v>7112927.5429999996</v>
      </c>
      <c r="T177">
        <v>7126708.392</v>
      </c>
      <c r="U177">
        <v>7188911.9019999998</v>
      </c>
      <c r="V177">
        <v>7246553.8480000002</v>
      </c>
      <c r="W177">
        <v>7234525.4819999998</v>
      </c>
      <c r="X177">
        <v>7177045.2860000003</v>
      </c>
      <c r="Y177">
        <v>7156433.6629999997</v>
      </c>
      <c r="Z177">
        <v>7197298.4440000001</v>
      </c>
      <c r="AA177">
        <v>7290407.2520000003</v>
      </c>
      <c r="AB177">
        <v>7421238.7029999997</v>
      </c>
      <c r="AC177">
        <v>7576069.4440000001</v>
      </c>
      <c r="AD177">
        <v>7742486.6699999999</v>
      </c>
      <c r="AE177">
        <v>7908629.6150000002</v>
      </c>
      <c r="AF177">
        <v>8071635.4400000004</v>
      </c>
      <c r="AG177">
        <v>8230734.0599999996</v>
      </c>
      <c r="AH177">
        <v>8387805.3310000002</v>
      </c>
      <c r="AI177">
        <v>8532021.9600000009</v>
      </c>
      <c r="AJ177">
        <v>8670987.8359999899</v>
      </c>
      <c r="AK177">
        <v>8809841.5810000002</v>
      </c>
      <c r="AL177">
        <v>8949451.193</v>
      </c>
      <c r="AM177">
        <v>9090779.7550000008</v>
      </c>
      <c r="AN177">
        <v>9221971.8609999996</v>
      </c>
      <c r="AO177">
        <v>9354899.7070000004</v>
      </c>
      <c r="AP177">
        <v>9472521.3629999999</v>
      </c>
      <c r="AQ177">
        <v>9625853.7620000001</v>
      </c>
      <c r="AR177">
        <v>9736687.7320000008</v>
      </c>
      <c r="AS177">
        <v>9851735.4570000004</v>
      </c>
      <c r="AT177">
        <v>10008212.939999999</v>
      </c>
      <c r="AU177">
        <v>10130533.640000001</v>
      </c>
      <c r="AV177">
        <v>10258786.52</v>
      </c>
      <c r="AW177">
        <v>10443948.74</v>
      </c>
    </row>
    <row r="178" spans="2:49" x14ac:dyDescent="0.3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3288113.3470000001</v>
      </c>
      <c r="G178">
        <v>3255740.95</v>
      </c>
      <c r="H178">
        <v>3108029.1669999999</v>
      </c>
      <c r="I178">
        <v>3189780.32</v>
      </c>
      <c r="J178">
        <v>3141172.7829999998</v>
      </c>
      <c r="K178">
        <v>2985468.4619999998</v>
      </c>
      <c r="L178">
        <v>2958060.7680000002</v>
      </c>
      <c r="M178">
        <v>2961347.5759999999</v>
      </c>
      <c r="N178">
        <v>3089649.5460000001</v>
      </c>
      <c r="O178">
        <v>3183790.8840000001</v>
      </c>
      <c r="P178">
        <v>3135830.395</v>
      </c>
      <c r="Q178">
        <v>3035232.0989999999</v>
      </c>
      <c r="R178">
        <v>3006064.645</v>
      </c>
      <c r="S178">
        <v>3049863.426</v>
      </c>
      <c r="T178">
        <v>3025504.287</v>
      </c>
      <c r="U178">
        <v>3014633.49</v>
      </c>
      <c r="V178">
        <v>3009083.0529999998</v>
      </c>
      <c r="W178">
        <v>2993394.7080000001</v>
      </c>
      <c r="X178">
        <v>2967946.6039999998</v>
      </c>
      <c r="Y178">
        <v>2972683.3640000001</v>
      </c>
      <c r="Z178">
        <v>2998877.9049999998</v>
      </c>
      <c r="AA178">
        <v>3040330.7119999998</v>
      </c>
      <c r="AB178">
        <v>3092385.3220000002</v>
      </c>
      <c r="AC178">
        <v>3151767.1660000002</v>
      </c>
      <c r="AD178">
        <v>3214515.9980000001</v>
      </c>
      <c r="AE178">
        <v>3278329.6719999998</v>
      </c>
      <c r="AF178">
        <v>3342821.0189999999</v>
      </c>
      <c r="AG178">
        <v>3407842.3969999999</v>
      </c>
      <c r="AH178">
        <v>3473809.3450000002</v>
      </c>
      <c r="AI178">
        <v>3537532.1979999999</v>
      </c>
      <c r="AJ178">
        <v>3601179.855</v>
      </c>
      <c r="AK178">
        <v>3665793.4210000001</v>
      </c>
      <c r="AL178">
        <v>3731412.0090000001</v>
      </c>
      <c r="AM178">
        <v>3798303.7259999998</v>
      </c>
      <c r="AN178">
        <v>3861967.2710000002</v>
      </c>
      <c r="AO178">
        <v>3930075.8190000001</v>
      </c>
      <c r="AP178">
        <v>3986883.9959999998</v>
      </c>
      <c r="AQ178">
        <v>4074680.3590000002</v>
      </c>
      <c r="AR178">
        <v>4124195.449</v>
      </c>
      <c r="AS178">
        <v>4177100.72</v>
      </c>
      <c r="AT178">
        <v>4262302.4019999998</v>
      </c>
      <c r="AU178">
        <v>4313250.182</v>
      </c>
      <c r="AV178">
        <v>4368539.4270000001</v>
      </c>
      <c r="AW178">
        <v>4465308.4970000004</v>
      </c>
    </row>
    <row r="179" spans="2:49" x14ac:dyDescent="0.3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6990460.193</v>
      </c>
      <c r="G179">
        <v>7033896.5329999998</v>
      </c>
      <c r="H179">
        <v>6599730.642</v>
      </c>
      <c r="I179">
        <v>6852764.2089999998</v>
      </c>
      <c r="J179">
        <v>6935808.8049999997</v>
      </c>
      <c r="K179">
        <v>6814771.1330000004</v>
      </c>
      <c r="L179">
        <v>6808033.5449999999</v>
      </c>
      <c r="M179">
        <v>6816614.2620000001</v>
      </c>
      <c r="N179">
        <v>6948077.2220000001</v>
      </c>
      <c r="O179">
        <v>7119803.4170000004</v>
      </c>
      <c r="P179">
        <v>7177086.1799999997</v>
      </c>
      <c r="Q179">
        <v>7177077.5259999996</v>
      </c>
      <c r="R179">
        <v>7203135.6330000004</v>
      </c>
      <c r="S179">
        <v>7399075.3930000002</v>
      </c>
      <c r="T179">
        <v>7375798.6229999997</v>
      </c>
      <c r="U179">
        <v>7355349.0719999997</v>
      </c>
      <c r="V179">
        <v>7348498.5880000005</v>
      </c>
      <c r="W179">
        <v>7334322.4349999996</v>
      </c>
      <c r="X179">
        <v>7306564.2390000001</v>
      </c>
      <c r="Y179">
        <v>7348453.6260000002</v>
      </c>
      <c r="Z179">
        <v>7433046.6059999997</v>
      </c>
      <c r="AA179">
        <v>7547667.9819999998</v>
      </c>
      <c r="AB179">
        <v>7682141.8420000002</v>
      </c>
      <c r="AC179">
        <v>7829721.7379999999</v>
      </c>
      <c r="AD179">
        <v>7985409.3499999996</v>
      </c>
      <c r="AE179">
        <v>8145837.3310000002</v>
      </c>
      <c r="AF179">
        <v>8309896.9850000003</v>
      </c>
      <c r="AG179">
        <v>8477081.3029999901</v>
      </c>
      <c r="AH179">
        <v>8647493.7259999998</v>
      </c>
      <c r="AI179">
        <v>8816429.3210000005</v>
      </c>
      <c r="AJ179">
        <v>8986283.08699999</v>
      </c>
      <c r="AK179">
        <v>9157977.1439999994</v>
      </c>
      <c r="AL179">
        <v>9331975.3469999898</v>
      </c>
      <c r="AM179">
        <v>9508657.8900000006</v>
      </c>
      <c r="AN179">
        <v>9683283.3379999995</v>
      </c>
      <c r="AO179">
        <v>9863716.6789999995</v>
      </c>
      <c r="AP179">
        <v>10036264.710000001</v>
      </c>
      <c r="AQ179">
        <v>10237497.5</v>
      </c>
      <c r="AR179">
        <v>10409299.689999999</v>
      </c>
      <c r="AS179">
        <v>10580695.98</v>
      </c>
      <c r="AT179">
        <v>10780355.26</v>
      </c>
      <c r="AU179">
        <v>10952980.4</v>
      </c>
      <c r="AV179">
        <v>11128052.41</v>
      </c>
      <c r="AW179">
        <v>11340425.289999999</v>
      </c>
    </row>
    <row r="180" spans="2:49" x14ac:dyDescent="0.3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330083.89049999998</v>
      </c>
      <c r="G180">
        <v>317122.59730000002</v>
      </c>
      <c r="H180">
        <v>271231.63030000002</v>
      </c>
      <c r="I180">
        <v>284294.63630000001</v>
      </c>
      <c r="J180">
        <v>288965.85649999999</v>
      </c>
      <c r="K180">
        <v>269467.25540000002</v>
      </c>
      <c r="L180">
        <v>251813.69620000001</v>
      </c>
      <c r="M180">
        <v>244014.39079999999</v>
      </c>
      <c r="N180">
        <v>252488.82810000001</v>
      </c>
      <c r="O180">
        <v>244514.84289999999</v>
      </c>
      <c r="P180">
        <v>229532.47930000001</v>
      </c>
      <c r="Q180">
        <v>212665.13010000001</v>
      </c>
      <c r="R180">
        <v>198643.10699999999</v>
      </c>
      <c r="S180">
        <v>194051.14749999999</v>
      </c>
      <c r="T180">
        <v>187644.92499999999</v>
      </c>
      <c r="U180">
        <v>184748.40640000001</v>
      </c>
      <c r="V180">
        <v>184169.99549999999</v>
      </c>
      <c r="W180">
        <v>183556.42499999999</v>
      </c>
      <c r="X180">
        <v>183182.45120000001</v>
      </c>
      <c r="Y180">
        <v>184069.4436</v>
      </c>
      <c r="Z180">
        <v>186239.0864</v>
      </c>
      <c r="AA180">
        <v>189202.4424</v>
      </c>
      <c r="AB180">
        <v>192667.2329</v>
      </c>
      <c r="AC180">
        <v>196471.40460000001</v>
      </c>
      <c r="AD180">
        <v>200531.18950000001</v>
      </c>
      <c r="AE180">
        <v>204643.48439999999</v>
      </c>
      <c r="AF180">
        <v>208808.59179999999</v>
      </c>
      <c r="AG180">
        <v>213024.4069</v>
      </c>
      <c r="AH180">
        <v>217362.6323</v>
      </c>
      <c r="AI180">
        <v>221598.0036</v>
      </c>
      <c r="AJ180">
        <v>225831.766</v>
      </c>
      <c r="AK180">
        <v>230180.22330000001</v>
      </c>
      <c r="AL180">
        <v>234575.5797</v>
      </c>
      <c r="AM180">
        <v>239015.9259</v>
      </c>
      <c r="AN180">
        <v>243391.7493</v>
      </c>
      <c r="AO180">
        <v>247937.7102</v>
      </c>
      <c r="AP180">
        <v>252083.10380000001</v>
      </c>
      <c r="AQ180">
        <v>257460.29759999999</v>
      </c>
      <c r="AR180">
        <v>261491.3389</v>
      </c>
      <c r="AS180">
        <v>265620.90519999998</v>
      </c>
      <c r="AT180">
        <v>270991.40970000002</v>
      </c>
      <c r="AU180">
        <v>275184.95159999997</v>
      </c>
      <c r="AV180">
        <v>279534.11369999999</v>
      </c>
      <c r="AW180">
        <v>285742.08929999999</v>
      </c>
    </row>
    <row r="181" spans="2:49" x14ac:dyDescent="0.3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8220897.7949999999</v>
      </c>
      <c r="G181">
        <v>7929924.7309999997</v>
      </c>
      <c r="H181">
        <v>7370451.1689999998</v>
      </c>
      <c r="I181">
        <v>7433472.5240000002</v>
      </c>
      <c r="J181">
        <v>7301454.5729999999</v>
      </c>
      <c r="K181">
        <v>6896818.6440000003</v>
      </c>
      <c r="L181">
        <v>6647306.1859999998</v>
      </c>
      <c r="M181">
        <v>6680568.3049999997</v>
      </c>
      <c r="N181">
        <v>6944400.426</v>
      </c>
      <c r="O181">
        <v>7002784.1119999997</v>
      </c>
      <c r="P181">
        <v>6682362.8959999997</v>
      </c>
      <c r="Q181">
        <v>6197116.3590000002</v>
      </c>
      <c r="R181">
        <v>5876136.7139999997</v>
      </c>
      <c r="S181">
        <v>5851375.1229999997</v>
      </c>
      <c r="T181">
        <v>5724778.5630000001</v>
      </c>
      <c r="U181">
        <v>5696878.5319999997</v>
      </c>
      <c r="V181">
        <v>5703066.9939999999</v>
      </c>
      <c r="W181">
        <v>5686809.0990000004</v>
      </c>
      <c r="X181">
        <v>5655483.466</v>
      </c>
      <c r="Y181">
        <v>5669638.1210000003</v>
      </c>
      <c r="Z181">
        <v>5731906.0369999995</v>
      </c>
      <c r="AA181">
        <v>5829578.9069999997</v>
      </c>
      <c r="AB181">
        <v>5951358.4879999999</v>
      </c>
      <c r="AC181">
        <v>6088094.2259999998</v>
      </c>
      <c r="AD181">
        <v>6230255.0630000001</v>
      </c>
      <c r="AE181">
        <v>6369424.3049999997</v>
      </c>
      <c r="AF181">
        <v>6506269.5619999999</v>
      </c>
      <c r="AG181">
        <v>6641051.233</v>
      </c>
      <c r="AH181">
        <v>6775860.7649999997</v>
      </c>
      <c r="AI181">
        <v>6903501.4309999999</v>
      </c>
      <c r="AJ181">
        <v>7028744.8399999999</v>
      </c>
      <c r="AK181">
        <v>7155369.5990000004</v>
      </c>
      <c r="AL181">
        <v>7282904.8650000002</v>
      </c>
      <c r="AM181">
        <v>7411657.3909999998</v>
      </c>
      <c r="AN181">
        <v>7537140.8619999997</v>
      </c>
      <c r="AO181">
        <v>7669657.8899999997</v>
      </c>
      <c r="AP181">
        <v>7792745.3650000002</v>
      </c>
      <c r="AQ181">
        <v>7950614.4670000002</v>
      </c>
      <c r="AR181">
        <v>8071977.5250000004</v>
      </c>
      <c r="AS181">
        <v>8200956.9369999999</v>
      </c>
      <c r="AT181">
        <v>8361669.3880000003</v>
      </c>
      <c r="AU181">
        <v>8487700.6420000009</v>
      </c>
      <c r="AV181">
        <v>8623618.4169999994</v>
      </c>
      <c r="AW181">
        <v>8809539.4149999898</v>
      </c>
    </row>
    <row r="182" spans="2:49" x14ac:dyDescent="0.3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3.6343674579999998</v>
      </c>
      <c r="G182">
        <v>3.5003890690000001</v>
      </c>
      <c r="H182">
        <v>3.229434452</v>
      </c>
      <c r="I182">
        <v>3.1763297619999999</v>
      </c>
      <c r="J182">
        <v>3.186755523</v>
      </c>
      <c r="K182">
        <v>3.067197481</v>
      </c>
      <c r="L182">
        <v>3.0456608310000002</v>
      </c>
      <c r="M182">
        <v>2.9796042250000001</v>
      </c>
      <c r="N182">
        <v>2.965379837</v>
      </c>
      <c r="O182">
        <v>3.1573141740000001</v>
      </c>
      <c r="P182">
        <v>3.3039799940000001</v>
      </c>
      <c r="Q182">
        <v>3.4005402600000001</v>
      </c>
      <c r="R182">
        <v>3.5299993980000002</v>
      </c>
      <c r="S182">
        <v>3.9040492050000002</v>
      </c>
      <c r="T182">
        <v>3.9591609459999999</v>
      </c>
      <c r="U182">
        <v>3.9682328889999998</v>
      </c>
      <c r="V182">
        <v>4.1069484090000001</v>
      </c>
      <c r="W182">
        <v>4.0847142219999997</v>
      </c>
      <c r="X182">
        <v>4.0460114599999999</v>
      </c>
      <c r="Y182">
        <v>3.9723594539999998</v>
      </c>
      <c r="Z182">
        <v>3.9616341959999999</v>
      </c>
      <c r="AA182">
        <v>3.9694593380000001</v>
      </c>
      <c r="AB182">
        <v>3.985238673</v>
      </c>
      <c r="AC182">
        <v>4.0094941080000002</v>
      </c>
      <c r="AD182">
        <v>4.0517195040000002</v>
      </c>
      <c r="AE182">
        <v>4.087697854</v>
      </c>
      <c r="AF182">
        <v>4.120840115</v>
      </c>
      <c r="AG182">
        <v>4.1524860219999997</v>
      </c>
      <c r="AH182">
        <v>4.1961048390000002</v>
      </c>
      <c r="AI182">
        <v>4.2202433309999998</v>
      </c>
      <c r="AJ182">
        <v>4.2358844949999996</v>
      </c>
      <c r="AK182">
        <v>4.2648594439999998</v>
      </c>
      <c r="AL182">
        <v>4.2918858159999997</v>
      </c>
      <c r="AM182">
        <v>4.3148545780000003</v>
      </c>
      <c r="AN182">
        <v>4.3437346239999997</v>
      </c>
      <c r="AO182">
        <v>4.3694320810000002</v>
      </c>
      <c r="AP182">
        <v>4.3881477589999998</v>
      </c>
      <c r="AQ182">
        <v>4.4440387560000003</v>
      </c>
      <c r="AR182">
        <v>4.4654424229999998</v>
      </c>
      <c r="AS182">
        <v>4.4927526110000002</v>
      </c>
      <c r="AT182">
        <v>4.5463567119999997</v>
      </c>
      <c r="AU182">
        <v>4.5704482000000004</v>
      </c>
      <c r="AV182">
        <v>4.599049677</v>
      </c>
      <c r="AW182">
        <v>4.7107936959999996</v>
      </c>
    </row>
    <row r="183" spans="2:49" x14ac:dyDescent="0.3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1227703.797</v>
      </c>
      <c r="G183">
        <v>1169777.6880000001</v>
      </c>
      <c r="H183">
        <v>1137340.0560000001</v>
      </c>
      <c r="I183">
        <v>1168181.466</v>
      </c>
      <c r="J183">
        <v>1139779.702</v>
      </c>
      <c r="K183">
        <v>1085355.419</v>
      </c>
      <c r="L183">
        <v>1093513.081</v>
      </c>
      <c r="M183">
        <v>1101394.95</v>
      </c>
      <c r="N183">
        <v>1073826.956</v>
      </c>
      <c r="O183">
        <v>1137643.477</v>
      </c>
      <c r="P183">
        <v>1153413.4669999999</v>
      </c>
      <c r="Q183">
        <v>1124270.3640000001</v>
      </c>
      <c r="R183">
        <v>1163302.743</v>
      </c>
      <c r="S183">
        <v>1249143.362</v>
      </c>
      <c r="T183">
        <v>1282606.628</v>
      </c>
      <c r="U183">
        <v>1294235.1980000001</v>
      </c>
      <c r="V183">
        <v>1297752.4569999999</v>
      </c>
      <c r="W183">
        <v>1288741.3389999999</v>
      </c>
      <c r="X183">
        <v>1271211.5970000001</v>
      </c>
      <c r="Y183">
        <v>1271683.054</v>
      </c>
      <c r="Z183">
        <v>1286640.5279999999</v>
      </c>
      <c r="AA183">
        <v>1311461.4140000001</v>
      </c>
      <c r="AB183">
        <v>1340624.612</v>
      </c>
      <c r="AC183">
        <v>1371410.8559999999</v>
      </c>
      <c r="AD183">
        <v>1400274.2830000001</v>
      </c>
      <c r="AE183">
        <v>1426539.531</v>
      </c>
      <c r="AF183">
        <v>1450676.7109999999</v>
      </c>
      <c r="AG183">
        <v>1473260.102</v>
      </c>
      <c r="AH183">
        <v>1495115.3689999999</v>
      </c>
      <c r="AI183">
        <v>1514818.4820000001</v>
      </c>
      <c r="AJ183">
        <v>1533575.392</v>
      </c>
      <c r="AK183">
        <v>1552191.737</v>
      </c>
      <c r="AL183">
        <v>1570815.0759999999</v>
      </c>
      <c r="AM183">
        <v>1589555.378</v>
      </c>
      <c r="AN183">
        <v>1607482.2879999999</v>
      </c>
      <c r="AO183">
        <v>1626563.0449999999</v>
      </c>
      <c r="AP183">
        <v>1642654.5319999999</v>
      </c>
      <c r="AQ183">
        <v>1666727.8570000001</v>
      </c>
      <c r="AR183">
        <v>1681592.52</v>
      </c>
      <c r="AS183">
        <v>1696535.7379999999</v>
      </c>
      <c r="AT183">
        <v>1719044.5660000001</v>
      </c>
      <c r="AU183">
        <v>1733219.581</v>
      </c>
      <c r="AV183">
        <v>1748327.4979999999</v>
      </c>
      <c r="AW183">
        <v>1774159.4269999999</v>
      </c>
    </row>
    <row r="184" spans="2:49" x14ac:dyDescent="0.3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3494306.2119999998</v>
      </c>
      <c r="G184">
        <v>3288087.6579999998</v>
      </c>
      <c r="H184">
        <v>3036409.4780000001</v>
      </c>
      <c r="I184">
        <v>3045274.6860000002</v>
      </c>
      <c r="J184">
        <v>2942731.9509999999</v>
      </c>
      <c r="K184">
        <v>2793227.6570000001</v>
      </c>
      <c r="L184">
        <v>2732222.09</v>
      </c>
      <c r="M184">
        <v>2672609.5580000002</v>
      </c>
      <c r="N184">
        <v>2489924.0759999999</v>
      </c>
      <c r="O184">
        <v>2604056.9309999999</v>
      </c>
      <c r="P184">
        <v>2696371.145</v>
      </c>
      <c r="Q184">
        <v>2767877.5619999999</v>
      </c>
      <c r="R184">
        <v>2864815.57</v>
      </c>
      <c r="S184">
        <v>2993280.9789999998</v>
      </c>
      <c r="T184">
        <v>3027087.84</v>
      </c>
      <c r="U184">
        <v>3042496.0210000002</v>
      </c>
      <c r="V184">
        <v>3047914.878</v>
      </c>
      <c r="W184">
        <v>3042168.872</v>
      </c>
      <c r="X184">
        <v>3028558.949</v>
      </c>
      <c r="Y184">
        <v>3027244.327</v>
      </c>
      <c r="Z184">
        <v>3036625.517</v>
      </c>
      <c r="AA184">
        <v>3054326.46</v>
      </c>
      <c r="AB184">
        <v>3077265.585</v>
      </c>
      <c r="AC184">
        <v>3103393.3330000001</v>
      </c>
      <c r="AD184">
        <v>2889972.0159999998</v>
      </c>
      <c r="AE184">
        <v>2675263.0109999999</v>
      </c>
      <c r="AF184">
        <v>2458948.2400000002</v>
      </c>
      <c r="AG184">
        <v>2240881.2429999998</v>
      </c>
      <c r="AH184">
        <v>2021273.1170000001</v>
      </c>
      <c r="AI184">
        <v>1797834.4850000001</v>
      </c>
      <c r="AJ184">
        <v>1571725.629</v>
      </c>
      <c r="AK184">
        <v>1343717.2879999999</v>
      </c>
      <c r="AL184">
        <v>1114077.436</v>
      </c>
      <c r="AM184">
        <v>882937.31770000001</v>
      </c>
      <c r="AN184">
        <v>888967.14</v>
      </c>
      <c r="AO184">
        <v>895563.22519999999</v>
      </c>
      <c r="AP184">
        <v>901316.1568</v>
      </c>
      <c r="AQ184">
        <v>909825.32949999999</v>
      </c>
      <c r="AR184">
        <v>915445.39009999996</v>
      </c>
      <c r="AS184">
        <v>921452.8848</v>
      </c>
      <c r="AT184">
        <v>930000.90339999995</v>
      </c>
      <c r="AU184">
        <v>935993.10369999998</v>
      </c>
      <c r="AV184">
        <v>942772.90749999997</v>
      </c>
      <c r="AW184">
        <v>953132.90549999999</v>
      </c>
    </row>
    <row r="185" spans="2:49" x14ac:dyDescent="0.35">
      <c r="B185" t="s">
        <v>284</v>
      </c>
      <c r="C185">
        <v>54115760.630483001</v>
      </c>
      <c r="D185">
        <v>54984606.671644203</v>
      </c>
      <c r="E185">
        <v>55867402.32</v>
      </c>
      <c r="F185">
        <v>55869140.170000002</v>
      </c>
      <c r="G185">
        <v>52737626.649999999</v>
      </c>
      <c r="H185">
        <v>47976758.020000003</v>
      </c>
      <c r="I185">
        <v>48246570.32</v>
      </c>
      <c r="J185">
        <v>47486359.200000003</v>
      </c>
      <c r="K185">
        <v>44867433.969999999</v>
      </c>
      <c r="L185">
        <v>43475603.840000004</v>
      </c>
      <c r="M185">
        <v>42975225.329999998</v>
      </c>
      <c r="N185">
        <v>41622716.149999999</v>
      </c>
      <c r="O185">
        <v>42841158.219999999</v>
      </c>
      <c r="P185">
        <v>43575435.109999999</v>
      </c>
      <c r="Q185">
        <v>43724365.340000004</v>
      </c>
      <c r="R185">
        <v>44330899.770000003</v>
      </c>
      <c r="S185">
        <v>46300126.130000003</v>
      </c>
      <c r="T185">
        <v>46826734.049999997</v>
      </c>
      <c r="U185">
        <v>46963030.859999999</v>
      </c>
      <c r="V185">
        <v>47007419.460000001</v>
      </c>
      <c r="W185">
        <v>46026915.310000002</v>
      </c>
      <c r="X185">
        <v>44502588.530000001</v>
      </c>
      <c r="Y185">
        <v>43130354.859999999</v>
      </c>
      <c r="Z185">
        <v>41996334.530000001</v>
      </c>
      <c r="AA185">
        <v>41097933.200000003</v>
      </c>
      <c r="AB185">
        <v>40408483.560000002</v>
      </c>
      <c r="AC185">
        <v>39893883.789999999</v>
      </c>
      <c r="AD185">
        <v>38819144.780000001</v>
      </c>
      <c r="AE185">
        <v>37714082.329999998</v>
      </c>
      <c r="AF185">
        <v>36580424.82</v>
      </c>
      <c r="AG185">
        <v>35414488.18</v>
      </c>
      <c r="AH185">
        <v>34224001.770000003</v>
      </c>
      <c r="AI185">
        <v>32979954.32</v>
      </c>
      <c r="AJ185">
        <v>31700539.210000001</v>
      </c>
      <c r="AK185">
        <v>30430471.609999999</v>
      </c>
      <c r="AL185">
        <v>29151714.390000001</v>
      </c>
      <c r="AM185">
        <v>27925969.73</v>
      </c>
      <c r="AN185">
        <v>26558461.629999999</v>
      </c>
      <c r="AO185">
        <v>26007766.690000001</v>
      </c>
      <c r="AP185">
        <v>23801161.350000001</v>
      </c>
      <c r="AQ185">
        <v>25535357.719999999</v>
      </c>
      <c r="AR185">
        <v>22536505.52</v>
      </c>
      <c r="AS185">
        <v>20407940.07</v>
      </c>
      <c r="AT185">
        <v>21439951.710000001</v>
      </c>
      <c r="AU185">
        <v>18928216.629999999</v>
      </c>
      <c r="AV185">
        <v>17139894.920000002</v>
      </c>
      <c r="AW185">
        <v>18410467.02</v>
      </c>
    </row>
    <row r="186" spans="2:49" x14ac:dyDescent="0.35">
      <c r="B186" t="s">
        <v>285</v>
      </c>
      <c r="C186">
        <v>1464963.74202715</v>
      </c>
      <c r="D186">
        <v>1488484.20876134</v>
      </c>
      <c r="E186">
        <v>1512382.304</v>
      </c>
      <c r="F186">
        <v>1832436.541</v>
      </c>
      <c r="G186">
        <v>1646699.129</v>
      </c>
      <c r="H186">
        <v>1251844.395</v>
      </c>
      <c r="I186">
        <v>1598876.8389999999</v>
      </c>
      <c r="J186">
        <v>1327861.5719999999</v>
      </c>
      <c r="K186">
        <v>1665547.8959999999</v>
      </c>
      <c r="L186">
        <v>1576619.3459999999</v>
      </c>
      <c r="M186">
        <v>1701928.969</v>
      </c>
      <c r="N186">
        <v>1849800.72</v>
      </c>
      <c r="O186">
        <v>1892782.9269999999</v>
      </c>
      <c r="P186">
        <v>1906522.5649999999</v>
      </c>
      <c r="Q186">
        <v>1890740.84</v>
      </c>
      <c r="R186">
        <v>1875972.66</v>
      </c>
      <c r="S186">
        <v>2111893.0350000001</v>
      </c>
      <c r="T186">
        <v>2073235.172</v>
      </c>
      <c r="U186">
        <v>2037608.01</v>
      </c>
      <c r="V186">
        <v>2008174.8389999999</v>
      </c>
      <c r="W186">
        <v>1999816.1810000001</v>
      </c>
      <c r="X186">
        <v>1980539.433</v>
      </c>
      <c r="Y186">
        <v>1975394.1440000001</v>
      </c>
      <c r="Z186">
        <v>1980919.2050000001</v>
      </c>
      <c r="AA186">
        <v>1994878.031</v>
      </c>
      <c r="AB186">
        <v>2015225.41</v>
      </c>
      <c r="AC186">
        <v>2040491.047</v>
      </c>
      <c r="AD186">
        <v>2069682.865</v>
      </c>
      <c r="AE186">
        <v>2101085.0290000001</v>
      </c>
      <c r="AF186">
        <v>2134276.8250000002</v>
      </c>
      <c r="AG186">
        <v>2168892.1230000001</v>
      </c>
      <c r="AH186">
        <v>2204918.9539999999</v>
      </c>
      <c r="AI186">
        <v>2240853.554</v>
      </c>
      <c r="AJ186">
        <v>2277124.1889999998</v>
      </c>
      <c r="AK186">
        <v>2313983.9909999999</v>
      </c>
      <c r="AL186">
        <v>2351301.6549999998</v>
      </c>
      <c r="AM186">
        <v>2389101.48</v>
      </c>
      <c r="AN186">
        <v>2426252.298</v>
      </c>
      <c r="AO186">
        <v>2465056.6719999998</v>
      </c>
      <c r="AP186">
        <v>2501218.1869999999</v>
      </c>
      <c r="AQ186">
        <v>2545690.2769999998</v>
      </c>
      <c r="AR186">
        <v>2581271.281</v>
      </c>
      <c r="AS186">
        <v>2616683.4040000001</v>
      </c>
      <c r="AT186">
        <v>2659804.3670000001</v>
      </c>
      <c r="AU186">
        <v>2694731.58</v>
      </c>
      <c r="AV186">
        <v>2730122.3089999999</v>
      </c>
      <c r="AW186">
        <v>2776697.6940000001</v>
      </c>
    </row>
    <row r="187" spans="2:49" x14ac:dyDescent="0.3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4069852.4339999999</v>
      </c>
      <c r="G187">
        <v>4043702.71</v>
      </c>
      <c r="H187">
        <v>3295479.0959999999</v>
      </c>
      <c r="I187">
        <v>3404151.6880000001</v>
      </c>
      <c r="J187">
        <v>3571386.7829999998</v>
      </c>
      <c r="K187">
        <v>3483556.1060000001</v>
      </c>
      <c r="L187">
        <v>3365076.8420000002</v>
      </c>
      <c r="M187">
        <v>3328606.0320000001</v>
      </c>
      <c r="N187">
        <v>3378753.8530000001</v>
      </c>
      <c r="O187">
        <v>3435496.87</v>
      </c>
      <c r="P187">
        <v>3473736.639</v>
      </c>
      <c r="Q187">
        <v>3490314.8360000001</v>
      </c>
      <c r="R187">
        <v>3513269.1140000001</v>
      </c>
      <c r="S187">
        <v>3646224.7250000001</v>
      </c>
      <c r="T187">
        <v>3675103.53</v>
      </c>
      <c r="U187">
        <v>3664568.3879999998</v>
      </c>
      <c r="V187">
        <v>3643231.7379999999</v>
      </c>
      <c r="W187">
        <v>3633337.2230000002</v>
      </c>
      <c r="X187">
        <v>3603595.5079999999</v>
      </c>
      <c r="Y187">
        <v>3599719.5040000002</v>
      </c>
      <c r="Z187">
        <v>3613736.5469999998</v>
      </c>
      <c r="AA187">
        <v>3642406.2620000001</v>
      </c>
      <c r="AB187">
        <v>3681678.3229999999</v>
      </c>
      <c r="AC187">
        <v>3728834.7149999999</v>
      </c>
      <c r="AD187">
        <v>3782362.9989999998</v>
      </c>
      <c r="AE187">
        <v>3839375.6290000002</v>
      </c>
      <c r="AF187">
        <v>3898488.3459999999</v>
      </c>
      <c r="AG187">
        <v>3958884.932</v>
      </c>
      <c r="AH187">
        <v>4020552.4929999998</v>
      </c>
      <c r="AI187">
        <v>4081200.8</v>
      </c>
      <c r="AJ187">
        <v>4141646.2859999998</v>
      </c>
      <c r="AK187">
        <v>4202296.1100000003</v>
      </c>
      <c r="AL187">
        <v>4263637.9979999997</v>
      </c>
      <c r="AM187">
        <v>4326128.4610000001</v>
      </c>
      <c r="AN187">
        <v>4385866.3310000002</v>
      </c>
      <c r="AO187">
        <v>4451470.2709999997</v>
      </c>
      <c r="AP187">
        <v>4503861.2220000001</v>
      </c>
      <c r="AQ187">
        <v>4591304.4670000002</v>
      </c>
      <c r="AR187">
        <v>4637437.2949999999</v>
      </c>
      <c r="AS187">
        <v>4687223.6950000003</v>
      </c>
      <c r="AT187">
        <v>4771388.18</v>
      </c>
      <c r="AU187">
        <v>4818666.4979999997</v>
      </c>
      <c r="AV187">
        <v>4870224.6189999999</v>
      </c>
      <c r="AW187">
        <v>4966069.7790000001</v>
      </c>
    </row>
    <row r="188" spans="2:49" x14ac:dyDescent="0.35">
      <c r="B188" t="s">
        <v>287</v>
      </c>
      <c r="C188">
        <v>12698989.181271899</v>
      </c>
      <c r="D188">
        <v>12902875.5601817</v>
      </c>
      <c r="E188">
        <v>13110035.4</v>
      </c>
      <c r="F188">
        <v>13314595.189999999</v>
      </c>
      <c r="G188">
        <v>12851199.59</v>
      </c>
      <c r="H188">
        <v>12458675.560000001</v>
      </c>
      <c r="I188">
        <v>12377974.4</v>
      </c>
      <c r="J188">
        <v>11843451.17</v>
      </c>
      <c r="K188">
        <v>11075177.41</v>
      </c>
      <c r="L188">
        <v>10646778.720000001</v>
      </c>
      <c r="M188">
        <v>10567260.109999999</v>
      </c>
      <c r="N188">
        <v>10921755.529999999</v>
      </c>
      <c r="O188">
        <v>11009368.550000001</v>
      </c>
      <c r="P188">
        <v>10457688.6</v>
      </c>
      <c r="Q188">
        <v>9574852.2579999994</v>
      </c>
      <c r="R188">
        <v>8885553.5739999898</v>
      </c>
      <c r="S188">
        <v>8618452.7589999996</v>
      </c>
      <c r="T188">
        <v>8357096.0880000005</v>
      </c>
      <c r="U188">
        <v>8148052.1220000004</v>
      </c>
      <c r="V188">
        <v>7995112.3059999999</v>
      </c>
      <c r="W188">
        <v>7826534.2479999997</v>
      </c>
      <c r="X188">
        <v>7647492.0429999996</v>
      </c>
      <c r="Y188">
        <v>7586271.6699999999</v>
      </c>
      <c r="Z188">
        <v>7631816.0219999999</v>
      </c>
      <c r="AA188">
        <v>7749418.6799999997</v>
      </c>
      <c r="AB188">
        <v>7909521.9919999996</v>
      </c>
      <c r="AC188">
        <v>8089764.9699999997</v>
      </c>
      <c r="AD188">
        <v>8272896.2199999997</v>
      </c>
      <c r="AE188">
        <v>8447352.9879999999</v>
      </c>
      <c r="AF188">
        <v>8610461.1640000008</v>
      </c>
      <c r="AG188">
        <v>8761994.6040000003</v>
      </c>
      <c r="AH188">
        <v>8905097.6830000002</v>
      </c>
      <c r="AI188">
        <v>9029897.8210000005</v>
      </c>
      <c r="AJ188">
        <v>9142243.0879999995</v>
      </c>
      <c r="AK188">
        <v>9246939.9940000009</v>
      </c>
      <c r="AL188">
        <v>9345145.1699999999</v>
      </c>
      <c r="AM188">
        <v>9438962.0380000006</v>
      </c>
      <c r="AN188">
        <v>9522631.2789999899</v>
      </c>
      <c r="AO188">
        <v>9612906.6559999995</v>
      </c>
      <c r="AP188">
        <v>9680297.7850000001</v>
      </c>
      <c r="AQ188">
        <v>9808094.9800000004</v>
      </c>
      <c r="AR188">
        <v>9878259.9399999995</v>
      </c>
      <c r="AS188">
        <v>9948608.1630000006</v>
      </c>
      <c r="AT188">
        <v>10084188.68</v>
      </c>
      <c r="AU188">
        <v>10174850.08</v>
      </c>
      <c r="AV188">
        <v>10275840.58</v>
      </c>
      <c r="AW188">
        <v>10468513.970000001</v>
      </c>
    </row>
    <row r="189" spans="2:49" x14ac:dyDescent="0.3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1262177.041</v>
      </c>
      <c r="G189">
        <v>1198221.084</v>
      </c>
      <c r="H189">
        <v>1217502.4350000001</v>
      </c>
      <c r="I189">
        <v>1166290.6910000001</v>
      </c>
      <c r="J189">
        <v>1092000.0589999999</v>
      </c>
      <c r="K189">
        <v>1022365.8149999999</v>
      </c>
      <c r="L189">
        <v>981861.98699999996</v>
      </c>
      <c r="M189">
        <v>956572.47160000005</v>
      </c>
      <c r="N189">
        <v>960228.85</v>
      </c>
      <c r="O189">
        <v>930985.93610000005</v>
      </c>
      <c r="P189">
        <v>860062.35939999996</v>
      </c>
      <c r="Q189">
        <v>776371.21799999999</v>
      </c>
      <c r="R189">
        <v>711902.35120000003</v>
      </c>
      <c r="S189">
        <v>682625.35530000005</v>
      </c>
      <c r="T189">
        <v>663604.80929999996</v>
      </c>
      <c r="U189">
        <v>652942.31090000004</v>
      </c>
      <c r="V189">
        <v>648204.10629999998</v>
      </c>
      <c r="W189">
        <v>645359.40819999995</v>
      </c>
      <c r="X189">
        <v>641792.98160000006</v>
      </c>
      <c r="Y189">
        <v>643369.57220000005</v>
      </c>
      <c r="Z189">
        <v>650982.36320000002</v>
      </c>
      <c r="AA189">
        <v>663350.95200000005</v>
      </c>
      <c r="AB189">
        <v>678554.85309999995</v>
      </c>
      <c r="AC189">
        <v>695003.04359999998</v>
      </c>
      <c r="AD189">
        <v>710954.60140000004</v>
      </c>
      <c r="AE189">
        <v>725876.20360000001</v>
      </c>
      <c r="AF189">
        <v>739780.25870000001</v>
      </c>
      <c r="AG189">
        <v>752895.10129999998</v>
      </c>
      <c r="AH189">
        <v>765617.9926</v>
      </c>
      <c r="AI189">
        <v>777554.64390000002</v>
      </c>
      <c r="AJ189">
        <v>789261.55130000005</v>
      </c>
      <c r="AK189">
        <v>800864.26229999994</v>
      </c>
      <c r="AL189">
        <v>812423.50069999998</v>
      </c>
      <c r="AM189">
        <v>823920.08120000002</v>
      </c>
      <c r="AN189">
        <v>835022.95360000001</v>
      </c>
      <c r="AO189">
        <v>846150.96660000004</v>
      </c>
      <c r="AP189">
        <v>857010.103</v>
      </c>
      <c r="AQ189">
        <v>868532.25780000002</v>
      </c>
      <c r="AR189">
        <v>879737.80469999998</v>
      </c>
      <c r="AS189">
        <v>891161.31209999998</v>
      </c>
      <c r="AT189">
        <v>903817.77040000004</v>
      </c>
      <c r="AU189">
        <v>916709.04090000002</v>
      </c>
      <c r="AV189">
        <v>930459.00190000003</v>
      </c>
      <c r="AW189">
        <v>946300.82880000002</v>
      </c>
    </row>
    <row r="190" spans="2:49" x14ac:dyDescent="0.35">
      <c r="B190" t="s">
        <v>289</v>
      </c>
      <c r="C190">
        <v>16278955.912495499</v>
      </c>
      <c r="D190">
        <v>16540319.8152481</v>
      </c>
      <c r="E190">
        <v>16805880</v>
      </c>
      <c r="F190">
        <v>16724414.65</v>
      </c>
      <c r="G190">
        <v>15996478.34</v>
      </c>
      <c r="H190">
        <v>15294249.33</v>
      </c>
      <c r="I190">
        <v>15220752.380000001</v>
      </c>
      <c r="J190">
        <v>13334379.060000001</v>
      </c>
      <c r="K190">
        <v>11339125.25</v>
      </c>
      <c r="L190">
        <v>9817992.1290000007</v>
      </c>
      <c r="M190">
        <v>8666679.1950000003</v>
      </c>
      <c r="N190">
        <v>7714393.8909999998</v>
      </c>
      <c r="O190">
        <v>8079383.1500000004</v>
      </c>
      <c r="P190">
        <v>8266596.2489999998</v>
      </c>
      <c r="Q190">
        <v>8353970.8399999999</v>
      </c>
      <c r="R190">
        <v>8553907.1960000005</v>
      </c>
      <c r="S190">
        <v>4855308.7690000003</v>
      </c>
      <c r="T190">
        <v>6506984.9029999999</v>
      </c>
      <c r="U190">
        <v>8111156.1449999996</v>
      </c>
      <c r="V190">
        <v>9685554.9949999899</v>
      </c>
      <c r="W190">
        <v>10067085.17</v>
      </c>
      <c r="X190">
        <v>10376413.49</v>
      </c>
      <c r="Y190">
        <v>10424592.460000001</v>
      </c>
      <c r="Z190">
        <v>10524662.6</v>
      </c>
      <c r="AA190">
        <v>10664595.210000001</v>
      </c>
      <c r="AB190">
        <v>10870736.109999999</v>
      </c>
      <c r="AC190">
        <v>11095265.27</v>
      </c>
      <c r="AD190">
        <v>11337644.720000001</v>
      </c>
      <c r="AE190">
        <v>11565907.119999999</v>
      </c>
      <c r="AF190">
        <v>11453097.789999999</v>
      </c>
      <c r="AG190">
        <v>11577119.359999999</v>
      </c>
      <c r="AH190">
        <v>11688801.75</v>
      </c>
      <c r="AI190">
        <v>11746246.779999999</v>
      </c>
      <c r="AJ190">
        <v>11786526.16</v>
      </c>
      <c r="AK190">
        <v>11818193.6</v>
      </c>
      <c r="AL190">
        <v>11867148.16</v>
      </c>
      <c r="AM190">
        <v>11910134.630000001</v>
      </c>
      <c r="AN190">
        <v>11864081.039999999</v>
      </c>
      <c r="AO190">
        <v>11877764.060000001</v>
      </c>
      <c r="AP190">
        <v>11747767.689999999</v>
      </c>
      <c r="AQ190">
        <v>11956740.83</v>
      </c>
      <c r="AR190">
        <v>11756604.529999999</v>
      </c>
      <c r="AS190">
        <v>11528804.289999999</v>
      </c>
      <c r="AT190">
        <v>11592548.41</v>
      </c>
      <c r="AU190">
        <v>11346389.99</v>
      </c>
      <c r="AV190">
        <v>11166182.300000001</v>
      </c>
      <c r="AW190">
        <v>11293573.470000001</v>
      </c>
    </row>
    <row r="191" spans="2:49" x14ac:dyDescent="0.35">
      <c r="B191" t="s">
        <v>290</v>
      </c>
      <c r="C191">
        <v>4315668.6239754297</v>
      </c>
      <c r="D191">
        <v>4384958.0796759203</v>
      </c>
      <c r="E191">
        <v>4455360</v>
      </c>
      <c r="F191">
        <v>4121567.4079999998</v>
      </c>
      <c r="G191">
        <v>3781928.3679999998</v>
      </c>
      <c r="H191">
        <v>3267964.51</v>
      </c>
      <c r="I191">
        <v>2990956.84</v>
      </c>
      <c r="J191">
        <v>2761147.432</v>
      </c>
      <c r="K191">
        <v>2515030.0129999998</v>
      </c>
      <c r="L191">
        <v>2256670.1209999998</v>
      </c>
      <c r="M191">
        <v>2023028.29</v>
      </c>
      <c r="N191">
        <v>1797481.591</v>
      </c>
      <c r="O191">
        <v>1606271.871</v>
      </c>
      <c r="P191">
        <v>1450013.59</v>
      </c>
      <c r="Q191">
        <v>1315690.942</v>
      </c>
      <c r="R191">
        <v>1168654.824</v>
      </c>
      <c r="S191">
        <v>1165342.0120000001</v>
      </c>
      <c r="T191">
        <v>1762068.426</v>
      </c>
      <c r="U191">
        <v>2405090.1940000001</v>
      </c>
      <c r="V191">
        <v>3024299.6639999999</v>
      </c>
      <c r="W191">
        <v>2790211.12</v>
      </c>
      <c r="X191">
        <v>2445217.5440000002</v>
      </c>
      <c r="Y191">
        <v>2388864.017</v>
      </c>
      <c r="Z191">
        <v>2360634.4789999998</v>
      </c>
      <c r="AA191">
        <v>2337254.9180000001</v>
      </c>
      <c r="AB191">
        <v>2317969.2540000002</v>
      </c>
      <c r="AC191">
        <v>2300982.389</v>
      </c>
      <c r="AD191">
        <v>2332765.7820000001</v>
      </c>
      <c r="AE191">
        <v>2373978.9010000001</v>
      </c>
      <c r="AF191">
        <v>2419841.4440000001</v>
      </c>
      <c r="AG191">
        <v>2470559.7080000001</v>
      </c>
      <c r="AH191">
        <v>2524602.5589999999</v>
      </c>
      <c r="AI191">
        <v>2530191.77</v>
      </c>
      <c r="AJ191">
        <v>2531640.3990000002</v>
      </c>
      <c r="AK191">
        <v>2533451.12</v>
      </c>
      <c r="AL191">
        <v>2534518.8319999999</v>
      </c>
      <c r="AM191">
        <v>2535702.693</v>
      </c>
      <c r="AN191">
        <v>2591367.66</v>
      </c>
      <c r="AO191">
        <v>2656205.8689999999</v>
      </c>
      <c r="AP191">
        <v>2715117.9339999999</v>
      </c>
      <c r="AQ191">
        <v>2792598.91</v>
      </c>
      <c r="AR191">
        <v>2848968.5469999998</v>
      </c>
      <c r="AS191">
        <v>2889508.2859999998</v>
      </c>
      <c r="AT191">
        <v>2949258.611</v>
      </c>
      <c r="AU191">
        <v>2987231.57</v>
      </c>
      <c r="AV191">
        <v>3024515.0690000001</v>
      </c>
      <c r="AW191">
        <v>3089708.4959999998</v>
      </c>
    </row>
    <row r="192" spans="2:49" x14ac:dyDescent="0.35">
      <c r="B192" t="s">
        <v>291</v>
      </c>
      <c r="C192">
        <v>4315668.6239754297</v>
      </c>
      <c r="D192">
        <v>4384958.0796759203</v>
      </c>
      <c r="E192">
        <v>4455360</v>
      </c>
      <c r="F192">
        <v>4121567.4079999998</v>
      </c>
      <c r="G192">
        <v>3781928.3679999998</v>
      </c>
      <c r="H192">
        <v>3267964.51</v>
      </c>
      <c r="I192">
        <v>2990956.84</v>
      </c>
      <c r="J192">
        <v>2761147.432</v>
      </c>
      <c r="K192">
        <v>2515030.0129999998</v>
      </c>
      <c r="L192">
        <v>2256670.1209999998</v>
      </c>
      <c r="M192">
        <v>2023028.29</v>
      </c>
      <c r="N192">
        <v>1797481.591</v>
      </c>
      <c r="O192">
        <v>1606271.871</v>
      </c>
      <c r="P192">
        <v>1450013.59</v>
      </c>
      <c r="Q192">
        <v>1315690.942</v>
      </c>
      <c r="R192">
        <v>1168654.824</v>
      </c>
      <c r="S192">
        <v>1165342.0120000001</v>
      </c>
      <c r="T192">
        <v>1762068.426</v>
      </c>
      <c r="U192">
        <v>2405090.1940000001</v>
      </c>
      <c r="V192">
        <v>3024299.6639999999</v>
      </c>
      <c r="W192">
        <v>2790211.12</v>
      </c>
      <c r="X192">
        <v>2445217.5440000002</v>
      </c>
      <c r="Y192">
        <v>2388864.017</v>
      </c>
      <c r="Z192">
        <v>2360634.4789999998</v>
      </c>
      <c r="AA192">
        <v>2337254.9180000001</v>
      </c>
      <c r="AB192">
        <v>2317969.2540000002</v>
      </c>
      <c r="AC192">
        <v>2300982.389</v>
      </c>
      <c r="AD192">
        <v>2332765.7820000001</v>
      </c>
      <c r="AE192">
        <v>2373978.9010000001</v>
      </c>
      <c r="AF192">
        <v>2419841.4440000001</v>
      </c>
      <c r="AG192">
        <v>2470559.7080000001</v>
      </c>
      <c r="AH192">
        <v>2524602.5589999999</v>
      </c>
      <c r="AI192">
        <v>2530191.77</v>
      </c>
      <c r="AJ192">
        <v>2531640.3990000002</v>
      </c>
      <c r="AK192">
        <v>2533451.12</v>
      </c>
      <c r="AL192">
        <v>2534518.8319999999</v>
      </c>
      <c r="AM192">
        <v>2535702.693</v>
      </c>
      <c r="AN192">
        <v>2591367.66</v>
      </c>
      <c r="AO192">
        <v>2656205.8689999999</v>
      </c>
      <c r="AP192">
        <v>2715117.9339999999</v>
      </c>
      <c r="AQ192">
        <v>2792598.91</v>
      </c>
      <c r="AR192">
        <v>2848968.5469999998</v>
      </c>
      <c r="AS192">
        <v>2889508.2859999998</v>
      </c>
      <c r="AT192">
        <v>2949258.611</v>
      </c>
      <c r="AU192">
        <v>2987231.57</v>
      </c>
      <c r="AV192">
        <v>3024515.0690000001</v>
      </c>
      <c r="AW192">
        <v>3089708.4959999998</v>
      </c>
    </row>
    <row r="193" spans="2:49" x14ac:dyDescent="0.35">
      <c r="B193" t="s">
        <v>292</v>
      </c>
      <c r="C193">
        <v>8232235.5397947598</v>
      </c>
      <c r="D193">
        <v>8364406.7441781899</v>
      </c>
      <c r="E193">
        <v>8498700</v>
      </c>
      <c r="F193">
        <v>8257684.142</v>
      </c>
      <c r="G193">
        <v>8002155.5039999997</v>
      </c>
      <c r="H193">
        <v>7306262.0630000001</v>
      </c>
      <c r="I193">
        <v>7065688.4179999996</v>
      </c>
      <c r="J193">
        <v>6891933.2570000002</v>
      </c>
      <c r="K193">
        <v>6632575.0190000003</v>
      </c>
      <c r="L193">
        <v>6287480.6260000002</v>
      </c>
      <c r="M193">
        <v>5954757.409</v>
      </c>
      <c r="N193">
        <v>5589405.4979999997</v>
      </c>
      <c r="O193">
        <v>5783314.9309999999</v>
      </c>
      <c r="P193">
        <v>6074292.6469999999</v>
      </c>
      <c r="Q193">
        <v>6363474.3310000002</v>
      </c>
      <c r="R193">
        <v>6457424.7029999997</v>
      </c>
      <c r="S193">
        <v>8857745.2190000005</v>
      </c>
      <c r="T193">
        <v>6974942.2259999998</v>
      </c>
      <c r="U193">
        <v>4815241.1710000001</v>
      </c>
      <c r="V193">
        <v>2808404.3939999999</v>
      </c>
      <c r="W193">
        <v>2603057.1340000001</v>
      </c>
      <c r="X193">
        <v>2535769.7719999999</v>
      </c>
      <c r="Y193">
        <v>2500403.1570000001</v>
      </c>
      <c r="Z193">
        <v>2468717.1349999998</v>
      </c>
      <c r="AA193">
        <v>2439295.3509999998</v>
      </c>
      <c r="AB193">
        <v>2412924.3840000001</v>
      </c>
      <c r="AC193">
        <v>2388691.6439999999</v>
      </c>
      <c r="AD193">
        <v>2376133.2220000001</v>
      </c>
      <c r="AE193">
        <v>2368890.04</v>
      </c>
      <c r="AF193">
        <v>2365738.9559999998</v>
      </c>
      <c r="AG193">
        <v>2365306.9180000001</v>
      </c>
      <c r="AH193">
        <v>2367545.1869999999</v>
      </c>
      <c r="AI193">
        <v>2384783.298</v>
      </c>
      <c r="AJ193">
        <v>2403072.8119999999</v>
      </c>
      <c r="AK193">
        <v>2422125.0440000002</v>
      </c>
      <c r="AL193">
        <v>2441245.1910000001</v>
      </c>
      <c r="AM193">
        <v>2460515.264</v>
      </c>
      <c r="AN193">
        <v>2479072.4360000002</v>
      </c>
      <c r="AO193">
        <v>2500362.0419999999</v>
      </c>
      <c r="AP193">
        <v>2514823.9449999998</v>
      </c>
      <c r="AQ193">
        <v>2545587.9410000001</v>
      </c>
      <c r="AR193">
        <v>2556328.5759999999</v>
      </c>
      <c r="AS193">
        <v>3413601.7990000001</v>
      </c>
      <c r="AT193">
        <v>4411142.7319999998</v>
      </c>
      <c r="AU193">
        <v>5398396.6809999999</v>
      </c>
      <c r="AV193">
        <v>6385548.4740000004</v>
      </c>
      <c r="AW193">
        <v>7438637.0029999996</v>
      </c>
    </row>
    <row r="194" spans="2:49" x14ac:dyDescent="0.35">
      <c r="B194" t="s">
        <v>293</v>
      </c>
      <c r="C194">
        <v>20174774.421468802</v>
      </c>
      <c r="D194">
        <v>20498686.950521201</v>
      </c>
      <c r="E194">
        <v>20827800</v>
      </c>
      <c r="F194">
        <v>19906901.210000001</v>
      </c>
      <c r="G194">
        <v>18927623.399999999</v>
      </c>
      <c r="H194">
        <v>16952042.109999999</v>
      </c>
      <c r="I194">
        <v>16081179.640000001</v>
      </c>
      <c r="J194">
        <v>15386865.73</v>
      </c>
      <c r="K194">
        <v>14526003</v>
      </c>
      <c r="L194">
        <v>13508397.970000001</v>
      </c>
      <c r="M194">
        <v>12550528.710000001</v>
      </c>
      <c r="N194">
        <v>11556893.449999999</v>
      </c>
      <c r="O194">
        <v>10373330.15</v>
      </c>
      <c r="P194">
        <v>9378328.7100000009</v>
      </c>
      <c r="Q194">
        <v>8521268.0539999995</v>
      </c>
      <c r="R194">
        <v>7580658.0619999999</v>
      </c>
      <c r="S194">
        <v>3084212.9330000002</v>
      </c>
      <c r="T194">
        <v>2284875.7969999998</v>
      </c>
      <c r="U194">
        <v>1755884.9850000001</v>
      </c>
      <c r="V194">
        <v>1287758.138</v>
      </c>
      <c r="W194">
        <v>1034389.801</v>
      </c>
      <c r="X194">
        <v>787516.02229999995</v>
      </c>
      <c r="Y194">
        <v>764392.80519999994</v>
      </c>
      <c r="Z194">
        <v>761270.62199999997</v>
      </c>
      <c r="AA194">
        <v>760684.95449999999</v>
      </c>
      <c r="AB194">
        <v>761366.45550000004</v>
      </c>
      <c r="AC194">
        <v>762674.86450000003</v>
      </c>
      <c r="AD194">
        <v>766618.35279999999</v>
      </c>
      <c r="AE194">
        <v>772255.06480000005</v>
      </c>
      <c r="AF194">
        <v>779235.98710000003</v>
      </c>
      <c r="AG194">
        <v>787323.16689999995</v>
      </c>
      <c r="AH194">
        <v>796366.27740000002</v>
      </c>
      <c r="AI194">
        <v>806270.69559999998</v>
      </c>
      <c r="AJ194">
        <v>816583.98880000005</v>
      </c>
      <c r="AK194">
        <v>827202.76300000004</v>
      </c>
      <c r="AL194">
        <v>837980.07960000006</v>
      </c>
      <c r="AM194">
        <v>848864.71360000002</v>
      </c>
      <c r="AN194">
        <v>860678.42180000001</v>
      </c>
      <c r="AO194">
        <v>873559.86580000003</v>
      </c>
      <c r="AP194">
        <v>884169.92509999999</v>
      </c>
      <c r="AQ194">
        <v>900650.64950000006</v>
      </c>
      <c r="AR194">
        <v>910181.69169999997</v>
      </c>
      <c r="AS194">
        <v>919844.51450000005</v>
      </c>
      <c r="AT194">
        <v>936104.62670000002</v>
      </c>
      <c r="AU194">
        <v>945439.97250000003</v>
      </c>
      <c r="AV194">
        <v>954514.59849999996</v>
      </c>
      <c r="AW194">
        <v>972327.53879999998</v>
      </c>
    </row>
    <row r="195" spans="2:49" x14ac:dyDescent="0.35">
      <c r="B195" t="s">
        <v>294</v>
      </c>
      <c r="C195">
        <v>463787.91773491597</v>
      </c>
      <c r="D195">
        <v>471234.182770602</v>
      </c>
      <c r="E195">
        <v>478800</v>
      </c>
      <c r="F195">
        <v>480598.65279999998</v>
      </c>
      <c r="G195">
        <v>469285.08840000001</v>
      </c>
      <c r="H195">
        <v>452528.2254</v>
      </c>
      <c r="I195">
        <v>461122.55170000001</v>
      </c>
      <c r="J195">
        <v>522322.79109999997</v>
      </c>
      <c r="K195">
        <v>571572.09360000002</v>
      </c>
      <c r="L195">
        <v>634657.44440000004</v>
      </c>
      <c r="M195">
        <v>717608.55390000006</v>
      </c>
      <c r="N195">
        <v>822821.07380000001</v>
      </c>
      <c r="O195">
        <v>787687.23750000005</v>
      </c>
      <c r="P195">
        <v>725011.60430000001</v>
      </c>
      <c r="Q195">
        <v>638043.82889999996</v>
      </c>
      <c r="R195">
        <v>555921.43110000005</v>
      </c>
      <c r="S195">
        <v>271341.1447</v>
      </c>
      <c r="T195">
        <v>247899.1127</v>
      </c>
      <c r="U195">
        <v>228465.34239999999</v>
      </c>
      <c r="V195">
        <v>210894.6906</v>
      </c>
      <c r="W195">
        <v>213416.11240000001</v>
      </c>
      <c r="X195">
        <v>215153.06159999999</v>
      </c>
      <c r="Y195">
        <v>210529.47820000001</v>
      </c>
      <c r="Z195">
        <v>207121.8186</v>
      </c>
      <c r="AA195">
        <v>204268.51639999999</v>
      </c>
      <c r="AB195">
        <v>201795.3806</v>
      </c>
      <c r="AC195">
        <v>199489.5105</v>
      </c>
      <c r="AD195">
        <v>197770.5649</v>
      </c>
      <c r="AE195">
        <v>195964.22649999999</v>
      </c>
      <c r="AF195">
        <v>194776.42480000001</v>
      </c>
      <c r="AG195">
        <v>193195.72769999999</v>
      </c>
      <c r="AH195">
        <v>191715.12160000001</v>
      </c>
      <c r="AI195">
        <v>190749.99530000001</v>
      </c>
      <c r="AJ195">
        <v>189878.81570000001</v>
      </c>
      <c r="AK195">
        <v>189113.19779999999</v>
      </c>
      <c r="AL195">
        <v>188394.26019999999</v>
      </c>
      <c r="AM195">
        <v>187708.2426</v>
      </c>
      <c r="AN195">
        <v>187055.71900000001</v>
      </c>
      <c r="AO195">
        <v>186708.9037</v>
      </c>
      <c r="AP195">
        <v>185725.70439999999</v>
      </c>
      <c r="AQ195">
        <v>186489.71119999999</v>
      </c>
      <c r="AR195">
        <v>185134.75589999999</v>
      </c>
      <c r="AS195">
        <v>184437.96979999999</v>
      </c>
      <c r="AT195">
        <v>185436.09450000001</v>
      </c>
      <c r="AU195">
        <v>184457.36180000001</v>
      </c>
      <c r="AV195">
        <v>183672.61559999999</v>
      </c>
      <c r="AW195">
        <v>185142.07509999999</v>
      </c>
    </row>
    <row r="196" spans="2:49" x14ac:dyDescent="0.3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784193.97860000003</v>
      </c>
      <c r="G196">
        <v>759148.06720000005</v>
      </c>
      <c r="H196">
        <v>740392.11320000002</v>
      </c>
      <c r="I196">
        <v>775069.91480000003</v>
      </c>
      <c r="J196">
        <v>761562.68680000002</v>
      </c>
      <c r="K196">
        <v>750063.43729999999</v>
      </c>
      <c r="L196">
        <v>705670.1128</v>
      </c>
      <c r="M196">
        <v>718607.13820000004</v>
      </c>
      <c r="N196">
        <v>697011.78260000004</v>
      </c>
      <c r="O196">
        <v>679079.43799999997</v>
      </c>
      <c r="P196">
        <v>658364.33979999996</v>
      </c>
      <c r="Q196">
        <v>623860.92590000003</v>
      </c>
      <c r="R196">
        <v>576269.60400000005</v>
      </c>
      <c r="S196">
        <v>521272.55209999997</v>
      </c>
      <c r="T196">
        <v>510948.24699999997</v>
      </c>
      <c r="U196">
        <v>510059.36050000001</v>
      </c>
      <c r="V196">
        <v>514779.77549999999</v>
      </c>
      <c r="W196">
        <v>515010.78029999998</v>
      </c>
      <c r="X196">
        <v>513497.50699999998</v>
      </c>
      <c r="Y196">
        <v>513664.05709999998</v>
      </c>
      <c r="Z196">
        <v>513979.12400000001</v>
      </c>
      <c r="AA196">
        <v>513860.39159999997</v>
      </c>
      <c r="AB196">
        <v>513266.79109999997</v>
      </c>
      <c r="AC196">
        <v>512586.8787</v>
      </c>
      <c r="AD196">
        <v>512826.48090000002</v>
      </c>
      <c r="AE196">
        <v>513088.09250000003</v>
      </c>
      <c r="AF196">
        <v>513448.16320000001</v>
      </c>
      <c r="AG196">
        <v>513786.65779999999</v>
      </c>
      <c r="AH196">
        <v>514265.10230000003</v>
      </c>
      <c r="AI196">
        <v>518320.61969999998</v>
      </c>
      <c r="AJ196">
        <v>522718.16629999998</v>
      </c>
      <c r="AK196">
        <v>527285.7254</v>
      </c>
      <c r="AL196">
        <v>531816.60959999997</v>
      </c>
      <c r="AM196">
        <v>536364.88639999996</v>
      </c>
      <c r="AN196">
        <v>540235.86780000001</v>
      </c>
      <c r="AO196">
        <v>544791.53350000002</v>
      </c>
      <c r="AP196">
        <v>548165.19389999995</v>
      </c>
      <c r="AQ196">
        <v>554951.93669999996</v>
      </c>
      <c r="AR196">
        <v>558089.60120000003</v>
      </c>
      <c r="AS196">
        <v>560613.73710000003</v>
      </c>
      <c r="AT196">
        <v>566420.60809999995</v>
      </c>
      <c r="AU196">
        <v>568919.56259999995</v>
      </c>
      <c r="AV196">
        <v>570953.89529999997</v>
      </c>
      <c r="AW196">
        <v>577304.30669999996</v>
      </c>
    </row>
    <row r="197" spans="2:49" x14ac:dyDescent="0.3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5229458.5999999996</v>
      </c>
      <c r="G197">
        <v>4997763.5219999999</v>
      </c>
      <c r="H197">
        <v>4908855.0389999999</v>
      </c>
      <c r="I197">
        <v>4892185.6210000003</v>
      </c>
      <c r="J197">
        <v>4880488.4680000003</v>
      </c>
      <c r="K197">
        <v>4621123.4730000002</v>
      </c>
      <c r="L197">
        <v>4447024.7850000001</v>
      </c>
      <c r="M197">
        <v>4437601.9249999998</v>
      </c>
      <c r="N197">
        <v>4436186.5470000003</v>
      </c>
      <c r="O197">
        <v>4345740.4060000004</v>
      </c>
      <c r="P197">
        <v>4134780.6150000002</v>
      </c>
      <c r="Q197">
        <v>3786571.3489999999</v>
      </c>
      <c r="R197">
        <v>3435416.9939999999</v>
      </c>
      <c r="S197">
        <v>3260554.7620000001</v>
      </c>
      <c r="T197">
        <v>3189105.9610000001</v>
      </c>
      <c r="U197">
        <v>3138531.2250000001</v>
      </c>
      <c r="V197">
        <v>3104613.5980000002</v>
      </c>
      <c r="W197">
        <v>3047893.1639999999</v>
      </c>
      <c r="X197">
        <v>2994908.3909999998</v>
      </c>
      <c r="Y197">
        <v>2991046.3590000002</v>
      </c>
      <c r="Z197">
        <v>3012809.3859999999</v>
      </c>
      <c r="AA197">
        <v>3044995.3560000001</v>
      </c>
      <c r="AB197">
        <v>3079664.2760000001</v>
      </c>
      <c r="AC197">
        <v>3114143.0759999999</v>
      </c>
      <c r="AD197">
        <v>3149362.67</v>
      </c>
      <c r="AE197">
        <v>3179990.5819999999</v>
      </c>
      <c r="AF197">
        <v>3206523.875</v>
      </c>
      <c r="AG197">
        <v>3228680.2689999999</v>
      </c>
      <c r="AH197">
        <v>3248035.3530000001</v>
      </c>
      <c r="AI197">
        <v>3285101.344</v>
      </c>
      <c r="AJ197">
        <v>3321855.7480000001</v>
      </c>
      <c r="AK197">
        <v>3358350.9380000001</v>
      </c>
      <c r="AL197">
        <v>3394266.92</v>
      </c>
      <c r="AM197">
        <v>3430498.9380000001</v>
      </c>
      <c r="AN197">
        <v>3461625.2519999999</v>
      </c>
      <c r="AO197">
        <v>3498972.86</v>
      </c>
      <c r="AP197">
        <v>3526624.838</v>
      </c>
      <c r="AQ197">
        <v>3584794.7439999999</v>
      </c>
      <c r="AR197">
        <v>3612927.1469999999</v>
      </c>
      <c r="AS197">
        <v>3634068.324</v>
      </c>
      <c r="AT197">
        <v>3685510.4739999999</v>
      </c>
      <c r="AU197">
        <v>3710610.182</v>
      </c>
      <c r="AV197">
        <v>3731536.51</v>
      </c>
      <c r="AW197">
        <v>3791338.34</v>
      </c>
    </row>
    <row r="198" spans="2:49" x14ac:dyDescent="0.3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736383.91680000001</v>
      </c>
      <c r="G198">
        <v>688112.88280000002</v>
      </c>
      <c r="H198">
        <v>586722.00879999995</v>
      </c>
      <c r="I198">
        <v>619006.82759999996</v>
      </c>
      <c r="J198">
        <v>603896.01859999995</v>
      </c>
      <c r="K198">
        <v>570590.78740000003</v>
      </c>
      <c r="L198">
        <v>540637.01610000001</v>
      </c>
      <c r="M198">
        <v>527689.49140000006</v>
      </c>
      <c r="N198">
        <v>532503.44590000005</v>
      </c>
      <c r="O198">
        <v>532953.99029999995</v>
      </c>
      <c r="P198">
        <v>518020.21299999999</v>
      </c>
      <c r="Q198">
        <v>484109.17009999999</v>
      </c>
      <c r="R198">
        <v>448291.36869999999</v>
      </c>
      <c r="S198">
        <v>411492.21659999999</v>
      </c>
      <c r="T198">
        <v>387149.87929999997</v>
      </c>
      <c r="U198">
        <v>370004.17080000002</v>
      </c>
      <c r="V198">
        <v>358879.8063</v>
      </c>
      <c r="W198">
        <v>347825.18810000003</v>
      </c>
      <c r="X198">
        <v>338540.34490000003</v>
      </c>
      <c r="Y198">
        <v>337161.39429999999</v>
      </c>
      <c r="Z198">
        <v>338627.13650000002</v>
      </c>
      <c r="AA198">
        <v>341061.69760000001</v>
      </c>
      <c r="AB198">
        <v>343600.96389999997</v>
      </c>
      <c r="AC198">
        <v>346107.9988</v>
      </c>
      <c r="AD198">
        <v>348798.02830000001</v>
      </c>
      <c r="AE198">
        <v>351191.19199999998</v>
      </c>
      <c r="AF198">
        <v>353444.0722</v>
      </c>
      <c r="AG198">
        <v>355566.75020000001</v>
      </c>
      <c r="AH198">
        <v>357732.80829999998</v>
      </c>
      <c r="AI198">
        <v>362171.56449999998</v>
      </c>
      <c r="AJ198">
        <v>366835.92680000002</v>
      </c>
      <c r="AK198">
        <v>371651.20679999999</v>
      </c>
      <c r="AL198">
        <v>376491.38179999997</v>
      </c>
      <c r="AM198">
        <v>381369.21730000002</v>
      </c>
      <c r="AN198">
        <v>385737.63439999998</v>
      </c>
      <c r="AO198">
        <v>390619.91840000002</v>
      </c>
      <c r="AP198">
        <v>394337.72009999998</v>
      </c>
      <c r="AQ198">
        <v>400965.06199999998</v>
      </c>
      <c r="AR198">
        <v>403944.97440000001</v>
      </c>
      <c r="AS198">
        <v>406877.21679999999</v>
      </c>
      <c r="AT198">
        <v>412611.3052</v>
      </c>
      <c r="AU198">
        <v>415029.99369999999</v>
      </c>
      <c r="AV198">
        <v>417546.54220000003</v>
      </c>
      <c r="AW198">
        <v>423650.87560000003</v>
      </c>
    </row>
    <row r="199" spans="2:49" x14ac:dyDescent="0.3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1502496.811</v>
      </c>
      <c r="G199">
        <v>1385449.6270000001</v>
      </c>
      <c r="H199">
        <v>1185286.5730000001</v>
      </c>
      <c r="I199">
        <v>1216802.132</v>
      </c>
      <c r="J199">
        <v>1338776.726</v>
      </c>
      <c r="K199">
        <v>1216320.1780000001</v>
      </c>
      <c r="L199">
        <v>1150125.19</v>
      </c>
      <c r="M199">
        <v>1155150.75</v>
      </c>
      <c r="N199">
        <v>1143136.1170000001</v>
      </c>
      <c r="O199">
        <v>1168306.9480000001</v>
      </c>
      <c r="P199">
        <v>1171334.8049999999</v>
      </c>
      <c r="Q199">
        <v>1140304.361</v>
      </c>
      <c r="R199">
        <v>1089784.9839999999</v>
      </c>
      <c r="S199">
        <v>1055143.82</v>
      </c>
      <c r="T199">
        <v>1035867.268</v>
      </c>
      <c r="U199">
        <v>1018382.295</v>
      </c>
      <c r="V199">
        <v>1004806.327</v>
      </c>
      <c r="W199">
        <v>979492.77729999996</v>
      </c>
      <c r="X199">
        <v>952296.75080000004</v>
      </c>
      <c r="Y199">
        <v>939764.54639999999</v>
      </c>
      <c r="Z199">
        <v>935078.69429999997</v>
      </c>
      <c r="AA199">
        <v>933610.73490000004</v>
      </c>
      <c r="AB199">
        <v>933281.20539999998</v>
      </c>
      <c r="AC199">
        <v>933678.88890000002</v>
      </c>
      <c r="AD199">
        <v>935355.25020000001</v>
      </c>
      <c r="AE199">
        <v>936501.64320000005</v>
      </c>
      <c r="AF199">
        <v>937386.17980000004</v>
      </c>
      <c r="AG199">
        <v>937921.27859999996</v>
      </c>
      <c r="AH199">
        <v>938620.55390000006</v>
      </c>
      <c r="AI199">
        <v>944944.66559999995</v>
      </c>
      <c r="AJ199">
        <v>951687.05299999996</v>
      </c>
      <c r="AK199">
        <v>958976.14249999996</v>
      </c>
      <c r="AL199">
        <v>966413.11629999999</v>
      </c>
      <c r="AM199">
        <v>974096.40509999997</v>
      </c>
      <c r="AN199">
        <v>978979.82830000005</v>
      </c>
      <c r="AO199">
        <v>984169.7942</v>
      </c>
      <c r="AP199">
        <v>985798.29150000005</v>
      </c>
      <c r="AQ199">
        <v>994389.99069999997</v>
      </c>
      <c r="AR199">
        <v>993618.2709</v>
      </c>
      <c r="AS199">
        <v>992649.43240000005</v>
      </c>
      <c r="AT199">
        <v>999263.86710000003</v>
      </c>
      <c r="AU199">
        <v>998436.92119999998</v>
      </c>
      <c r="AV199">
        <v>997357.84039999999</v>
      </c>
      <c r="AW199">
        <v>1005746.08</v>
      </c>
    </row>
    <row r="200" spans="2:49" x14ac:dyDescent="0.3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1884122.317</v>
      </c>
      <c r="G200">
        <v>1747572.737</v>
      </c>
      <c r="H200">
        <v>1475042.7620000001</v>
      </c>
      <c r="I200">
        <v>1519336.6310000001</v>
      </c>
      <c r="J200">
        <v>1698156.368</v>
      </c>
      <c r="K200">
        <v>1538809.8559999999</v>
      </c>
      <c r="L200">
        <v>1448692.0660000001</v>
      </c>
      <c r="M200">
        <v>1447735.78</v>
      </c>
      <c r="N200">
        <v>1408075.183</v>
      </c>
      <c r="O200">
        <v>1450096.9480000001</v>
      </c>
      <c r="P200">
        <v>1486646.96</v>
      </c>
      <c r="Q200">
        <v>1483888.781</v>
      </c>
      <c r="R200">
        <v>1439034.199</v>
      </c>
      <c r="S200">
        <v>1415091.8419999999</v>
      </c>
      <c r="T200">
        <v>1369803.7250000001</v>
      </c>
      <c r="U200">
        <v>1333616.8600000001</v>
      </c>
      <c r="V200">
        <v>1333490.601</v>
      </c>
      <c r="W200">
        <v>1296097.5589999999</v>
      </c>
      <c r="X200">
        <v>1258744.4210000001</v>
      </c>
      <c r="Y200">
        <v>1229366.827</v>
      </c>
      <c r="Z200">
        <v>1214768.04</v>
      </c>
      <c r="AA200">
        <v>1202385.8</v>
      </c>
      <c r="AB200">
        <v>1189389.345</v>
      </c>
      <c r="AC200">
        <v>1176805.726</v>
      </c>
      <c r="AD200">
        <v>1168252.3500000001</v>
      </c>
      <c r="AE200">
        <v>1158264.4739999999</v>
      </c>
      <c r="AF200">
        <v>1148050.942</v>
      </c>
      <c r="AG200">
        <v>1137837.808</v>
      </c>
      <c r="AH200">
        <v>1130133.95</v>
      </c>
      <c r="AI200">
        <v>1127620.101</v>
      </c>
      <c r="AJ200">
        <v>1125138.6259999999</v>
      </c>
      <c r="AK200">
        <v>1125583.9939999999</v>
      </c>
      <c r="AL200">
        <v>1126138.128</v>
      </c>
      <c r="AM200">
        <v>1126506.273</v>
      </c>
      <c r="AN200">
        <v>1124347.085</v>
      </c>
      <c r="AO200">
        <v>1121350.2949999999</v>
      </c>
      <c r="AP200">
        <v>1114094.1640000001</v>
      </c>
      <c r="AQ200">
        <v>1116620.0279999999</v>
      </c>
      <c r="AR200">
        <v>1106792.17</v>
      </c>
      <c r="AS200">
        <v>1098479.291</v>
      </c>
      <c r="AT200">
        <v>1099390.916</v>
      </c>
      <c r="AU200">
        <v>1090902.3689999999</v>
      </c>
      <c r="AV200">
        <v>1083097.2180000001</v>
      </c>
      <c r="AW200">
        <v>1092028.9269999999</v>
      </c>
    </row>
    <row r="201" spans="2:49" x14ac:dyDescent="0.3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2377671.0419999999</v>
      </c>
      <c r="G201">
        <v>2236318.0890000002</v>
      </c>
      <c r="H201">
        <v>1981321.446</v>
      </c>
      <c r="I201">
        <v>2076143.348</v>
      </c>
      <c r="J201">
        <v>1976846.61</v>
      </c>
      <c r="K201">
        <v>1820376.4850000001</v>
      </c>
      <c r="L201">
        <v>1772844.1040000001</v>
      </c>
      <c r="M201">
        <v>1734698.5379999999</v>
      </c>
      <c r="N201">
        <v>1763891.0290000001</v>
      </c>
      <c r="O201">
        <v>1769775.7949999999</v>
      </c>
      <c r="P201">
        <v>1742395.318</v>
      </c>
      <c r="Q201">
        <v>1662241.2709999999</v>
      </c>
      <c r="R201">
        <v>1558728.2560000001</v>
      </c>
      <c r="S201">
        <v>1520475.676</v>
      </c>
      <c r="T201">
        <v>1500952.2830000001</v>
      </c>
      <c r="U201">
        <v>1483060.027</v>
      </c>
      <c r="V201">
        <v>1467538.3829999999</v>
      </c>
      <c r="W201">
        <v>1430280.459</v>
      </c>
      <c r="X201">
        <v>1387671.862</v>
      </c>
      <c r="Y201">
        <v>1365850.2560000001</v>
      </c>
      <c r="Z201">
        <v>1353596.42</v>
      </c>
      <c r="AA201">
        <v>1344992.6740000001</v>
      </c>
      <c r="AB201">
        <v>1337509.4439999999</v>
      </c>
      <c r="AC201">
        <v>1330854.25</v>
      </c>
      <c r="AD201">
        <v>1326697.078</v>
      </c>
      <c r="AE201">
        <v>1322085.52</v>
      </c>
      <c r="AF201">
        <v>1317354.176</v>
      </c>
      <c r="AG201">
        <v>1312390.7220000001</v>
      </c>
      <c r="AH201">
        <v>1307851.9950000001</v>
      </c>
      <c r="AI201">
        <v>1311600.696</v>
      </c>
      <c r="AJ201">
        <v>1316224.719</v>
      </c>
      <c r="AK201">
        <v>1321744.7890000001</v>
      </c>
      <c r="AL201">
        <v>1327656.727</v>
      </c>
      <c r="AM201">
        <v>1334045.2409999999</v>
      </c>
      <c r="AN201">
        <v>1337805.9909999999</v>
      </c>
      <c r="AO201">
        <v>1342760.4280000001</v>
      </c>
      <c r="AP201">
        <v>1344218.909</v>
      </c>
      <c r="AQ201">
        <v>1354223.382</v>
      </c>
      <c r="AR201">
        <v>1353666.41</v>
      </c>
      <c r="AS201">
        <v>1352893.07</v>
      </c>
      <c r="AT201">
        <v>1360597.203</v>
      </c>
      <c r="AU201">
        <v>1359300.2309999999</v>
      </c>
      <c r="AV201">
        <v>1357908.7679999999</v>
      </c>
      <c r="AW201">
        <v>1367256.554</v>
      </c>
    </row>
    <row r="202" spans="2:49" x14ac:dyDescent="0.3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4801654.324</v>
      </c>
      <c r="G202">
        <v>4785833.6030000001</v>
      </c>
      <c r="H202">
        <v>4446068.8</v>
      </c>
      <c r="I202">
        <v>4604104.4110000003</v>
      </c>
      <c r="J202">
        <v>4616314.4280000003</v>
      </c>
      <c r="K202">
        <v>4425908.5489999996</v>
      </c>
      <c r="L202">
        <v>4355288.5829999996</v>
      </c>
      <c r="M202">
        <v>4314007.6859999998</v>
      </c>
      <c r="N202">
        <v>4372727.1880000001</v>
      </c>
      <c r="O202">
        <v>4491347.4630000005</v>
      </c>
      <c r="P202">
        <v>4518059.5590000004</v>
      </c>
      <c r="Q202">
        <v>4428540.33</v>
      </c>
      <c r="R202">
        <v>4283970.0259999996</v>
      </c>
      <c r="S202">
        <v>4118034.3420000002</v>
      </c>
      <c r="T202">
        <v>4055404.5019999999</v>
      </c>
      <c r="U202">
        <v>4005348.57</v>
      </c>
      <c r="V202">
        <v>3967061.1370000001</v>
      </c>
      <c r="W202">
        <v>3890190.287</v>
      </c>
      <c r="X202">
        <v>3803936.5630000001</v>
      </c>
      <c r="Y202">
        <v>3763965.49</v>
      </c>
      <c r="Z202">
        <v>3748119.7459999998</v>
      </c>
      <c r="AA202">
        <v>3743893.1869999999</v>
      </c>
      <c r="AB202">
        <v>3744644.9079999998</v>
      </c>
      <c r="AC202">
        <v>3749141.5440000002</v>
      </c>
      <c r="AD202">
        <v>3759727.7779999999</v>
      </c>
      <c r="AE202">
        <v>3769972.6540000001</v>
      </c>
      <c r="AF202">
        <v>3780576.1919999998</v>
      </c>
      <c r="AG202">
        <v>3790964.284</v>
      </c>
      <c r="AH202">
        <v>3802537.7489999998</v>
      </c>
      <c r="AI202">
        <v>3837133.2480000001</v>
      </c>
      <c r="AJ202">
        <v>3873715.6860000002</v>
      </c>
      <c r="AK202">
        <v>3912210.5269999998</v>
      </c>
      <c r="AL202">
        <v>3951509.5460000001</v>
      </c>
      <c r="AM202">
        <v>3992052.3280000002</v>
      </c>
      <c r="AN202">
        <v>4025269.3229999999</v>
      </c>
      <c r="AO202">
        <v>4064131.27</v>
      </c>
      <c r="AP202">
        <v>4088836.1609999998</v>
      </c>
      <c r="AQ202">
        <v>4150212.0839999998</v>
      </c>
      <c r="AR202">
        <v>4165022.0449999999</v>
      </c>
      <c r="AS202">
        <v>4181424.9160000002</v>
      </c>
      <c r="AT202">
        <v>4234057.01</v>
      </c>
      <c r="AU202">
        <v>4245267.4409999996</v>
      </c>
      <c r="AV202">
        <v>4258803.199</v>
      </c>
      <c r="AW202">
        <v>4317451.6399999997</v>
      </c>
    </row>
    <row r="203" spans="2:49" x14ac:dyDescent="0.3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3972388.2220000001</v>
      </c>
      <c r="G203">
        <v>3998215.5129999998</v>
      </c>
      <c r="H203">
        <v>3701446.406</v>
      </c>
      <c r="I203">
        <v>3854126.0430000001</v>
      </c>
      <c r="J203">
        <v>3933346.0240000002</v>
      </c>
      <c r="K203">
        <v>3878478.6940000001</v>
      </c>
      <c r="L203">
        <v>3863022.91</v>
      </c>
      <c r="M203">
        <v>3848292.3059999999</v>
      </c>
      <c r="N203">
        <v>3856534.5210000002</v>
      </c>
      <c r="O203">
        <v>3903157.227</v>
      </c>
      <c r="P203">
        <v>3920494.9819999998</v>
      </c>
      <c r="Q203">
        <v>3877052.0950000002</v>
      </c>
      <c r="R203">
        <v>3768275.7409999999</v>
      </c>
      <c r="S203">
        <v>3673203.6680000001</v>
      </c>
      <c r="T203">
        <v>3642067.588</v>
      </c>
      <c r="U203">
        <v>3603185.287</v>
      </c>
      <c r="V203">
        <v>3571691.5959999999</v>
      </c>
      <c r="W203">
        <v>3512531.9109999998</v>
      </c>
      <c r="X203">
        <v>3448040.43</v>
      </c>
      <c r="Y203">
        <v>3427344.7549999999</v>
      </c>
      <c r="Z203">
        <v>3426260.0430000001</v>
      </c>
      <c r="AA203">
        <v>3434329.781</v>
      </c>
      <c r="AB203">
        <v>3445729.2069999999</v>
      </c>
      <c r="AC203">
        <v>3459387.9539999999</v>
      </c>
      <c r="AD203">
        <v>3478752.892</v>
      </c>
      <c r="AE203">
        <v>3498970.9139999999</v>
      </c>
      <c r="AF203">
        <v>3520259.1310000001</v>
      </c>
      <c r="AG203">
        <v>3541802.3730000001</v>
      </c>
      <c r="AH203">
        <v>3564382.55</v>
      </c>
      <c r="AI203">
        <v>3608183.9360000002</v>
      </c>
      <c r="AJ203">
        <v>3653302.946</v>
      </c>
      <c r="AK203">
        <v>3699422.12</v>
      </c>
      <c r="AL203">
        <v>3745896.1090000002</v>
      </c>
      <c r="AM203">
        <v>3793117.9219999998</v>
      </c>
      <c r="AN203">
        <v>3835242.6120000002</v>
      </c>
      <c r="AO203">
        <v>3879848.4550000001</v>
      </c>
      <c r="AP203">
        <v>3919562.0320000001</v>
      </c>
      <c r="AQ203">
        <v>3972831.7659999998</v>
      </c>
      <c r="AR203">
        <v>4009983.1290000002</v>
      </c>
      <c r="AS203">
        <v>4045046.2089999998</v>
      </c>
      <c r="AT203">
        <v>4092580.9559999998</v>
      </c>
      <c r="AU203">
        <v>4125137.7280000001</v>
      </c>
      <c r="AV203">
        <v>4156979.659</v>
      </c>
      <c r="AW203">
        <v>4204874.4610000001</v>
      </c>
    </row>
    <row r="204" spans="2:49" x14ac:dyDescent="0.3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286018.74579999998</v>
      </c>
      <c r="G204">
        <v>271287.24160000001</v>
      </c>
      <c r="H204">
        <v>232209.0828</v>
      </c>
      <c r="I204">
        <v>243625.46599999999</v>
      </c>
      <c r="J204">
        <v>245726.69699999999</v>
      </c>
      <c r="K204">
        <v>225549.04930000001</v>
      </c>
      <c r="L204">
        <v>208579.65659999999</v>
      </c>
      <c r="M204">
        <v>202073.88990000001</v>
      </c>
      <c r="N204">
        <v>210365.37229999999</v>
      </c>
      <c r="O204">
        <v>209519.6024</v>
      </c>
      <c r="P204">
        <v>201066.86180000001</v>
      </c>
      <c r="Q204">
        <v>185289.09239999999</v>
      </c>
      <c r="R204">
        <v>168600.67980000001</v>
      </c>
      <c r="S204">
        <v>158999.00589999999</v>
      </c>
      <c r="T204">
        <v>152682.06159999999</v>
      </c>
      <c r="U204">
        <v>147966.22150000001</v>
      </c>
      <c r="V204">
        <v>144884.17540000001</v>
      </c>
      <c r="W204">
        <v>140489.5067</v>
      </c>
      <c r="X204">
        <v>136232.90890000001</v>
      </c>
      <c r="Y204">
        <v>134629.2402</v>
      </c>
      <c r="Z204">
        <v>134480.6525</v>
      </c>
      <c r="AA204">
        <v>134897.4847</v>
      </c>
      <c r="AB204">
        <v>135479.75649999999</v>
      </c>
      <c r="AC204">
        <v>136130.3953</v>
      </c>
      <c r="AD204">
        <v>136863.78580000001</v>
      </c>
      <c r="AE204">
        <v>137391.3708</v>
      </c>
      <c r="AF204">
        <v>137795.2585</v>
      </c>
      <c r="AG204">
        <v>138094.12330000001</v>
      </c>
      <c r="AH204">
        <v>138407.6704</v>
      </c>
      <c r="AI204">
        <v>139511.06599999999</v>
      </c>
      <c r="AJ204">
        <v>140656.47029999999</v>
      </c>
      <c r="AK204">
        <v>141900.00150000001</v>
      </c>
      <c r="AL204">
        <v>143159.34589999999</v>
      </c>
      <c r="AM204">
        <v>144442.09400000001</v>
      </c>
      <c r="AN204">
        <v>145510.75810000001</v>
      </c>
      <c r="AO204">
        <v>146748.671</v>
      </c>
      <c r="AP204">
        <v>147600.8008</v>
      </c>
      <c r="AQ204">
        <v>149548.17300000001</v>
      </c>
      <c r="AR204">
        <v>150232.492</v>
      </c>
      <c r="AS204">
        <v>150876.99609999999</v>
      </c>
      <c r="AT204">
        <v>152559.11180000001</v>
      </c>
      <c r="AU204">
        <v>153129.44260000001</v>
      </c>
      <c r="AV204">
        <v>153716.2856</v>
      </c>
      <c r="AW204">
        <v>155752.5447</v>
      </c>
    </row>
    <row r="205" spans="2:49" x14ac:dyDescent="0.3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2086451.8459999999</v>
      </c>
      <c r="G205">
        <v>1899646.527</v>
      </c>
      <c r="H205">
        <v>1547018.44</v>
      </c>
      <c r="I205">
        <v>1689789.956</v>
      </c>
      <c r="J205">
        <v>1694898.5330000001</v>
      </c>
      <c r="K205">
        <v>1562779.8289999999</v>
      </c>
      <c r="L205">
        <v>1533791.2690000001</v>
      </c>
      <c r="M205">
        <v>1540523.2350000001</v>
      </c>
      <c r="N205">
        <v>1517610.1429999999</v>
      </c>
      <c r="O205">
        <v>1521869.524</v>
      </c>
      <c r="P205">
        <v>1483127.2879999999</v>
      </c>
      <c r="Q205">
        <v>1400296.8060000001</v>
      </c>
      <c r="R205">
        <v>1315379.071</v>
      </c>
      <c r="S205">
        <v>1270183.149</v>
      </c>
      <c r="T205">
        <v>1245553.318</v>
      </c>
      <c r="U205">
        <v>1225566.2409999999</v>
      </c>
      <c r="V205">
        <v>1210097.3030000001</v>
      </c>
      <c r="W205">
        <v>1181023.1329999999</v>
      </c>
      <c r="X205">
        <v>1149400.419</v>
      </c>
      <c r="Y205">
        <v>1136064.0560000001</v>
      </c>
      <c r="Z205">
        <v>1131936.1810000001</v>
      </c>
      <c r="AA205">
        <v>1131565.0630000001</v>
      </c>
      <c r="AB205">
        <v>1132524.6780000001</v>
      </c>
      <c r="AC205">
        <v>1134333.4029999999</v>
      </c>
      <c r="AD205">
        <v>1137156.0060000001</v>
      </c>
      <c r="AE205">
        <v>1138893.79</v>
      </c>
      <c r="AF205">
        <v>1140096.625</v>
      </c>
      <c r="AG205">
        <v>1140795.338</v>
      </c>
      <c r="AH205">
        <v>1141713.79</v>
      </c>
      <c r="AI205">
        <v>1149309.6499999999</v>
      </c>
      <c r="AJ205">
        <v>1157370.567</v>
      </c>
      <c r="AK205">
        <v>1166168.7990000001</v>
      </c>
      <c r="AL205">
        <v>1175204.013</v>
      </c>
      <c r="AM205">
        <v>1184540.9809999999</v>
      </c>
      <c r="AN205">
        <v>1191623.0179999999</v>
      </c>
      <c r="AO205">
        <v>1199449.0279999999</v>
      </c>
      <c r="AP205">
        <v>1204547.3400000001</v>
      </c>
      <c r="AQ205">
        <v>1216202.1629999999</v>
      </c>
      <c r="AR205">
        <v>1219575.645</v>
      </c>
      <c r="AS205">
        <v>1222759.1710000001</v>
      </c>
      <c r="AT205">
        <v>1232409.8640000001</v>
      </c>
      <c r="AU205">
        <v>1234969.4240000001</v>
      </c>
      <c r="AV205">
        <v>1237467.2009999999</v>
      </c>
      <c r="AW205">
        <v>1248578.4450000001</v>
      </c>
    </row>
    <row r="206" spans="2:49" x14ac:dyDescent="0.3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623751.12120000005</v>
      </c>
      <c r="G206">
        <v>573270.05390000006</v>
      </c>
      <c r="H206">
        <v>484751.87199999997</v>
      </c>
      <c r="I206">
        <v>523315.62239999999</v>
      </c>
      <c r="J206">
        <v>514961.9999</v>
      </c>
      <c r="K206">
        <v>474700.39279999997</v>
      </c>
      <c r="L206">
        <v>453352.29869999998</v>
      </c>
      <c r="M206">
        <v>452628.75060000003</v>
      </c>
      <c r="N206">
        <v>433928.14610000001</v>
      </c>
      <c r="O206">
        <v>419569.3088</v>
      </c>
      <c r="P206">
        <v>387616.87650000001</v>
      </c>
      <c r="Q206">
        <v>341918.33960000001</v>
      </c>
      <c r="R206">
        <v>304522.99660000001</v>
      </c>
      <c r="S206">
        <v>279842.26040000003</v>
      </c>
      <c r="T206">
        <v>266109.49619999999</v>
      </c>
      <c r="U206">
        <v>257076.19289999999</v>
      </c>
      <c r="V206">
        <v>251296.74290000001</v>
      </c>
      <c r="W206">
        <v>244877.96849999999</v>
      </c>
      <c r="X206">
        <v>239171.53270000001</v>
      </c>
      <c r="Y206">
        <v>238385.65599999999</v>
      </c>
      <c r="Z206">
        <v>239993.9405</v>
      </c>
      <c r="AA206">
        <v>242591.40700000001</v>
      </c>
      <c r="AB206">
        <v>245443.4711</v>
      </c>
      <c r="AC206">
        <v>248300.8749</v>
      </c>
      <c r="AD206">
        <v>251076.2849</v>
      </c>
      <c r="AE206">
        <v>253377.48019999999</v>
      </c>
      <c r="AF206">
        <v>255361.12599999999</v>
      </c>
      <c r="AG206">
        <v>257084.6422</v>
      </c>
      <c r="AH206">
        <v>258737.95559999999</v>
      </c>
      <c r="AI206">
        <v>261876.9755</v>
      </c>
      <c r="AJ206">
        <v>265097.08439999999</v>
      </c>
      <c r="AK206">
        <v>268430.5906</v>
      </c>
      <c r="AL206">
        <v>271792.69339999999</v>
      </c>
      <c r="AM206">
        <v>275201.43959999998</v>
      </c>
      <c r="AN206">
        <v>278240.09769999998</v>
      </c>
      <c r="AO206">
        <v>281547.92790000001</v>
      </c>
      <c r="AP206">
        <v>284387.45899999997</v>
      </c>
      <c r="AQ206">
        <v>288674.26360000001</v>
      </c>
      <c r="AR206">
        <v>291377.24300000002</v>
      </c>
      <c r="AS206">
        <v>293948.05820000003</v>
      </c>
      <c r="AT206">
        <v>297924.72009999998</v>
      </c>
      <c r="AU206">
        <v>300467.84529999999</v>
      </c>
      <c r="AV206">
        <v>303007.23320000002</v>
      </c>
      <c r="AW206">
        <v>307456.93369999999</v>
      </c>
    </row>
    <row r="207" spans="2:49" x14ac:dyDescent="0.3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9120038.0800000001</v>
      </c>
      <c r="G207">
        <v>8861639.1649999898</v>
      </c>
      <c r="H207">
        <v>7933284.2869999995</v>
      </c>
      <c r="I207">
        <v>8077320.2410000004</v>
      </c>
      <c r="J207">
        <v>8111663.4929999998</v>
      </c>
      <c r="K207">
        <v>7758633.8870000001</v>
      </c>
      <c r="L207">
        <v>7411415.9460000005</v>
      </c>
      <c r="M207">
        <v>7248556.2819999997</v>
      </c>
      <c r="N207">
        <v>7125034.1749999998</v>
      </c>
      <c r="O207">
        <v>7209667.7189999996</v>
      </c>
      <c r="P207">
        <v>7182729.0889999997</v>
      </c>
      <c r="Q207">
        <v>6869329.5599999996</v>
      </c>
      <c r="R207">
        <v>6529798.517</v>
      </c>
      <c r="S207">
        <v>6291149.7649999997</v>
      </c>
      <c r="T207">
        <v>6104137.602</v>
      </c>
      <c r="U207">
        <v>5994838.8559999997</v>
      </c>
      <c r="V207">
        <v>5935164.9709999999</v>
      </c>
      <c r="W207">
        <v>5822659.3090000004</v>
      </c>
      <c r="X207">
        <v>5706516.3540000003</v>
      </c>
      <c r="Y207">
        <v>5669200.1880000001</v>
      </c>
      <c r="Z207">
        <v>5663782.5829999996</v>
      </c>
      <c r="AA207">
        <v>5665710.4699999997</v>
      </c>
      <c r="AB207">
        <v>5666152.1200000001</v>
      </c>
      <c r="AC207">
        <v>5665585.9110000003</v>
      </c>
      <c r="AD207">
        <v>5670858.443</v>
      </c>
      <c r="AE207">
        <v>5670624.375</v>
      </c>
      <c r="AF207">
        <v>5668882.7120000003</v>
      </c>
      <c r="AG207">
        <v>5665932.7980000004</v>
      </c>
      <c r="AH207">
        <v>5665063.6239999998</v>
      </c>
      <c r="AI207">
        <v>5699914.3739999998</v>
      </c>
      <c r="AJ207">
        <v>5738559.2829999998</v>
      </c>
      <c r="AK207">
        <v>5781354.5219999999</v>
      </c>
      <c r="AL207">
        <v>5825477.1739999996</v>
      </c>
      <c r="AM207">
        <v>5871038.9450000003</v>
      </c>
      <c r="AN207">
        <v>5908954.176</v>
      </c>
      <c r="AO207">
        <v>5955810.449</v>
      </c>
      <c r="AP207">
        <v>5989745.443</v>
      </c>
      <c r="AQ207">
        <v>6063676.9610000001</v>
      </c>
      <c r="AR207">
        <v>6090800.7659999998</v>
      </c>
      <c r="AS207">
        <v>6119859.142</v>
      </c>
      <c r="AT207">
        <v>6183246.4610000001</v>
      </c>
      <c r="AU207">
        <v>6202468.2309999997</v>
      </c>
      <c r="AV207">
        <v>6224494.5319999997</v>
      </c>
      <c r="AW207">
        <v>6295105.3859999999</v>
      </c>
    </row>
    <row r="208" spans="2:49" x14ac:dyDescent="0.3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620585.67649999994</v>
      </c>
      <c r="G208">
        <v>602137.05379999999</v>
      </c>
      <c r="H208">
        <v>534994.20290000003</v>
      </c>
      <c r="I208">
        <v>531261.34140000003</v>
      </c>
      <c r="J208">
        <v>545034.82810000004</v>
      </c>
      <c r="K208">
        <v>531241.83010000002</v>
      </c>
      <c r="L208">
        <v>522809.73330000002</v>
      </c>
      <c r="M208">
        <v>487958.73700000002</v>
      </c>
      <c r="N208">
        <v>445887.41100000002</v>
      </c>
      <c r="O208">
        <v>422425.54200000002</v>
      </c>
      <c r="P208">
        <v>404610.18520000001</v>
      </c>
      <c r="Q208">
        <v>382596</v>
      </c>
      <c r="R208">
        <v>360718.11930000002</v>
      </c>
      <c r="S208">
        <v>340986.5514</v>
      </c>
      <c r="T208">
        <v>332222.62229999999</v>
      </c>
      <c r="U208">
        <v>332242.92509999999</v>
      </c>
      <c r="V208">
        <v>350752.4387</v>
      </c>
      <c r="W208">
        <v>357389.69260000001</v>
      </c>
      <c r="X208">
        <v>364703.96299999999</v>
      </c>
      <c r="Y208">
        <v>363315.74040000001</v>
      </c>
      <c r="Z208">
        <v>362746.55820000003</v>
      </c>
      <c r="AA208">
        <v>360338.62650000001</v>
      </c>
      <c r="AB208">
        <v>356403.08730000001</v>
      </c>
      <c r="AC208">
        <v>352123.85950000002</v>
      </c>
      <c r="AD208">
        <v>349572.45789999998</v>
      </c>
      <c r="AE208">
        <v>346447.6004</v>
      </c>
      <c r="AF208">
        <v>343244.51120000001</v>
      </c>
      <c r="AG208">
        <v>340062.31540000002</v>
      </c>
      <c r="AH208">
        <v>338061.99770000001</v>
      </c>
      <c r="AI208">
        <v>337230.60479999997</v>
      </c>
      <c r="AJ208">
        <v>336220.60700000002</v>
      </c>
      <c r="AK208">
        <v>336543.74239999999</v>
      </c>
      <c r="AL208">
        <v>336813.0895</v>
      </c>
      <c r="AM208">
        <v>336839.22519999999</v>
      </c>
      <c r="AN208">
        <v>337249.21610000002</v>
      </c>
      <c r="AO208">
        <v>337629.56589999999</v>
      </c>
      <c r="AP208">
        <v>337431.09759999998</v>
      </c>
      <c r="AQ208">
        <v>340372.0148</v>
      </c>
      <c r="AR208">
        <v>340243.32370000001</v>
      </c>
      <c r="AS208">
        <v>340656.2757</v>
      </c>
      <c r="AT208">
        <v>343291.69420000003</v>
      </c>
      <c r="AU208">
        <v>343251.94500000001</v>
      </c>
      <c r="AV208">
        <v>343466.36739999999</v>
      </c>
      <c r="AW208">
        <v>350040.51569999999</v>
      </c>
    </row>
    <row r="209" spans="2:49" x14ac:dyDescent="0.3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42649.766459999999</v>
      </c>
      <c r="G209">
        <v>40922.454760000001</v>
      </c>
      <c r="H209">
        <v>38344.59678</v>
      </c>
      <c r="I209">
        <v>39745.84994</v>
      </c>
      <c r="J209">
        <v>39627.266799999998</v>
      </c>
      <c r="K209">
        <v>38198.536520000001</v>
      </c>
      <c r="L209">
        <v>38145.5098</v>
      </c>
      <c r="M209">
        <v>38721.664400000001</v>
      </c>
      <c r="N209">
        <v>37650.275479999997</v>
      </c>
      <c r="O209">
        <v>39277.373350000002</v>
      </c>
      <c r="P209">
        <v>39772.606979999997</v>
      </c>
      <c r="Q209">
        <v>39001.832649999997</v>
      </c>
      <c r="R209">
        <v>37559.647499999999</v>
      </c>
      <c r="S209">
        <v>35381.070979999997</v>
      </c>
      <c r="T209">
        <v>34767.612889999997</v>
      </c>
      <c r="U209">
        <v>34341.169900000001</v>
      </c>
      <c r="V209">
        <v>34196.443299999999</v>
      </c>
      <c r="W209">
        <v>33732.612580000001</v>
      </c>
      <c r="X209">
        <v>33191.31162</v>
      </c>
      <c r="Y209">
        <v>33117.017419999996</v>
      </c>
      <c r="Z209">
        <v>33214.739560000002</v>
      </c>
      <c r="AA209">
        <v>33345.518210000002</v>
      </c>
      <c r="AB209">
        <v>33409.694329999998</v>
      </c>
      <c r="AC209">
        <v>33411.452440000001</v>
      </c>
      <c r="AD209">
        <v>33373.557840000001</v>
      </c>
      <c r="AE209">
        <v>33263.437899999997</v>
      </c>
      <c r="AF209">
        <v>33114.049270000003</v>
      </c>
      <c r="AG209">
        <v>32939.600760000001</v>
      </c>
      <c r="AH209">
        <v>32767.917020000001</v>
      </c>
      <c r="AI209">
        <v>32812.037790000002</v>
      </c>
      <c r="AJ209">
        <v>32880.749089999998</v>
      </c>
      <c r="AK209">
        <v>32971.120300000002</v>
      </c>
      <c r="AL209">
        <v>33070.15638</v>
      </c>
      <c r="AM209">
        <v>33178.262949999997</v>
      </c>
      <c r="AN209">
        <v>33248.060980000002</v>
      </c>
      <c r="AO209">
        <v>33363.277929999997</v>
      </c>
      <c r="AP209">
        <v>33397.07402</v>
      </c>
      <c r="AQ209">
        <v>33653.361349999999</v>
      </c>
      <c r="AR209">
        <v>33641.95091</v>
      </c>
      <c r="AS209">
        <v>33624.675470000002</v>
      </c>
      <c r="AT209">
        <v>33806.208749999998</v>
      </c>
      <c r="AU209">
        <v>33745.286079999998</v>
      </c>
      <c r="AV209">
        <v>33687.832719999999</v>
      </c>
      <c r="AW209">
        <v>33889.663110000001</v>
      </c>
    </row>
    <row r="210" spans="2:49" x14ac:dyDescent="0.3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56507.892209999998</v>
      </c>
      <c r="G210">
        <v>53582.818789999998</v>
      </c>
      <c r="H210">
        <v>47510.662649999998</v>
      </c>
      <c r="I210">
        <v>48086.088150000003</v>
      </c>
      <c r="J210">
        <v>47514.793100000003</v>
      </c>
      <c r="K210">
        <v>45690.013010000002</v>
      </c>
      <c r="L210">
        <v>44290.751770000003</v>
      </c>
      <c r="M210">
        <v>42829.139649999997</v>
      </c>
      <c r="N210">
        <v>38514.998870000003</v>
      </c>
      <c r="O210">
        <v>38206.465329999999</v>
      </c>
      <c r="P210">
        <v>38228.994590000002</v>
      </c>
      <c r="Q210">
        <v>38126.077949999999</v>
      </c>
      <c r="R210">
        <v>36202.87485</v>
      </c>
      <c r="S210">
        <v>32416.09562</v>
      </c>
      <c r="T210">
        <v>31239.938399999999</v>
      </c>
      <c r="U210">
        <v>30922.6623</v>
      </c>
      <c r="V210">
        <v>31108.5609</v>
      </c>
      <c r="W210">
        <v>31258.48041</v>
      </c>
      <c r="X210">
        <v>31485.582129999999</v>
      </c>
      <c r="Y210">
        <v>31628.16345</v>
      </c>
      <c r="Z210">
        <v>31574.07459</v>
      </c>
      <c r="AA210">
        <v>31344.211159999999</v>
      </c>
      <c r="AB210">
        <v>30987.403750000001</v>
      </c>
      <c r="AC210">
        <v>30572.780790000001</v>
      </c>
      <c r="AD210">
        <v>91829.114790000007</v>
      </c>
      <c r="AE210">
        <v>151699.3855</v>
      </c>
      <c r="AF210">
        <v>210304.4357</v>
      </c>
      <c r="AG210">
        <v>267705.90409999999</v>
      </c>
      <c r="AH210">
        <v>324070.22360000003</v>
      </c>
      <c r="AI210">
        <v>381979.89059999998</v>
      </c>
      <c r="AJ210">
        <v>439855.35710000002</v>
      </c>
      <c r="AK210">
        <v>497655.15720000002</v>
      </c>
      <c r="AL210">
        <v>555253.15839999996</v>
      </c>
      <c r="AM210">
        <v>612687.46900000004</v>
      </c>
      <c r="AN210">
        <v>612087.98569999996</v>
      </c>
      <c r="AO210">
        <v>612317.28130000003</v>
      </c>
      <c r="AP210">
        <v>611745.81839999999</v>
      </c>
      <c r="AQ210">
        <v>613942.69750000001</v>
      </c>
      <c r="AR210">
        <v>613001.18570000003</v>
      </c>
      <c r="AS210">
        <v>612342.47499999998</v>
      </c>
      <c r="AT210">
        <v>614096.37300000002</v>
      </c>
      <c r="AU210">
        <v>612999.51439999999</v>
      </c>
      <c r="AV210">
        <v>612212.47360000003</v>
      </c>
      <c r="AW210">
        <v>614455.7341</v>
      </c>
    </row>
    <row r="211" spans="2:49" x14ac:dyDescent="0.3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55426.799070000001</v>
      </c>
      <c r="G211">
        <v>52852.728419999999</v>
      </c>
      <c r="H211">
        <v>45763.560250000002</v>
      </c>
      <c r="I211">
        <v>46576.393669999998</v>
      </c>
      <c r="J211">
        <v>47108.750749999999</v>
      </c>
      <c r="K211">
        <v>45248.701849999998</v>
      </c>
      <c r="L211">
        <v>43395.094669999999</v>
      </c>
      <c r="M211">
        <v>43073.09403</v>
      </c>
      <c r="N211">
        <v>41212.89976</v>
      </c>
      <c r="O211">
        <v>41412.894319999999</v>
      </c>
      <c r="P211">
        <v>41947.568460000002</v>
      </c>
      <c r="Q211">
        <v>42329.939859999999</v>
      </c>
      <c r="R211">
        <v>39672.876989999997</v>
      </c>
      <c r="S211">
        <v>35625.068700000003</v>
      </c>
      <c r="T211">
        <v>34171.512860000003</v>
      </c>
      <c r="U211">
        <v>33484.643369999998</v>
      </c>
      <c r="V211">
        <v>33354.669419999998</v>
      </c>
      <c r="W211">
        <v>37250.423150000002</v>
      </c>
      <c r="X211">
        <v>42381.607000000004</v>
      </c>
      <c r="Y211">
        <v>47935.120569999999</v>
      </c>
      <c r="Z211">
        <v>53292.58236</v>
      </c>
      <c r="AA211">
        <v>58241.62689</v>
      </c>
      <c r="AB211">
        <v>62772.437599999997</v>
      </c>
      <c r="AC211">
        <v>66993.600850000003</v>
      </c>
      <c r="AD211">
        <v>117355.29120000001</v>
      </c>
      <c r="AE211">
        <v>170543.60949999999</v>
      </c>
      <c r="AF211">
        <v>225733.2389</v>
      </c>
      <c r="AG211">
        <v>282061.01850000001</v>
      </c>
      <c r="AH211">
        <v>338952.13630000001</v>
      </c>
      <c r="AI211">
        <v>398688.55440000002</v>
      </c>
      <c r="AJ211">
        <v>459080.68459999998</v>
      </c>
      <c r="AK211">
        <v>520050.22580000001</v>
      </c>
      <c r="AL211">
        <v>580775.29379999998</v>
      </c>
      <c r="AM211">
        <v>642040.97510000004</v>
      </c>
      <c r="AN211">
        <v>698935.9584</v>
      </c>
      <c r="AO211">
        <v>776038.33180000004</v>
      </c>
      <c r="AP211">
        <v>805153.92299999995</v>
      </c>
      <c r="AQ211">
        <v>962266.80370000005</v>
      </c>
      <c r="AR211">
        <v>952718.29339999997</v>
      </c>
      <c r="AS211">
        <v>965791.71470000001</v>
      </c>
      <c r="AT211">
        <v>1120894.371</v>
      </c>
      <c r="AU211">
        <v>1099996.953</v>
      </c>
      <c r="AV211">
        <v>1106022.773</v>
      </c>
      <c r="AW211">
        <v>1302400.45</v>
      </c>
    </row>
    <row r="212" spans="2:49" x14ac:dyDescent="0.3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269253.08189999999</v>
      </c>
      <c r="G212">
        <v>243948.30290000001</v>
      </c>
      <c r="H212">
        <v>176277.08749999999</v>
      </c>
      <c r="I212">
        <v>226659.6317</v>
      </c>
      <c r="J212">
        <v>193359.83979999999</v>
      </c>
      <c r="K212">
        <v>244801.9584</v>
      </c>
      <c r="L212">
        <v>229606.01629999999</v>
      </c>
      <c r="M212">
        <v>206370.83300000001</v>
      </c>
      <c r="N212">
        <v>175461.2022</v>
      </c>
      <c r="O212">
        <v>135848.94889999999</v>
      </c>
      <c r="P212">
        <v>112089.6906</v>
      </c>
      <c r="Q212">
        <v>93152.027000000002</v>
      </c>
      <c r="R212">
        <v>83247.141680000001</v>
      </c>
      <c r="S212">
        <v>81905.097580000001</v>
      </c>
      <c r="T212">
        <v>78707.725120000003</v>
      </c>
      <c r="U212">
        <v>78634.560100000002</v>
      </c>
      <c r="V212">
        <v>80509.488759999906</v>
      </c>
      <c r="W212">
        <v>83780.717499999999</v>
      </c>
      <c r="X212">
        <v>87349.093540000002</v>
      </c>
      <c r="Y212">
        <v>89485.566579999999</v>
      </c>
      <c r="Z212">
        <v>90662.392259999906</v>
      </c>
      <c r="AA212">
        <v>91296.023390000002</v>
      </c>
      <c r="AB212">
        <v>91665.953659999999</v>
      </c>
      <c r="AC212">
        <v>91978.961370000005</v>
      </c>
      <c r="AD212">
        <v>92473.467399999994</v>
      </c>
      <c r="AE212">
        <v>93025.217829999994</v>
      </c>
      <c r="AF212">
        <v>93650.545169999998</v>
      </c>
      <c r="AG212">
        <v>94325.784100000004</v>
      </c>
      <c r="AH212">
        <v>95067.266199999998</v>
      </c>
      <c r="AI212">
        <v>96424.851540000003</v>
      </c>
      <c r="AJ212">
        <v>97866.471820000006</v>
      </c>
      <c r="AK212">
        <v>99374.346479999906</v>
      </c>
      <c r="AL212">
        <v>100912.6488</v>
      </c>
      <c r="AM212">
        <v>102479.68399999999</v>
      </c>
      <c r="AN212">
        <v>104019.99709999999</v>
      </c>
      <c r="AO212">
        <v>105676.5653</v>
      </c>
      <c r="AP212">
        <v>107263.58010000001</v>
      </c>
      <c r="AQ212">
        <v>109151.6064</v>
      </c>
      <c r="AR212">
        <v>110699.78049999999</v>
      </c>
      <c r="AS212">
        <v>112320.1026</v>
      </c>
      <c r="AT212">
        <v>114227.6424</v>
      </c>
      <c r="AU212">
        <v>115808.40240000001</v>
      </c>
      <c r="AV212">
        <v>117415.0726</v>
      </c>
      <c r="AW212">
        <v>119400.3759</v>
      </c>
    </row>
    <row r="213" spans="2:49" x14ac:dyDescent="0.3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229215.0626</v>
      </c>
      <c r="G213">
        <v>229388.6642</v>
      </c>
      <c r="H213">
        <v>178379.72949999999</v>
      </c>
      <c r="I213">
        <v>185907.98860000001</v>
      </c>
      <c r="J213">
        <v>199084.56820000001</v>
      </c>
      <c r="K213">
        <v>196661.83240000001</v>
      </c>
      <c r="L213">
        <v>188248.53750000001</v>
      </c>
      <c r="M213">
        <v>183299.8567</v>
      </c>
      <c r="N213">
        <v>178742.73319999999</v>
      </c>
      <c r="O213">
        <v>170468.584</v>
      </c>
      <c r="P213">
        <v>165049.04120000001</v>
      </c>
      <c r="Q213">
        <v>159549.00839999999</v>
      </c>
      <c r="R213">
        <v>146267.69680000001</v>
      </c>
      <c r="S213">
        <v>128484.2614</v>
      </c>
      <c r="T213">
        <v>123050.1507</v>
      </c>
      <c r="U213">
        <v>121059.60279999999</v>
      </c>
      <c r="V213">
        <v>121373.56200000001</v>
      </c>
      <c r="W213">
        <v>122462.3094</v>
      </c>
      <c r="X213">
        <v>123536.22749999999</v>
      </c>
      <c r="Y213">
        <v>124352.1537</v>
      </c>
      <c r="Z213">
        <v>124397.977</v>
      </c>
      <c r="AA213">
        <v>123816.82580000001</v>
      </c>
      <c r="AB213">
        <v>122825.36960000001</v>
      </c>
      <c r="AC213">
        <v>121702.2791</v>
      </c>
      <c r="AD213">
        <v>120843.5358</v>
      </c>
      <c r="AE213">
        <v>120085.3746</v>
      </c>
      <c r="AF213">
        <v>119446.18309999999</v>
      </c>
      <c r="AG213">
        <v>118889.6182</v>
      </c>
      <c r="AH213">
        <v>118439.0909</v>
      </c>
      <c r="AI213">
        <v>118959.6825</v>
      </c>
      <c r="AJ213">
        <v>119660.3132</v>
      </c>
      <c r="AK213">
        <v>120464.3401</v>
      </c>
      <c r="AL213">
        <v>121319.8109</v>
      </c>
      <c r="AM213">
        <v>122228.6459</v>
      </c>
      <c r="AN213">
        <v>123004.5441</v>
      </c>
      <c r="AO213">
        <v>124020.98</v>
      </c>
      <c r="AP213">
        <v>124620.0376</v>
      </c>
      <c r="AQ213">
        <v>126344.7812</v>
      </c>
      <c r="AR213">
        <v>126694.92080000001</v>
      </c>
      <c r="AS213">
        <v>127151.9463</v>
      </c>
      <c r="AT213">
        <v>128669.0739</v>
      </c>
      <c r="AU213">
        <v>128953.07889999999</v>
      </c>
      <c r="AV213">
        <v>129304.0061</v>
      </c>
      <c r="AW213">
        <v>130950.27710000001</v>
      </c>
    </row>
    <row r="214" spans="2:49" x14ac:dyDescent="0.3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8693331.875</v>
      </c>
      <c r="G214">
        <v>8973603.8619999997</v>
      </c>
      <c r="H214">
        <v>9059293.9499999899</v>
      </c>
      <c r="I214">
        <v>9770974.5270000007</v>
      </c>
      <c r="J214">
        <v>10133244.529999999</v>
      </c>
      <c r="K214">
        <v>10062578.75</v>
      </c>
      <c r="L214">
        <v>10162088.4</v>
      </c>
      <c r="M214">
        <v>10597207.77</v>
      </c>
      <c r="N214">
        <v>11502408.51</v>
      </c>
      <c r="O214">
        <v>12013278.060000001</v>
      </c>
      <c r="P214">
        <v>11519298.380000001</v>
      </c>
      <c r="Q214">
        <v>10173930.529999999</v>
      </c>
      <c r="R214">
        <v>8873738.0390000008</v>
      </c>
      <c r="S214">
        <v>7930307.7319999998</v>
      </c>
      <c r="T214">
        <v>7394048.824</v>
      </c>
      <c r="U214">
        <v>6943748.6830000002</v>
      </c>
      <c r="V214">
        <v>6589158.75</v>
      </c>
      <c r="W214">
        <v>6204660.591</v>
      </c>
      <c r="X214">
        <v>5840808.3760000002</v>
      </c>
      <c r="Y214">
        <v>5672681.3729999997</v>
      </c>
      <c r="Z214">
        <v>5598791.165</v>
      </c>
      <c r="AA214">
        <v>5563065.3720000004</v>
      </c>
      <c r="AB214">
        <v>5538151.7390000001</v>
      </c>
      <c r="AC214">
        <v>5514390.1940000001</v>
      </c>
      <c r="AD214">
        <v>5494303.1540000001</v>
      </c>
      <c r="AE214">
        <v>5466667.5980000002</v>
      </c>
      <c r="AF214">
        <v>5433681.0619999999</v>
      </c>
      <c r="AG214">
        <v>5395765.4000000004</v>
      </c>
      <c r="AH214">
        <v>5356649.0250000004</v>
      </c>
      <c r="AI214">
        <v>5348021.9890000001</v>
      </c>
      <c r="AJ214">
        <v>5338769.7980000004</v>
      </c>
      <c r="AK214">
        <v>5329089.574</v>
      </c>
      <c r="AL214">
        <v>5317388.04</v>
      </c>
      <c r="AM214">
        <v>5304849.8720000004</v>
      </c>
      <c r="AN214">
        <v>5282309.5719999997</v>
      </c>
      <c r="AO214">
        <v>5268224.4890000001</v>
      </c>
      <c r="AP214">
        <v>5235850.6109999996</v>
      </c>
      <c r="AQ214">
        <v>5253516.4189999998</v>
      </c>
      <c r="AR214">
        <v>5219309.3329999996</v>
      </c>
      <c r="AS214">
        <v>5181369.7309999997</v>
      </c>
      <c r="AT214">
        <v>5191224.3729999997</v>
      </c>
      <c r="AU214">
        <v>5158428.0520000001</v>
      </c>
      <c r="AV214">
        <v>5127295.1869999999</v>
      </c>
      <c r="AW214">
        <v>5157808.784</v>
      </c>
    </row>
    <row r="215" spans="2:49" x14ac:dyDescent="0.3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4798070.682</v>
      </c>
      <c r="G215">
        <v>4859950.6449999996</v>
      </c>
      <c r="H215">
        <v>5158260.4479999999</v>
      </c>
      <c r="I215">
        <v>5355459.375</v>
      </c>
      <c r="J215">
        <v>5419515.9170000004</v>
      </c>
      <c r="K215">
        <v>5382175.8799999999</v>
      </c>
      <c r="L215">
        <v>5436749.8969999999</v>
      </c>
      <c r="M215">
        <v>5571906.5829999996</v>
      </c>
      <c r="N215">
        <v>5888903.8559999997</v>
      </c>
      <c r="O215">
        <v>5925368.3540000003</v>
      </c>
      <c r="P215">
        <v>5519167.3260000004</v>
      </c>
      <c r="Q215">
        <v>4798839.4759999998</v>
      </c>
      <c r="R215">
        <v>4142307.1370000001</v>
      </c>
      <c r="S215">
        <v>3671259.1630000002</v>
      </c>
      <c r="T215">
        <v>3432236.79</v>
      </c>
      <c r="U215">
        <v>3250303.077</v>
      </c>
      <c r="V215">
        <v>3117391.7480000001</v>
      </c>
      <c r="W215">
        <v>2982451.2039999999</v>
      </c>
      <c r="X215">
        <v>2854469.6159999999</v>
      </c>
      <c r="Y215">
        <v>2801752.3229999999</v>
      </c>
      <c r="Z215">
        <v>2781825.16</v>
      </c>
      <c r="AA215">
        <v>2774157.4879999999</v>
      </c>
      <c r="AB215">
        <v>2767941.5090000001</v>
      </c>
      <c r="AC215">
        <v>2759965.571</v>
      </c>
      <c r="AD215">
        <v>2750792.4879999999</v>
      </c>
      <c r="AE215">
        <v>2736784.9730000002</v>
      </c>
      <c r="AF215">
        <v>2720004.37</v>
      </c>
      <c r="AG215">
        <v>2701543.727</v>
      </c>
      <c r="AH215">
        <v>2683647.835</v>
      </c>
      <c r="AI215">
        <v>2683453.1129999999</v>
      </c>
      <c r="AJ215">
        <v>2685630.0819999999</v>
      </c>
      <c r="AK215">
        <v>2689259.7910000002</v>
      </c>
      <c r="AL215">
        <v>2693364.9739999999</v>
      </c>
      <c r="AM215">
        <v>2697835.2259999998</v>
      </c>
      <c r="AN215">
        <v>2698456.2919999999</v>
      </c>
      <c r="AO215">
        <v>2701298.3020000001</v>
      </c>
      <c r="AP215">
        <v>2700011.344</v>
      </c>
      <c r="AQ215">
        <v>2709532.767</v>
      </c>
      <c r="AR215">
        <v>2707022.406</v>
      </c>
      <c r="AS215">
        <v>2702755.335</v>
      </c>
      <c r="AT215">
        <v>2709176.8289999999</v>
      </c>
      <c r="AU215">
        <v>2705890.9339999999</v>
      </c>
      <c r="AV215">
        <v>2702878.8319999999</v>
      </c>
      <c r="AW215">
        <v>2714139.0959999999</v>
      </c>
    </row>
    <row r="216" spans="2:49" x14ac:dyDescent="0.35">
      <c r="B216" s="274" t="s">
        <v>315</v>
      </c>
      <c r="C216">
        <v>0.96864644472622397</v>
      </c>
      <c r="D216">
        <v>0.984198376713873</v>
      </c>
      <c r="E216">
        <v>1</v>
      </c>
      <c r="F216">
        <v>0.9939049955</v>
      </c>
      <c r="G216">
        <v>0.96010792960000002</v>
      </c>
      <c r="H216">
        <v>0.92135235500000001</v>
      </c>
      <c r="I216">
        <v>0.90827753570000003</v>
      </c>
      <c r="J216">
        <v>0.88359626059999996</v>
      </c>
      <c r="K216">
        <v>0.84942945609999998</v>
      </c>
      <c r="L216">
        <v>0.82232034909999996</v>
      </c>
      <c r="M216">
        <v>0.80591215780000003</v>
      </c>
      <c r="N216">
        <v>0.79919016789999997</v>
      </c>
      <c r="O216">
        <v>0.77663572430000005</v>
      </c>
      <c r="P216">
        <v>0.73677225099999999</v>
      </c>
      <c r="Q216">
        <v>0.68432685260000004</v>
      </c>
      <c r="R216">
        <v>0.63539177719999995</v>
      </c>
      <c r="S216">
        <v>0.61454439810000006</v>
      </c>
      <c r="T216">
        <v>0.60981408680000004</v>
      </c>
      <c r="U216">
        <v>0.60286775940000004</v>
      </c>
      <c r="V216">
        <v>0.59781681939999998</v>
      </c>
      <c r="W216">
        <v>0.5863775578</v>
      </c>
      <c r="X216">
        <v>0.57297894469999999</v>
      </c>
      <c r="Y216">
        <v>0.56095013770000002</v>
      </c>
      <c r="Z216">
        <v>0.5520673599</v>
      </c>
      <c r="AA216">
        <v>0.54547174809999999</v>
      </c>
      <c r="AB216">
        <v>0.54011307409999998</v>
      </c>
      <c r="AC216">
        <v>0.53552000209999995</v>
      </c>
      <c r="AD216">
        <v>0.53097811699999997</v>
      </c>
      <c r="AE216">
        <v>0.52616190360000004</v>
      </c>
      <c r="AF216">
        <v>0.52109726109999999</v>
      </c>
      <c r="AG216">
        <v>0.51566892310000001</v>
      </c>
      <c r="AH216">
        <v>0.51014707370000001</v>
      </c>
      <c r="AI216">
        <v>0.50697402869999997</v>
      </c>
      <c r="AJ216">
        <v>0.50346090610000005</v>
      </c>
      <c r="AK216">
        <v>0.49988039950000002</v>
      </c>
      <c r="AL216">
        <v>0.49614047960000002</v>
      </c>
      <c r="AM216">
        <v>0.49236629640000001</v>
      </c>
      <c r="AN216">
        <v>0.48830447249999998</v>
      </c>
      <c r="AO216">
        <v>0.48498862679999999</v>
      </c>
      <c r="AP216">
        <v>0.48023413799999998</v>
      </c>
      <c r="AQ216">
        <v>0.4793280231</v>
      </c>
      <c r="AR216">
        <v>0.47442588959999998</v>
      </c>
      <c r="AS216">
        <v>0.46971134530000003</v>
      </c>
      <c r="AT216">
        <v>0.46842311879999998</v>
      </c>
      <c r="AU216" s="39">
        <v>0.46417751019999998</v>
      </c>
      <c r="AV216">
        <v>0.46032699770000002</v>
      </c>
      <c r="AW216">
        <v>0.46054330599999999</v>
      </c>
    </row>
    <row r="217" spans="2:49" x14ac:dyDescent="0.3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8257684.142</v>
      </c>
      <c r="G217">
        <v>8002155.5039999997</v>
      </c>
      <c r="H217">
        <v>7306262.0630000001</v>
      </c>
      <c r="I217">
        <v>7065688.4179999996</v>
      </c>
      <c r="J217">
        <v>6891933.2570000002</v>
      </c>
      <c r="K217">
        <v>6632575.0190000003</v>
      </c>
      <c r="L217">
        <v>6287480.6260000002</v>
      </c>
      <c r="M217">
        <v>5954757.409</v>
      </c>
      <c r="N217">
        <v>5589405.4979999997</v>
      </c>
      <c r="O217">
        <v>5783314.9309999999</v>
      </c>
      <c r="P217">
        <v>6074292.6469999999</v>
      </c>
      <c r="Q217">
        <v>6363474.3310000002</v>
      </c>
      <c r="R217">
        <v>6457424.7029999997</v>
      </c>
      <c r="S217">
        <v>8857745.2190000005</v>
      </c>
      <c r="T217">
        <v>6974942.2259999998</v>
      </c>
      <c r="U217">
        <v>4815241.1710000001</v>
      </c>
      <c r="V217">
        <v>2808404.3939999999</v>
      </c>
      <c r="W217">
        <v>2603057.1340000001</v>
      </c>
      <c r="X217">
        <v>2535769.7719999999</v>
      </c>
      <c r="Y217">
        <v>2500403.1570000001</v>
      </c>
      <c r="Z217">
        <v>2468717.1349999998</v>
      </c>
      <c r="AA217">
        <v>2439295.3509999998</v>
      </c>
      <c r="AB217">
        <v>2412924.3840000001</v>
      </c>
      <c r="AC217">
        <v>2388691.6439999999</v>
      </c>
      <c r="AD217">
        <v>2376133.2220000001</v>
      </c>
      <c r="AE217">
        <v>2368890.04</v>
      </c>
      <c r="AF217">
        <v>2365738.9559999998</v>
      </c>
      <c r="AG217">
        <v>2365306.9180000001</v>
      </c>
      <c r="AH217">
        <v>2367545.1869999999</v>
      </c>
      <c r="AI217">
        <v>2384783.298</v>
      </c>
      <c r="AJ217">
        <v>2403072.8119999999</v>
      </c>
      <c r="AK217">
        <v>2422125.0440000002</v>
      </c>
      <c r="AL217">
        <v>2441245.1910000001</v>
      </c>
      <c r="AM217">
        <v>2460515.264</v>
      </c>
      <c r="AN217">
        <v>2479072.4360000002</v>
      </c>
      <c r="AO217">
        <v>2500362.0419999999</v>
      </c>
      <c r="AP217">
        <v>2514823.9449999998</v>
      </c>
      <c r="AQ217">
        <v>2545587.9410000001</v>
      </c>
      <c r="AR217">
        <v>2556328.5759999999</v>
      </c>
      <c r="AS217">
        <v>3413601.7990000001</v>
      </c>
      <c r="AT217">
        <v>4411142.7319999998</v>
      </c>
      <c r="AU217">
        <v>5398396.6809999999</v>
      </c>
      <c r="AV217">
        <v>6385548.4740000004</v>
      </c>
      <c r="AW217">
        <v>7438637.0029999996</v>
      </c>
    </row>
    <row r="218" spans="2:49" x14ac:dyDescent="0.3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480598.65279999998</v>
      </c>
      <c r="G218">
        <v>469285.08840000001</v>
      </c>
      <c r="H218">
        <v>452528.2254</v>
      </c>
      <c r="I218">
        <v>461122.55170000001</v>
      </c>
      <c r="J218">
        <v>522322.79109999997</v>
      </c>
      <c r="K218">
        <v>571572.09360000002</v>
      </c>
      <c r="L218">
        <v>634657.44440000004</v>
      </c>
      <c r="M218">
        <v>717608.55390000006</v>
      </c>
      <c r="N218">
        <v>822821.07380000001</v>
      </c>
      <c r="O218">
        <v>787687.23750000005</v>
      </c>
      <c r="P218">
        <v>725011.60430000001</v>
      </c>
      <c r="Q218">
        <v>638043.82889999996</v>
      </c>
      <c r="R218">
        <v>555921.43110000005</v>
      </c>
      <c r="S218">
        <v>271341.1447</v>
      </c>
      <c r="T218">
        <v>247899.1127</v>
      </c>
      <c r="U218">
        <v>228465.34239999999</v>
      </c>
      <c r="V218">
        <v>210894.6906</v>
      </c>
      <c r="W218">
        <v>213416.11240000001</v>
      </c>
      <c r="X218">
        <v>215153.06159999999</v>
      </c>
      <c r="Y218">
        <v>210529.47820000001</v>
      </c>
      <c r="Z218">
        <v>207121.8186</v>
      </c>
      <c r="AA218">
        <v>204268.51639999999</v>
      </c>
      <c r="AB218">
        <v>201795.3806</v>
      </c>
      <c r="AC218">
        <v>199489.5105</v>
      </c>
      <c r="AD218">
        <v>197770.5649</v>
      </c>
      <c r="AE218">
        <v>195964.22649999999</v>
      </c>
      <c r="AF218">
        <v>194776.42480000001</v>
      </c>
      <c r="AG218">
        <v>193195.72769999999</v>
      </c>
      <c r="AH218">
        <v>191715.12160000001</v>
      </c>
      <c r="AI218">
        <v>190749.99530000001</v>
      </c>
      <c r="AJ218">
        <v>189878.81570000001</v>
      </c>
      <c r="AK218">
        <v>189113.19779999999</v>
      </c>
      <c r="AL218">
        <v>188394.26019999999</v>
      </c>
      <c r="AM218">
        <v>187708.2426</v>
      </c>
      <c r="AN218">
        <v>187055.71900000001</v>
      </c>
      <c r="AO218">
        <v>186708.9037</v>
      </c>
      <c r="AP218">
        <v>185725.70439999999</v>
      </c>
      <c r="AQ218">
        <v>186489.71119999999</v>
      </c>
      <c r="AR218">
        <v>185134.75589999999</v>
      </c>
      <c r="AS218">
        <v>184437.96979999999</v>
      </c>
      <c r="AT218">
        <v>185436.09450000001</v>
      </c>
      <c r="AU218">
        <v>184457.36180000001</v>
      </c>
      <c r="AV218">
        <v>183672.61559999999</v>
      </c>
      <c r="AW218">
        <v>185142.07509999999</v>
      </c>
    </row>
    <row r="219" spans="2:49" x14ac:dyDescent="0.3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257691815.59999999</v>
      </c>
      <c r="G219">
        <v>243686541.40000001</v>
      </c>
      <c r="H219">
        <v>223719539</v>
      </c>
      <c r="I219">
        <v>226813010.90000001</v>
      </c>
      <c r="J219">
        <v>222777539.90000001</v>
      </c>
      <c r="K219">
        <v>209541301.40000001</v>
      </c>
      <c r="L219">
        <v>202617294.09999999</v>
      </c>
      <c r="M219">
        <v>200961887.69999999</v>
      </c>
      <c r="N219">
        <v>200129450</v>
      </c>
      <c r="O219">
        <v>198820924.09999999</v>
      </c>
      <c r="P219">
        <v>192041114</v>
      </c>
      <c r="Q219">
        <v>182477609</v>
      </c>
      <c r="R219">
        <v>175652723.69999999</v>
      </c>
      <c r="S219">
        <v>169530667.90000001</v>
      </c>
      <c r="T219">
        <v>167608936.40000001</v>
      </c>
      <c r="U219">
        <v>166096431.40000001</v>
      </c>
      <c r="V219">
        <v>165408752.5</v>
      </c>
      <c r="W219">
        <v>162947070.19999999</v>
      </c>
      <c r="X219">
        <v>159681622.09999999</v>
      </c>
      <c r="Y219">
        <v>157797504.40000001</v>
      </c>
      <c r="Z219">
        <v>157159094.40000001</v>
      </c>
      <c r="AA219">
        <v>157337860.5</v>
      </c>
      <c r="AB219">
        <v>158110793.80000001</v>
      </c>
      <c r="AC219">
        <v>159272234.59999999</v>
      </c>
      <c r="AD219">
        <v>159942326.90000001</v>
      </c>
      <c r="AE219">
        <v>160531892.80000001</v>
      </c>
      <c r="AF219">
        <v>160714027.59999999</v>
      </c>
      <c r="AG219">
        <v>161059422.30000001</v>
      </c>
      <c r="AH219">
        <v>161384415.69999999</v>
      </c>
      <c r="AI219">
        <v>161609833</v>
      </c>
      <c r="AJ219">
        <v>161733508.90000001</v>
      </c>
      <c r="AK219">
        <v>161891184.5</v>
      </c>
      <c r="AL219">
        <v>162050800.30000001</v>
      </c>
      <c r="AM219">
        <v>162259879.80000001</v>
      </c>
      <c r="AN219">
        <v>162350913.59999999</v>
      </c>
      <c r="AO219">
        <v>163416475</v>
      </c>
      <c r="AP219">
        <v>162362470.59999999</v>
      </c>
      <c r="AQ219">
        <v>166443924.59999999</v>
      </c>
      <c r="AR219">
        <v>164399054.19999999</v>
      </c>
      <c r="AS219">
        <v>164089346.19999999</v>
      </c>
      <c r="AT219">
        <v>168245862</v>
      </c>
      <c r="AU219">
        <v>167693035.09999999</v>
      </c>
      <c r="AV219">
        <v>168023719</v>
      </c>
      <c r="AW219">
        <v>173052278.90000001</v>
      </c>
    </row>
    <row r="220" spans="2:49" x14ac:dyDescent="0.3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41572597.240000002</v>
      </c>
      <c r="G220">
        <v>37518804.399999999</v>
      </c>
      <c r="H220">
        <v>32585839.309999999</v>
      </c>
      <c r="I220">
        <v>32810371</v>
      </c>
      <c r="J220">
        <v>31683587.390000001</v>
      </c>
      <c r="K220">
        <v>30061141.84</v>
      </c>
      <c r="L220">
        <v>29975831.609999999</v>
      </c>
      <c r="M220">
        <v>29707381.640000001</v>
      </c>
      <c r="N220">
        <v>28769084.559999999</v>
      </c>
      <c r="O220">
        <v>24935639.16</v>
      </c>
      <c r="P220">
        <v>21298774.129999999</v>
      </c>
      <c r="Q220">
        <v>18793822.920000002</v>
      </c>
      <c r="R220">
        <v>17074294.760000002</v>
      </c>
      <c r="S220">
        <v>11967366.640000001</v>
      </c>
      <c r="T220">
        <v>10914860.32</v>
      </c>
      <c r="U220">
        <v>10382648.810000001</v>
      </c>
      <c r="V220">
        <v>10038847.67</v>
      </c>
      <c r="W220">
        <v>9910116.6009999998</v>
      </c>
      <c r="X220">
        <v>9796350.1099999994</v>
      </c>
      <c r="Y220">
        <v>9912254.6079999898</v>
      </c>
      <c r="Z220">
        <v>10070988.48</v>
      </c>
      <c r="AA220">
        <v>10251142.289999999</v>
      </c>
      <c r="AB220">
        <v>10450727.369999999</v>
      </c>
      <c r="AC220">
        <v>10666401.550000001</v>
      </c>
      <c r="AD220">
        <v>10890040.67</v>
      </c>
      <c r="AE220">
        <v>11112219.279999999</v>
      </c>
      <c r="AF220">
        <v>11333341.41</v>
      </c>
      <c r="AG220">
        <v>11553686.51</v>
      </c>
      <c r="AH220">
        <v>11776847.48</v>
      </c>
      <c r="AI220">
        <v>11994323.24</v>
      </c>
      <c r="AJ220">
        <v>12212120.68</v>
      </c>
      <c r="AK220">
        <v>12436181.949999999</v>
      </c>
      <c r="AL220">
        <v>12663831.17</v>
      </c>
      <c r="AM220">
        <v>12894979.140000001</v>
      </c>
      <c r="AN220">
        <v>13127585.17</v>
      </c>
      <c r="AO220">
        <v>13369082.460000001</v>
      </c>
      <c r="AP220">
        <v>13592751.32</v>
      </c>
      <c r="AQ220">
        <v>13872405.02</v>
      </c>
      <c r="AR220">
        <v>14088331.140000001</v>
      </c>
      <c r="AS220">
        <v>14322098.65</v>
      </c>
      <c r="AT220">
        <v>14620677.99</v>
      </c>
      <c r="AU220">
        <v>14866785.039999999</v>
      </c>
      <c r="AV220">
        <v>15126389.890000001</v>
      </c>
      <c r="AW220">
        <v>15475635.41</v>
      </c>
    </row>
    <row r="221" spans="2:49" x14ac:dyDescent="0.3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163103575.19999999</v>
      </c>
      <c r="G221">
        <v>154353956.69999999</v>
      </c>
      <c r="H221">
        <v>142540125</v>
      </c>
      <c r="I221">
        <v>143956498.80000001</v>
      </c>
      <c r="J221">
        <v>140533166.59999999</v>
      </c>
      <c r="K221">
        <v>130687844.09999999</v>
      </c>
      <c r="L221">
        <v>124950290.09999999</v>
      </c>
      <c r="M221">
        <v>123555026.40000001</v>
      </c>
      <c r="N221">
        <v>122920935.3</v>
      </c>
      <c r="O221">
        <v>124650231.2</v>
      </c>
      <c r="P221">
        <v>122538748.2</v>
      </c>
      <c r="Q221">
        <v>118470232.8</v>
      </c>
      <c r="R221">
        <v>116619896</v>
      </c>
      <c r="S221">
        <v>115801330.8</v>
      </c>
      <c r="T221">
        <v>118119321.40000001</v>
      </c>
      <c r="U221">
        <v>120288060</v>
      </c>
      <c r="V221">
        <v>122628235.2</v>
      </c>
      <c r="W221">
        <v>121401344.59999999</v>
      </c>
      <c r="X221">
        <v>119206987</v>
      </c>
      <c r="Y221">
        <v>117623026.90000001</v>
      </c>
      <c r="Z221">
        <v>116980674.5</v>
      </c>
      <c r="AA221">
        <v>117039786.5</v>
      </c>
      <c r="AB221">
        <v>117651632</v>
      </c>
      <c r="AC221">
        <v>118629778.3</v>
      </c>
      <c r="AD221">
        <v>118961270.2</v>
      </c>
      <c r="AE221">
        <v>119234831.7</v>
      </c>
      <c r="AF221">
        <v>119111510.5</v>
      </c>
      <c r="AG221">
        <v>119163876.59999999</v>
      </c>
      <c r="AH221">
        <v>119186098.8</v>
      </c>
      <c r="AI221">
        <v>118932602.90000001</v>
      </c>
      <c r="AJ221">
        <v>118565456.09999999</v>
      </c>
      <c r="AK221">
        <v>118210667.90000001</v>
      </c>
      <c r="AL221">
        <v>117853597.7</v>
      </c>
      <c r="AM221">
        <v>117538579.8</v>
      </c>
      <c r="AN221">
        <v>117212974.90000001</v>
      </c>
      <c r="AO221">
        <v>117793976.7</v>
      </c>
      <c r="AP221">
        <v>116407186.7</v>
      </c>
      <c r="AQ221">
        <v>119737205.09999999</v>
      </c>
      <c r="AR221">
        <v>117440004.40000001</v>
      </c>
      <c r="AS221">
        <v>115998236.59999999</v>
      </c>
      <c r="AT221">
        <v>118467790.5</v>
      </c>
      <c r="AU221">
        <v>116682791.90000001</v>
      </c>
      <c r="AV221">
        <v>115737327.09999999</v>
      </c>
      <c r="AW221">
        <v>118864534.59999999</v>
      </c>
    </row>
    <row r="222" spans="2:49" x14ac:dyDescent="0.35">
      <c r="B222" t="s">
        <v>321</v>
      </c>
      <c r="C222">
        <v>50816086.547106199</v>
      </c>
      <c r="D222">
        <v>51631955.253548898</v>
      </c>
      <c r="E222">
        <v>52460923</v>
      </c>
      <c r="F222">
        <v>53015643.119999997</v>
      </c>
      <c r="G222">
        <v>51813780.340000004</v>
      </c>
      <c r="H222">
        <v>48593574.68</v>
      </c>
      <c r="I222">
        <v>50046141.060000002</v>
      </c>
      <c r="J222">
        <v>50560786</v>
      </c>
      <c r="K222">
        <v>48792315.439999998</v>
      </c>
      <c r="L222">
        <v>47691172.409999996</v>
      </c>
      <c r="M222">
        <v>47699479.590000004</v>
      </c>
      <c r="N222">
        <v>48439430.079999998</v>
      </c>
      <c r="O222">
        <v>49235053.799999997</v>
      </c>
      <c r="P222">
        <v>48203591.68</v>
      </c>
      <c r="Q222">
        <v>45213553.270000003</v>
      </c>
      <c r="R222">
        <v>41958532.909999996</v>
      </c>
      <c r="S222">
        <v>41761970.450000003</v>
      </c>
      <c r="T222">
        <v>38574754.68</v>
      </c>
      <c r="U222">
        <v>35425722.590000004</v>
      </c>
      <c r="V222">
        <v>32741669.579999998</v>
      </c>
      <c r="W222">
        <v>31635609.07</v>
      </c>
      <c r="X222">
        <v>30678285</v>
      </c>
      <c r="Y222">
        <v>30262222.890000001</v>
      </c>
      <c r="Z222">
        <v>30107431.350000001</v>
      </c>
      <c r="AA222">
        <v>30046931.68</v>
      </c>
      <c r="AB222">
        <v>30008434.460000001</v>
      </c>
      <c r="AC222">
        <v>29976054.68</v>
      </c>
      <c r="AD222">
        <v>30091015.960000001</v>
      </c>
      <c r="AE222">
        <v>30184841.739999998</v>
      </c>
      <c r="AF222">
        <v>30269175.75</v>
      </c>
      <c r="AG222">
        <v>30341859.190000001</v>
      </c>
      <c r="AH222">
        <v>30421469.399999999</v>
      </c>
      <c r="AI222">
        <v>30682906.899999999</v>
      </c>
      <c r="AJ222">
        <v>30955932.079999998</v>
      </c>
      <c r="AK222">
        <v>31244334.66</v>
      </c>
      <c r="AL222">
        <v>31533371.440000001</v>
      </c>
      <c r="AM222">
        <v>31826320.91</v>
      </c>
      <c r="AN222">
        <v>32010353.460000001</v>
      </c>
      <c r="AO222">
        <v>32253415.809999999</v>
      </c>
      <c r="AP222">
        <v>32362532.559999999</v>
      </c>
      <c r="AQ222">
        <v>32834314.469999999</v>
      </c>
      <c r="AR222">
        <v>32870718.649999999</v>
      </c>
      <c r="AS222">
        <v>33769010.960000001</v>
      </c>
      <c r="AT222">
        <v>35157393.549999997</v>
      </c>
      <c r="AU222">
        <v>36143458.140000001</v>
      </c>
      <c r="AV222">
        <v>37160002.020000003</v>
      </c>
      <c r="AW222">
        <v>38712108.869999997</v>
      </c>
    </row>
    <row r="223" spans="2:49" x14ac:dyDescent="0.3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415499558</v>
      </c>
      <c r="G223">
        <v>396874484.10000002</v>
      </c>
      <c r="H223">
        <v>376396914.10000002</v>
      </c>
      <c r="I223">
        <v>376231161.60000002</v>
      </c>
      <c r="J223">
        <v>368348277.39999998</v>
      </c>
      <c r="K223">
        <v>350568084</v>
      </c>
      <c r="L223">
        <v>340194241.80000001</v>
      </c>
      <c r="M223">
        <v>335624564.69999999</v>
      </c>
      <c r="N223">
        <v>333435541</v>
      </c>
      <c r="O223">
        <v>330195576.60000002</v>
      </c>
      <c r="P223">
        <v>319850662.19999999</v>
      </c>
      <c r="Q223">
        <v>305674041.60000002</v>
      </c>
      <c r="R223">
        <v>295242664.89999998</v>
      </c>
      <c r="S223">
        <v>288788431.80000001</v>
      </c>
      <c r="T223">
        <v>284944549.19999999</v>
      </c>
      <c r="U223">
        <v>281208954.30000001</v>
      </c>
      <c r="V223">
        <v>277999212</v>
      </c>
      <c r="W223">
        <v>272690179.80000001</v>
      </c>
      <c r="X223">
        <v>266337516.19999999</v>
      </c>
      <c r="Y223">
        <v>262056791.40000001</v>
      </c>
      <c r="Z223">
        <v>259229147.5</v>
      </c>
      <c r="AA223">
        <v>257376150</v>
      </c>
      <c r="AB223">
        <v>256205781</v>
      </c>
      <c r="AC223">
        <v>255457540</v>
      </c>
      <c r="AD223">
        <v>254161559.69999999</v>
      </c>
      <c r="AE223">
        <v>252707077.30000001</v>
      </c>
      <c r="AF223">
        <v>250769530.09999999</v>
      </c>
      <c r="AG223">
        <v>248914080.80000001</v>
      </c>
      <c r="AH223">
        <v>246971403.90000001</v>
      </c>
      <c r="AI223">
        <v>244939257.09999999</v>
      </c>
      <c r="AJ223">
        <v>242743994.5</v>
      </c>
      <c r="AK223">
        <v>240535150.59999999</v>
      </c>
      <c r="AL223">
        <v>238286681.5</v>
      </c>
      <c r="AM223">
        <v>236059913.09999999</v>
      </c>
      <c r="AN223">
        <v>233666035.30000001</v>
      </c>
      <c r="AO223">
        <v>232262511.69999999</v>
      </c>
      <c r="AP223">
        <v>228724341</v>
      </c>
      <c r="AQ223">
        <v>230426053</v>
      </c>
      <c r="AR223">
        <v>225945560.30000001</v>
      </c>
      <c r="AS223">
        <v>223257893.30000001</v>
      </c>
      <c r="AT223">
        <v>225158187.30000001</v>
      </c>
      <c r="AU223">
        <v>222332201.59999999</v>
      </c>
      <c r="AV223">
        <v>220475560.90000001</v>
      </c>
      <c r="AW223">
        <v>223477523</v>
      </c>
    </row>
    <row r="224" spans="2:49" x14ac:dyDescent="0.3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42679632.670000002</v>
      </c>
      <c r="G224">
        <v>38596787.700000003</v>
      </c>
      <c r="H224">
        <v>33634387.939999998</v>
      </c>
      <c r="I224">
        <v>33834642.710000001</v>
      </c>
      <c r="J224">
        <v>32683705.149999999</v>
      </c>
      <c r="K224">
        <v>31034501.16</v>
      </c>
      <c r="L224">
        <v>30920020.879999999</v>
      </c>
      <c r="M224">
        <v>30623409.329999998</v>
      </c>
      <c r="N224">
        <v>29660735.23</v>
      </c>
      <c r="O224">
        <v>25809417.449999999</v>
      </c>
      <c r="P224">
        <v>22158287.969999999</v>
      </c>
      <c r="Q224">
        <v>19637698.93</v>
      </c>
      <c r="R224">
        <v>17896248.190000001</v>
      </c>
      <c r="S224">
        <v>12767418.289999999</v>
      </c>
      <c r="T224">
        <v>11694113.24</v>
      </c>
      <c r="U224">
        <v>11141415.890000001</v>
      </c>
      <c r="V224">
        <v>10773889.49</v>
      </c>
      <c r="W224">
        <v>10620582.060000001</v>
      </c>
      <c r="X224">
        <v>10480568.199999999</v>
      </c>
      <c r="Y224">
        <v>10570638.15</v>
      </c>
      <c r="Z224">
        <v>10705889.33</v>
      </c>
      <c r="AA224">
        <v>10865491.199999999</v>
      </c>
      <c r="AB224">
        <v>11047194.5</v>
      </c>
      <c r="AC224">
        <v>11247181.16</v>
      </c>
      <c r="AD224">
        <v>11456880.220000001</v>
      </c>
      <c r="AE224">
        <v>11666478.279999999</v>
      </c>
      <c r="AF224">
        <v>11876080.710000001</v>
      </c>
      <c r="AG224">
        <v>12085754.48</v>
      </c>
      <c r="AH224">
        <v>12298956.49</v>
      </c>
      <c r="AI224">
        <v>12507040.49</v>
      </c>
      <c r="AJ224">
        <v>12715854.630000001</v>
      </c>
      <c r="AK224">
        <v>12931252.43</v>
      </c>
      <c r="AL224">
        <v>13150496.49</v>
      </c>
      <c r="AM224">
        <v>13373453.23</v>
      </c>
      <c r="AN224">
        <v>13598045.689999999</v>
      </c>
      <c r="AO224">
        <v>13831642.960000001</v>
      </c>
      <c r="AP224">
        <v>14047498.939999999</v>
      </c>
      <c r="AQ224">
        <v>14319434.390000001</v>
      </c>
      <c r="AR224">
        <v>14527793.6</v>
      </c>
      <c r="AS224">
        <v>14754016.470000001</v>
      </c>
      <c r="AT224">
        <v>15045048.77</v>
      </c>
      <c r="AU224">
        <v>15283651.289999999</v>
      </c>
      <c r="AV224">
        <v>15535692.59</v>
      </c>
      <c r="AW224">
        <v>15877452.35</v>
      </c>
    </row>
    <row r="225" spans="2:49" x14ac:dyDescent="0.3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281123577</v>
      </c>
      <c r="G225">
        <v>268801557.39999998</v>
      </c>
      <c r="H225">
        <v>256887129.80000001</v>
      </c>
      <c r="I225">
        <v>255273655.30000001</v>
      </c>
      <c r="J225">
        <v>248928819</v>
      </c>
      <c r="K225">
        <v>235960335.80000001</v>
      </c>
      <c r="L225">
        <v>227745305.30000001</v>
      </c>
      <c r="M225">
        <v>224110662</v>
      </c>
      <c r="N225">
        <v>222492734.30000001</v>
      </c>
      <c r="O225">
        <v>223183342.09999999</v>
      </c>
      <c r="P225">
        <v>219240050.40000001</v>
      </c>
      <c r="Q225">
        <v>213136314.5</v>
      </c>
      <c r="R225">
        <v>210207681.90000001</v>
      </c>
      <c r="S225">
        <v>211124934.80000001</v>
      </c>
      <c r="T225">
        <v>212407520.80000001</v>
      </c>
      <c r="U225">
        <v>212872905.90000001</v>
      </c>
      <c r="V225">
        <v>213246858.80000001</v>
      </c>
      <c r="W225">
        <v>209928947.30000001</v>
      </c>
      <c r="X225">
        <v>205454390.80000001</v>
      </c>
      <c r="Y225">
        <v>201994200.5</v>
      </c>
      <c r="Z225">
        <v>199672152.69999999</v>
      </c>
      <c r="AA225">
        <v>198177696.80000001</v>
      </c>
      <c r="AB225">
        <v>197291991.09999999</v>
      </c>
      <c r="AC225">
        <v>196772402.90000001</v>
      </c>
      <c r="AD225">
        <v>195529426.80000001</v>
      </c>
      <c r="AE225">
        <v>194144086.19999999</v>
      </c>
      <c r="AF225">
        <v>192271146.80000001</v>
      </c>
      <c r="AG225">
        <v>190481244.19999999</v>
      </c>
      <c r="AH225">
        <v>188576107.69999999</v>
      </c>
      <c r="AI225">
        <v>186282655.80000001</v>
      </c>
      <c r="AJ225">
        <v>183802153.40000001</v>
      </c>
      <c r="AK225">
        <v>181275485.5</v>
      </c>
      <c r="AL225">
        <v>178700311.69999999</v>
      </c>
      <c r="AM225">
        <v>176134168.19999999</v>
      </c>
      <c r="AN225">
        <v>173523099.69999999</v>
      </c>
      <c r="AO225">
        <v>171818599.90000001</v>
      </c>
      <c r="AP225">
        <v>168154420.59999999</v>
      </c>
      <c r="AQ225">
        <v>169243426.90000001</v>
      </c>
      <c r="AR225">
        <v>164736702.80000001</v>
      </c>
      <c r="AS225">
        <v>161123891.30000001</v>
      </c>
      <c r="AT225">
        <v>161490235.09999999</v>
      </c>
      <c r="AU225">
        <v>157664043.19999999</v>
      </c>
      <c r="AV225">
        <v>154747670.80000001</v>
      </c>
      <c r="AW225">
        <v>155996991.90000001</v>
      </c>
    </row>
    <row r="226" spans="2:49" x14ac:dyDescent="0.3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91696348.400000006</v>
      </c>
      <c r="G226">
        <v>89476139.060000002</v>
      </c>
      <c r="H226">
        <v>85875396.340000004</v>
      </c>
      <c r="I226">
        <v>87122863.579999998</v>
      </c>
      <c r="J226">
        <v>86735753.239999995</v>
      </c>
      <c r="K226">
        <v>83573247.049999997</v>
      </c>
      <c r="L226">
        <v>81528915.560000002</v>
      </c>
      <c r="M226">
        <v>80890493.450000003</v>
      </c>
      <c r="N226">
        <v>81282071.469999999</v>
      </c>
      <c r="O226">
        <v>81202817.030000001</v>
      </c>
      <c r="P226">
        <v>78452323.819999903</v>
      </c>
      <c r="Q226">
        <v>72900028.150000006</v>
      </c>
      <c r="R226">
        <v>67138734.819999903</v>
      </c>
      <c r="S226">
        <v>64896078.619999997</v>
      </c>
      <c r="T226">
        <v>60842915.149999999</v>
      </c>
      <c r="U226">
        <v>57194632.530000001</v>
      </c>
      <c r="V226">
        <v>53978463.75</v>
      </c>
      <c r="W226">
        <v>52140650.399999999</v>
      </c>
      <c r="X226">
        <v>50402557.170000002</v>
      </c>
      <c r="Y226">
        <v>49491952.799999997</v>
      </c>
      <c r="Z226">
        <v>48851105.43</v>
      </c>
      <c r="AA226">
        <v>48332961.969999999</v>
      </c>
      <c r="AB226">
        <v>47866595.390000001</v>
      </c>
      <c r="AC226">
        <v>47437956.009999998</v>
      </c>
      <c r="AD226">
        <v>47175252.659999996</v>
      </c>
      <c r="AE226">
        <v>46896512.789999999</v>
      </c>
      <c r="AF226">
        <v>46622302.509999998</v>
      </c>
      <c r="AG226">
        <v>46347082.119999997</v>
      </c>
      <c r="AH226">
        <v>46096339.670000002</v>
      </c>
      <c r="AI226">
        <v>46149560.770000003</v>
      </c>
      <c r="AJ226">
        <v>46225986.469999999</v>
      </c>
      <c r="AK226">
        <v>46328412.649999999</v>
      </c>
      <c r="AL226">
        <v>46435873.32</v>
      </c>
      <c r="AM226">
        <v>46552291.630000003</v>
      </c>
      <c r="AN226">
        <v>46544889.939999998</v>
      </c>
      <c r="AO226">
        <v>46612268.759999998</v>
      </c>
      <c r="AP226">
        <v>46522421.439999998</v>
      </c>
      <c r="AQ226">
        <v>46863191.740000002</v>
      </c>
      <c r="AR226">
        <v>46681063.899999999</v>
      </c>
      <c r="AS226">
        <v>47379985.520000003</v>
      </c>
      <c r="AT226">
        <v>48622903.409999996</v>
      </c>
      <c r="AU226">
        <v>49384507.039999999</v>
      </c>
      <c r="AV226">
        <v>50192197.490000002</v>
      </c>
      <c r="AW226">
        <v>51603078.770000003</v>
      </c>
    </row>
    <row r="227" spans="2:49" x14ac:dyDescent="0.3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443095861.30000001</v>
      </c>
      <c r="G227">
        <v>423919459.5</v>
      </c>
      <c r="H227">
        <v>400741444.69999999</v>
      </c>
      <c r="I227">
        <v>401541980.89999998</v>
      </c>
      <c r="J227">
        <v>394360055.80000001</v>
      </c>
      <c r="K227">
        <v>375998273.69999999</v>
      </c>
      <c r="L227">
        <v>365380160.69999999</v>
      </c>
      <c r="M227">
        <v>360868088.69999999</v>
      </c>
      <c r="N227">
        <v>358786099.19999999</v>
      </c>
      <c r="O227">
        <v>356148282.30000001</v>
      </c>
      <c r="P227">
        <v>346296894</v>
      </c>
      <c r="Q227">
        <v>332533485.39999998</v>
      </c>
      <c r="R227">
        <v>322489264.5</v>
      </c>
      <c r="S227">
        <v>316734044</v>
      </c>
      <c r="T227">
        <v>312963603.39999998</v>
      </c>
      <c r="U227">
        <v>309296010.19999999</v>
      </c>
      <c r="V227">
        <v>306551939</v>
      </c>
      <c r="W227">
        <v>301340983.30000001</v>
      </c>
      <c r="X227">
        <v>295065666.30000001</v>
      </c>
      <c r="Y227">
        <v>290799869.69999999</v>
      </c>
      <c r="Z227">
        <v>288143476.39999998</v>
      </c>
      <c r="AA227">
        <v>286510913.30000001</v>
      </c>
      <c r="AB227">
        <v>285586316.69999999</v>
      </c>
      <c r="AC227">
        <v>285114960.60000002</v>
      </c>
      <c r="AD227">
        <v>284160215.89999998</v>
      </c>
      <c r="AE227">
        <v>283049116.60000002</v>
      </c>
      <c r="AF227">
        <v>281464576.30000001</v>
      </c>
      <c r="AG227">
        <v>279972564.5</v>
      </c>
      <c r="AH227">
        <v>278433430.69999999</v>
      </c>
      <c r="AI227">
        <v>276794207.19999999</v>
      </c>
      <c r="AJ227">
        <v>274986598.5</v>
      </c>
      <c r="AK227">
        <v>273207168</v>
      </c>
      <c r="AL227">
        <v>271393324.60000002</v>
      </c>
      <c r="AM227">
        <v>269602154.89999998</v>
      </c>
      <c r="AN227">
        <v>267656012.5</v>
      </c>
      <c r="AO227">
        <v>266717271.19999999</v>
      </c>
      <c r="AP227">
        <v>263597180.80000001</v>
      </c>
      <c r="AQ227">
        <v>265903733.30000001</v>
      </c>
      <c r="AR227">
        <v>261836324.5</v>
      </c>
      <c r="AS227">
        <v>259580194</v>
      </c>
      <c r="AT227">
        <v>262072802.90000001</v>
      </c>
      <c r="AU227">
        <v>259668565.30000001</v>
      </c>
      <c r="AV227">
        <v>258250081.69999999</v>
      </c>
      <c r="AW227">
        <v>262003356</v>
      </c>
    </row>
    <row r="228" spans="2:49" x14ac:dyDescent="0.3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274.72021840000002</v>
      </c>
      <c r="G228">
        <v>275.22303499999998</v>
      </c>
      <c r="H228">
        <v>264.42750230000001</v>
      </c>
      <c r="I228">
        <v>273.27189290000001</v>
      </c>
      <c r="J228">
        <v>274.24519670000001</v>
      </c>
      <c r="K228">
        <v>268.39997890000001</v>
      </c>
      <c r="L228">
        <v>263.3227028</v>
      </c>
      <c r="M228">
        <v>260.8927837</v>
      </c>
      <c r="N228">
        <v>258.21138789999998</v>
      </c>
      <c r="O228">
        <v>256.20266830000003</v>
      </c>
      <c r="P228">
        <v>252.79489960000001</v>
      </c>
      <c r="Q228">
        <v>248.17755310000001</v>
      </c>
      <c r="R228">
        <v>242.03244960000001</v>
      </c>
      <c r="S228">
        <v>230.6403147</v>
      </c>
      <c r="T228">
        <v>225.19623630000001</v>
      </c>
      <c r="U228">
        <v>221.2961052</v>
      </c>
      <c r="V228">
        <v>218.2745898</v>
      </c>
      <c r="W228">
        <v>224.64660860000001</v>
      </c>
      <c r="X228">
        <v>231.1649683</v>
      </c>
      <c r="Y228">
        <v>230.42330759999999</v>
      </c>
      <c r="Z228">
        <v>230.39137840000001</v>
      </c>
      <c r="AA228">
        <v>230.85774950000001</v>
      </c>
      <c r="AB228">
        <v>231.38875289999999</v>
      </c>
      <c r="AC228">
        <v>232.17784739999999</v>
      </c>
      <c r="AD228">
        <v>229.4562162</v>
      </c>
      <c r="AE228">
        <v>227.07458</v>
      </c>
      <c r="AF228">
        <v>226.26956240000001</v>
      </c>
      <c r="AG228">
        <v>224.73914500000001</v>
      </c>
      <c r="AH228">
        <v>223.35783369999999</v>
      </c>
      <c r="AI228">
        <v>222.26115089999999</v>
      </c>
      <c r="AJ228">
        <v>221.15154079999999</v>
      </c>
      <c r="AK228">
        <v>220.05971650000001</v>
      </c>
      <c r="AL228">
        <v>218.99114280000001</v>
      </c>
      <c r="AM228">
        <v>217.930014</v>
      </c>
      <c r="AN228">
        <v>217.00449219999999</v>
      </c>
      <c r="AO228">
        <v>216.80983570000001</v>
      </c>
      <c r="AP228">
        <v>214.8837805</v>
      </c>
      <c r="AQ228">
        <v>217.2927359</v>
      </c>
      <c r="AR228">
        <v>214.38085810000001</v>
      </c>
      <c r="AS228">
        <v>212.8933084</v>
      </c>
      <c r="AT228">
        <v>215.4715745</v>
      </c>
      <c r="AU228">
        <v>213.30053269999999</v>
      </c>
      <c r="AV228">
        <v>211.82442570000001</v>
      </c>
      <c r="AW228">
        <v>215.26016799999999</v>
      </c>
    </row>
    <row r="229" spans="2:49" x14ac:dyDescent="0.3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5.7774923170000001</v>
      </c>
      <c r="G229">
        <v>4.9993879789999998</v>
      </c>
      <c r="H229">
        <v>4.2504416760000003</v>
      </c>
      <c r="I229">
        <v>4.5163721109999999</v>
      </c>
      <c r="J229">
        <v>4.4003766850000003</v>
      </c>
      <c r="K229">
        <v>4.2012535030000002</v>
      </c>
      <c r="L229">
        <v>4.4248131610000003</v>
      </c>
      <c r="M229">
        <v>4.5879828659999999</v>
      </c>
      <c r="N229">
        <v>4.5938666509999999</v>
      </c>
      <c r="O229">
        <v>3.925566908</v>
      </c>
      <c r="P229">
        <v>3.2604485510000001</v>
      </c>
      <c r="Q229">
        <v>2.8433755110000001</v>
      </c>
      <c r="R229">
        <v>2.641495747</v>
      </c>
      <c r="S229">
        <v>2.4817315610000001</v>
      </c>
      <c r="T229">
        <v>2.4116555960000001</v>
      </c>
      <c r="U229">
        <v>2.4041688040000002</v>
      </c>
      <c r="V229">
        <v>2.4275120509999999</v>
      </c>
      <c r="W229">
        <v>2.4506555950000002</v>
      </c>
      <c r="X229">
        <v>2.4753716319999999</v>
      </c>
      <c r="Y229">
        <v>2.5017024170000002</v>
      </c>
      <c r="Z229">
        <v>2.5345073679999999</v>
      </c>
      <c r="AA229">
        <v>2.5729890599999998</v>
      </c>
      <c r="AB229">
        <v>2.6168826709999999</v>
      </c>
      <c r="AC229">
        <v>2.6653575059999999</v>
      </c>
      <c r="AD229">
        <v>2.7157347540000001</v>
      </c>
      <c r="AE229">
        <v>2.7657669829999998</v>
      </c>
      <c r="AF229">
        <v>2.8155450449999999</v>
      </c>
      <c r="AG229">
        <v>2.8651289879999999</v>
      </c>
      <c r="AH229">
        <v>2.9154102590000002</v>
      </c>
      <c r="AI229">
        <v>2.9642398980000002</v>
      </c>
      <c r="AJ229">
        <v>3.0131809610000002</v>
      </c>
      <c r="AK229">
        <v>3.0637159239999998</v>
      </c>
      <c r="AL229">
        <v>3.1151924919999998</v>
      </c>
      <c r="AM229">
        <v>3.167586692</v>
      </c>
      <c r="AN229">
        <v>3.220171085</v>
      </c>
      <c r="AO229">
        <v>3.2747483929999999</v>
      </c>
      <c r="AP229">
        <v>3.3254648590000002</v>
      </c>
      <c r="AQ229">
        <v>3.3887407359999999</v>
      </c>
      <c r="AR229">
        <v>3.4378714989999999</v>
      </c>
      <c r="AS229">
        <v>3.4914369249999999</v>
      </c>
      <c r="AT229">
        <v>3.5595552060000002</v>
      </c>
      <c r="AU229">
        <v>3.6163004719999998</v>
      </c>
      <c r="AV229">
        <v>3.6764661169999999</v>
      </c>
      <c r="AW229">
        <v>3.7568827229999999</v>
      </c>
    </row>
    <row r="230" spans="2:49" x14ac:dyDescent="0.3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5.7774923170000001</v>
      </c>
      <c r="G230">
        <v>4.9993879789999998</v>
      </c>
      <c r="H230">
        <v>4.2504416760000003</v>
      </c>
      <c r="I230">
        <v>4.5163721109999999</v>
      </c>
      <c r="J230">
        <v>4.4003766850000003</v>
      </c>
      <c r="K230">
        <v>4.2012535030000002</v>
      </c>
      <c r="L230">
        <v>4.4248131610000003</v>
      </c>
      <c r="M230">
        <v>4.5879828659999999</v>
      </c>
      <c r="N230">
        <v>4.5938666509999999</v>
      </c>
      <c r="O230">
        <v>3.925566908</v>
      </c>
      <c r="P230">
        <v>3.2604485510000001</v>
      </c>
      <c r="Q230">
        <v>2.8433755110000001</v>
      </c>
      <c r="R230">
        <v>2.641495747</v>
      </c>
      <c r="S230">
        <v>2.4817315610000001</v>
      </c>
      <c r="T230">
        <v>2.4116555960000001</v>
      </c>
      <c r="U230">
        <v>2.4041688040000002</v>
      </c>
      <c r="V230">
        <v>2.4275120509999999</v>
      </c>
      <c r="W230">
        <v>2.4506555950000002</v>
      </c>
      <c r="X230">
        <v>2.4753716319999999</v>
      </c>
      <c r="Y230">
        <v>2.5017024170000002</v>
      </c>
      <c r="Z230">
        <v>2.5345073679999999</v>
      </c>
      <c r="AA230">
        <v>2.5729890599999998</v>
      </c>
      <c r="AB230">
        <v>2.6168826709999999</v>
      </c>
      <c r="AC230">
        <v>2.6653575059999999</v>
      </c>
      <c r="AD230">
        <v>2.7157347540000001</v>
      </c>
      <c r="AE230">
        <v>2.7657669829999998</v>
      </c>
      <c r="AF230">
        <v>2.8155450449999999</v>
      </c>
      <c r="AG230">
        <v>2.8651289879999999</v>
      </c>
      <c r="AH230">
        <v>2.9154102590000002</v>
      </c>
      <c r="AI230">
        <v>2.9642398980000002</v>
      </c>
      <c r="AJ230">
        <v>3.0131809610000002</v>
      </c>
      <c r="AK230">
        <v>3.0637159239999998</v>
      </c>
      <c r="AL230">
        <v>3.1151924919999998</v>
      </c>
      <c r="AM230">
        <v>3.167586692</v>
      </c>
      <c r="AN230">
        <v>3.220171085</v>
      </c>
      <c r="AO230">
        <v>3.2747483929999999</v>
      </c>
      <c r="AP230">
        <v>3.3254648590000002</v>
      </c>
      <c r="AQ230">
        <v>3.3887407359999999</v>
      </c>
      <c r="AR230">
        <v>3.4378714989999999</v>
      </c>
      <c r="AS230">
        <v>3.4914369249999999</v>
      </c>
      <c r="AT230">
        <v>3.5595552060000002</v>
      </c>
      <c r="AU230">
        <v>3.6163004719999998</v>
      </c>
      <c r="AV230">
        <v>3.6764661169999999</v>
      </c>
      <c r="AW230">
        <v>3.7568827229999999</v>
      </c>
    </row>
    <row r="231" spans="2:49" x14ac:dyDescent="0.3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88.317586759999998</v>
      </c>
      <c r="G231">
        <v>84.473531249999894</v>
      </c>
      <c r="H231">
        <v>80.765229779999999</v>
      </c>
      <c r="I231">
        <v>80.377110169999995</v>
      </c>
      <c r="J231">
        <v>78.492826320000006</v>
      </c>
      <c r="K231">
        <v>74.449679029999999</v>
      </c>
      <c r="L231">
        <v>71.94011107</v>
      </c>
      <c r="M231">
        <v>70.905759489999994</v>
      </c>
      <c r="N231">
        <v>70.502505619999994</v>
      </c>
      <c r="O231">
        <v>70.793236980000003</v>
      </c>
      <c r="P231">
        <v>69.572622719999998</v>
      </c>
      <c r="Q231">
        <v>67.643619000000001</v>
      </c>
      <c r="R231">
        <v>66.740425860000002</v>
      </c>
      <c r="S231">
        <v>67.162672310000005</v>
      </c>
      <c r="T231">
        <v>67.337816739999994</v>
      </c>
      <c r="U231">
        <v>67.242132620000007</v>
      </c>
      <c r="V231">
        <v>67.129554429999999</v>
      </c>
      <c r="W231">
        <v>66.135788410000004</v>
      </c>
      <c r="X231">
        <v>64.8049781</v>
      </c>
      <c r="Y231">
        <v>63.716234870000001</v>
      </c>
      <c r="Z231">
        <v>62.986306519999999</v>
      </c>
      <c r="AA231">
        <v>62.522578420000002</v>
      </c>
      <c r="AB231">
        <v>62.253587750000001</v>
      </c>
      <c r="AC231">
        <v>62.103151750000002</v>
      </c>
      <c r="AD231">
        <v>61.700031469999999</v>
      </c>
      <c r="AE231">
        <v>61.249018849999999</v>
      </c>
      <c r="AF231">
        <v>60.651619889999999</v>
      </c>
      <c r="AG231">
        <v>60.07185535</v>
      </c>
      <c r="AH231">
        <v>59.455034840000003</v>
      </c>
      <c r="AI231">
        <v>58.730697880000001</v>
      </c>
      <c r="AJ231">
        <v>57.948216590000001</v>
      </c>
      <c r="AK231">
        <v>57.151734159999997</v>
      </c>
      <c r="AL231">
        <v>56.339621800000003</v>
      </c>
      <c r="AM231">
        <v>55.531183740000003</v>
      </c>
      <c r="AN231">
        <v>54.6942369</v>
      </c>
      <c r="AO231">
        <v>54.14913756</v>
      </c>
      <c r="AP231">
        <v>52.96906422</v>
      </c>
      <c r="AQ231">
        <v>53.327246819999999</v>
      </c>
      <c r="AR231">
        <v>51.873503190000001</v>
      </c>
      <c r="AS231">
        <v>50.71853917</v>
      </c>
      <c r="AT231">
        <v>50.849241939999999</v>
      </c>
      <c r="AU231">
        <v>49.623870439999997</v>
      </c>
      <c r="AV231">
        <v>48.6933042</v>
      </c>
      <c r="AW231">
        <v>49.105680249999999</v>
      </c>
    </row>
    <row r="232" spans="2:49" x14ac:dyDescent="0.3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1.106456938</v>
      </c>
      <c r="G232">
        <v>1.4521842309999999</v>
      </c>
      <c r="H232">
        <v>1.766862876</v>
      </c>
      <c r="I232">
        <v>2.1368147409999998</v>
      </c>
      <c r="J232">
        <v>2.4726821710000002</v>
      </c>
      <c r="K232">
        <v>2.715747377</v>
      </c>
      <c r="L232">
        <v>2.985944457</v>
      </c>
      <c r="M232">
        <v>3.3029395570000002</v>
      </c>
      <c r="N232">
        <v>3.645101779</v>
      </c>
      <c r="O232">
        <v>3.870118266</v>
      </c>
      <c r="P232">
        <v>4.0216016569999997</v>
      </c>
      <c r="Q232">
        <v>4.1344388040000002</v>
      </c>
      <c r="R232">
        <v>4.313289524</v>
      </c>
      <c r="S232">
        <v>3.3437416400000002</v>
      </c>
      <c r="T232">
        <v>3.5444537390000002</v>
      </c>
      <c r="U232">
        <v>3.7274702510000002</v>
      </c>
      <c r="V232">
        <v>3.905391039</v>
      </c>
      <c r="W232">
        <v>3.967119426</v>
      </c>
      <c r="X232">
        <v>4.0053910860000004</v>
      </c>
      <c r="Y232">
        <v>3.933737464</v>
      </c>
      <c r="Z232">
        <v>3.8843578189999999</v>
      </c>
      <c r="AA232">
        <v>3.8514722319999999</v>
      </c>
      <c r="AB232">
        <v>3.831197747</v>
      </c>
      <c r="AC232">
        <v>3.8183181720000001</v>
      </c>
      <c r="AD232">
        <v>3.7842875199999999</v>
      </c>
      <c r="AE232">
        <v>3.7472939510000001</v>
      </c>
      <c r="AF232">
        <v>3.7070554950000001</v>
      </c>
      <c r="AG232">
        <v>3.6639593499999998</v>
      </c>
      <c r="AH232">
        <v>3.61857937</v>
      </c>
      <c r="AI232">
        <v>3.5724196180000001</v>
      </c>
      <c r="AJ232">
        <v>3.5228639319999999</v>
      </c>
      <c r="AK232">
        <v>3.4726031019999999</v>
      </c>
      <c r="AL232">
        <v>3.4204293090000002</v>
      </c>
      <c r="AM232">
        <v>3.3686329260000001</v>
      </c>
      <c r="AN232">
        <v>3.32809679</v>
      </c>
      <c r="AO232">
        <v>3.3055373440000002</v>
      </c>
      <c r="AP232">
        <v>3.244371815</v>
      </c>
      <c r="AQ232">
        <v>3.2777836950000001</v>
      </c>
      <c r="AR232">
        <v>3.2001338320000001</v>
      </c>
      <c r="AS232">
        <v>3.1444852430000001</v>
      </c>
      <c r="AT232">
        <v>3.1685951540000001</v>
      </c>
      <c r="AU232">
        <v>3.1082260800000001</v>
      </c>
      <c r="AV232">
        <v>3.06600077</v>
      </c>
      <c r="AW232">
        <v>3.1085531199999998</v>
      </c>
    </row>
    <row r="233" spans="2:49" x14ac:dyDescent="0.3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88.317586759999998</v>
      </c>
      <c r="G233">
        <v>84.473531249999894</v>
      </c>
      <c r="H233">
        <v>80.765229779999999</v>
      </c>
      <c r="I233">
        <v>80.377110169999995</v>
      </c>
      <c r="J233">
        <v>78.492826320000006</v>
      </c>
      <c r="K233">
        <v>74.449679029999999</v>
      </c>
      <c r="L233">
        <v>71.94011107</v>
      </c>
      <c r="M233">
        <v>70.905759489999994</v>
      </c>
      <c r="N233">
        <v>70.502505619999994</v>
      </c>
      <c r="O233">
        <v>70.793236980000003</v>
      </c>
      <c r="P233">
        <v>69.572622719999998</v>
      </c>
      <c r="Q233">
        <v>67.643619000000001</v>
      </c>
      <c r="R233">
        <v>66.740425860000002</v>
      </c>
      <c r="S233">
        <v>67.162672310000005</v>
      </c>
      <c r="T233">
        <v>67.337816739999994</v>
      </c>
      <c r="U233">
        <v>67.242132620000007</v>
      </c>
      <c r="V233">
        <v>67.129554429999999</v>
      </c>
      <c r="W233">
        <v>66.135788410000004</v>
      </c>
      <c r="X233">
        <v>64.8049781</v>
      </c>
      <c r="Y233">
        <v>63.716234870000001</v>
      </c>
      <c r="Z233">
        <v>62.986306519999999</v>
      </c>
      <c r="AA233">
        <v>62.522578420000002</v>
      </c>
      <c r="AB233">
        <v>62.253587750000001</v>
      </c>
      <c r="AC233">
        <v>62.103151750000002</v>
      </c>
      <c r="AD233">
        <v>61.700031469999999</v>
      </c>
      <c r="AE233">
        <v>61.249018849999999</v>
      </c>
      <c r="AF233">
        <v>60.651619889999999</v>
      </c>
      <c r="AG233">
        <v>60.07185535</v>
      </c>
      <c r="AH233">
        <v>59.455034840000003</v>
      </c>
      <c r="AI233">
        <v>58.730697880000001</v>
      </c>
      <c r="AJ233">
        <v>57.948216590000001</v>
      </c>
      <c r="AK233">
        <v>57.151734159999997</v>
      </c>
      <c r="AL233">
        <v>56.339621800000003</v>
      </c>
      <c r="AM233">
        <v>55.531183740000003</v>
      </c>
      <c r="AN233">
        <v>54.6942369</v>
      </c>
      <c r="AO233">
        <v>54.14913756</v>
      </c>
      <c r="AP233">
        <v>52.96906422</v>
      </c>
      <c r="AQ233">
        <v>53.327246819999999</v>
      </c>
      <c r="AR233">
        <v>51.873503190000001</v>
      </c>
      <c r="AS233">
        <v>50.71853917</v>
      </c>
      <c r="AT233">
        <v>50.849241939999999</v>
      </c>
      <c r="AU233">
        <v>49.623870439999997</v>
      </c>
      <c r="AV233">
        <v>48.6933042</v>
      </c>
      <c r="AW233">
        <v>49.105680249999999</v>
      </c>
    </row>
    <row r="234" spans="2:49" x14ac:dyDescent="0.3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1.106456938</v>
      </c>
      <c r="G234">
        <v>1.4521842309999999</v>
      </c>
      <c r="H234">
        <v>1.766862876</v>
      </c>
      <c r="I234">
        <v>2.1368147409999998</v>
      </c>
      <c r="J234">
        <v>2.4726821710000002</v>
      </c>
      <c r="K234">
        <v>2.715747377</v>
      </c>
      <c r="L234">
        <v>2.985944457</v>
      </c>
      <c r="M234">
        <v>3.3029395570000002</v>
      </c>
      <c r="N234">
        <v>3.645101779</v>
      </c>
      <c r="O234">
        <v>3.870118266</v>
      </c>
      <c r="P234">
        <v>4.0216016569999997</v>
      </c>
      <c r="Q234">
        <v>4.1344388040000002</v>
      </c>
      <c r="R234">
        <v>4.313289524</v>
      </c>
      <c r="S234">
        <v>3.3437416400000002</v>
      </c>
      <c r="T234">
        <v>3.5444537390000002</v>
      </c>
      <c r="U234">
        <v>3.7274702510000002</v>
      </c>
      <c r="V234">
        <v>3.905391039</v>
      </c>
      <c r="W234">
        <v>3.967119426</v>
      </c>
      <c r="X234">
        <v>4.0053910860000004</v>
      </c>
      <c r="Y234">
        <v>3.933737464</v>
      </c>
      <c r="Z234">
        <v>3.8843578189999999</v>
      </c>
      <c r="AA234">
        <v>3.8514722319999999</v>
      </c>
      <c r="AB234">
        <v>3.831197747</v>
      </c>
      <c r="AC234">
        <v>3.8183181720000001</v>
      </c>
      <c r="AD234">
        <v>3.7842875199999999</v>
      </c>
      <c r="AE234">
        <v>3.7472939510000001</v>
      </c>
      <c r="AF234">
        <v>3.7070554950000001</v>
      </c>
      <c r="AG234">
        <v>3.6639593499999998</v>
      </c>
      <c r="AH234">
        <v>3.61857937</v>
      </c>
      <c r="AI234">
        <v>3.5724196180000001</v>
      </c>
      <c r="AJ234">
        <v>3.5228639319999999</v>
      </c>
      <c r="AK234">
        <v>3.4726031019999999</v>
      </c>
      <c r="AL234">
        <v>3.4204293090000002</v>
      </c>
      <c r="AM234">
        <v>3.3686329260000001</v>
      </c>
      <c r="AN234">
        <v>3.32809679</v>
      </c>
      <c r="AO234">
        <v>3.3055373440000002</v>
      </c>
      <c r="AP234">
        <v>3.244371815</v>
      </c>
      <c r="AQ234">
        <v>3.2777836950000001</v>
      </c>
      <c r="AR234">
        <v>3.2001338320000001</v>
      </c>
      <c r="AS234">
        <v>3.1444852430000001</v>
      </c>
      <c r="AT234">
        <v>3.1685951540000001</v>
      </c>
      <c r="AU234">
        <v>3.1082260800000001</v>
      </c>
      <c r="AV234">
        <v>3.06600077</v>
      </c>
      <c r="AW234">
        <v>3.1085531199999998</v>
      </c>
    </row>
    <row r="235" spans="2:49" x14ac:dyDescent="0.3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123.55157579999999</v>
      </c>
      <c r="G235">
        <v>128.69009030000001</v>
      </c>
      <c r="H235">
        <v>124.1363374</v>
      </c>
      <c r="I235">
        <v>131.21065709999999</v>
      </c>
      <c r="J235">
        <v>133.32481390000001</v>
      </c>
      <c r="K235">
        <v>132.5927275</v>
      </c>
      <c r="L235">
        <v>130.24432640000001</v>
      </c>
      <c r="M235">
        <v>128.3084748</v>
      </c>
      <c r="N235">
        <v>125.1957852</v>
      </c>
      <c r="O235">
        <v>121.8356095</v>
      </c>
      <c r="P235">
        <v>119.5638522</v>
      </c>
      <c r="Q235">
        <v>117.68277329999999</v>
      </c>
      <c r="R235">
        <v>113.1112857</v>
      </c>
      <c r="S235">
        <v>103.2860992</v>
      </c>
      <c r="T235">
        <v>99.545099239999999</v>
      </c>
      <c r="U235">
        <v>96.979519890000006</v>
      </c>
      <c r="V235">
        <v>95.037455159999894</v>
      </c>
      <c r="W235">
        <v>102.1754195</v>
      </c>
      <c r="X235">
        <v>109.8200142</v>
      </c>
      <c r="Y235">
        <v>110.00970100000001</v>
      </c>
      <c r="Z235">
        <v>110.34046840000001</v>
      </c>
      <c r="AA235">
        <v>110.7930262</v>
      </c>
      <c r="AB235">
        <v>111.13613890000001</v>
      </c>
      <c r="AC235">
        <v>111.57486609999999</v>
      </c>
      <c r="AD235">
        <v>108.5046073</v>
      </c>
      <c r="AE235">
        <v>105.7909255</v>
      </c>
      <c r="AF235">
        <v>104.56865740000001</v>
      </c>
      <c r="AG235">
        <v>102.6483587</v>
      </c>
      <c r="AH235">
        <v>100.87202430000001</v>
      </c>
      <c r="AI235">
        <v>99.286653340000001</v>
      </c>
      <c r="AJ235">
        <v>97.737710570000004</v>
      </c>
      <c r="AK235">
        <v>96.208655239999999</v>
      </c>
      <c r="AL235">
        <v>94.632032730000006</v>
      </c>
      <c r="AM235">
        <v>93.056850449999999</v>
      </c>
      <c r="AN235">
        <v>91.625757480000004</v>
      </c>
      <c r="AO235">
        <v>90.446781619999996</v>
      </c>
      <c r="AP235">
        <v>88.565215350000003</v>
      </c>
      <c r="AQ235">
        <v>88.371477679999998</v>
      </c>
      <c r="AR235">
        <v>86.018406510000005</v>
      </c>
      <c r="AS235">
        <v>84.097959979999999</v>
      </c>
      <c r="AT235">
        <v>83.767888659999997</v>
      </c>
      <c r="AU235">
        <v>81.422763790000005</v>
      </c>
      <c r="AV235">
        <v>79.302835090000002</v>
      </c>
      <c r="AW235">
        <v>79.101306199999996</v>
      </c>
    </row>
    <row r="236" spans="2:49" x14ac:dyDescent="0.3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1.2468766499999999</v>
      </c>
      <c r="G236">
        <v>1.1754577470000001</v>
      </c>
      <c r="H236">
        <v>1.026257728</v>
      </c>
      <c r="I236">
        <v>0.98181865089999998</v>
      </c>
      <c r="J236">
        <v>0.91269400140000001</v>
      </c>
      <c r="K236">
        <v>0.83036695869999999</v>
      </c>
      <c r="L236">
        <v>0.74615529690000004</v>
      </c>
      <c r="M236">
        <v>0.67240283089999997</v>
      </c>
      <c r="N236">
        <v>0.60013811579999998</v>
      </c>
      <c r="O236">
        <v>0.53357587100000003</v>
      </c>
      <c r="P236">
        <v>0.47836462089999998</v>
      </c>
      <c r="Q236">
        <v>0.43011579929999999</v>
      </c>
      <c r="R236">
        <v>0.3776306834</v>
      </c>
      <c r="S236">
        <v>0.3275240418</v>
      </c>
      <c r="T236">
        <v>0.51376224770000001</v>
      </c>
      <c r="U236">
        <v>0.68490687839999997</v>
      </c>
      <c r="V236">
        <v>0.84391129850000002</v>
      </c>
      <c r="W236">
        <v>0.78412957679999995</v>
      </c>
      <c r="X236">
        <v>0.71218991789999997</v>
      </c>
      <c r="Y236">
        <v>0.70785655759999999</v>
      </c>
      <c r="Z236">
        <v>0.70439143989999997</v>
      </c>
      <c r="AA236">
        <v>0.70165038339999997</v>
      </c>
      <c r="AB236">
        <v>0.69837781180000003</v>
      </c>
      <c r="AC236">
        <v>0.69566886630000002</v>
      </c>
      <c r="AD236">
        <v>0.69935901869999995</v>
      </c>
      <c r="AE236">
        <v>0.70461877360000003</v>
      </c>
      <c r="AF236">
        <v>0.7185920509</v>
      </c>
      <c r="AG236">
        <v>0.72927405320000005</v>
      </c>
      <c r="AH236">
        <v>0.74068023309999997</v>
      </c>
      <c r="AI236">
        <v>0.73736236659999999</v>
      </c>
      <c r="AJ236">
        <v>0.73430919750000001</v>
      </c>
      <c r="AK236">
        <v>0.7314044233</v>
      </c>
      <c r="AL236">
        <v>0.72839659990000005</v>
      </c>
      <c r="AM236">
        <v>0.72541872460000001</v>
      </c>
      <c r="AN236">
        <v>0.74078800349999996</v>
      </c>
      <c r="AO236">
        <v>0.75848165359999997</v>
      </c>
      <c r="AP236">
        <v>0.77044434979999998</v>
      </c>
      <c r="AQ236" s="39">
        <v>0.79758679379999997</v>
      </c>
      <c r="AR236" s="39">
        <v>0.805597177</v>
      </c>
      <c r="AS236" s="39">
        <v>0.81292308499999999</v>
      </c>
      <c r="AT236" s="39">
        <v>0.83634863869999998</v>
      </c>
      <c r="AU236" s="39">
        <v>0.84028833219999999</v>
      </c>
      <c r="AV236" s="39">
        <v>0.84662489340000002</v>
      </c>
      <c r="AW236" s="39">
        <v>0.87432909920000002</v>
      </c>
    </row>
    <row r="237" spans="2:49" x14ac:dyDescent="0.3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3.567069467</v>
      </c>
      <c r="G237">
        <v>3.543904699</v>
      </c>
      <c r="H237">
        <v>3.2608834089999998</v>
      </c>
      <c r="I237">
        <v>3.2880008850000002</v>
      </c>
      <c r="J237">
        <v>3.238223906</v>
      </c>
      <c r="K237">
        <v>3.1212955889999998</v>
      </c>
      <c r="L237">
        <v>2.9715246249999998</v>
      </c>
      <c r="M237">
        <v>2.8370500340000002</v>
      </c>
      <c r="N237">
        <v>2.6827369509999999</v>
      </c>
      <c r="O237">
        <v>2.9058166860000001</v>
      </c>
      <c r="P237">
        <v>3.1739938410000001</v>
      </c>
      <c r="Q237">
        <v>3.477265338</v>
      </c>
      <c r="R237">
        <v>3.720112839</v>
      </c>
      <c r="S237">
        <v>5.7526616290000003</v>
      </c>
      <c r="T237">
        <v>4.2137295229999996</v>
      </c>
      <c r="U237">
        <v>2.862769669</v>
      </c>
      <c r="V237">
        <v>1.637843937</v>
      </c>
      <c r="W237">
        <v>1.674146132</v>
      </c>
      <c r="X237">
        <v>1.7091485049999999</v>
      </c>
      <c r="Y237">
        <v>1.697475351</v>
      </c>
      <c r="Z237">
        <v>1.6879848850000001</v>
      </c>
      <c r="AA237">
        <v>1.6803284030000001</v>
      </c>
      <c r="AB237">
        <v>1.6721281720000001</v>
      </c>
      <c r="AC237">
        <v>1.6652792809999999</v>
      </c>
      <c r="AD237">
        <v>1.645457006</v>
      </c>
      <c r="AE237">
        <v>1.629816747</v>
      </c>
      <c r="AF237">
        <v>1.6442055369999999</v>
      </c>
      <c r="AG237">
        <v>1.6442222440000001</v>
      </c>
      <c r="AH237">
        <v>1.6459558889999999</v>
      </c>
      <c r="AI237">
        <v>1.6515644759999999</v>
      </c>
      <c r="AJ237">
        <v>1.6575449680000001</v>
      </c>
      <c r="AK237">
        <v>1.663644063</v>
      </c>
      <c r="AL237">
        <v>1.6705406350000001</v>
      </c>
      <c r="AM237">
        <v>1.677316458</v>
      </c>
      <c r="AN237">
        <v>1.688237585</v>
      </c>
      <c r="AO237">
        <v>1.7040717670000001</v>
      </c>
      <c r="AP237">
        <v>1.7067610550000001</v>
      </c>
      <c r="AQ237">
        <v>1.7425264970000001</v>
      </c>
      <c r="AR237">
        <v>1.7360680289999999</v>
      </c>
      <c r="AS237">
        <v>2.3828164479999998</v>
      </c>
      <c r="AT237">
        <v>3.0878532110000001</v>
      </c>
      <c r="AU237">
        <v>3.7291288950000001</v>
      </c>
      <c r="AV237">
        <v>4.376158481</v>
      </c>
      <c r="AW237">
        <v>5.1457519920000001</v>
      </c>
    </row>
    <row r="238" spans="2:49" x14ac:dyDescent="0.3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5.1234423610000004</v>
      </c>
      <c r="G238">
        <v>4.9806329829999996</v>
      </c>
      <c r="H238">
        <v>4.4840775370000001</v>
      </c>
      <c r="I238">
        <v>4.4237146589999998</v>
      </c>
      <c r="J238">
        <v>4.2405303869999997</v>
      </c>
      <c r="K238">
        <v>3.9783610880000002</v>
      </c>
      <c r="L238">
        <v>3.6864005340000001</v>
      </c>
      <c r="M238">
        <v>3.425642061</v>
      </c>
      <c r="N238">
        <v>3.1528464110000001</v>
      </c>
      <c r="O238">
        <v>2.8646167</v>
      </c>
      <c r="P238">
        <v>2.624127471</v>
      </c>
      <c r="Q238">
        <v>2.410498858</v>
      </c>
      <c r="R238">
        <v>2.1618611730000001</v>
      </c>
      <c r="S238">
        <v>0.90267165650000003</v>
      </c>
      <c r="T238">
        <v>0.70882417909999995</v>
      </c>
      <c r="U238">
        <v>0.54082703539999999</v>
      </c>
      <c r="V238">
        <v>0.39000376190000002</v>
      </c>
      <c r="W238">
        <v>0.33109858780000001</v>
      </c>
      <c r="X238">
        <v>0.26145240689999999</v>
      </c>
      <c r="Y238">
        <v>0.26182480089999999</v>
      </c>
      <c r="Z238">
        <v>0.26253598789999999</v>
      </c>
      <c r="AA238">
        <v>0.2635398269</v>
      </c>
      <c r="AB238">
        <v>0.26427026170000001</v>
      </c>
      <c r="AC238">
        <v>0.2652284808</v>
      </c>
      <c r="AD238">
        <v>0.26310521059999997</v>
      </c>
      <c r="AE238">
        <v>0.26166513279999998</v>
      </c>
      <c r="AF238">
        <v>0.26391148530000003</v>
      </c>
      <c r="AG238">
        <v>0.26456476280000002</v>
      </c>
      <c r="AH238">
        <v>0.26551105699999999</v>
      </c>
      <c r="AI238">
        <v>0.26715717929999999</v>
      </c>
      <c r="AJ238">
        <v>0.26888324520000001</v>
      </c>
      <c r="AK238">
        <v>0.27064912829999999</v>
      </c>
      <c r="AL238">
        <v>0.27251434790000001</v>
      </c>
      <c r="AM238">
        <v>0.27438007349999999</v>
      </c>
      <c r="AN238">
        <v>0.27700302240000002</v>
      </c>
      <c r="AO238">
        <v>0.28045886609999998</v>
      </c>
      <c r="AP238">
        <v>0.2817744774</v>
      </c>
      <c r="AQ238">
        <v>0.28858487799999999</v>
      </c>
      <c r="AR238">
        <v>0.28843245239999998</v>
      </c>
      <c r="AS238">
        <v>0.28999924040000002</v>
      </c>
      <c r="AT238">
        <v>0.29728141740000003</v>
      </c>
      <c r="AU238">
        <v>0.29761401679999999</v>
      </c>
      <c r="AV238">
        <v>0.29879422960000002</v>
      </c>
      <c r="AW238">
        <v>0.30748473840000001</v>
      </c>
    </row>
    <row r="239" spans="2:49" x14ac:dyDescent="0.3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0.60907177290000003</v>
      </c>
      <c r="G239">
        <v>0.83692335350000002</v>
      </c>
      <c r="H239">
        <v>0.97351656519999996</v>
      </c>
      <c r="I239">
        <v>1.1750360820000001</v>
      </c>
      <c r="J239">
        <v>1.3658520510000001</v>
      </c>
      <c r="K239">
        <v>1.5106160689999999</v>
      </c>
      <c r="L239">
        <v>1.612103936</v>
      </c>
      <c r="M239">
        <v>1.689592642</v>
      </c>
      <c r="N239">
        <v>1.7183561730000001</v>
      </c>
      <c r="O239">
        <v>1.9345646759999999</v>
      </c>
      <c r="P239">
        <v>2.1963578180000001</v>
      </c>
      <c r="Q239">
        <v>2.5010296529999998</v>
      </c>
      <c r="R239">
        <v>2.7811417770000002</v>
      </c>
      <c r="S239">
        <v>3.6755991799999999</v>
      </c>
      <c r="T239">
        <v>3.7481701059999999</v>
      </c>
      <c r="U239">
        <v>3.8473923729999999</v>
      </c>
      <c r="V239">
        <v>3.9580708840000001</v>
      </c>
      <c r="W239">
        <v>4.5155582479999996</v>
      </c>
      <c r="X239">
        <v>5.1169852870000003</v>
      </c>
      <c r="Y239">
        <v>5.4707837269999997</v>
      </c>
      <c r="Z239">
        <v>5.8339910829999999</v>
      </c>
      <c r="AA239">
        <v>6.2068909620000001</v>
      </c>
      <c r="AB239">
        <v>6.4661220080000001</v>
      </c>
      <c r="AC239">
        <v>6.7327146820000001</v>
      </c>
      <c r="AD239">
        <v>7.0901200849999997</v>
      </c>
      <c r="AE239">
        <v>7.463131422</v>
      </c>
      <c r="AF239">
        <v>7.8512339730000003</v>
      </c>
      <c r="AG239">
        <v>8.2670736740000006</v>
      </c>
      <c r="AH239">
        <v>8.6936687450000001</v>
      </c>
      <c r="AI239">
        <v>9.1524579280000005</v>
      </c>
      <c r="AJ239">
        <v>9.6182661169999903</v>
      </c>
      <c r="AK239">
        <v>10.09009189</v>
      </c>
      <c r="AL239">
        <v>10.58153166</v>
      </c>
      <c r="AM239">
        <v>11.0780253</v>
      </c>
      <c r="AN239">
        <v>11.609997570000001</v>
      </c>
      <c r="AO239">
        <v>12.18546124</v>
      </c>
      <c r="AP239">
        <v>12.67457042</v>
      </c>
      <c r="AQ239">
        <v>13.42267242</v>
      </c>
      <c r="AR239">
        <v>13.856565460000001</v>
      </c>
      <c r="AS239">
        <v>14.351712839999999</v>
      </c>
      <c r="AT239">
        <v>15.142215220000001</v>
      </c>
      <c r="AU239">
        <v>15.58945991</v>
      </c>
      <c r="AV239">
        <v>16.083007210000002</v>
      </c>
      <c r="AW239">
        <v>16.99478787</v>
      </c>
    </row>
    <row r="240" spans="2:49" x14ac:dyDescent="0.3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0.104792555</v>
      </c>
      <c r="G240">
        <v>0.1323022552</v>
      </c>
      <c r="H240">
        <v>0.15466152289999999</v>
      </c>
      <c r="I240">
        <v>0.19807844290000001</v>
      </c>
      <c r="J240">
        <v>0.25364159130000002</v>
      </c>
      <c r="K240">
        <v>0.3179794192</v>
      </c>
      <c r="L240">
        <v>0.39386497640000001</v>
      </c>
      <c r="M240">
        <v>0.48944538009999999</v>
      </c>
      <c r="N240">
        <v>0.60264624069999995</v>
      </c>
      <c r="O240">
        <v>0.70008978379999998</v>
      </c>
      <c r="P240">
        <v>0.8201528589</v>
      </c>
      <c r="Q240">
        <v>0.96367761740000002</v>
      </c>
      <c r="R240">
        <v>1.105750851</v>
      </c>
      <c r="S240">
        <v>1.6198554080000001</v>
      </c>
      <c r="T240">
        <v>1.6518377870000001</v>
      </c>
      <c r="U240">
        <v>1.6955655489999999</v>
      </c>
      <c r="V240">
        <v>1.744342136</v>
      </c>
      <c r="W240">
        <v>1.9105403910000001</v>
      </c>
      <c r="X240">
        <v>2.0889589480000001</v>
      </c>
      <c r="Y240">
        <v>2.2475686709999998</v>
      </c>
      <c r="Z240">
        <v>2.4101309080000002</v>
      </c>
      <c r="AA240">
        <v>2.5768099480000002</v>
      </c>
      <c r="AB240">
        <v>2.7453265650000001</v>
      </c>
      <c r="AC240">
        <v>2.9174016429999998</v>
      </c>
      <c r="AD240">
        <v>3.275067146</v>
      </c>
      <c r="AE240">
        <v>3.6378089569999998</v>
      </c>
      <c r="AF240">
        <v>4.0068252769999999</v>
      </c>
      <c r="AG240">
        <v>4.398326881</v>
      </c>
      <c r="AH240">
        <v>4.7956945559999999</v>
      </c>
      <c r="AI240">
        <v>5.2190821429999996</v>
      </c>
      <c r="AJ240">
        <v>5.6477649689999998</v>
      </c>
      <c r="AK240">
        <v>6.0813162050000003</v>
      </c>
      <c r="AL240">
        <v>6.5344591090000002</v>
      </c>
      <c r="AM240">
        <v>6.9921182530000001</v>
      </c>
      <c r="AN240">
        <v>7.4809257310000001</v>
      </c>
      <c r="AO240">
        <v>8.0004878759999905</v>
      </c>
      <c r="AP240">
        <v>8.4653250660000001</v>
      </c>
      <c r="AQ240">
        <v>9.1067006720000006</v>
      </c>
      <c r="AR240">
        <v>9.5376484769999994</v>
      </c>
      <c r="AS240">
        <v>9.8209477720000002</v>
      </c>
      <c r="AT240">
        <v>10.304712950000001</v>
      </c>
      <c r="AU240">
        <v>10.5535125</v>
      </c>
      <c r="AV240">
        <v>10.833434540000001</v>
      </c>
      <c r="AW240">
        <v>11.39338534</v>
      </c>
    </row>
    <row r="241" spans="2:49" x14ac:dyDescent="0.3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4.749494952</v>
      </c>
      <c r="G241">
        <v>4.8481702310000001</v>
      </c>
      <c r="H241">
        <v>4.5828022810000002</v>
      </c>
      <c r="I241">
        <v>4.7464593539999997</v>
      </c>
      <c r="J241">
        <v>4.892178672</v>
      </c>
      <c r="K241">
        <v>4.9364432130000004</v>
      </c>
      <c r="L241">
        <v>4.9212879120000004</v>
      </c>
      <c r="M241">
        <v>4.921911991</v>
      </c>
      <c r="N241">
        <v>4.8772059560000001</v>
      </c>
      <c r="O241">
        <v>4.9798677949999997</v>
      </c>
      <c r="P241">
        <v>5.1275578050000004</v>
      </c>
      <c r="Q241">
        <v>5.2953596120000004</v>
      </c>
      <c r="R241">
        <v>5.3402932429999996</v>
      </c>
      <c r="S241">
        <v>4.8271244739999997</v>
      </c>
      <c r="T241">
        <v>4.9192160410000003</v>
      </c>
      <c r="U241">
        <v>5.046143388</v>
      </c>
      <c r="V241">
        <v>5.1879219049999996</v>
      </c>
      <c r="W241">
        <v>5.2338701329999999</v>
      </c>
      <c r="X241">
        <v>5.275166392</v>
      </c>
      <c r="Y241">
        <v>5.2695435570000004</v>
      </c>
      <c r="Z241">
        <v>5.2707283619999998</v>
      </c>
      <c r="AA241">
        <v>5.2777460420000004</v>
      </c>
      <c r="AB241">
        <v>5.2893636290000003</v>
      </c>
      <c r="AC241">
        <v>5.3055213280000002</v>
      </c>
      <c r="AD241">
        <v>5.3082220869999999</v>
      </c>
      <c r="AE241">
        <v>5.3252464059999998</v>
      </c>
      <c r="AF241">
        <v>5.3686877510000004</v>
      </c>
      <c r="AG241">
        <v>5.4111285000000002</v>
      </c>
      <c r="AH241">
        <v>5.4602339999999998</v>
      </c>
      <c r="AI241">
        <v>5.5194612230000004</v>
      </c>
      <c r="AJ241">
        <v>5.5810348349999996</v>
      </c>
      <c r="AK241">
        <v>5.6441550290000002</v>
      </c>
      <c r="AL241">
        <v>5.7084769780000002</v>
      </c>
      <c r="AM241">
        <v>5.7735125849999998</v>
      </c>
      <c r="AN241">
        <v>5.8466286209999998</v>
      </c>
      <c r="AO241">
        <v>5.9379085539999998</v>
      </c>
      <c r="AP241">
        <v>5.9843813619999997</v>
      </c>
      <c r="AQ241">
        <v>6.1482918309999999</v>
      </c>
      <c r="AR241">
        <v>6.1645078299999998</v>
      </c>
      <c r="AS241">
        <v>6.2029894050000003</v>
      </c>
      <c r="AT241">
        <v>6.3638959780000004</v>
      </c>
      <c r="AU241">
        <v>6.3761872439999996</v>
      </c>
      <c r="AV241">
        <v>6.4066869400000002</v>
      </c>
      <c r="AW241">
        <v>6.5984165199999998</v>
      </c>
    </row>
    <row r="242" spans="2:49" x14ac:dyDescent="0.3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1.60472426</v>
      </c>
      <c r="G242">
        <v>1.7498486900000001</v>
      </c>
      <c r="H242">
        <v>1.7669581110000001</v>
      </c>
      <c r="I242">
        <v>1.9549561600000001</v>
      </c>
      <c r="J242">
        <v>2.0911323419999999</v>
      </c>
      <c r="K242">
        <v>2.1891469250000002</v>
      </c>
      <c r="L242">
        <v>2.2635004030000001</v>
      </c>
      <c r="M242">
        <v>2.347066393</v>
      </c>
      <c r="N242">
        <v>2.410402436</v>
      </c>
      <c r="O242">
        <v>2.6724259899999998</v>
      </c>
      <c r="P242">
        <v>2.9852713799999999</v>
      </c>
      <c r="Q242">
        <v>3.3415333870000001</v>
      </c>
      <c r="R242">
        <v>3.6488638139999998</v>
      </c>
      <c r="S242">
        <v>2.6297481789999999</v>
      </c>
      <c r="T242">
        <v>3.2043261580000002</v>
      </c>
      <c r="U242">
        <v>3.687042709</v>
      </c>
      <c r="V242">
        <v>4.0855919119999999</v>
      </c>
      <c r="W242">
        <v>4.2309321999999998</v>
      </c>
      <c r="X242">
        <v>4.3830994800000003</v>
      </c>
      <c r="Y242">
        <v>4.3489517549999999</v>
      </c>
      <c r="Z242">
        <v>4.30348957</v>
      </c>
      <c r="AA242">
        <v>4.2455456600000003</v>
      </c>
      <c r="AB242">
        <v>4.2161737830000003</v>
      </c>
      <c r="AC242">
        <v>4.1759918300000001</v>
      </c>
      <c r="AD242">
        <v>4.0908935680000003</v>
      </c>
      <c r="AE242">
        <v>4.013100573</v>
      </c>
      <c r="AF242">
        <v>4.0777406520000001</v>
      </c>
      <c r="AG242">
        <v>4.0670104279999997</v>
      </c>
      <c r="AH242">
        <v>4.0584051250000002</v>
      </c>
      <c r="AI242">
        <v>4.1590343159999996</v>
      </c>
      <c r="AJ242">
        <v>4.239701331</v>
      </c>
      <c r="AK242">
        <v>4.2995512749999998</v>
      </c>
      <c r="AL242">
        <v>4.3975233730000003</v>
      </c>
      <c r="AM242">
        <v>4.478646651</v>
      </c>
      <c r="AN242">
        <v>4.5164000959999999</v>
      </c>
      <c r="AO242">
        <v>4.5661176409999999</v>
      </c>
      <c r="AP242">
        <v>4.5793715239999999</v>
      </c>
      <c r="AQ242">
        <v>4.6801536779999999</v>
      </c>
      <c r="AR242">
        <v>4.6662557040000001</v>
      </c>
      <c r="AS242">
        <v>4.6959944189999998</v>
      </c>
      <c r="AT242">
        <v>4.8168114649999998</v>
      </c>
      <c r="AU242">
        <v>4.8234941969999996</v>
      </c>
      <c r="AV242">
        <v>4.842311177</v>
      </c>
      <c r="AW242">
        <v>4.9811764070000004</v>
      </c>
    </row>
    <row r="243" spans="2:49" x14ac:dyDescent="0.3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123.55157579999999</v>
      </c>
      <c r="G243">
        <v>128.69009030000001</v>
      </c>
      <c r="H243">
        <v>124.1363374</v>
      </c>
      <c r="I243">
        <v>131.21065709999999</v>
      </c>
      <c r="J243">
        <v>133.32481390000001</v>
      </c>
      <c r="K243">
        <v>132.5927275</v>
      </c>
      <c r="L243">
        <v>130.24432640000001</v>
      </c>
      <c r="M243">
        <v>128.3084748</v>
      </c>
      <c r="N243">
        <v>125.1957852</v>
      </c>
      <c r="O243">
        <v>121.8356095</v>
      </c>
      <c r="P243">
        <v>119.5638522</v>
      </c>
      <c r="Q243">
        <v>117.68277329999999</v>
      </c>
      <c r="R243">
        <v>113.1112857</v>
      </c>
      <c r="S243">
        <v>103.2860992</v>
      </c>
      <c r="T243">
        <v>99.545099239999999</v>
      </c>
      <c r="U243">
        <v>96.979519890000006</v>
      </c>
      <c r="V243">
        <v>95.037455159999894</v>
      </c>
      <c r="W243">
        <v>102.1754195</v>
      </c>
      <c r="X243">
        <v>109.8200142</v>
      </c>
      <c r="Y243">
        <v>110.00970100000001</v>
      </c>
      <c r="Z243">
        <v>110.34046840000001</v>
      </c>
      <c r="AA243">
        <v>110.7930262</v>
      </c>
      <c r="AB243">
        <v>111.13613890000001</v>
      </c>
      <c r="AC243">
        <v>111.57486609999999</v>
      </c>
      <c r="AD243">
        <v>108.5046073</v>
      </c>
      <c r="AE243">
        <v>105.7909255</v>
      </c>
      <c r="AF243">
        <v>104.56865740000001</v>
      </c>
      <c r="AG243">
        <v>102.6483587</v>
      </c>
      <c r="AH243">
        <v>100.87202430000001</v>
      </c>
      <c r="AI243">
        <v>99.286653340000001</v>
      </c>
      <c r="AJ243">
        <v>97.737710570000004</v>
      </c>
      <c r="AK243">
        <v>96.208655239999999</v>
      </c>
      <c r="AL243">
        <v>94.632032730000006</v>
      </c>
      <c r="AM243">
        <v>93.056850449999999</v>
      </c>
      <c r="AN243">
        <v>91.625757480000004</v>
      </c>
      <c r="AO243">
        <v>90.446781619999996</v>
      </c>
      <c r="AP243">
        <v>88.565215350000003</v>
      </c>
      <c r="AQ243">
        <v>88.371477679999998</v>
      </c>
      <c r="AR243">
        <v>86.018406510000005</v>
      </c>
      <c r="AS243">
        <v>84.097959979999999</v>
      </c>
      <c r="AT243">
        <v>83.767888659999997</v>
      </c>
      <c r="AU243">
        <v>81.422763790000005</v>
      </c>
      <c r="AV243">
        <v>79.302835090000002</v>
      </c>
      <c r="AW243">
        <v>79.101306199999996</v>
      </c>
    </row>
    <row r="244" spans="2:49" x14ac:dyDescent="0.3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1.2468766499999999</v>
      </c>
      <c r="G244">
        <v>1.1754577470000001</v>
      </c>
      <c r="H244">
        <v>1.026257728</v>
      </c>
      <c r="I244">
        <v>0.98181865089999998</v>
      </c>
      <c r="J244">
        <v>0.91269400140000001</v>
      </c>
      <c r="K244">
        <v>0.83036695869999999</v>
      </c>
      <c r="L244">
        <v>0.74615529690000004</v>
      </c>
      <c r="M244">
        <v>0.67240283089999997</v>
      </c>
      <c r="N244">
        <v>0.60013811579999998</v>
      </c>
      <c r="O244">
        <v>0.53357587100000003</v>
      </c>
      <c r="P244">
        <v>0.47836462089999998</v>
      </c>
      <c r="Q244">
        <v>0.43011579929999999</v>
      </c>
      <c r="R244">
        <v>0.3776306834</v>
      </c>
      <c r="S244">
        <v>0.3275240418</v>
      </c>
      <c r="T244">
        <v>0.51376224770000001</v>
      </c>
      <c r="U244">
        <v>0.68490687839999997</v>
      </c>
      <c r="V244">
        <v>0.84391129850000002</v>
      </c>
      <c r="W244">
        <v>0.78412957679999995</v>
      </c>
      <c r="X244">
        <v>0.71218991789999997</v>
      </c>
      <c r="Y244">
        <v>0.70785655759999999</v>
      </c>
      <c r="Z244">
        <v>0.70439143989999997</v>
      </c>
      <c r="AA244">
        <v>0.70165038339999997</v>
      </c>
      <c r="AB244">
        <v>0.69837781180000003</v>
      </c>
      <c r="AC244">
        <v>0.69566886630000002</v>
      </c>
      <c r="AD244">
        <v>0.69935901869999995</v>
      </c>
      <c r="AE244">
        <v>0.70461877360000003</v>
      </c>
      <c r="AF244">
        <v>0.7185920509</v>
      </c>
      <c r="AG244">
        <v>0.72927405320000005</v>
      </c>
      <c r="AH244">
        <v>0.74068023309999997</v>
      </c>
      <c r="AI244">
        <v>0.73736236659999999</v>
      </c>
      <c r="AJ244">
        <v>0.73430919750000001</v>
      </c>
      <c r="AK244">
        <v>0.7314044233</v>
      </c>
      <c r="AL244">
        <v>0.72839659990000005</v>
      </c>
      <c r="AM244">
        <v>0.72541872460000001</v>
      </c>
      <c r="AN244">
        <v>0.74078800349999996</v>
      </c>
      <c r="AO244">
        <v>0.75848165359999997</v>
      </c>
      <c r="AP244">
        <v>0.77044434979999998</v>
      </c>
      <c r="AQ244" s="39">
        <v>0.79758679379999997</v>
      </c>
      <c r="AR244" s="39">
        <v>0.805597177</v>
      </c>
      <c r="AS244" s="39">
        <v>0.81292308499999999</v>
      </c>
      <c r="AT244" s="39">
        <v>0.83634863869999998</v>
      </c>
      <c r="AU244" s="39">
        <v>0.84028833219999999</v>
      </c>
      <c r="AV244" s="39">
        <v>0.84662489340000002</v>
      </c>
      <c r="AW244" s="39">
        <v>0.87432909920000002</v>
      </c>
    </row>
    <row r="245" spans="2:49" x14ac:dyDescent="0.3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3.567069467</v>
      </c>
      <c r="G245">
        <v>3.543904699</v>
      </c>
      <c r="H245">
        <v>3.2608834089999998</v>
      </c>
      <c r="I245">
        <v>3.2880008850000002</v>
      </c>
      <c r="J245">
        <v>3.238223906</v>
      </c>
      <c r="K245">
        <v>3.1212955889999998</v>
      </c>
      <c r="L245">
        <v>2.9715246249999998</v>
      </c>
      <c r="M245">
        <v>2.8370500340000002</v>
      </c>
      <c r="N245">
        <v>2.6827369509999999</v>
      </c>
      <c r="O245">
        <v>2.9058166860000001</v>
      </c>
      <c r="P245">
        <v>3.1739938410000001</v>
      </c>
      <c r="Q245">
        <v>3.477265338</v>
      </c>
      <c r="R245">
        <v>3.720112839</v>
      </c>
      <c r="S245">
        <v>5.7526616290000003</v>
      </c>
      <c r="T245">
        <v>4.2137295229999996</v>
      </c>
      <c r="U245">
        <v>2.862769669</v>
      </c>
      <c r="V245">
        <v>1.637843937</v>
      </c>
      <c r="W245">
        <v>1.674146132</v>
      </c>
      <c r="X245">
        <v>1.7091485049999999</v>
      </c>
      <c r="Y245">
        <v>1.697475351</v>
      </c>
      <c r="Z245">
        <v>1.6879848850000001</v>
      </c>
      <c r="AA245">
        <v>1.6803284030000001</v>
      </c>
      <c r="AB245">
        <v>1.6721281720000001</v>
      </c>
      <c r="AC245">
        <v>1.6652792809999999</v>
      </c>
      <c r="AD245">
        <v>1.645457006</v>
      </c>
      <c r="AE245">
        <v>1.629816747</v>
      </c>
      <c r="AF245">
        <v>1.6442055369999999</v>
      </c>
      <c r="AG245">
        <v>1.6442222440000001</v>
      </c>
      <c r="AH245">
        <v>1.6459558889999999</v>
      </c>
      <c r="AI245">
        <v>1.6515644759999999</v>
      </c>
      <c r="AJ245">
        <v>1.6575449680000001</v>
      </c>
      <c r="AK245">
        <v>1.663644063</v>
      </c>
      <c r="AL245">
        <v>1.6705406350000001</v>
      </c>
      <c r="AM245">
        <v>1.677316458</v>
      </c>
      <c r="AN245">
        <v>1.688237585</v>
      </c>
      <c r="AO245">
        <v>1.7040717670000001</v>
      </c>
      <c r="AP245">
        <v>1.7067610550000001</v>
      </c>
      <c r="AQ245">
        <v>1.7425264970000001</v>
      </c>
      <c r="AR245">
        <v>1.7360680289999999</v>
      </c>
      <c r="AS245">
        <v>2.3828164479999998</v>
      </c>
      <c r="AT245">
        <v>3.0878532110000001</v>
      </c>
      <c r="AU245">
        <v>3.7291288950000001</v>
      </c>
      <c r="AV245">
        <v>4.376158481</v>
      </c>
      <c r="AW245">
        <v>5.1457519920000001</v>
      </c>
    </row>
    <row r="246" spans="2:49" x14ac:dyDescent="0.3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5.1234423610000004</v>
      </c>
      <c r="G246">
        <v>4.9806329829999996</v>
      </c>
      <c r="H246">
        <v>4.4840775370000001</v>
      </c>
      <c r="I246">
        <v>4.4237146589999998</v>
      </c>
      <c r="J246">
        <v>4.2405303869999997</v>
      </c>
      <c r="K246">
        <v>3.9783610880000002</v>
      </c>
      <c r="L246">
        <v>3.6864005340000001</v>
      </c>
      <c r="M246">
        <v>3.425642061</v>
      </c>
      <c r="N246">
        <v>3.1528464110000001</v>
      </c>
      <c r="O246">
        <v>2.8646167</v>
      </c>
      <c r="P246">
        <v>2.624127471</v>
      </c>
      <c r="Q246">
        <v>2.410498858</v>
      </c>
      <c r="R246">
        <v>2.1618611730000001</v>
      </c>
      <c r="S246">
        <v>0.90267165650000003</v>
      </c>
      <c r="T246">
        <v>0.70882417909999995</v>
      </c>
      <c r="U246">
        <v>0.54082703539999999</v>
      </c>
      <c r="V246">
        <v>0.39000376190000002</v>
      </c>
      <c r="W246">
        <v>0.33109858780000001</v>
      </c>
      <c r="X246">
        <v>0.26145240689999999</v>
      </c>
      <c r="Y246">
        <v>0.26182480089999999</v>
      </c>
      <c r="Z246">
        <v>0.26253598789999999</v>
      </c>
      <c r="AA246">
        <v>0.2635398269</v>
      </c>
      <c r="AB246">
        <v>0.26427026170000001</v>
      </c>
      <c r="AC246">
        <v>0.2652284808</v>
      </c>
      <c r="AD246">
        <v>0.26310521059999997</v>
      </c>
      <c r="AE246">
        <v>0.26166513279999998</v>
      </c>
      <c r="AF246">
        <v>0.26391148530000003</v>
      </c>
      <c r="AG246">
        <v>0.26456476280000002</v>
      </c>
      <c r="AH246">
        <v>0.26551105699999999</v>
      </c>
      <c r="AI246">
        <v>0.26715717929999999</v>
      </c>
      <c r="AJ246">
        <v>0.26888324520000001</v>
      </c>
      <c r="AK246">
        <v>0.27064912829999999</v>
      </c>
      <c r="AL246">
        <v>0.27251434790000001</v>
      </c>
      <c r="AM246">
        <v>0.27438007349999999</v>
      </c>
      <c r="AN246">
        <v>0.27700302240000002</v>
      </c>
      <c r="AO246">
        <v>0.28045886609999998</v>
      </c>
      <c r="AP246">
        <v>0.2817744774</v>
      </c>
      <c r="AQ246">
        <v>0.28858487799999999</v>
      </c>
      <c r="AR246">
        <v>0.28843245239999998</v>
      </c>
      <c r="AS246">
        <v>0.28999924040000002</v>
      </c>
      <c r="AT246">
        <v>0.29728141740000003</v>
      </c>
      <c r="AU246">
        <v>0.29761401679999999</v>
      </c>
      <c r="AV246">
        <v>0.29879422960000002</v>
      </c>
      <c r="AW246">
        <v>0.30748473840000001</v>
      </c>
    </row>
    <row r="247" spans="2:49" x14ac:dyDescent="0.3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0.60907177290000003</v>
      </c>
      <c r="G247">
        <v>0.83692335350000002</v>
      </c>
      <c r="H247">
        <v>0.97351656519999996</v>
      </c>
      <c r="I247">
        <v>1.1750360820000001</v>
      </c>
      <c r="J247">
        <v>1.3658520510000001</v>
      </c>
      <c r="K247">
        <v>1.5106160689999999</v>
      </c>
      <c r="L247">
        <v>1.612103936</v>
      </c>
      <c r="M247">
        <v>1.689592642</v>
      </c>
      <c r="N247">
        <v>1.7183561730000001</v>
      </c>
      <c r="O247">
        <v>1.9345646759999999</v>
      </c>
      <c r="P247">
        <v>2.1963578180000001</v>
      </c>
      <c r="Q247">
        <v>2.5010296529999998</v>
      </c>
      <c r="R247">
        <v>2.7811417770000002</v>
      </c>
      <c r="S247">
        <v>3.6755991799999999</v>
      </c>
      <c r="T247">
        <v>3.7481701059999999</v>
      </c>
      <c r="U247">
        <v>3.8473923729999999</v>
      </c>
      <c r="V247">
        <v>3.9580708840000001</v>
      </c>
      <c r="W247">
        <v>4.5155582479999996</v>
      </c>
      <c r="X247">
        <v>5.1169852870000003</v>
      </c>
      <c r="Y247">
        <v>5.4707837269999997</v>
      </c>
      <c r="Z247">
        <v>5.8339910829999999</v>
      </c>
      <c r="AA247">
        <v>6.2068909620000001</v>
      </c>
      <c r="AB247">
        <v>6.4661220080000001</v>
      </c>
      <c r="AC247">
        <v>6.7327146820000001</v>
      </c>
      <c r="AD247">
        <v>7.0901200849999997</v>
      </c>
      <c r="AE247">
        <v>7.463131422</v>
      </c>
      <c r="AF247">
        <v>7.8512339730000003</v>
      </c>
      <c r="AG247">
        <v>8.2670736740000006</v>
      </c>
      <c r="AH247">
        <v>8.6936687450000001</v>
      </c>
      <c r="AI247">
        <v>9.1524579280000005</v>
      </c>
      <c r="AJ247">
        <v>9.6182661169999903</v>
      </c>
      <c r="AK247">
        <v>10.09009189</v>
      </c>
      <c r="AL247">
        <v>10.58153166</v>
      </c>
      <c r="AM247">
        <v>11.0780253</v>
      </c>
      <c r="AN247">
        <v>11.609997570000001</v>
      </c>
      <c r="AO247">
        <v>12.18546124</v>
      </c>
      <c r="AP247">
        <v>12.67457042</v>
      </c>
      <c r="AQ247">
        <v>13.42267242</v>
      </c>
      <c r="AR247">
        <v>13.856565460000001</v>
      </c>
      <c r="AS247">
        <v>14.351712839999999</v>
      </c>
      <c r="AT247">
        <v>15.142215220000001</v>
      </c>
      <c r="AU247">
        <v>15.58945991</v>
      </c>
      <c r="AV247">
        <v>16.083007210000002</v>
      </c>
      <c r="AW247">
        <v>16.99478787</v>
      </c>
    </row>
    <row r="248" spans="2:49" x14ac:dyDescent="0.3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0.104792555</v>
      </c>
      <c r="G248">
        <v>0.1323022552</v>
      </c>
      <c r="H248">
        <v>0.15466152289999999</v>
      </c>
      <c r="I248">
        <v>0.19807844290000001</v>
      </c>
      <c r="J248">
        <v>0.25364159130000002</v>
      </c>
      <c r="K248">
        <v>0.3179794192</v>
      </c>
      <c r="L248">
        <v>0.39386497640000001</v>
      </c>
      <c r="M248">
        <v>0.48944538009999999</v>
      </c>
      <c r="N248">
        <v>0.60264624069999995</v>
      </c>
      <c r="O248">
        <v>0.70008978379999998</v>
      </c>
      <c r="P248">
        <v>0.8201528589</v>
      </c>
      <c r="Q248">
        <v>0.96367761740000002</v>
      </c>
      <c r="R248">
        <v>1.105750851</v>
      </c>
      <c r="S248">
        <v>1.6198554080000001</v>
      </c>
      <c r="T248">
        <v>1.6518377870000001</v>
      </c>
      <c r="U248">
        <v>1.6955655489999999</v>
      </c>
      <c r="V248">
        <v>1.744342136</v>
      </c>
      <c r="W248">
        <v>1.9105403910000001</v>
      </c>
      <c r="X248">
        <v>2.0889589480000001</v>
      </c>
      <c r="Y248">
        <v>2.2475686709999998</v>
      </c>
      <c r="Z248">
        <v>2.4101309080000002</v>
      </c>
      <c r="AA248">
        <v>2.5768099480000002</v>
      </c>
      <c r="AB248">
        <v>2.7453265650000001</v>
      </c>
      <c r="AC248">
        <v>2.9174016429999998</v>
      </c>
      <c r="AD248">
        <v>3.275067146</v>
      </c>
      <c r="AE248">
        <v>3.6378089569999998</v>
      </c>
      <c r="AF248">
        <v>4.0068252769999999</v>
      </c>
      <c r="AG248">
        <v>4.398326881</v>
      </c>
      <c r="AH248">
        <v>4.7956945559999999</v>
      </c>
      <c r="AI248">
        <v>5.2190821429999996</v>
      </c>
      <c r="AJ248">
        <v>5.6477649689999998</v>
      </c>
      <c r="AK248">
        <v>6.0813162050000003</v>
      </c>
      <c r="AL248">
        <v>6.5344591090000002</v>
      </c>
      <c r="AM248">
        <v>6.9921182530000001</v>
      </c>
      <c r="AN248">
        <v>7.4809257310000001</v>
      </c>
      <c r="AO248">
        <v>8.0004878759999905</v>
      </c>
      <c r="AP248">
        <v>8.4653250660000001</v>
      </c>
      <c r="AQ248">
        <v>9.1067006720000006</v>
      </c>
      <c r="AR248">
        <v>9.5376484769999994</v>
      </c>
      <c r="AS248">
        <v>9.8209477720000002</v>
      </c>
      <c r="AT248">
        <v>10.304712950000001</v>
      </c>
      <c r="AU248">
        <v>10.5535125</v>
      </c>
      <c r="AV248">
        <v>10.833434540000001</v>
      </c>
      <c r="AW248">
        <v>11.39338534</v>
      </c>
    </row>
    <row r="249" spans="2:49" x14ac:dyDescent="0.3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4.749494952</v>
      </c>
      <c r="G249">
        <v>4.8481702310000001</v>
      </c>
      <c r="H249">
        <v>4.5828022810000002</v>
      </c>
      <c r="I249">
        <v>4.7464593539999997</v>
      </c>
      <c r="J249">
        <v>4.892178672</v>
      </c>
      <c r="K249">
        <v>4.9364432130000004</v>
      </c>
      <c r="L249">
        <v>4.9212879120000004</v>
      </c>
      <c r="M249">
        <v>4.921911991</v>
      </c>
      <c r="N249">
        <v>4.8772059560000001</v>
      </c>
      <c r="O249">
        <v>4.9798677949999997</v>
      </c>
      <c r="P249">
        <v>5.1275578050000004</v>
      </c>
      <c r="Q249">
        <v>5.2953596120000004</v>
      </c>
      <c r="R249">
        <v>5.3402932429999996</v>
      </c>
      <c r="S249">
        <v>4.8271244739999997</v>
      </c>
      <c r="T249">
        <v>4.9192160410000003</v>
      </c>
      <c r="U249">
        <v>5.046143388</v>
      </c>
      <c r="V249">
        <v>5.1879219049999996</v>
      </c>
      <c r="W249">
        <v>5.2338701329999999</v>
      </c>
      <c r="X249">
        <v>5.275166392</v>
      </c>
      <c r="Y249">
        <v>5.2695435570000004</v>
      </c>
      <c r="Z249">
        <v>5.2707283619999998</v>
      </c>
      <c r="AA249">
        <v>5.2777460420000004</v>
      </c>
      <c r="AB249">
        <v>5.2893636290000003</v>
      </c>
      <c r="AC249">
        <v>5.3055213280000002</v>
      </c>
      <c r="AD249">
        <v>5.3082220869999999</v>
      </c>
      <c r="AE249">
        <v>5.3252464059999998</v>
      </c>
      <c r="AF249">
        <v>5.3686877510000004</v>
      </c>
      <c r="AG249">
        <v>5.4111285000000002</v>
      </c>
      <c r="AH249">
        <v>5.4602339999999998</v>
      </c>
      <c r="AI249">
        <v>5.5194612230000004</v>
      </c>
      <c r="AJ249">
        <v>5.5810348349999996</v>
      </c>
      <c r="AK249">
        <v>5.6441550290000002</v>
      </c>
      <c r="AL249">
        <v>5.7084769780000002</v>
      </c>
      <c r="AM249">
        <v>5.7735125849999998</v>
      </c>
      <c r="AN249">
        <v>5.8466286209999998</v>
      </c>
      <c r="AO249">
        <v>5.9379085539999998</v>
      </c>
      <c r="AP249">
        <v>5.9843813619999997</v>
      </c>
      <c r="AQ249">
        <v>6.1482918309999999</v>
      </c>
      <c r="AR249">
        <v>6.1645078299999998</v>
      </c>
      <c r="AS249">
        <v>6.2029894050000003</v>
      </c>
      <c r="AT249">
        <v>6.3638959780000004</v>
      </c>
      <c r="AU249">
        <v>6.3761872439999996</v>
      </c>
      <c r="AV249">
        <v>6.4066869400000002</v>
      </c>
      <c r="AW249">
        <v>6.5984165199999998</v>
      </c>
    </row>
    <row r="250" spans="2:49" x14ac:dyDescent="0.3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1.60472426</v>
      </c>
      <c r="G250">
        <v>1.7498486900000001</v>
      </c>
      <c r="H250">
        <v>1.7669581110000001</v>
      </c>
      <c r="I250">
        <v>1.9549561600000001</v>
      </c>
      <c r="J250">
        <v>2.0911323419999999</v>
      </c>
      <c r="K250">
        <v>2.1891469250000002</v>
      </c>
      <c r="L250">
        <v>2.2635004030000001</v>
      </c>
      <c r="M250">
        <v>2.347066393</v>
      </c>
      <c r="N250">
        <v>2.410402436</v>
      </c>
      <c r="O250">
        <v>2.6724259899999998</v>
      </c>
      <c r="P250">
        <v>2.9852713799999999</v>
      </c>
      <c r="Q250">
        <v>3.3415333870000001</v>
      </c>
      <c r="R250">
        <v>3.6488638139999998</v>
      </c>
      <c r="S250">
        <v>2.6297481789999999</v>
      </c>
      <c r="T250">
        <v>3.2043261580000002</v>
      </c>
      <c r="U250">
        <v>3.687042709</v>
      </c>
      <c r="V250">
        <v>4.0855919119999999</v>
      </c>
      <c r="W250">
        <v>4.2309321999999998</v>
      </c>
      <c r="X250">
        <v>4.3830994800000003</v>
      </c>
      <c r="Y250">
        <v>4.3489517549999999</v>
      </c>
      <c r="Z250">
        <v>4.30348957</v>
      </c>
      <c r="AA250">
        <v>4.2455456600000003</v>
      </c>
      <c r="AB250">
        <v>4.2161737830000003</v>
      </c>
      <c r="AC250">
        <v>4.1759918300000001</v>
      </c>
      <c r="AD250">
        <v>4.0908935680000003</v>
      </c>
      <c r="AE250">
        <v>4.013100573</v>
      </c>
      <c r="AF250">
        <v>4.0777406520000001</v>
      </c>
      <c r="AG250">
        <v>4.0670104279999997</v>
      </c>
      <c r="AH250">
        <v>4.0584051250000002</v>
      </c>
      <c r="AI250">
        <v>4.1590343159999996</v>
      </c>
      <c r="AJ250">
        <v>4.239701331</v>
      </c>
      <c r="AK250">
        <v>4.2995512749999998</v>
      </c>
      <c r="AL250">
        <v>4.3975233730000003</v>
      </c>
      <c r="AM250">
        <v>4.478646651</v>
      </c>
      <c r="AN250">
        <v>4.5164000959999999</v>
      </c>
      <c r="AO250">
        <v>4.5661176409999999</v>
      </c>
      <c r="AP250">
        <v>4.5793715239999999</v>
      </c>
      <c r="AQ250">
        <v>4.6801536779999999</v>
      </c>
      <c r="AR250">
        <v>4.6662557040000001</v>
      </c>
      <c r="AS250">
        <v>4.6959944189999998</v>
      </c>
      <c r="AT250">
        <v>4.8168114649999998</v>
      </c>
      <c r="AU250">
        <v>4.8234941969999996</v>
      </c>
      <c r="AV250">
        <v>4.842311177</v>
      </c>
      <c r="AW250">
        <v>4.9811764070000004</v>
      </c>
    </row>
    <row r="251" spans="2:49" x14ac:dyDescent="0.3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35.492058389999997</v>
      </c>
      <c r="G251">
        <v>34.656555240000003</v>
      </c>
      <c r="H251">
        <v>33.419066209999997</v>
      </c>
      <c r="I251">
        <v>34.053754490000003</v>
      </c>
      <c r="J251">
        <v>34.068277850000001</v>
      </c>
      <c r="K251">
        <v>32.943117610000002</v>
      </c>
      <c r="L251">
        <v>32.341734850000002</v>
      </c>
      <c r="M251">
        <v>32.353453950000002</v>
      </c>
      <c r="N251">
        <v>32.844374299999998</v>
      </c>
      <c r="O251">
        <v>32.673807230000001</v>
      </c>
      <c r="P251">
        <v>31.305591159999999</v>
      </c>
      <c r="Q251">
        <v>28.731917589999998</v>
      </c>
      <c r="R251">
        <v>26.16045622</v>
      </c>
      <c r="S251">
        <v>23.756728379999998</v>
      </c>
      <c r="T251">
        <v>22.815079170000001</v>
      </c>
      <c r="U251">
        <v>22.163475940000001</v>
      </c>
      <c r="V251">
        <v>21.631385359999999</v>
      </c>
      <c r="W251">
        <v>20.956760580000001</v>
      </c>
      <c r="X251">
        <v>20.26494933</v>
      </c>
      <c r="Y251">
        <v>19.89351358</v>
      </c>
      <c r="Z251">
        <v>19.63494803</v>
      </c>
      <c r="AA251">
        <v>19.427433570000002</v>
      </c>
      <c r="AB251">
        <v>19.240797430000001</v>
      </c>
      <c r="AC251">
        <v>19.069208499999998</v>
      </c>
      <c r="AD251">
        <v>18.96283579</v>
      </c>
      <c r="AE251">
        <v>18.847411650000002</v>
      </c>
      <c r="AF251">
        <v>18.733171479999999</v>
      </c>
      <c r="AG251">
        <v>18.616704410000001</v>
      </c>
      <c r="AH251">
        <v>18.509457139999999</v>
      </c>
      <c r="AI251">
        <v>18.52323814</v>
      </c>
      <c r="AJ251">
        <v>18.546383899999999</v>
      </c>
      <c r="AK251">
        <v>18.580200829999999</v>
      </c>
      <c r="AL251">
        <v>18.616156480000001</v>
      </c>
      <c r="AM251">
        <v>18.655827210000002</v>
      </c>
      <c r="AN251">
        <v>18.644287070000001</v>
      </c>
      <c r="AO251">
        <v>18.663245419999999</v>
      </c>
      <c r="AP251">
        <v>18.618523849999999</v>
      </c>
      <c r="AQ251">
        <v>18.749209830000002</v>
      </c>
      <c r="AR251">
        <v>18.667007529999999</v>
      </c>
      <c r="AS251">
        <v>18.600245130000001</v>
      </c>
      <c r="AT251">
        <v>18.704418570000001</v>
      </c>
      <c r="AU251">
        <v>18.60919367</v>
      </c>
      <c r="AV251">
        <v>18.53350721</v>
      </c>
      <c r="AW251">
        <v>18.68529599</v>
      </c>
    </row>
    <row r="252" spans="2:49" x14ac:dyDescent="0.35">
      <c r="B252" t="s">
        <v>351</v>
      </c>
      <c r="C252">
        <v>1.54983431156195</v>
      </c>
      <c r="D252">
        <v>1.57471740274219</v>
      </c>
      <c r="E252">
        <v>1.60860863</v>
      </c>
      <c r="F252">
        <v>1.873045319</v>
      </c>
      <c r="G252">
        <v>2.0754828320000001</v>
      </c>
      <c r="H252">
        <v>2.2326556489999998</v>
      </c>
      <c r="I252">
        <v>2.5031527339999999</v>
      </c>
      <c r="J252">
        <v>2.7132406210000002</v>
      </c>
      <c r="K252">
        <v>2.8130885280000002</v>
      </c>
      <c r="L252">
        <v>2.9335619909999999</v>
      </c>
      <c r="M252">
        <v>3.0904030819999999</v>
      </c>
      <c r="N252">
        <v>3.2769155200000002</v>
      </c>
      <c r="O252">
        <v>4.2821445499999999</v>
      </c>
      <c r="P252">
        <v>5.3894280940000003</v>
      </c>
      <c r="Q252">
        <v>6.4975023869999999</v>
      </c>
      <c r="R252">
        <v>7.7712358689999999</v>
      </c>
      <c r="S252">
        <v>6.5733521970000002</v>
      </c>
      <c r="T252">
        <v>6.555451197</v>
      </c>
      <c r="U252">
        <v>6.6019253830000002</v>
      </c>
      <c r="V252">
        <v>6.669583061</v>
      </c>
      <c r="W252">
        <v>6.5430239820000002</v>
      </c>
      <c r="X252">
        <v>6.4086005650000004</v>
      </c>
      <c r="Y252">
        <v>6.4353373779999998</v>
      </c>
      <c r="Z252">
        <v>6.4972453379999999</v>
      </c>
      <c r="AA252">
        <v>6.5758919689999997</v>
      </c>
      <c r="AB252">
        <v>6.6642023630000002</v>
      </c>
      <c r="AC252">
        <v>6.7584401459999999</v>
      </c>
      <c r="AD252">
        <v>6.872368614</v>
      </c>
      <c r="AE252">
        <v>6.9832075720000004</v>
      </c>
      <c r="AF252">
        <v>7.0941334930000002</v>
      </c>
      <c r="AG252">
        <v>7.2064163629999998</v>
      </c>
      <c r="AH252">
        <v>7.3224876229999998</v>
      </c>
      <c r="AI252">
        <v>7.3784086499999999</v>
      </c>
      <c r="AJ252">
        <v>7.4384091569999997</v>
      </c>
      <c r="AK252">
        <v>7.5030963420000001</v>
      </c>
      <c r="AL252">
        <v>7.5693635700000002</v>
      </c>
      <c r="AM252">
        <v>7.6376251379999998</v>
      </c>
      <c r="AN252">
        <v>7.7129663510000004</v>
      </c>
      <c r="AO252">
        <v>7.8018430710000004</v>
      </c>
      <c r="AP252">
        <v>7.864886931</v>
      </c>
      <c r="AQ252">
        <v>8.0033250159999998</v>
      </c>
      <c r="AR252">
        <v>8.0520364749999995</v>
      </c>
      <c r="AS252">
        <v>8.0757581169999995</v>
      </c>
      <c r="AT252">
        <v>8.1746785319999997</v>
      </c>
      <c r="AU252">
        <v>8.1873730830000007</v>
      </c>
      <c r="AV252">
        <v>8.2090785200000003</v>
      </c>
      <c r="AW252">
        <v>8.3327103279999903</v>
      </c>
    </row>
    <row r="253" spans="2:49" x14ac:dyDescent="0.3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0.1902792401</v>
      </c>
      <c r="G253">
        <v>0.17516535259999999</v>
      </c>
      <c r="H253">
        <v>0.15924276849999999</v>
      </c>
      <c r="I253">
        <v>0.15297941749999999</v>
      </c>
      <c r="J253">
        <v>0.1437322305</v>
      </c>
      <c r="K253">
        <v>0.13046221690000001</v>
      </c>
      <c r="L253">
        <v>0.120157716</v>
      </c>
      <c r="M253">
        <v>0.1126933895</v>
      </c>
      <c r="N253">
        <v>0.1071802558</v>
      </c>
      <c r="O253">
        <v>0.10699243379999999</v>
      </c>
      <c r="P253">
        <v>0.1028671303</v>
      </c>
      <c r="Q253">
        <v>9.4737645999999995E-2</v>
      </c>
      <c r="R253">
        <v>8.6558242800000004E-2</v>
      </c>
      <c r="S253">
        <v>0.36762147350000002</v>
      </c>
      <c r="T253">
        <v>0.33217637799999999</v>
      </c>
      <c r="U253">
        <v>0.30259717549999998</v>
      </c>
      <c r="V253">
        <v>0.27590039960000001</v>
      </c>
      <c r="W253">
        <v>0.34668344649999999</v>
      </c>
      <c r="X253">
        <v>0.41455893300000002</v>
      </c>
      <c r="Y253">
        <v>0.41090411100000002</v>
      </c>
      <c r="Z253">
        <v>0.40954358480000003</v>
      </c>
      <c r="AA253">
        <v>0.40924327770000002</v>
      </c>
      <c r="AB253">
        <v>0.40939336749999999</v>
      </c>
      <c r="AC253">
        <v>0.40988260329999998</v>
      </c>
      <c r="AD253">
        <v>0.42693104539999999</v>
      </c>
      <c r="AE253">
        <v>0.44380043029999999</v>
      </c>
      <c r="AF253">
        <v>0.46068339660000002</v>
      </c>
      <c r="AG253">
        <v>0.47776487509999999</v>
      </c>
      <c r="AH253">
        <v>0.4951112017</v>
      </c>
      <c r="AI253">
        <v>0.51706156599999997</v>
      </c>
      <c r="AJ253">
        <v>0.53942425719999998</v>
      </c>
      <c r="AK253">
        <v>0.56227288470000003</v>
      </c>
      <c r="AL253">
        <v>0.58578439490000001</v>
      </c>
      <c r="AM253">
        <v>0.60962414819999999</v>
      </c>
      <c r="AN253">
        <v>0.63093144170000004</v>
      </c>
      <c r="AO253">
        <v>0.65352057819999998</v>
      </c>
      <c r="AP253">
        <v>0.67409412099999999</v>
      </c>
      <c r="AQ253">
        <v>0.70137098840000001</v>
      </c>
      <c r="AR253">
        <v>0.72099588680000004</v>
      </c>
      <c r="AS253">
        <v>0.73802386259999997</v>
      </c>
      <c r="AT253">
        <v>0.76220128590000003</v>
      </c>
      <c r="AU253">
        <v>0.77859696649999999</v>
      </c>
      <c r="AV253">
        <v>0.7959650841</v>
      </c>
      <c r="AW253">
        <v>0.8235397458</v>
      </c>
    </row>
    <row r="254" spans="2:49" x14ac:dyDescent="0.3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0.73782267030000004</v>
      </c>
      <c r="G254">
        <v>0.71181585489999999</v>
      </c>
      <c r="H254">
        <v>0.67816915259999999</v>
      </c>
      <c r="I254">
        <v>0.68276331410000002</v>
      </c>
      <c r="J254">
        <v>0.67228001790000003</v>
      </c>
      <c r="K254">
        <v>0.63949868320000003</v>
      </c>
      <c r="L254">
        <v>0.61725615300000003</v>
      </c>
      <c r="M254">
        <v>0.60669591020000002</v>
      </c>
      <c r="N254">
        <v>0.60470878490000002</v>
      </c>
      <c r="O254">
        <v>0.61982287560000005</v>
      </c>
      <c r="P254">
        <v>0.61185936799999996</v>
      </c>
      <c r="Q254">
        <v>0.57854229629999998</v>
      </c>
      <c r="R254">
        <v>0.54266928039999995</v>
      </c>
      <c r="S254">
        <v>1.4182780349999999</v>
      </c>
      <c r="T254">
        <v>1.196133559</v>
      </c>
      <c r="U254">
        <v>1.002805817</v>
      </c>
      <c r="V254">
        <v>0.82532822149999996</v>
      </c>
      <c r="W254">
        <v>0.8170383443</v>
      </c>
      <c r="X254">
        <v>0.80748028770000002</v>
      </c>
      <c r="Y254">
        <v>0.79927436799999996</v>
      </c>
      <c r="Z254">
        <v>0.79554089790000004</v>
      </c>
      <c r="AA254">
        <v>0.79386771320000005</v>
      </c>
      <c r="AB254">
        <v>0.79292077809999995</v>
      </c>
      <c r="AC254">
        <v>0.79262646820000004</v>
      </c>
      <c r="AD254">
        <v>0.78962642770000002</v>
      </c>
      <c r="AE254">
        <v>0.78625780759999997</v>
      </c>
      <c r="AF254">
        <v>0.78397158040000003</v>
      </c>
      <c r="AG254">
        <v>0.78098526339999996</v>
      </c>
      <c r="AH254">
        <v>0.77839272159999995</v>
      </c>
      <c r="AI254">
        <v>0.7791613919</v>
      </c>
      <c r="AJ254">
        <v>0.78032675070000002</v>
      </c>
      <c r="AK254">
        <v>0.7819440956</v>
      </c>
      <c r="AL254">
        <v>0.78372019839999996</v>
      </c>
      <c r="AM254">
        <v>0.78565671940000004</v>
      </c>
      <c r="AN254">
        <v>0.78810684129999997</v>
      </c>
      <c r="AO254">
        <v>0.79188076559999998</v>
      </c>
      <c r="AP254">
        <v>0.79298256659999999</v>
      </c>
      <c r="AQ254">
        <v>0.80160373220000003</v>
      </c>
      <c r="AR254">
        <v>0.8011661256</v>
      </c>
      <c r="AS254">
        <v>0.80393676049999996</v>
      </c>
      <c r="AT254">
        <v>0.81420148049999996</v>
      </c>
      <c r="AU254">
        <v>0.81588563869999997</v>
      </c>
      <c r="AV254">
        <v>0.8184713991</v>
      </c>
      <c r="AW254">
        <v>0.83122895669999997</v>
      </c>
    </row>
    <row r="255" spans="2:49" x14ac:dyDescent="0.3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0.21079328010000001</v>
      </c>
      <c r="G255">
        <v>0.21497052380000001</v>
      </c>
      <c r="H255">
        <v>0.21649894259999999</v>
      </c>
      <c r="I255">
        <v>0.2304063354</v>
      </c>
      <c r="J255">
        <v>0.23981753380000001</v>
      </c>
      <c r="K255">
        <v>0.24114422999999999</v>
      </c>
      <c r="L255">
        <v>0.2460419378</v>
      </c>
      <c r="M255">
        <v>0.25563556189999997</v>
      </c>
      <c r="N255">
        <v>0.26934131140000001</v>
      </c>
      <c r="O255">
        <v>0.28780789359999998</v>
      </c>
      <c r="P255">
        <v>0.29620181270000001</v>
      </c>
      <c r="Q255">
        <v>0.29200825590000001</v>
      </c>
      <c r="R255">
        <v>0.28558962469999999</v>
      </c>
      <c r="S255">
        <v>0.32150135439999999</v>
      </c>
      <c r="T255">
        <v>0.3007210078</v>
      </c>
      <c r="U255">
        <v>0.28439853139999999</v>
      </c>
      <c r="V255">
        <v>0.27009322930000002</v>
      </c>
      <c r="W255">
        <v>0.26868629919999998</v>
      </c>
      <c r="X255">
        <v>0.26683458960000001</v>
      </c>
      <c r="Y255">
        <v>0.2676753382</v>
      </c>
      <c r="Z255">
        <v>0.26998147509999998</v>
      </c>
      <c r="AA255">
        <v>0.27298341710000001</v>
      </c>
      <c r="AB255">
        <v>0.27628057789999999</v>
      </c>
      <c r="AC255">
        <v>0.27982174910000002</v>
      </c>
      <c r="AD255">
        <v>0.2793725775</v>
      </c>
      <c r="AE255">
        <v>0.27879125360000001</v>
      </c>
      <c r="AF255">
        <v>0.27820929750000001</v>
      </c>
      <c r="AG255">
        <v>0.27764288920000002</v>
      </c>
      <c r="AH255">
        <v>0.27721548779999999</v>
      </c>
      <c r="AI255">
        <v>0.27793073309999999</v>
      </c>
      <c r="AJ255">
        <v>0.27878988900000001</v>
      </c>
      <c r="AK255">
        <v>0.27981343120000002</v>
      </c>
      <c r="AL255">
        <v>0.28091436530000002</v>
      </c>
      <c r="AM255">
        <v>0.28207646339999998</v>
      </c>
      <c r="AN255">
        <v>0.28350019479999999</v>
      </c>
      <c r="AO255">
        <v>0.2854059269</v>
      </c>
      <c r="AP255">
        <v>0.28635346950000001</v>
      </c>
      <c r="AQ255">
        <v>0.29002460590000001</v>
      </c>
      <c r="AR255">
        <v>0.29042546120000001</v>
      </c>
      <c r="AS255">
        <v>0.29180389309999999</v>
      </c>
      <c r="AT255">
        <v>0.29590923050000001</v>
      </c>
      <c r="AU255">
        <v>0.29690238759999998</v>
      </c>
      <c r="AV255">
        <v>0.2982263631</v>
      </c>
      <c r="AW255">
        <v>0.30326455819999998</v>
      </c>
    </row>
    <row r="256" spans="2:49" x14ac:dyDescent="0.3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0.45763559390000003</v>
      </c>
      <c r="G256">
        <v>0.50661143289999999</v>
      </c>
      <c r="H256">
        <v>0.55384072799999995</v>
      </c>
      <c r="I256">
        <v>0.63981816309999995</v>
      </c>
      <c r="J256">
        <v>0.72289649430000003</v>
      </c>
      <c r="K256">
        <v>0.78905104439999996</v>
      </c>
      <c r="L256">
        <v>0.87391742959999996</v>
      </c>
      <c r="M256">
        <v>0.98563375740000003</v>
      </c>
      <c r="N256">
        <v>1.127276124</v>
      </c>
      <c r="O256">
        <v>1.216604156</v>
      </c>
      <c r="P256">
        <v>1.264601122</v>
      </c>
      <c r="Q256">
        <v>1.259158024</v>
      </c>
      <c r="R256">
        <v>1.243789222</v>
      </c>
      <c r="S256">
        <v>2.1934039360000002</v>
      </c>
      <c r="T256">
        <v>2.1977836810000002</v>
      </c>
      <c r="U256">
        <v>2.22296322</v>
      </c>
      <c r="V256">
        <v>2.2547010009999999</v>
      </c>
      <c r="W256">
        <v>2.3051577750000001</v>
      </c>
      <c r="X256">
        <v>2.34978869</v>
      </c>
      <c r="Y256">
        <v>2.4512226859999999</v>
      </c>
      <c r="Z256">
        <v>2.5652267370000001</v>
      </c>
      <c r="AA256">
        <v>2.6857523190000001</v>
      </c>
      <c r="AB256">
        <v>2.8155890280000002</v>
      </c>
      <c r="AC256">
        <v>2.9483682529999999</v>
      </c>
      <c r="AD256">
        <v>3.0481964960000001</v>
      </c>
      <c r="AE256">
        <v>3.1467180469999998</v>
      </c>
      <c r="AF256">
        <v>3.245318605</v>
      </c>
      <c r="AG256">
        <v>3.3487283109999999</v>
      </c>
      <c r="AH256">
        <v>3.453971203</v>
      </c>
      <c r="AI256">
        <v>3.5252200170000001</v>
      </c>
      <c r="AJ256">
        <v>3.59873018</v>
      </c>
      <c r="AK256">
        <v>3.674868499</v>
      </c>
      <c r="AL256">
        <v>3.7544847570000002</v>
      </c>
      <c r="AM256">
        <v>3.8355324510000002</v>
      </c>
      <c r="AN256">
        <v>3.9164574440000002</v>
      </c>
      <c r="AO256">
        <v>4.0047474259999998</v>
      </c>
      <c r="AP256">
        <v>4.0801950079999996</v>
      </c>
      <c r="AQ256">
        <v>4.1954360350000002</v>
      </c>
      <c r="AR256">
        <v>4.264236425</v>
      </c>
      <c r="AS256">
        <v>4.3737360919999997</v>
      </c>
      <c r="AT256">
        <v>4.5257655799999998</v>
      </c>
      <c r="AU256">
        <v>4.631735044</v>
      </c>
      <c r="AV256">
        <v>4.7435535160000004</v>
      </c>
      <c r="AW256">
        <v>4.9163741329999997</v>
      </c>
    </row>
    <row r="257" spans="2:49" x14ac:dyDescent="0.3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35.492058389999997</v>
      </c>
      <c r="G257">
        <v>34.656555240000003</v>
      </c>
      <c r="H257">
        <v>33.419066209999997</v>
      </c>
      <c r="I257">
        <v>34.053754490000003</v>
      </c>
      <c r="J257">
        <v>34.068277850000001</v>
      </c>
      <c r="K257">
        <v>32.943117610000002</v>
      </c>
      <c r="L257">
        <v>32.341734850000002</v>
      </c>
      <c r="M257">
        <v>32.353453950000002</v>
      </c>
      <c r="N257">
        <v>32.844374299999998</v>
      </c>
      <c r="O257">
        <v>32.673807230000001</v>
      </c>
      <c r="P257">
        <v>31.305591159999999</v>
      </c>
      <c r="Q257">
        <v>28.731917589999998</v>
      </c>
      <c r="R257">
        <v>26.16045622</v>
      </c>
      <c r="S257">
        <v>23.756728379999998</v>
      </c>
      <c r="T257">
        <v>22.815079170000001</v>
      </c>
      <c r="U257">
        <v>22.163475940000001</v>
      </c>
      <c r="V257">
        <v>21.631385359999999</v>
      </c>
      <c r="W257">
        <v>20.956760580000001</v>
      </c>
      <c r="X257">
        <v>20.26494933</v>
      </c>
      <c r="Y257">
        <v>19.89351358</v>
      </c>
      <c r="Z257">
        <v>19.63494803</v>
      </c>
      <c r="AA257">
        <v>19.427433570000002</v>
      </c>
      <c r="AB257">
        <v>19.240797430000001</v>
      </c>
      <c r="AC257">
        <v>19.069208499999998</v>
      </c>
      <c r="AD257">
        <v>18.96283579</v>
      </c>
      <c r="AE257">
        <v>18.847411650000002</v>
      </c>
      <c r="AF257">
        <v>18.733171479999999</v>
      </c>
      <c r="AG257">
        <v>18.616704410000001</v>
      </c>
      <c r="AH257">
        <v>18.509457139999999</v>
      </c>
      <c r="AI257">
        <v>18.52323814</v>
      </c>
      <c r="AJ257">
        <v>18.546383899999999</v>
      </c>
      <c r="AK257">
        <v>18.580200829999999</v>
      </c>
      <c r="AL257">
        <v>18.616156480000001</v>
      </c>
      <c r="AM257">
        <v>18.655827210000002</v>
      </c>
      <c r="AN257">
        <v>18.644287070000001</v>
      </c>
      <c r="AO257">
        <v>18.663245419999999</v>
      </c>
      <c r="AP257">
        <v>18.618523849999999</v>
      </c>
      <c r="AQ257">
        <v>18.749209830000002</v>
      </c>
      <c r="AR257">
        <v>18.667007529999999</v>
      </c>
      <c r="AS257">
        <v>18.600245130000001</v>
      </c>
      <c r="AT257">
        <v>18.704418570000001</v>
      </c>
      <c r="AU257">
        <v>18.60919367</v>
      </c>
      <c r="AV257">
        <v>18.53350721</v>
      </c>
      <c r="AW257">
        <v>18.68529599</v>
      </c>
    </row>
    <row r="258" spans="2:49" x14ac:dyDescent="0.35">
      <c r="B258" t="s">
        <v>357</v>
      </c>
      <c r="C258">
        <v>1.54983431156195</v>
      </c>
      <c r="D258">
        <v>1.57471740274219</v>
      </c>
      <c r="E258">
        <v>1.60860863</v>
      </c>
      <c r="F258">
        <v>1.873045319</v>
      </c>
      <c r="G258">
        <v>2.0754828320000001</v>
      </c>
      <c r="H258">
        <v>2.2326556489999998</v>
      </c>
      <c r="I258">
        <v>2.5031527339999999</v>
      </c>
      <c r="J258">
        <v>2.7132406210000002</v>
      </c>
      <c r="K258">
        <v>2.8130885280000002</v>
      </c>
      <c r="L258">
        <v>2.9335619909999999</v>
      </c>
      <c r="M258">
        <v>3.0904030819999999</v>
      </c>
      <c r="N258">
        <v>3.2769155200000002</v>
      </c>
      <c r="O258">
        <v>4.2821445499999999</v>
      </c>
      <c r="P258">
        <v>5.3894280940000003</v>
      </c>
      <c r="Q258">
        <v>6.4975023869999999</v>
      </c>
      <c r="R258">
        <v>7.7712358689999999</v>
      </c>
      <c r="S258">
        <v>6.5733521970000002</v>
      </c>
      <c r="T258">
        <v>6.555451197</v>
      </c>
      <c r="U258">
        <v>6.6019253830000002</v>
      </c>
      <c r="V258">
        <v>6.669583061</v>
      </c>
      <c r="W258">
        <v>6.5430239820000002</v>
      </c>
      <c r="X258">
        <v>6.4086005650000004</v>
      </c>
      <c r="Y258">
        <v>6.4353373779999998</v>
      </c>
      <c r="Z258">
        <v>6.4972453379999999</v>
      </c>
      <c r="AA258">
        <v>6.5758919689999997</v>
      </c>
      <c r="AB258">
        <v>6.6642023630000002</v>
      </c>
      <c r="AC258">
        <v>6.7584401459999999</v>
      </c>
      <c r="AD258">
        <v>6.872368614</v>
      </c>
      <c r="AE258">
        <v>6.9832075720000004</v>
      </c>
      <c r="AF258">
        <v>7.0941334930000002</v>
      </c>
      <c r="AG258">
        <v>7.2064163629999998</v>
      </c>
      <c r="AH258">
        <v>7.3224876229999998</v>
      </c>
      <c r="AI258">
        <v>7.3784086499999999</v>
      </c>
      <c r="AJ258">
        <v>7.4384091569999997</v>
      </c>
      <c r="AK258">
        <v>7.5030963420000001</v>
      </c>
      <c r="AL258">
        <v>7.5693635700000002</v>
      </c>
      <c r="AM258">
        <v>7.6376251379999998</v>
      </c>
      <c r="AN258">
        <v>7.7129663510000004</v>
      </c>
      <c r="AO258">
        <v>7.8018430710000004</v>
      </c>
      <c r="AP258">
        <v>7.864886931</v>
      </c>
      <c r="AQ258">
        <v>8.0033250159999998</v>
      </c>
      <c r="AR258">
        <v>8.0520364749999995</v>
      </c>
      <c r="AS258">
        <v>8.0757581169999995</v>
      </c>
      <c r="AT258">
        <v>8.1746785319999997</v>
      </c>
      <c r="AU258">
        <v>8.1873730830000007</v>
      </c>
      <c r="AV258">
        <v>8.2090785200000003</v>
      </c>
      <c r="AW258">
        <v>8.3327103279999903</v>
      </c>
    </row>
    <row r="259" spans="2:49" x14ac:dyDescent="0.3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0.1902792401</v>
      </c>
      <c r="G259">
        <v>0.17516535259999999</v>
      </c>
      <c r="H259">
        <v>0.15924276849999999</v>
      </c>
      <c r="I259">
        <v>0.15297941749999999</v>
      </c>
      <c r="J259">
        <v>0.1437322305</v>
      </c>
      <c r="K259">
        <v>0.13046221690000001</v>
      </c>
      <c r="L259">
        <v>0.120157716</v>
      </c>
      <c r="M259">
        <v>0.1126933895</v>
      </c>
      <c r="N259">
        <v>0.1071802558</v>
      </c>
      <c r="O259">
        <v>0.10699243379999999</v>
      </c>
      <c r="P259">
        <v>0.1028671303</v>
      </c>
      <c r="Q259">
        <v>9.4737645999999995E-2</v>
      </c>
      <c r="R259">
        <v>8.6558242800000004E-2</v>
      </c>
      <c r="S259">
        <v>0.36762147350000002</v>
      </c>
      <c r="T259">
        <v>0.33217637799999999</v>
      </c>
      <c r="U259">
        <v>0.30259717549999998</v>
      </c>
      <c r="V259">
        <v>0.27590039960000001</v>
      </c>
      <c r="W259">
        <v>0.34668344649999999</v>
      </c>
      <c r="X259">
        <v>0.41455893300000002</v>
      </c>
      <c r="Y259">
        <v>0.41090411100000002</v>
      </c>
      <c r="Z259">
        <v>0.40954358480000003</v>
      </c>
      <c r="AA259">
        <v>0.40924327770000002</v>
      </c>
      <c r="AB259">
        <v>0.40939336749999999</v>
      </c>
      <c r="AC259">
        <v>0.40988260329999998</v>
      </c>
      <c r="AD259">
        <v>0.42693104539999999</v>
      </c>
      <c r="AE259">
        <v>0.44380043029999999</v>
      </c>
      <c r="AF259">
        <v>0.46068339660000002</v>
      </c>
      <c r="AG259">
        <v>0.47776487509999999</v>
      </c>
      <c r="AH259">
        <v>0.4951112017</v>
      </c>
      <c r="AI259">
        <v>0.51706156599999997</v>
      </c>
      <c r="AJ259">
        <v>0.53942425719999998</v>
      </c>
      <c r="AK259">
        <v>0.56227288470000003</v>
      </c>
      <c r="AL259">
        <v>0.58578439490000001</v>
      </c>
      <c r="AM259">
        <v>0.60962414819999999</v>
      </c>
      <c r="AN259">
        <v>0.63093144170000004</v>
      </c>
      <c r="AO259">
        <v>0.65352057819999998</v>
      </c>
      <c r="AP259">
        <v>0.67409412099999999</v>
      </c>
      <c r="AQ259">
        <v>0.70137098840000001</v>
      </c>
      <c r="AR259">
        <v>0.72099588680000004</v>
      </c>
      <c r="AS259">
        <v>0.73802386259999997</v>
      </c>
      <c r="AT259">
        <v>0.76220128590000003</v>
      </c>
      <c r="AU259">
        <v>0.77859696649999999</v>
      </c>
      <c r="AV259">
        <v>0.7959650841</v>
      </c>
      <c r="AW259">
        <v>0.8235397458</v>
      </c>
    </row>
    <row r="260" spans="2:49" x14ac:dyDescent="0.3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0.73782267030000004</v>
      </c>
      <c r="G260">
        <v>0.71181585489999999</v>
      </c>
      <c r="H260">
        <v>0.67816915259999999</v>
      </c>
      <c r="I260">
        <v>0.68276331410000002</v>
      </c>
      <c r="J260">
        <v>0.67228001790000003</v>
      </c>
      <c r="K260">
        <v>0.63949868320000003</v>
      </c>
      <c r="L260">
        <v>0.61725615300000003</v>
      </c>
      <c r="M260">
        <v>0.60669591020000002</v>
      </c>
      <c r="N260">
        <v>0.60470878490000002</v>
      </c>
      <c r="O260">
        <v>0.61982287560000005</v>
      </c>
      <c r="P260">
        <v>0.61185936799999996</v>
      </c>
      <c r="Q260">
        <v>0.57854229629999998</v>
      </c>
      <c r="R260">
        <v>0.54266928039999995</v>
      </c>
      <c r="S260">
        <v>1.4182780349999999</v>
      </c>
      <c r="T260">
        <v>1.196133559</v>
      </c>
      <c r="U260">
        <v>1.002805817</v>
      </c>
      <c r="V260">
        <v>0.82532822149999996</v>
      </c>
      <c r="W260">
        <v>0.8170383443</v>
      </c>
      <c r="X260">
        <v>0.80748028770000002</v>
      </c>
      <c r="Y260">
        <v>0.79927436799999996</v>
      </c>
      <c r="Z260">
        <v>0.79554089790000004</v>
      </c>
      <c r="AA260">
        <v>0.79386771320000005</v>
      </c>
      <c r="AB260">
        <v>0.79292077809999995</v>
      </c>
      <c r="AC260">
        <v>0.79262646820000004</v>
      </c>
      <c r="AD260">
        <v>0.78962642770000002</v>
      </c>
      <c r="AE260">
        <v>0.78625780759999997</v>
      </c>
      <c r="AF260">
        <v>0.78397158040000003</v>
      </c>
      <c r="AG260">
        <v>0.78098526339999996</v>
      </c>
      <c r="AH260">
        <v>0.77839272159999995</v>
      </c>
      <c r="AI260">
        <v>0.7791613919</v>
      </c>
      <c r="AJ260">
        <v>0.78032675070000002</v>
      </c>
      <c r="AK260">
        <v>0.7819440956</v>
      </c>
      <c r="AL260">
        <v>0.78372019839999996</v>
      </c>
      <c r="AM260">
        <v>0.78565671940000004</v>
      </c>
      <c r="AN260">
        <v>0.78810684129999997</v>
      </c>
      <c r="AO260">
        <v>0.79188076559999998</v>
      </c>
      <c r="AP260">
        <v>0.79298256659999999</v>
      </c>
      <c r="AQ260">
        <v>0.80160373220000003</v>
      </c>
      <c r="AR260">
        <v>0.8011661256</v>
      </c>
      <c r="AS260">
        <v>0.80393676049999996</v>
      </c>
      <c r="AT260">
        <v>0.81420148049999996</v>
      </c>
      <c r="AU260">
        <v>0.81588563869999997</v>
      </c>
      <c r="AV260">
        <v>0.8184713991</v>
      </c>
      <c r="AW260">
        <v>0.83122895669999997</v>
      </c>
    </row>
    <row r="261" spans="2:49" x14ac:dyDescent="0.3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0.21079328010000001</v>
      </c>
      <c r="G261">
        <v>0.21497052380000001</v>
      </c>
      <c r="H261">
        <v>0.21649894259999999</v>
      </c>
      <c r="I261">
        <v>0.2304063354</v>
      </c>
      <c r="J261">
        <v>0.23981753380000001</v>
      </c>
      <c r="K261">
        <v>0.24114422999999999</v>
      </c>
      <c r="L261">
        <v>0.2460419378</v>
      </c>
      <c r="M261">
        <v>0.25563556189999997</v>
      </c>
      <c r="N261">
        <v>0.26934131140000001</v>
      </c>
      <c r="O261">
        <v>0.28780789359999998</v>
      </c>
      <c r="P261">
        <v>0.29620181270000001</v>
      </c>
      <c r="Q261">
        <v>0.29200825590000001</v>
      </c>
      <c r="R261">
        <v>0.28558962469999999</v>
      </c>
      <c r="S261">
        <v>0.32150135439999999</v>
      </c>
      <c r="T261">
        <v>0.3007210078</v>
      </c>
      <c r="U261">
        <v>0.28439853139999999</v>
      </c>
      <c r="V261">
        <v>0.27009322930000002</v>
      </c>
      <c r="W261">
        <v>0.26868629919999998</v>
      </c>
      <c r="X261">
        <v>0.26683458960000001</v>
      </c>
      <c r="Y261">
        <v>0.2676753382</v>
      </c>
      <c r="Z261">
        <v>0.26998147509999998</v>
      </c>
      <c r="AA261">
        <v>0.27298341710000001</v>
      </c>
      <c r="AB261">
        <v>0.27628057789999999</v>
      </c>
      <c r="AC261">
        <v>0.27982174910000002</v>
      </c>
      <c r="AD261">
        <v>0.2793725775</v>
      </c>
      <c r="AE261">
        <v>0.27879125360000001</v>
      </c>
      <c r="AF261">
        <v>0.27820929750000001</v>
      </c>
      <c r="AG261">
        <v>0.27764288920000002</v>
      </c>
      <c r="AH261">
        <v>0.27721548779999999</v>
      </c>
      <c r="AI261">
        <v>0.27793073309999999</v>
      </c>
      <c r="AJ261">
        <v>0.27878988900000001</v>
      </c>
      <c r="AK261">
        <v>0.27981343120000002</v>
      </c>
      <c r="AL261">
        <v>0.28091436530000002</v>
      </c>
      <c r="AM261">
        <v>0.28207646339999998</v>
      </c>
      <c r="AN261">
        <v>0.28350019479999999</v>
      </c>
      <c r="AO261">
        <v>0.2854059269</v>
      </c>
      <c r="AP261">
        <v>0.28635346950000001</v>
      </c>
      <c r="AQ261">
        <v>0.29002460590000001</v>
      </c>
      <c r="AR261">
        <v>0.29042546120000001</v>
      </c>
      <c r="AS261">
        <v>0.29180389309999999</v>
      </c>
      <c r="AT261">
        <v>0.29590923050000001</v>
      </c>
      <c r="AU261">
        <v>0.29690238759999998</v>
      </c>
      <c r="AV261">
        <v>0.2982263631</v>
      </c>
      <c r="AW261">
        <v>0.30326455819999998</v>
      </c>
    </row>
    <row r="262" spans="2:49" x14ac:dyDescent="0.3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0.45763559390000003</v>
      </c>
      <c r="G262">
        <v>0.50661143289999999</v>
      </c>
      <c r="H262">
        <v>0.55384072799999995</v>
      </c>
      <c r="I262">
        <v>0.63981816309999995</v>
      </c>
      <c r="J262">
        <v>0.72289649430000003</v>
      </c>
      <c r="K262">
        <v>0.78905104439999996</v>
      </c>
      <c r="L262">
        <v>0.87391742959999996</v>
      </c>
      <c r="M262">
        <v>0.98563375740000003</v>
      </c>
      <c r="N262">
        <v>1.127276124</v>
      </c>
      <c r="O262">
        <v>1.216604156</v>
      </c>
      <c r="P262">
        <v>1.264601122</v>
      </c>
      <c r="Q262">
        <v>1.259158024</v>
      </c>
      <c r="R262">
        <v>1.243789222</v>
      </c>
      <c r="S262">
        <v>2.1934039360000002</v>
      </c>
      <c r="T262">
        <v>2.1977836810000002</v>
      </c>
      <c r="U262">
        <v>2.22296322</v>
      </c>
      <c r="V262">
        <v>2.2547010009999999</v>
      </c>
      <c r="W262">
        <v>2.3051577750000001</v>
      </c>
      <c r="X262">
        <v>2.34978869</v>
      </c>
      <c r="Y262">
        <v>2.4512226859999999</v>
      </c>
      <c r="Z262">
        <v>2.5652267370000001</v>
      </c>
      <c r="AA262">
        <v>2.6857523190000001</v>
      </c>
      <c r="AB262">
        <v>2.8155890280000002</v>
      </c>
      <c r="AC262">
        <v>2.9483682529999999</v>
      </c>
      <c r="AD262">
        <v>3.0481964960000001</v>
      </c>
      <c r="AE262">
        <v>3.1467180469999998</v>
      </c>
      <c r="AF262">
        <v>3.245318605</v>
      </c>
      <c r="AG262">
        <v>3.3487283109999999</v>
      </c>
      <c r="AH262">
        <v>3.453971203</v>
      </c>
      <c r="AI262">
        <v>3.5252200170000001</v>
      </c>
      <c r="AJ262">
        <v>3.59873018</v>
      </c>
      <c r="AK262">
        <v>3.674868499</v>
      </c>
      <c r="AL262">
        <v>3.7544847570000002</v>
      </c>
      <c r="AM262">
        <v>3.8355324510000002</v>
      </c>
      <c r="AN262">
        <v>3.9164574440000002</v>
      </c>
      <c r="AO262">
        <v>4.0047474259999998</v>
      </c>
      <c r="AP262">
        <v>4.0801950079999996</v>
      </c>
      <c r="AQ262">
        <v>4.1954360350000002</v>
      </c>
      <c r="AR262">
        <v>4.264236425</v>
      </c>
      <c r="AS262">
        <v>4.3737360919999997</v>
      </c>
      <c r="AT262">
        <v>4.5257655799999998</v>
      </c>
      <c r="AU262">
        <v>4.631735044</v>
      </c>
      <c r="AV262">
        <v>4.7435535160000004</v>
      </c>
      <c r="AW262">
        <v>4.9163741329999997</v>
      </c>
    </row>
    <row r="263" spans="2:49" x14ac:dyDescent="0.3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1.2315210999999999</v>
      </c>
      <c r="G263">
        <v>1.1449188429999999</v>
      </c>
      <c r="H263">
        <v>0.92601537540000001</v>
      </c>
      <c r="I263">
        <v>1.0179878149999999</v>
      </c>
      <c r="J263">
        <v>1.0425590179999999</v>
      </c>
      <c r="K263">
        <v>0.98423611229999997</v>
      </c>
      <c r="L263">
        <v>0.97518998599999995</v>
      </c>
      <c r="M263">
        <v>0.97964696429999998</v>
      </c>
      <c r="N263">
        <v>0.95446373070000001</v>
      </c>
      <c r="O263">
        <v>0.94806492229999995</v>
      </c>
      <c r="P263">
        <v>0.93623516900000003</v>
      </c>
      <c r="Q263">
        <v>0.92345924999999995</v>
      </c>
      <c r="R263">
        <v>0.9124546469</v>
      </c>
      <c r="S263">
        <v>0.90586023299999996</v>
      </c>
      <c r="T263">
        <v>0.89597723630000004</v>
      </c>
      <c r="U263">
        <v>0.89595426860000005</v>
      </c>
      <c r="V263">
        <v>0.90144454419999998</v>
      </c>
      <c r="W263">
        <v>0.90468899349999998</v>
      </c>
      <c r="X263">
        <v>0.90727793270000001</v>
      </c>
      <c r="Y263">
        <v>0.91198894610000003</v>
      </c>
      <c r="Z263">
        <v>0.91949099599999995</v>
      </c>
      <c r="AA263">
        <v>0.92878147909999997</v>
      </c>
      <c r="AB263">
        <v>0.93948021270000004</v>
      </c>
      <c r="AC263">
        <v>0.95145181649999999</v>
      </c>
      <c r="AD263">
        <v>0.96481476389999998</v>
      </c>
      <c r="AE263">
        <v>0.97905274269999998</v>
      </c>
      <c r="AF263">
        <v>0.99413847430000002</v>
      </c>
      <c r="AG263">
        <v>1.0099815430000001</v>
      </c>
      <c r="AH263">
        <v>1.0266511979999999</v>
      </c>
      <c r="AI263">
        <v>1.0435861870000001</v>
      </c>
      <c r="AJ263">
        <v>1.0609174509999999</v>
      </c>
      <c r="AK263">
        <v>1.0788674110000001</v>
      </c>
      <c r="AL263">
        <v>1.0971891229999999</v>
      </c>
      <c r="AM263" s="39">
        <v>1.115852582</v>
      </c>
      <c r="AN263" s="39">
        <v>1.1340454</v>
      </c>
      <c r="AO263" s="39">
        <v>1.1525299250000001</v>
      </c>
      <c r="AP263" s="39">
        <v>1.1694152149999999</v>
      </c>
      <c r="AQ263" s="39">
        <v>1.1900028680000001</v>
      </c>
      <c r="AR263" s="39">
        <v>1.205799168</v>
      </c>
      <c r="AS263" s="39">
        <v>1.2221337189999999</v>
      </c>
      <c r="AT263" s="39">
        <v>1.242414312</v>
      </c>
      <c r="AU263" s="39">
        <v>1.2586861949999999</v>
      </c>
      <c r="AV263">
        <v>1.2752915789999999</v>
      </c>
      <c r="AW263">
        <v>1.297355579</v>
      </c>
    </row>
    <row r="264" spans="2:49" x14ac:dyDescent="0.3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1.7874172859999999</v>
      </c>
      <c r="G264">
        <v>1.810204693</v>
      </c>
      <c r="H264">
        <v>1.7022867370000001</v>
      </c>
      <c r="I264">
        <v>1.7767746740000001</v>
      </c>
      <c r="J264">
        <v>1.810578816</v>
      </c>
      <c r="K264">
        <v>1.7917017690000001</v>
      </c>
      <c r="L264">
        <v>1.7992125489999999</v>
      </c>
      <c r="M264">
        <v>1.8081034</v>
      </c>
      <c r="N264">
        <v>1.846004934</v>
      </c>
      <c r="O264">
        <v>1.892970214</v>
      </c>
      <c r="P264">
        <v>1.9151763690000001</v>
      </c>
      <c r="Q264">
        <v>1.925898796</v>
      </c>
      <c r="R264">
        <v>1.9410791430000001</v>
      </c>
      <c r="S264">
        <v>1.960923475</v>
      </c>
      <c r="T264">
        <v>1.9603669720000001</v>
      </c>
      <c r="U264">
        <v>1.9617282869999999</v>
      </c>
      <c r="V264">
        <v>1.9674134940000001</v>
      </c>
      <c r="W264">
        <v>1.9695549240000001</v>
      </c>
      <c r="X264">
        <v>1.968587952</v>
      </c>
      <c r="Y264">
        <v>1.98086615</v>
      </c>
      <c r="Z264">
        <v>2.003592759</v>
      </c>
      <c r="AA264">
        <v>2.0338003140000001</v>
      </c>
      <c r="AB264">
        <v>2.0690706190000001</v>
      </c>
      <c r="AC264">
        <v>2.1077444320000001</v>
      </c>
      <c r="AD264">
        <v>2.1487099010000001</v>
      </c>
      <c r="AE264">
        <v>2.1912236140000001</v>
      </c>
      <c r="AF264">
        <v>2.2349388729999999</v>
      </c>
      <c r="AG264">
        <v>2.2796928040000002</v>
      </c>
      <c r="AH264">
        <v>2.325435782</v>
      </c>
      <c r="AI264">
        <v>2.3711320439999999</v>
      </c>
      <c r="AJ264">
        <v>2.4171678089999999</v>
      </c>
      <c r="AK264">
        <v>2.4637381669999998</v>
      </c>
      <c r="AL264">
        <v>2.510928474</v>
      </c>
      <c r="AM264">
        <v>2.5588572520000001</v>
      </c>
      <c r="AN264">
        <v>2.6068316349999998</v>
      </c>
      <c r="AO264">
        <v>2.6563804879999999</v>
      </c>
      <c r="AP264">
        <v>2.7039403970000002</v>
      </c>
      <c r="AQ264">
        <v>2.7589935990000001</v>
      </c>
      <c r="AR264">
        <v>2.8064597299999998</v>
      </c>
      <c r="AS264">
        <v>2.854027425</v>
      </c>
      <c r="AT264">
        <v>2.9089670019999998</v>
      </c>
      <c r="AU264">
        <v>2.9569211059999998</v>
      </c>
      <c r="AV264">
        <v>3.0055739209999999</v>
      </c>
      <c r="AW264">
        <v>3.0639159560000002</v>
      </c>
    </row>
    <row r="265" spans="2:49" x14ac:dyDescent="0.3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3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1.63897655</v>
      </c>
      <c r="G266">
        <v>1.6632321880000001</v>
      </c>
      <c r="H266">
        <v>1.5517598960000001</v>
      </c>
      <c r="I266">
        <v>1.6288639650000001</v>
      </c>
      <c r="J266">
        <v>1.676108572</v>
      </c>
      <c r="K266">
        <v>1.666470092</v>
      </c>
      <c r="L266">
        <v>1.6732764179999999</v>
      </c>
      <c r="M266">
        <v>1.6801271179999999</v>
      </c>
      <c r="N266">
        <v>1.696717206</v>
      </c>
      <c r="O266">
        <v>1.770981457</v>
      </c>
      <c r="P266">
        <v>1.8488290300000001</v>
      </c>
      <c r="Q266">
        <v>1.9178634219999999</v>
      </c>
      <c r="R266">
        <v>1.9760837449999999</v>
      </c>
      <c r="S266">
        <v>2.019670149</v>
      </c>
      <c r="T266">
        <v>2.0117124240000002</v>
      </c>
      <c r="U266">
        <v>1.99933271</v>
      </c>
      <c r="V266">
        <v>1.990857324</v>
      </c>
      <c r="W266">
        <v>1.978440859</v>
      </c>
      <c r="X266">
        <v>1.963056709</v>
      </c>
      <c r="Y266">
        <v>1.971645737</v>
      </c>
      <c r="Z266">
        <v>1.991730531</v>
      </c>
      <c r="AA266">
        <v>2.017587792</v>
      </c>
      <c r="AB266">
        <v>2.04653895</v>
      </c>
      <c r="AC266">
        <v>2.0775088629999998</v>
      </c>
      <c r="AD266">
        <v>2.1095090139999999</v>
      </c>
      <c r="AE266">
        <v>2.1425562170000001</v>
      </c>
      <c r="AF266">
        <v>2.1768044600000001</v>
      </c>
      <c r="AG266">
        <v>2.2122863599999998</v>
      </c>
      <c r="AH266">
        <v>2.2490060120000002</v>
      </c>
      <c r="AI266">
        <v>2.287190088</v>
      </c>
      <c r="AJ266">
        <v>2.3265283729999999</v>
      </c>
      <c r="AK266">
        <v>2.3668260019999998</v>
      </c>
      <c r="AL266">
        <v>2.407929266</v>
      </c>
      <c r="AM266">
        <v>2.4498565989999999</v>
      </c>
      <c r="AN266">
        <v>2.492058117</v>
      </c>
      <c r="AO266">
        <v>2.5363727759999999</v>
      </c>
      <c r="AP266">
        <v>2.5780013990000001</v>
      </c>
      <c r="AQ266">
        <v>2.6290632920000001</v>
      </c>
      <c r="AR266">
        <v>2.6700336120000001</v>
      </c>
      <c r="AS266">
        <v>2.710558222</v>
      </c>
      <c r="AT266">
        <v>2.760046295</v>
      </c>
      <c r="AU266" s="39">
        <v>2.8001015659999999</v>
      </c>
      <c r="AV266">
        <v>2.8402590640000001</v>
      </c>
      <c r="AW266">
        <v>2.892012866</v>
      </c>
    </row>
    <row r="267" spans="2:49" x14ac:dyDescent="0.3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0.9825309122</v>
      </c>
      <c r="H267">
        <v>0.97786704400000002</v>
      </c>
      <c r="I267">
        <v>0.97325872599999996</v>
      </c>
      <c r="J267">
        <v>0.96867471760000001</v>
      </c>
      <c r="K267">
        <v>0.96412077529999995</v>
      </c>
      <c r="L267">
        <v>0.95959348609999995</v>
      </c>
      <c r="M267">
        <v>0.95507471379999997</v>
      </c>
      <c r="N267">
        <v>0.95058949660000003</v>
      </c>
      <c r="O267">
        <v>0.94786272520000003</v>
      </c>
      <c r="P267">
        <v>0.94500640739999997</v>
      </c>
      <c r="Q267">
        <v>0.94201180610000002</v>
      </c>
      <c r="R267">
        <v>0.93884564820000005</v>
      </c>
      <c r="S267">
        <v>0.95295074899999999</v>
      </c>
      <c r="T267">
        <v>0.95005600690000003</v>
      </c>
      <c r="U267">
        <v>0.94719941689999998</v>
      </c>
      <c r="V267">
        <v>0.94437781890000005</v>
      </c>
      <c r="W267">
        <v>0.94264935350000001</v>
      </c>
      <c r="X267">
        <v>0.94091512170000002</v>
      </c>
      <c r="Y267">
        <v>0.94096010720000001</v>
      </c>
      <c r="Z267">
        <v>0.94100581539999995</v>
      </c>
      <c r="AA267">
        <v>0.94105162090000005</v>
      </c>
      <c r="AB267">
        <v>0.94107933590000004</v>
      </c>
      <c r="AC267">
        <v>0.94110594889999999</v>
      </c>
      <c r="AD267">
        <v>0.94120827419999997</v>
      </c>
      <c r="AE267">
        <v>0.94131691220000002</v>
      </c>
      <c r="AF267">
        <v>0.94143211699999996</v>
      </c>
      <c r="AG267">
        <v>0.94154611690000001</v>
      </c>
      <c r="AH267">
        <v>0.94166646409999999</v>
      </c>
      <c r="AI267">
        <v>0.94171401529999998</v>
      </c>
      <c r="AJ267">
        <v>0.94176470940000001</v>
      </c>
      <c r="AK267">
        <v>0.94181717529999998</v>
      </c>
      <c r="AL267">
        <v>0.94188195529999996</v>
      </c>
      <c r="AM267">
        <v>0.94194859909999995</v>
      </c>
      <c r="AN267">
        <v>0.94182890409999998</v>
      </c>
      <c r="AO267">
        <v>0.94169115849999996</v>
      </c>
      <c r="AP267">
        <v>0.94157855310000005</v>
      </c>
      <c r="AQ267">
        <v>0.94138480920000001</v>
      </c>
      <c r="AR267">
        <v>0.94127558300000003</v>
      </c>
      <c r="AS267">
        <v>0.9411108212</v>
      </c>
      <c r="AT267">
        <v>0.94087123579999998</v>
      </c>
      <c r="AU267">
        <v>0.94070665090000005</v>
      </c>
      <c r="AV267">
        <v>0.94052250420000005</v>
      </c>
      <c r="AW267">
        <v>0.94024943569999997</v>
      </c>
    </row>
    <row r="268" spans="2:49" x14ac:dyDescent="0.3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1.7469087800000001E-2</v>
      </c>
      <c r="H268">
        <v>2.2132955999999999E-2</v>
      </c>
      <c r="I268">
        <v>2.6741273999999999E-2</v>
      </c>
      <c r="J268">
        <v>3.1325282400000001E-2</v>
      </c>
      <c r="K268">
        <v>3.5879224699999997E-2</v>
      </c>
      <c r="L268">
        <v>4.0406513900000003E-2</v>
      </c>
      <c r="M268">
        <v>4.4925286199999998E-2</v>
      </c>
      <c r="N268">
        <v>4.94105034E-2</v>
      </c>
      <c r="O268">
        <v>5.2137274800000001E-2</v>
      </c>
      <c r="P268">
        <v>5.4993592600000002E-2</v>
      </c>
      <c r="Q268">
        <v>5.7988193899999999E-2</v>
      </c>
      <c r="R268">
        <v>6.1154351799999999E-2</v>
      </c>
      <c r="S268">
        <v>4.7049251E-2</v>
      </c>
      <c r="T268">
        <v>4.99439931E-2</v>
      </c>
      <c r="U268">
        <v>5.2800583099999999E-2</v>
      </c>
      <c r="V268">
        <v>5.5622181100000001E-2</v>
      </c>
      <c r="W268">
        <v>5.7350646499999998E-2</v>
      </c>
      <c r="X268">
        <v>5.9084878299999997E-2</v>
      </c>
      <c r="Y268">
        <v>5.90398928E-2</v>
      </c>
      <c r="Z268">
        <v>5.8994184599999999E-2</v>
      </c>
      <c r="AA268">
        <v>5.8948379100000003E-2</v>
      </c>
      <c r="AB268">
        <v>5.8920664099999999E-2</v>
      </c>
      <c r="AC268">
        <v>5.8894051099999997E-2</v>
      </c>
      <c r="AD268">
        <v>5.87917258E-2</v>
      </c>
      <c r="AE268">
        <v>5.8683087799999999E-2</v>
      </c>
      <c r="AF268">
        <v>5.8567883000000001E-2</v>
      </c>
      <c r="AG268">
        <v>5.8453883099999999E-2</v>
      </c>
      <c r="AH268">
        <v>5.8333535899999997E-2</v>
      </c>
      <c r="AI268">
        <v>5.8285984700000001E-2</v>
      </c>
      <c r="AJ268">
        <v>5.8235290600000003E-2</v>
      </c>
      <c r="AK268">
        <v>5.8182824700000003E-2</v>
      </c>
      <c r="AL268">
        <v>5.8118044700000003E-2</v>
      </c>
      <c r="AM268">
        <v>5.8051400900000001E-2</v>
      </c>
      <c r="AN268">
        <v>5.8171095899999997E-2</v>
      </c>
      <c r="AO268">
        <v>5.83088415E-2</v>
      </c>
      <c r="AP268">
        <v>5.84214469E-2</v>
      </c>
      <c r="AQ268">
        <v>5.8615190800000001E-2</v>
      </c>
      <c r="AR268">
        <v>5.8724417000000001E-2</v>
      </c>
      <c r="AS268">
        <v>5.8889178799999997E-2</v>
      </c>
      <c r="AT268">
        <v>5.9128764200000003E-2</v>
      </c>
      <c r="AU268">
        <v>5.9293349100000003E-2</v>
      </c>
      <c r="AV268">
        <v>5.9477495800000002E-2</v>
      </c>
      <c r="AW268">
        <v>5.9750564300000003E-2</v>
      </c>
    </row>
    <row r="269" spans="2:49" x14ac:dyDescent="0.3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3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3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3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3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3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3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3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3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0.91580034529999998</v>
      </c>
      <c r="G277">
        <v>0.90892121020000005</v>
      </c>
      <c r="H277">
        <v>0.90182100040000002</v>
      </c>
      <c r="I277">
        <v>0.89502774539999996</v>
      </c>
      <c r="J277">
        <v>0.88831504530000005</v>
      </c>
      <c r="K277">
        <v>0.88167424719999998</v>
      </c>
      <c r="L277">
        <v>0.87507795499999996</v>
      </c>
      <c r="M277">
        <v>0.86844089950000003</v>
      </c>
      <c r="N277">
        <v>0.86180687899999997</v>
      </c>
      <c r="O277">
        <v>0.83691507050000002</v>
      </c>
      <c r="P277">
        <v>0.80739078070000003</v>
      </c>
      <c r="Q277">
        <v>0.77289294850000001</v>
      </c>
      <c r="R277">
        <v>0.73287767159999995</v>
      </c>
      <c r="S277">
        <v>0.70217330580000004</v>
      </c>
      <c r="T277">
        <v>0.69973968689999999</v>
      </c>
      <c r="U277">
        <v>0.69714658640000005</v>
      </c>
      <c r="V277">
        <v>0.69457289769999997</v>
      </c>
      <c r="W277">
        <v>0.68835031790000001</v>
      </c>
      <c r="X277">
        <v>0.6820576599</v>
      </c>
      <c r="Y277">
        <v>0.67592890719999998</v>
      </c>
      <c r="Z277">
        <v>0.669807661</v>
      </c>
      <c r="AA277">
        <v>0.66369347050000005</v>
      </c>
      <c r="AB277">
        <v>0.65742055440000002</v>
      </c>
      <c r="AC277">
        <v>0.65115304880000002</v>
      </c>
      <c r="AD277">
        <v>0.64572821179999995</v>
      </c>
      <c r="AE277">
        <v>0.64036958180000003</v>
      </c>
      <c r="AF277">
        <v>0.63506802009999996</v>
      </c>
      <c r="AG277">
        <v>0.62968840029999995</v>
      </c>
      <c r="AH277">
        <v>0.62435509079999996</v>
      </c>
      <c r="AI277">
        <v>0.62209667410000002</v>
      </c>
      <c r="AJ277">
        <v>0.61984893890000003</v>
      </c>
      <c r="AK277">
        <v>0.61760696079999999</v>
      </c>
      <c r="AL277">
        <v>0.61532130789999995</v>
      </c>
      <c r="AM277">
        <v>0.61304892700000002</v>
      </c>
      <c r="AN277">
        <v>0.61013514130000002</v>
      </c>
      <c r="AO277">
        <v>0.60720128880000002</v>
      </c>
      <c r="AP277">
        <v>0.60433916330000004</v>
      </c>
      <c r="AQ277">
        <v>0.60130733169999995</v>
      </c>
      <c r="AR277">
        <v>0.59850336159999995</v>
      </c>
      <c r="AS277">
        <v>0.59558419370000004</v>
      </c>
      <c r="AT277">
        <v>0.5924663536</v>
      </c>
      <c r="AU277">
        <v>0.58956322360000002</v>
      </c>
      <c r="AV277">
        <v>0.58661759160000004</v>
      </c>
      <c r="AW277">
        <v>0.58338719539999995</v>
      </c>
    </row>
    <row r="278" spans="2:49" x14ac:dyDescent="0.3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5.3373628800000003E-2</v>
      </c>
      <c r="H278">
        <v>5.9166883900000002E-2</v>
      </c>
      <c r="I278">
        <v>6.4519887999999997E-2</v>
      </c>
      <c r="J278">
        <v>6.9541571600000004E-2</v>
      </c>
      <c r="K278">
        <v>7.4210750800000003E-2</v>
      </c>
      <c r="L278">
        <v>7.8514797999999997E-2</v>
      </c>
      <c r="M278">
        <v>8.2473333600000004E-2</v>
      </c>
      <c r="N278">
        <v>8.6019352800000004E-2</v>
      </c>
      <c r="O278">
        <v>0.1092374544</v>
      </c>
      <c r="P278">
        <v>0.13749604639999999</v>
      </c>
      <c r="Q278">
        <v>0.17125812400000001</v>
      </c>
      <c r="R278">
        <v>0.2110888279</v>
      </c>
      <c r="S278">
        <v>0.18307039899999999</v>
      </c>
      <c r="T278">
        <v>0.18868094699999999</v>
      </c>
      <c r="U278">
        <v>0.1942981167</v>
      </c>
      <c r="V278">
        <v>0.19981644200000001</v>
      </c>
      <c r="W278">
        <v>0.20024818110000001</v>
      </c>
      <c r="X278">
        <v>0.20068343280000001</v>
      </c>
      <c r="Y278">
        <v>0.2030021303</v>
      </c>
      <c r="Z278">
        <v>0.2053161493</v>
      </c>
      <c r="AA278">
        <v>0.2076258685</v>
      </c>
      <c r="AB278">
        <v>0.20994901669999999</v>
      </c>
      <c r="AC278">
        <v>0.21226966589999999</v>
      </c>
      <c r="AD278">
        <v>0.21478316289999999</v>
      </c>
      <c r="AE278">
        <v>0.21726283439999999</v>
      </c>
      <c r="AF278">
        <v>0.21971424740000001</v>
      </c>
      <c r="AG278">
        <v>0.22214290519999999</v>
      </c>
      <c r="AH278">
        <v>0.2245505324</v>
      </c>
      <c r="AI278">
        <v>0.22485090399999999</v>
      </c>
      <c r="AJ278">
        <v>0.22515121090000001</v>
      </c>
      <c r="AK278">
        <v>0.22545427649999999</v>
      </c>
      <c r="AL278">
        <v>0.2257410071</v>
      </c>
      <c r="AM278">
        <v>0.22602607159999999</v>
      </c>
      <c r="AN278">
        <v>0.2268202423</v>
      </c>
      <c r="AO278">
        <v>0.22762855679999999</v>
      </c>
      <c r="AP278">
        <v>0.2283978254</v>
      </c>
      <c r="AQ278">
        <v>0.2292672979</v>
      </c>
      <c r="AR278">
        <v>0.23000804459999999</v>
      </c>
      <c r="AS278">
        <v>0.22983242449999999</v>
      </c>
      <c r="AT278">
        <v>0.2297654657</v>
      </c>
      <c r="AU278">
        <v>0.22957335379999999</v>
      </c>
      <c r="AV278">
        <v>0.22940175460000001</v>
      </c>
      <c r="AW278">
        <v>0.2293835578</v>
      </c>
    </row>
    <row r="279" spans="2:49" x14ac:dyDescent="0.3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4.5045954500000001E-3</v>
      </c>
      <c r="H279">
        <v>4.2200409999999999E-3</v>
      </c>
      <c r="I279">
        <v>3.9431133200000003E-3</v>
      </c>
      <c r="J279">
        <v>3.6839214099999998E-3</v>
      </c>
      <c r="K279">
        <v>3.4416617100000001E-3</v>
      </c>
      <c r="L279">
        <v>3.2159398099999999E-3</v>
      </c>
      <c r="M279">
        <v>3.0074392400000001E-3</v>
      </c>
      <c r="N279">
        <v>2.8134922E-3</v>
      </c>
      <c r="O279">
        <v>2.72937566E-3</v>
      </c>
      <c r="P279">
        <v>2.6243644899999999E-3</v>
      </c>
      <c r="Q279">
        <v>2.49705049E-3</v>
      </c>
      <c r="R279">
        <v>2.3511676000000001E-3</v>
      </c>
      <c r="S279">
        <v>1.02384001E-2</v>
      </c>
      <c r="T279">
        <v>9.5607993499999995E-3</v>
      </c>
      <c r="U279">
        <v>8.9055931300000002E-3</v>
      </c>
      <c r="V279">
        <v>8.2657994800000006E-3</v>
      </c>
      <c r="W279">
        <v>1.0610190300000001E-2</v>
      </c>
      <c r="X279">
        <v>1.29817905E-2</v>
      </c>
      <c r="Y279">
        <v>1.29619327E-2</v>
      </c>
      <c r="Z279">
        <v>1.29417788E-2</v>
      </c>
      <c r="AA279">
        <v>1.2921363599999999E-2</v>
      </c>
      <c r="AB279">
        <v>1.2897527799999999E-2</v>
      </c>
      <c r="AC279">
        <v>1.2873627800000001E-2</v>
      </c>
      <c r="AD279">
        <v>1.3342939700000001E-2</v>
      </c>
      <c r="AE279">
        <v>1.38076004E-2</v>
      </c>
      <c r="AF279">
        <v>1.4267944899999999E-2</v>
      </c>
      <c r="AG279">
        <v>1.4727441799999999E-2</v>
      </c>
      <c r="AH279">
        <v>1.5183021099999999E-2</v>
      </c>
      <c r="AI279">
        <v>1.5757023799999999E-2</v>
      </c>
      <c r="AJ279">
        <v>1.6327688100000001E-2</v>
      </c>
      <c r="AK279">
        <v>1.68952684E-2</v>
      </c>
      <c r="AL279">
        <v>1.7469838500000001E-2</v>
      </c>
      <c r="AM279">
        <v>1.8041072799999999E-2</v>
      </c>
      <c r="AN279">
        <v>1.85542133E-2</v>
      </c>
      <c r="AO279">
        <v>1.9067282500000001E-2</v>
      </c>
      <c r="AP279">
        <v>1.9575822600000001E-2</v>
      </c>
      <c r="AQ279">
        <v>2.0091828199999998E-2</v>
      </c>
      <c r="AR279">
        <v>2.0595392800000001E-2</v>
      </c>
      <c r="AS279">
        <v>2.1003825399999999E-2</v>
      </c>
      <c r="AT279">
        <v>2.1423170700000001E-2</v>
      </c>
      <c r="AU279">
        <v>2.1831803100000002E-2</v>
      </c>
      <c r="AV279">
        <v>2.2243152700000001E-2</v>
      </c>
      <c r="AW279">
        <v>2.2670472099999998E-2</v>
      </c>
    </row>
    <row r="280" spans="2:49" x14ac:dyDescent="0.3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1.49606737E-2</v>
      </c>
      <c r="G280">
        <v>1.4644185800000001E-2</v>
      </c>
      <c r="H280">
        <v>1.43775528E-2</v>
      </c>
      <c r="I280">
        <v>1.40788253E-2</v>
      </c>
      <c r="J280">
        <v>1.37846702E-2</v>
      </c>
      <c r="K280">
        <v>1.34962485E-2</v>
      </c>
      <c r="L280">
        <v>1.3216354E-2</v>
      </c>
      <c r="M280">
        <v>1.29526752E-2</v>
      </c>
      <c r="N280">
        <v>1.26989318E-2</v>
      </c>
      <c r="O280">
        <v>1.2740566700000001E-2</v>
      </c>
      <c r="P280">
        <v>1.26693269E-2</v>
      </c>
      <c r="Q280">
        <v>1.24669629E-2</v>
      </c>
      <c r="R280">
        <v>1.21400616E-2</v>
      </c>
      <c r="S280">
        <v>3.4476811000000003E-2</v>
      </c>
      <c r="T280">
        <v>3.0105861300000002E-2</v>
      </c>
      <c r="U280">
        <v>2.5856736200000001E-2</v>
      </c>
      <c r="V280">
        <v>2.17036408E-2</v>
      </c>
      <c r="W280">
        <v>2.20192328E-2</v>
      </c>
      <c r="X280">
        <v>2.23383321E-2</v>
      </c>
      <c r="Y280">
        <v>2.2339639800000002E-2</v>
      </c>
      <c r="Z280">
        <v>2.2340436500000001E-2</v>
      </c>
      <c r="AA280">
        <v>2.23407802E-2</v>
      </c>
      <c r="AB280">
        <v>2.2326647799999998E-2</v>
      </c>
      <c r="AC280">
        <v>2.23123899E-2</v>
      </c>
      <c r="AD280">
        <v>2.21486722E-2</v>
      </c>
      <c r="AE280">
        <v>2.1984909899999999E-2</v>
      </c>
      <c r="AF280">
        <v>2.1821691599999998E-2</v>
      </c>
      <c r="AG280">
        <v>2.1655783599999999E-2</v>
      </c>
      <c r="AH280">
        <v>2.1491229600000002E-2</v>
      </c>
      <c r="AI280">
        <v>2.1397523000000002E-2</v>
      </c>
      <c r="AJ280">
        <v>2.13045475E-2</v>
      </c>
      <c r="AK280">
        <v>2.1212559299999999E-2</v>
      </c>
      <c r="AL280">
        <v>2.1120203800000001E-2</v>
      </c>
      <c r="AM280">
        <v>2.1028384300000001E-2</v>
      </c>
      <c r="AN280">
        <v>2.0979504E-2</v>
      </c>
      <c r="AO280">
        <v>2.0932267099999999E-2</v>
      </c>
      <c r="AP280">
        <v>2.08817832E-2</v>
      </c>
      <c r="AQ280">
        <v>2.0840767100000001E-2</v>
      </c>
      <c r="AR280">
        <v>2.07883663E-2</v>
      </c>
      <c r="AS280">
        <v>2.08003979E-2</v>
      </c>
      <c r="AT280">
        <v>2.08223282E-2</v>
      </c>
      <c r="AU280">
        <v>2.0832979500000001E-2</v>
      </c>
      <c r="AV280">
        <v>2.0845542700000001E-2</v>
      </c>
      <c r="AW280">
        <v>2.0872117499999999E-2</v>
      </c>
    </row>
    <row r="281" spans="2:49" x14ac:dyDescent="0.3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5.3427632700000002E-3</v>
      </c>
      <c r="G281">
        <v>5.5282350500000001E-3</v>
      </c>
      <c r="H281">
        <v>5.7373683200000001E-3</v>
      </c>
      <c r="I281">
        <v>5.93882696E-3</v>
      </c>
      <c r="J281">
        <v>6.1466307399999998E-3</v>
      </c>
      <c r="K281">
        <v>6.36151127E-3</v>
      </c>
      <c r="L281">
        <v>6.5851456699999996E-3</v>
      </c>
      <c r="M281">
        <v>6.8221252699999999E-3</v>
      </c>
      <c r="N281">
        <v>7.0702357599999998E-3</v>
      </c>
      <c r="O281">
        <v>7.3419758E-3</v>
      </c>
      <c r="P281">
        <v>7.5567532300000002E-3</v>
      </c>
      <c r="Q281">
        <v>7.6966168100000001E-3</v>
      </c>
      <c r="R281">
        <v>7.7574249700000002E-3</v>
      </c>
      <c r="S281">
        <v>8.9539369699999996E-3</v>
      </c>
      <c r="T281">
        <v>8.6554415300000003E-3</v>
      </c>
      <c r="U281">
        <v>8.3699975099999994E-3</v>
      </c>
      <c r="V281">
        <v>8.0918203700000007E-3</v>
      </c>
      <c r="W281">
        <v>8.2231003399999905E-3</v>
      </c>
      <c r="X281">
        <v>8.3558463200000006E-3</v>
      </c>
      <c r="Y281">
        <v>8.4437941200000005E-3</v>
      </c>
      <c r="Z281">
        <v>8.5315474400000004E-3</v>
      </c>
      <c r="AA281">
        <v>8.6191225999999906E-3</v>
      </c>
      <c r="AB281">
        <v>8.7039427300000007E-3</v>
      </c>
      <c r="AC281">
        <v>8.7886654199999994E-3</v>
      </c>
      <c r="AD281">
        <v>8.7312728999999999E-3</v>
      </c>
      <c r="AE281">
        <v>8.6738045999999996E-3</v>
      </c>
      <c r="AF281">
        <v>8.6164922699999997E-3</v>
      </c>
      <c r="AG281">
        <v>8.5585393499999999E-3</v>
      </c>
      <c r="AH281">
        <v>8.5010571000000007E-3</v>
      </c>
      <c r="AI281">
        <v>8.4697093300000002E-3</v>
      </c>
      <c r="AJ281">
        <v>8.4386163500000007E-3</v>
      </c>
      <c r="AK281">
        <v>8.4078801299999999E-3</v>
      </c>
      <c r="AL281">
        <v>8.37770457E-3</v>
      </c>
      <c r="AM281">
        <v>8.3477041299999995E-3</v>
      </c>
      <c r="AN281">
        <v>8.3370755099999999E-3</v>
      </c>
      <c r="AO281">
        <v>8.3270758799999997E-3</v>
      </c>
      <c r="AP281">
        <v>8.3157596900000005E-3</v>
      </c>
      <c r="AQ281">
        <v>8.3081916099999997E-3</v>
      </c>
      <c r="AR281">
        <v>8.2960618299999997E-3</v>
      </c>
      <c r="AS281">
        <v>8.3046068599999905E-3</v>
      </c>
      <c r="AT281">
        <v>8.3171126400000007E-3</v>
      </c>
      <c r="AU281">
        <v>8.3251216499999996E-3</v>
      </c>
      <c r="AV281">
        <v>8.3339013999999996E-3</v>
      </c>
      <c r="AW281">
        <v>8.3482925199999999E-3</v>
      </c>
    </row>
    <row r="282" spans="2:49" x14ac:dyDescent="0.3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1.3028144700000001E-2</v>
      </c>
      <c r="H282">
        <v>1.4677153700000001E-2</v>
      </c>
      <c r="I282">
        <v>1.6491601000000002E-2</v>
      </c>
      <c r="J282">
        <v>1.8528160700000001E-2</v>
      </c>
      <c r="K282">
        <v>2.0815580399999999E-2</v>
      </c>
      <c r="L282">
        <v>2.33898076E-2</v>
      </c>
      <c r="M282">
        <v>2.6303527199999999E-2</v>
      </c>
      <c r="N282">
        <v>2.9591108500000001E-2</v>
      </c>
      <c r="O282">
        <v>3.10355569E-2</v>
      </c>
      <c r="P282">
        <v>3.2262728400000003E-2</v>
      </c>
      <c r="Q282">
        <v>3.3188297300000003E-2</v>
      </c>
      <c r="R282">
        <v>3.3784846299999997E-2</v>
      </c>
      <c r="S282">
        <v>6.1087147299999998E-2</v>
      </c>
      <c r="T282">
        <v>6.3257263899999999E-2</v>
      </c>
      <c r="U282">
        <v>6.5422970100000005E-2</v>
      </c>
      <c r="V282">
        <v>6.7549399699999998E-2</v>
      </c>
      <c r="W282">
        <v>7.0548977499999999E-2</v>
      </c>
      <c r="X282">
        <v>7.3582938400000006E-2</v>
      </c>
      <c r="Y282">
        <v>7.73235959E-2</v>
      </c>
      <c r="Z282">
        <v>8.1062427000000006E-2</v>
      </c>
      <c r="AA282">
        <v>8.4799394599999994E-2</v>
      </c>
      <c r="AB282">
        <v>8.8702310600000001E-2</v>
      </c>
      <c r="AC282">
        <v>9.26026021E-2</v>
      </c>
      <c r="AD282">
        <v>9.5265740500000001E-2</v>
      </c>
      <c r="AE282">
        <v>9.7901268900000005E-2</v>
      </c>
      <c r="AF282">
        <v>0.1005116038</v>
      </c>
      <c r="AG282">
        <v>0.10322692980000001</v>
      </c>
      <c r="AH282">
        <v>0.1059190691</v>
      </c>
      <c r="AI282">
        <v>0.1074281658</v>
      </c>
      <c r="AJ282">
        <v>0.1089289982</v>
      </c>
      <c r="AK282">
        <v>0.1104230548</v>
      </c>
      <c r="AL282">
        <v>0.1119699381</v>
      </c>
      <c r="AM282">
        <v>0.11350784</v>
      </c>
      <c r="AN282">
        <v>0.1151738237</v>
      </c>
      <c r="AO282">
        <v>0.11684352889999999</v>
      </c>
      <c r="AP282">
        <v>0.1184896458</v>
      </c>
      <c r="AQ282">
        <v>0.1201845835</v>
      </c>
      <c r="AR282">
        <v>0.12180877280000001</v>
      </c>
      <c r="AS282">
        <v>0.1244745516</v>
      </c>
      <c r="AT282">
        <v>0.12720556929999999</v>
      </c>
      <c r="AU282">
        <v>0.12987351829999999</v>
      </c>
      <c r="AV282">
        <v>0.13255805709999999</v>
      </c>
      <c r="AW282">
        <v>0.1353383648</v>
      </c>
    </row>
    <row r="283" spans="2:49" x14ac:dyDescent="0.3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3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3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412015892.69999999</v>
      </c>
      <c r="G285">
        <v>421141665.5</v>
      </c>
      <c r="H285">
        <v>439537105.10000002</v>
      </c>
      <c r="I285">
        <v>454174400</v>
      </c>
      <c r="J285">
        <v>471399835.30000001</v>
      </c>
      <c r="K285">
        <v>493298374.80000001</v>
      </c>
      <c r="L285">
        <v>519360967.80000001</v>
      </c>
      <c r="M285">
        <v>549573362.5</v>
      </c>
      <c r="N285">
        <v>565397482.29999995</v>
      </c>
      <c r="O285">
        <v>564683668</v>
      </c>
      <c r="P285">
        <v>564400285</v>
      </c>
      <c r="Q285">
        <v>563167378.20000005</v>
      </c>
      <c r="R285">
        <v>562952555.20000005</v>
      </c>
      <c r="S285">
        <v>568385967.70000005</v>
      </c>
      <c r="T285">
        <v>573168583.20000005</v>
      </c>
      <c r="U285">
        <v>575789260.29999995</v>
      </c>
      <c r="V285">
        <v>577655310.60000002</v>
      </c>
      <c r="W285">
        <v>578462301.89999998</v>
      </c>
      <c r="X285">
        <v>578515415.89999998</v>
      </c>
      <c r="Y285">
        <v>579399141.5</v>
      </c>
      <c r="Z285">
        <v>581138027.20000005</v>
      </c>
      <c r="AA285">
        <v>583558490.60000002</v>
      </c>
      <c r="AB285">
        <v>586434307.60000002</v>
      </c>
      <c r="AC285">
        <v>589609119.70000005</v>
      </c>
      <c r="AD285">
        <v>592896022.70000005</v>
      </c>
      <c r="AE285">
        <v>596217356.10000002</v>
      </c>
      <c r="AF285">
        <v>599526111.89999998</v>
      </c>
      <c r="AG285">
        <v>602804602.10000002</v>
      </c>
      <c r="AH285">
        <v>606066077.20000005</v>
      </c>
      <c r="AI285">
        <v>609276477.39999998</v>
      </c>
      <c r="AJ285">
        <v>612471515.70000005</v>
      </c>
      <c r="AK285">
        <v>615681793.60000002</v>
      </c>
      <c r="AL285">
        <v>618934450.29999995</v>
      </c>
      <c r="AM285">
        <v>622250627.10000002</v>
      </c>
      <c r="AN285">
        <v>625724802</v>
      </c>
      <c r="AO285">
        <v>629486768.79999995</v>
      </c>
      <c r="AP285">
        <v>633144371.29999995</v>
      </c>
      <c r="AQ285">
        <v>637528553.60000002</v>
      </c>
      <c r="AR285">
        <v>641391477.79999995</v>
      </c>
      <c r="AS285">
        <v>645017033.29999995</v>
      </c>
      <c r="AT285">
        <v>649291094.79999995</v>
      </c>
      <c r="AU285">
        <v>653115608.89999998</v>
      </c>
      <c r="AV285">
        <v>656756206.70000005</v>
      </c>
      <c r="AW285">
        <v>661246608</v>
      </c>
    </row>
    <row r="286" spans="2:49" x14ac:dyDescent="0.3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277098.30959999998</v>
      </c>
      <c r="G286">
        <v>283661.64730000001</v>
      </c>
      <c r="H286">
        <v>284996.717</v>
      </c>
      <c r="I286">
        <v>276969.47560000001</v>
      </c>
      <c r="J286">
        <v>276308.37359999999</v>
      </c>
      <c r="K286">
        <v>278551.05219999998</v>
      </c>
      <c r="L286">
        <v>278764.56170000002</v>
      </c>
      <c r="M286">
        <v>284100.31670000002</v>
      </c>
      <c r="N286">
        <v>292961.60119999998</v>
      </c>
      <c r="O286">
        <v>300343.21960000001</v>
      </c>
      <c r="P286">
        <v>308835.86979999999</v>
      </c>
      <c r="Q286">
        <v>317314.30680000002</v>
      </c>
      <c r="R286">
        <v>328533.185</v>
      </c>
      <c r="S286">
        <v>327772.53419999999</v>
      </c>
      <c r="T286">
        <v>327038.10159999999</v>
      </c>
      <c r="U286">
        <v>327193.70150000002</v>
      </c>
      <c r="V286">
        <v>326541.63630000001</v>
      </c>
      <c r="W286">
        <v>333093.4926</v>
      </c>
      <c r="X286">
        <v>338220.11109999998</v>
      </c>
      <c r="Y286">
        <v>344214.50209999998</v>
      </c>
      <c r="Z286">
        <v>350827.86170000001</v>
      </c>
      <c r="AA286">
        <v>358141.04200000002</v>
      </c>
      <c r="AB286">
        <v>365890.50890000002</v>
      </c>
      <c r="AC286">
        <v>373931.39319999999</v>
      </c>
      <c r="AD286">
        <v>382252.76779999997</v>
      </c>
      <c r="AE286">
        <v>390676.33980000002</v>
      </c>
      <c r="AF286">
        <v>399039.10239999997</v>
      </c>
      <c r="AG286">
        <v>407287.0796</v>
      </c>
      <c r="AH286">
        <v>415462.049</v>
      </c>
      <c r="AI286">
        <v>423536.65539999999</v>
      </c>
      <c r="AJ286">
        <v>431543.44790000003</v>
      </c>
      <c r="AK286">
        <v>439505.86310000002</v>
      </c>
      <c r="AL286">
        <v>447597.47989999998</v>
      </c>
      <c r="AM286">
        <v>455928.24410000001</v>
      </c>
      <c r="AN286">
        <v>464384.6985</v>
      </c>
      <c r="AO286">
        <v>474288.18969999999</v>
      </c>
      <c r="AP286">
        <v>482235.6385</v>
      </c>
      <c r="AQ286">
        <v>496755.07650000002</v>
      </c>
      <c r="AR286">
        <v>504253.6643</v>
      </c>
      <c r="AS286">
        <v>512771.71409999998</v>
      </c>
      <c r="AT286">
        <v>527684.61979999999</v>
      </c>
      <c r="AU286">
        <v>536110.58129999996</v>
      </c>
      <c r="AV286">
        <v>545668.88740000001</v>
      </c>
      <c r="AW286">
        <v>563449.26509999996</v>
      </c>
    </row>
    <row r="287" spans="2:49" x14ac:dyDescent="0.3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168432.15770000001</v>
      </c>
      <c r="G287">
        <v>175098.72440000001</v>
      </c>
      <c r="H287">
        <v>184374.19330000001</v>
      </c>
      <c r="I287">
        <v>192028.98420000001</v>
      </c>
      <c r="J287">
        <v>200639.5944</v>
      </c>
      <c r="K287">
        <v>215028.9877</v>
      </c>
      <c r="L287">
        <v>230855.26809999999</v>
      </c>
      <c r="M287">
        <v>247456.34839999999</v>
      </c>
      <c r="N287">
        <v>260447.96119999999</v>
      </c>
      <c r="O287">
        <v>261243.13010000001</v>
      </c>
      <c r="P287">
        <v>258856.913</v>
      </c>
      <c r="Q287">
        <v>254992.008</v>
      </c>
      <c r="R287">
        <v>253651.96859999999</v>
      </c>
      <c r="S287">
        <v>254250.64790000001</v>
      </c>
      <c r="T287">
        <v>257250.5552</v>
      </c>
      <c r="U287">
        <v>258678.31950000001</v>
      </c>
      <c r="V287">
        <v>259612.29920000001</v>
      </c>
      <c r="W287">
        <v>260240.46109999999</v>
      </c>
      <c r="X287">
        <v>260428.66740000001</v>
      </c>
      <c r="Y287">
        <v>261063.1329</v>
      </c>
      <c r="Z287">
        <v>262035.58960000001</v>
      </c>
      <c r="AA287">
        <v>263220.109</v>
      </c>
      <c r="AB287">
        <v>264487.51010000001</v>
      </c>
      <c r="AC287">
        <v>265760.82459999999</v>
      </c>
      <c r="AD287">
        <v>267062.70280000003</v>
      </c>
      <c r="AE287">
        <v>268301.4509</v>
      </c>
      <c r="AF287">
        <v>269453.12319999997</v>
      </c>
      <c r="AG287">
        <v>270507.57500000001</v>
      </c>
      <c r="AH287">
        <v>271472.39309999999</v>
      </c>
      <c r="AI287">
        <v>272329.63250000001</v>
      </c>
      <c r="AJ287">
        <v>273112.43119999999</v>
      </c>
      <c r="AK287">
        <v>273864.64649999997</v>
      </c>
      <c r="AL287">
        <v>274604.57069999998</v>
      </c>
      <c r="AM287">
        <v>275355.28049999999</v>
      </c>
      <c r="AN287">
        <v>276031.38</v>
      </c>
      <c r="AO287">
        <v>276732.69380000001</v>
      </c>
      <c r="AP287">
        <v>277608.61410000001</v>
      </c>
      <c r="AQ287">
        <v>278346.10359999997</v>
      </c>
      <c r="AR287">
        <v>279602.94309999997</v>
      </c>
      <c r="AS287">
        <v>280534.36229999998</v>
      </c>
      <c r="AT287">
        <v>281359.0649</v>
      </c>
      <c r="AU287">
        <v>282677.30330000003</v>
      </c>
      <c r="AV287">
        <v>283716.44270000001</v>
      </c>
      <c r="AW287">
        <v>284639.62560000003</v>
      </c>
    </row>
    <row r="288" spans="2:49" x14ac:dyDescent="0.3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549193.36600000004</v>
      </c>
      <c r="G288">
        <v>552124.97250000003</v>
      </c>
      <c r="H288">
        <v>567688.7084</v>
      </c>
      <c r="I288">
        <v>577881.25219999999</v>
      </c>
      <c r="J288">
        <v>590940.0723</v>
      </c>
      <c r="K288">
        <v>606349.34909999999</v>
      </c>
      <c r="L288">
        <v>626362.44579999999</v>
      </c>
      <c r="M288">
        <v>651248.25780000002</v>
      </c>
      <c r="N288">
        <v>668533.46530000004</v>
      </c>
      <c r="O288">
        <v>664355.63450000004</v>
      </c>
      <c r="P288">
        <v>663242.8726</v>
      </c>
      <c r="Q288">
        <v>661814.09439999994</v>
      </c>
      <c r="R288">
        <v>660040.08920000005</v>
      </c>
      <c r="S288">
        <v>665329.55799999996</v>
      </c>
      <c r="T288">
        <v>667791.34450000001</v>
      </c>
      <c r="U288">
        <v>668162.79449999996</v>
      </c>
      <c r="V288">
        <v>667762.94010000001</v>
      </c>
      <c r="W288">
        <v>666006.2757</v>
      </c>
      <c r="X288">
        <v>663461.05900000001</v>
      </c>
      <c r="Y288">
        <v>661817.04550000001</v>
      </c>
      <c r="Z288">
        <v>661181.43059999996</v>
      </c>
      <c r="AA288">
        <v>661382.47050000005</v>
      </c>
      <c r="AB288">
        <v>662176.54969999997</v>
      </c>
      <c r="AC288">
        <v>663386.92559999996</v>
      </c>
      <c r="AD288">
        <v>664719.85369999998</v>
      </c>
      <c r="AE288">
        <v>666130.00470000005</v>
      </c>
      <c r="AF288">
        <v>667566.82429999998</v>
      </c>
      <c r="AG288">
        <v>669012.60270000005</v>
      </c>
      <c r="AH288">
        <v>670481.23109999998</v>
      </c>
      <c r="AI288">
        <v>671937.50719999999</v>
      </c>
      <c r="AJ288">
        <v>673408.45909999998</v>
      </c>
      <c r="AK288">
        <v>674905.12749999994</v>
      </c>
      <c r="AL288">
        <v>676452.36820000003</v>
      </c>
      <c r="AM288">
        <v>678062.45109999995</v>
      </c>
      <c r="AN288">
        <v>679933.09869999997</v>
      </c>
      <c r="AO288">
        <v>682170.90489999996</v>
      </c>
      <c r="AP288">
        <v>684106.61540000001</v>
      </c>
      <c r="AQ288">
        <v>687146.44409999996</v>
      </c>
      <c r="AR288">
        <v>689035.65560000006</v>
      </c>
      <c r="AS288">
        <v>690814.28249999997</v>
      </c>
      <c r="AT288">
        <v>693556.0294</v>
      </c>
      <c r="AU288">
        <v>695273.89650000003</v>
      </c>
      <c r="AV288">
        <v>696923.90599999996</v>
      </c>
      <c r="AW288">
        <v>699814.73560000001</v>
      </c>
    </row>
    <row r="289" spans="2:49" x14ac:dyDescent="0.3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94623.994390000007</v>
      </c>
      <c r="G289">
        <v>97309.35699</v>
      </c>
      <c r="H289">
        <v>103596.0677</v>
      </c>
      <c r="I289">
        <v>107572.4648</v>
      </c>
      <c r="J289">
        <v>114868.6064</v>
      </c>
      <c r="K289">
        <v>120274.0929</v>
      </c>
      <c r="L289">
        <v>126787.5068</v>
      </c>
      <c r="M289">
        <v>135786.00930000001</v>
      </c>
      <c r="N289">
        <v>145687.3455</v>
      </c>
      <c r="O289">
        <v>136448.7072</v>
      </c>
      <c r="P289">
        <v>131140.7317</v>
      </c>
      <c r="Q289">
        <v>126024.32180000001</v>
      </c>
      <c r="R289">
        <v>114452.5661</v>
      </c>
      <c r="S289">
        <v>113927.8288</v>
      </c>
      <c r="T289">
        <v>113395.2877</v>
      </c>
      <c r="U289">
        <v>113038.13069999999</v>
      </c>
      <c r="V289">
        <v>112908.4338</v>
      </c>
      <c r="W289">
        <v>112643.5937</v>
      </c>
      <c r="X289">
        <v>112475.35920000001</v>
      </c>
      <c r="Y289">
        <v>112168.3971</v>
      </c>
      <c r="Z289">
        <v>111960.6588</v>
      </c>
      <c r="AA289">
        <v>111966.5242</v>
      </c>
      <c r="AB289">
        <v>112021.3536</v>
      </c>
      <c r="AC289">
        <v>112169.25689999999</v>
      </c>
      <c r="AD289">
        <v>112407.6498</v>
      </c>
      <c r="AE289">
        <v>112731.8756</v>
      </c>
      <c r="AF289">
        <v>113120.21490000001</v>
      </c>
      <c r="AG289">
        <v>113560.37609999999</v>
      </c>
      <c r="AH289">
        <v>114048.5156</v>
      </c>
      <c r="AI289">
        <v>114581.92140000001</v>
      </c>
      <c r="AJ289">
        <v>115147.87910000001</v>
      </c>
      <c r="AK289">
        <v>115734.0791</v>
      </c>
      <c r="AL289">
        <v>116343.8561</v>
      </c>
      <c r="AM289">
        <v>116971.4801</v>
      </c>
      <c r="AN289">
        <v>117649.4587</v>
      </c>
      <c r="AO289">
        <v>118389.8008</v>
      </c>
      <c r="AP289">
        <v>118996.45359999999</v>
      </c>
      <c r="AQ289">
        <v>119905.6456</v>
      </c>
      <c r="AR289">
        <v>120383.44319999999</v>
      </c>
      <c r="AS289">
        <v>120970.6073</v>
      </c>
      <c r="AT289">
        <v>121814.5496</v>
      </c>
      <c r="AU289">
        <v>122266.439</v>
      </c>
      <c r="AV289">
        <v>122815.50930000001</v>
      </c>
      <c r="AW289">
        <v>123692.7942</v>
      </c>
    </row>
    <row r="290" spans="2:49" x14ac:dyDescent="0.3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49526.52794</v>
      </c>
      <c r="G290">
        <v>49189.346380000003</v>
      </c>
      <c r="H290">
        <v>50577.714240000001</v>
      </c>
      <c r="I290">
        <v>51404.831019999998</v>
      </c>
      <c r="J290">
        <v>52652.690450000002</v>
      </c>
      <c r="K290">
        <v>53240.869079999997</v>
      </c>
      <c r="L290">
        <v>54442.287770000003</v>
      </c>
      <c r="M290">
        <v>56442.404170000002</v>
      </c>
      <c r="N290">
        <v>57915.812980000002</v>
      </c>
      <c r="O290">
        <v>56788.254739999997</v>
      </c>
      <c r="P290">
        <v>56684.350449999998</v>
      </c>
      <c r="Q290">
        <v>56743.446519999998</v>
      </c>
      <c r="R290">
        <v>55968.629000000001</v>
      </c>
      <c r="S290">
        <v>56546.644039999999</v>
      </c>
      <c r="T290">
        <v>56508.123540000001</v>
      </c>
      <c r="U290">
        <v>56360.797469999998</v>
      </c>
      <c r="V290">
        <v>56197.999080000001</v>
      </c>
      <c r="W290">
        <v>55884.420230000003</v>
      </c>
      <c r="X290">
        <v>55538.039270000001</v>
      </c>
      <c r="Y290">
        <v>55243.147319999996</v>
      </c>
      <c r="Z290">
        <v>55052.929069999998</v>
      </c>
      <c r="AA290">
        <v>54967.910629999998</v>
      </c>
      <c r="AB290">
        <v>54960.273070000003</v>
      </c>
      <c r="AC290">
        <v>55019.134940000004</v>
      </c>
      <c r="AD290">
        <v>55097.748169999999</v>
      </c>
      <c r="AE290">
        <v>55203.65006</v>
      </c>
      <c r="AF290">
        <v>55332.18477</v>
      </c>
      <c r="AG290">
        <v>55481.615089999999</v>
      </c>
      <c r="AH290">
        <v>55652.485999999997</v>
      </c>
      <c r="AI290">
        <v>55841.965709999997</v>
      </c>
      <c r="AJ290">
        <v>56048.068899999998</v>
      </c>
      <c r="AK290">
        <v>56265.120260000003</v>
      </c>
      <c r="AL290">
        <v>56493.570670000001</v>
      </c>
      <c r="AM290">
        <v>56730.949939999999</v>
      </c>
      <c r="AN290">
        <v>57022.324699999997</v>
      </c>
      <c r="AO290">
        <v>57363.930789999999</v>
      </c>
      <c r="AP290">
        <v>57634.878080000002</v>
      </c>
      <c r="AQ290">
        <v>58086.585400000004</v>
      </c>
      <c r="AR290">
        <v>58289.664729999997</v>
      </c>
      <c r="AS290">
        <v>58529.414700000001</v>
      </c>
      <c r="AT290">
        <v>58923.330119999999</v>
      </c>
      <c r="AU290">
        <v>59089.894350000002</v>
      </c>
      <c r="AV290">
        <v>59291.576659999999</v>
      </c>
      <c r="AW290">
        <v>59690.868990000003</v>
      </c>
    </row>
    <row r="291" spans="2:49" x14ac:dyDescent="0.3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598711.11670000001</v>
      </c>
      <c r="G291">
        <v>601302.14430000004</v>
      </c>
      <c r="H291">
        <v>618253.90489999996</v>
      </c>
      <c r="I291">
        <v>629273.28379999998</v>
      </c>
      <c r="J291">
        <v>643579.60750000004</v>
      </c>
      <c r="K291">
        <v>659571.45319999999</v>
      </c>
      <c r="L291">
        <v>680782.76619999995</v>
      </c>
      <c r="M291">
        <v>707667.61100000003</v>
      </c>
      <c r="N291">
        <v>726425.6115</v>
      </c>
      <c r="O291">
        <v>721115.66859999998</v>
      </c>
      <c r="P291">
        <v>719899.04949999996</v>
      </c>
      <c r="Q291">
        <v>718529.15399999998</v>
      </c>
      <c r="R291">
        <v>715977.25419999997</v>
      </c>
      <c r="S291">
        <v>721844.34349999996</v>
      </c>
      <c r="T291">
        <v>726386.16410000005</v>
      </c>
      <c r="U291">
        <v>727280.90300000005</v>
      </c>
      <c r="V291">
        <v>727386.46569999994</v>
      </c>
      <c r="W291">
        <v>725975.51159999997</v>
      </c>
      <c r="X291">
        <v>723734.80429999996</v>
      </c>
      <c r="Y291">
        <v>722449.25769999996</v>
      </c>
      <c r="Z291">
        <v>722283.38959999999</v>
      </c>
      <c r="AA291">
        <v>723067.48459999997</v>
      </c>
      <c r="AB291">
        <v>724529.88029999996</v>
      </c>
      <c r="AC291">
        <v>726482.68469999998</v>
      </c>
      <c r="AD291">
        <v>728582.5601</v>
      </c>
      <c r="AE291">
        <v>730791.61470000003</v>
      </c>
      <c r="AF291">
        <v>733054.13390000002</v>
      </c>
      <c r="AG291">
        <v>735350.49609999999</v>
      </c>
      <c r="AH291">
        <v>737695.43090000004</v>
      </c>
      <c r="AI291">
        <v>740050.36730000004</v>
      </c>
      <c r="AJ291">
        <v>742440.79740000004</v>
      </c>
      <c r="AK291">
        <v>744872.27209999994</v>
      </c>
      <c r="AL291">
        <v>747370.69770000002</v>
      </c>
      <c r="AM291">
        <v>749946.25399999996</v>
      </c>
      <c r="AN291">
        <v>752847.11289999995</v>
      </c>
      <c r="AO291">
        <v>756179.30059999996</v>
      </c>
      <c r="AP291">
        <v>759135.45539999998</v>
      </c>
      <c r="AQ291">
        <v>763412.32620000001</v>
      </c>
      <c r="AR291">
        <v>766261.85199999996</v>
      </c>
      <c r="AS291">
        <v>769040.03810000001</v>
      </c>
      <c r="AT291">
        <v>772970.17760000005</v>
      </c>
      <c r="AU291">
        <v>775620.47640000004</v>
      </c>
      <c r="AV291">
        <v>778241.26610000001</v>
      </c>
      <c r="AW291">
        <v>782347.70530000003</v>
      </c>
    </row>
    <row r="292" spans="2:49" x14ac:dyDescent="0.3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262898.17599999998</v>
      </c>
      <c r="G292">
        <v>272240.8138</v>
      </c>
      <c r="H292">
        <v>287789.44510000001</v>
      </c>
      <c r="I292">
        <v>299413.01679999998</v>
      </c>
      <c r="J292">
        <v>315292.54989999998</v>
      </c>
      <c r="K292">
        <v>335052.9264</v>
      </c>
      <c r="L292">
        <v>357362.24440000003</v>
      </c>
      <c r="M292">
        <v>382941.71350000001</v>
      </c>
      <c r="N292">
        <v>405799.53539999999</v>
      </c>
      <c r="O292">
        <v>397149.67420000001</v>
      </c>
      <c r="P292">
        <v>389425.27169999998</v>
      </c>
      <c r="Q292">
        <v>380431.1961</v>
      </c>
      <c r="R292">
        <v>367205.72249999997</v>
      </c>
      <c r="S292">
        <v>367277.58370000002</v>
      </c>
      <c r="T292">
        <v>369728.29029999999</v>
      </c>
      <c r="U292">
        <v>370793.2781</v>
      </c>
      <c r="V292">
        <v>371594.67609999998</v>
      </c>
      <c r="W292">
        <v>371956.2034</v>
      </c>
      <c r="X292">
        <v>371975.93280000001</v>
      </c>
      <c r="Y292">
        <v>372301.57539999997</v>
      </c>
      <c r="Z292">
        <v>373063.17190000002</v>
      </c>
      <c r="AA292">
        <v>374249.80739999999</v>
      </c>
      <c r="AB292">
        <v>375568.005</v>
      </c>
      <c r="AC292">
        <v>376985.1937</v>
      </c>
      <c r="AD292">
        <v>378521.31219999999</v>
      </c>
      <c r="AE292">
        <v>380080.2562</v>
      </c>
      <c r="AF292">
        <v>381616.38740000001</v>
      </c>
      <c r="AG292">
        <v>383107.26179999998</v>
      </c>
      <c r="AH292">
        <v>384556.5638</v>
      </c>
      <c r="AI292">
        <v>385943.6384</v>
      </c>
      <c r="AJ292">
        <v>387288.84989999997</v>
      </c>
      <c r="AK292">
        <v>388623.69669999997</v>
      </c>
      <c r="AL292">
        <v>389969.75390000001</v>
      </c>
      <c r="AM292">
        <v>391344.34989999997</v>
      </c>
      <c r="AN292">
        <v>392694.58230000001</v>
      </c>
      <c r="AO292">
        <v>394132.05</v>
      </c>
      <c r="AP292">
        <v>395610.74890000001</v>
      </c>
      <c r="AQ292">
        <v>397252.2757</v>
      </c>
      <c r="AR292">
        <v>398982.5478</v>
      </c>
      <c r="AS292">
        <v>400497.21990000003</v>
      </c>
      <c r="AT292">
        <v>402160.99329999997</v>
      </c>
      <c r="AU292">
        <v>403926.63510000001</v>
      </c>
      <c r="AV292">
        <v>405510.82750000001</v>
      </c>
      <c r="AW292">
        <v>407306.12969999999</v>
      </c>
    </row>
    <row r="293" spans="2:49" x14ac:dyDescent="0.3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412015892.69999999</v>
      </c>
      <c r="G293">
        <v>421141665.5</v>
      </c>
      <c r="H293">
        <v>439537105.10000002</v>
      </c>
      <c r="I293">
        <v>454174400</v>
      </c>
      <c r="J293">
        <v>471399835.30000001</v>
      </c>
      <c r="K293">
        <v>493298374.80000001</v>
      </c>
      <c r="L293">
        <v>519360967.80000001</v>
      </c>
      <c r="M293">
        <v>549573362.5</v>
      </c>
      <c r="N293">
        <v>565397482.29999995</v>
      </c>
      <c r="O293">
        <v>564683668</v>
      </c>
      <c r="P293">
        <v>564400285</v>
      </c>
      <c r="Q293">
        <v>563167378.20000005</v>
      </c>
      <c r="R293">
        <v>562952555.20000005</v>
      </c>
      <c r="S293">
        <v>568385967.70000005</v>
      </c>
      <c r="T293">
        <v>573168583.20000005</v>
      </c>
      <c r="U293">
        <v>575789260.29999995</v>
      </c>
      <c r="V293">
        <v>577655310.60000002</v>
      </c>
      <c r="W293">
        <v>578459868.39999998</v>
      </c>
      <c r="X293">
        <v>578505144.79999995</v>
      </c>
      <c r="Y293">
        <v>579373625</v>
      </c>
      <c r="Z293">
        <v>581089590.79999995</v>
      </c>
      <c r="AA293">
        <v>583480758.5</v>
      </c>
      <c r="AB293">
        <v>586323330.10000002</v>
      </c>
      <c r="AC293">
        <v>589463766.79999995</v>
      </c>
      <c r="AD293">
        <v>592710154.89999998</v>
      </c>
      <c r="AE293">
        <v>595984555.89999998</v>
      </c>
      <c r="AF293">
        <v>599243509</v>
      </c>
      <c r="AG293">
        <v>602474394.5</v>
      </c>
      <c r="AH293">
        <v>605695142.29999995</v>
      </c>
      <c r="AI293">
        <v>608873986.20000005</v>
      </c>
      <c r="AJ293">
        <v>612048836.29999995</v>
      </c>
      <c r="AK293">
        <v>615248001.89999998</v>
      </c>
      <c r="AL293">
        <v>618499405</v>
      </c>
      <c r="AM293">
        <v>621815686.39999998</v>
      </c>
      <c r="AN293">
        <v>625313785.20000005</v>
      </c>
      <c r="AO293">
        <v>628973640.5</v>
      </c>
      <c r="AP293">
        <v>632751594.70000005</v>
      </c>
      <c r="AQ293">
        <v>636622061.70000005</v>
      </c>
      <c r="AR293">
        <v>640550297.10000002</v>
      </c>
      <c r="AS293">
        <v>644503259</v>
      </c>
      <c r="AT293">
        <v>648476975.89999998</v>
      </c>
      <c r="AU293">
        <v>652464897.10000002</v>
      </c>
      <c r="AV293">
        <v>656461956.29999995</v>
      </c>
      <c r="AW293">
        <v>660506115.39999998</v>
      </c>
    </row>
    <row r="294" spans="2:49" x14ac:dyDescent="0.3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277098.30959999998</v>
      </c>
      <c r="G294">
        <v>283661.64730000001</v>
      </c>
      <c r="H294">
        <v>284996.717</v>
      </c>
      <c r="I294">
        <v>276969.47560000001</v>
      </c>
      <c r="J294">
        <v>276308.37359999999</v>
      </c>
      <c r="K294">
        <v>278551.05219999998</v>
      </c>
      <c r="L294">
        <v>278764.56170000002</v>
      </c>
      <c r="M294">
        <v>284100.31670000002</v>
      </c>
      <c r="N294">
        <v>292961.60119999998</v>
      </c>
      <c r="O294">
        <v>300343.21960000001</v>
      </c>
      <c r="P294">
        <v>308835.86979999999</v>
      </c>
      <c r="Q294">
        <v>317314.30680000002</v>
      </c>
      <c r="R294">
        <v>328533.185</v>
      </c>
      <c r="S294">
        <v>327772.53419999999</v>
      </c>
      <c r="T294">
        <v>327038.10159999999</v>
      </c>
      <c r="U294">
        <v>327193.70150000002</v>
      </c>
      <c r="V294">
        <v>326541.63630000001</v>
      </c>
      <c r="W294">
        <v>333086.6973</v>
      </c>
      <c r="X294">
        <v>338181.86229999998</v>
      </c>
      <c r="Y294">
        <v>344111.50229999999</v>
      </c>
      <c r="Z294">
        <v>350621.85810000001</v>
      </c>
      <c r="AA294">
        <v>357797.44530000002</v>
      </c>
      <c r="AB294">
        <v>365381.91509999998</v>
      </c>
      <c r="AC294">
        <v>373238.93729999999</v>
      </c>
      <c r="AD294">
        <v>381316.25919999997</v>
      </c>
      <c r="AE294">
        <v>389444.9915</v>
      </c>
      <c r="AF294">
        <v>397478.72499999998</v>
      </c>
      <c r="AG294">
        <v>405383.95990000002</v>
      </c>
      <c r="AH294">
        <v>413220.3394</v>
      </c>
      <c r="AI294">
        <v>420967.31459999998</v>
      </c>
      <c r="AJ294">
        <v>428673.11949999997</v>
      </c>
      <c r="AK294">
        <v>436344.1311</v>
      </c>
      <c r="AL294">
        <v>444174.89380000002</v>
      </c>
      <c r="AM294">
        <v>452212.3481</v>
      </c>
      <c r="AN294">
        <v>460561.84980000003</v>
      </c>
      <c r="AO294">
        <v>469270.15749999997</v>
      </c>
      <c r="AP294">
        <v>478277.84389999998</v>
      </c>
      <c r="AQ294">
        <v>487658.8823</v>
      </c>
      <c r="AR294">
        <v>497423.45030000003</v>
      </c>
      <c r="AS294">
        <v>507521.70449999999</v>
      </c>
      <c r="AT294">
        <v>518032.69449999998</v>
      </c>
      <c r="AU294">
        <v>528955.00009999995</v>
      </c>
      <c r="AV294">
        <v>540254.44880000001</v>
      </c>
      <c r="AW294">
        <v>552148.10820000002</v>
      </c>
    </row>
    <row r="295" spans="2:49" x14ac:dyDescent="0.3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168432.15770000001</v>
      </c>
      <c r="G295">
        <v>175098.72440000001</v>
      </c>
      <c r="H295">
        <v>184374.19330000001</v>
      </c>
      <c r="I295">
        <v>192028.98420000001</v>
      </c>
      <c r="J295">
        <v>200639.5944</v>
      </c>
      <c r="K295">
        <v>215028.9877</v>
      </c>
      <c r="L295">
        <v>230855.26809999999</v>
      </c>
      <c r="M295">
        <v>247456.34839999999</v>
      </c>
      <c r="N295">
        <v>260447.96119999999</v>
      </c>
      <c r="O295">
        <v>261243.13010000001</v>
      </c>
      <c r="P295">
        <v>258856.913</v>
      </c>
      <c r="Q295">
        <v>254992.008</v>
      </c>
      <c r="R295">
        <v>253651.96859999999</v>
      </c>
      <c r="S295">
        <v>254250.64790000001</v>
      </c>
      <c r="T295">
        <v>257250.5552</v>
      </c>
      <c r="U295">
        <v>258678.31950000001</v>
      </c>
      <c r="V295">
        <v>259612.29920000001</v>
      </c>
      <c r="W295">
        <v>260238.85519999999</v>
      </c>
      <c r="X295">
        <v>260423.64079999999</v>
      </c>
      <c r="Y295">
        <v>261051.8174</v>
      </c>
      <c r="Z295">
        <v>262014.61790000001</v>
      </c>
      <c r="AA295">
        <v>263185.80249999999</v>
      </c>
      <c r="AB295">
        <v>264436.56449999998</v>
      </c>
      <c r="AC295">
        <v>265690.6643</v>
      </c>
      <c r="AD295">
        <v>266971.37849999999</v>
      </c>
      <c r="AE295">
        <v>268184.14299999998</v>
      </c>
      <c r="AF295">
        <v>269304.96710000001</v>
      </c>
      <c r="AG295">
        <v>270324.8995</v>
      </c>
      <c r="AH295">
        <v>271253.2487</v>
      </c>
      <c r="AI295">
        <v>272073.75900000002</v>
      </c>
      <c r="AJ295">
        <v>272820.23609999998</v>
      </c>
      <c r="AK295">
        <v>273537.97720000002</v>
      </c>
      <c r="AL295">
        <v>274244.12770000001</v>
      </c>
      <c r="AM295">
        <v>274963.81569999998</v>
      </c>
      <c r="AN295">
        <v>275605.90059999999</v>
      </c>
      <c r="AO295">
        <v>276299.40409999999</v>
      </c>
      <c r="AP295">
        <v>277070.18310000002</v>
      </c>
      <c r="AQ295">
        <v>277911.73259999999</v>
      </c>
      <c r="AR295">
        <v>278818.60070000001</v>
      </c>
      <c r="AS295">
        <v>279775.00109999999</v>
      </c>
      <c r="AT295">
        <v>280776.0001</v>
      </c>
      <c r="AU295">
        <v>281822.10110000003</v>
      </c>
      <c r="AV295">
        <v>282914.42389999999</v>
      </c>
      <c r="AW295">
        <v>284047.5748</v>
      </c>
    </row>
    <row r="296" spans="2:49" x14ac:dyDescent="0.3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549193.36600000004</v>
      </c>
      <c r="G296">
        <v>552124.97250000003</v>
      </c>
      <c r="H296">
        <v>567688.7084</v>
      </c>
      <c r="I296">
        <v>577881.25219999999</v>
      </c>
      <c r="J296">
        <v>590940.0723</v>
      </c>
      <c r="K296">
        <v>606349.34909999999</v>
      </c>
      <c r="L296">
        <v>626362.44579999999</v>
      </c>
      <c r="M296">
        <v>651248.25780000002</v>
      </c>
      <c r="N296">
        <v>668533.46530000004</v>
      </c>
      <c r="O296">
        <v>664355.63450000004</v>
      </c>
      <c r="P296">
        <v>663242.8726</v>
      </c>
      <c r="Q296">
        <v>661814.09439999994</v>
      </c>
      <c r="R296">
        <v>660040.08920000005</v>
      </c>
      <c r="S296">
        <v>665329.55799999996</v>
      </c>
      <c r="T296">
        <v>667791.34450000001</v>
      </c>
      <c r="U296">
        <v>668162.79449999996</v>
      </c>
      <c r="V296">
        <v>667762.94010000001</v>
      </c>
      <c r="W296">
        <v>666003.85900000005</v>
      </c>
      <c r="X296">
        <v>663449.58330000006</v>
      </c>
      <c r="Y296">
        <v>661787.76240000001</v>
      </c>
      <c r="Z296">
        <v>661125.66859999998</v>
      </c>
      <c r="AA296">
        <v>661293.80279999995</v>
      </c>
      <c r="AB296">
        <v>662051.91200000001</v>
      </c>
      <c r="AC296">
        <v>663226.8835</v>
      </c>
      <c r="AD296">
        <v>664517.19799999997</v>
      </c>
      <c r="AE296">
        <v>665879.35950000002</v>
      </c>
      <c r="AF296">
        <v>667268.07849999995</v>
      </c>
      <c r="AG296">
        <v>668672.11840000004</v>
      </c>
      <c r="AH296">
        <v>670110.80050000001</v>
      </c>
      <c r="AI296">
        <v>671550.86360000004</v>
      </c>
      <c r="AJ296">
        <v>673021.87139999995</v>
      </c>
      <c r="AK296">
        <v>674530.35649999999</v>
      </c>
      <c r="AL296">
        <v>676103.04350000003</v>
      </c>
      <c r="AM296">
        <v>677738.43700000003</v>
      </c>
      <c r="AN296">
        <v>679670.44400000002</v>
      </c>
      <c r="AO296">
        <v>681771.33389999997</v>
      </c>
      <c r="AP296">
        <v>683958.15460000001</v>
      </c>
      <c r="AQ296">
        <v>686198.48149999999</v>
      </c>
      <c r="AR296">
        <v>688446.67200000002</v>
      </c>
      <c r="AS296">
        <v>690667.81889999995</v>
      </c>
      <c r="AT296">
        <v>692859.91740000003</v>
      </c>
      <c r="AU296">
        <v>695013.34479999996</v>
      </c>
      <c r="AV296">
        <v>697120.17760000005</v>
      </c>
      <c r="AW296">
        <v>699236.97499999998</v>
      </c>
    </row>
    <row r="297" spans="2:49" x14ac:dyDescent="0.3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94623.994390000007</v>
      </c>
      <c r="G297">
        <v>97309.35699</v>
      </c>
      <c r="H297">
        <v>103596.0677</v>
      </c>
      <c r="I297">
        <v>107572.4648</v>
      </c>
      <c r="J297">
        <v>114868.6064</v>
      </c>
      <c r="K297">
        <v>120274.0929</v>
      </c>
      <c r="L297">
        <v>126787.5068</v>
      </c>
      <c r="M297">
        <v>135786.00930000001</v>
      </c>
      <c r="N297">
        <v>145687.3455</v>
      </c>
      <c r="O297">
        <v>136448.7072</v>
      </c>
      <c r="P297">
        <v>131140.7317</v>
      </c>
      <c r="Q297">
        <v>126024.32180000001</v>
      </c>
      <c r="R297">
        <v>114452.5661</v>
      </c>
      <c r="S297">
        <v>113927.8288</v>
      </c>
      <c r="T297">
        <v>113395.2877</v>
      </c>
      <c r="U297">
        <v>113038.13069999999</v>
      </c>
      <c r="V297">
        <v>112908.4338</v>
      </c>
      <c r="W297">
        <v>112643.5597</v>
      </c>
      <c r="X297">
        <v>112474.1529</v>
      </c>
      <c r="Y297">
        <v>112164.90670000001</v>
      </c>
      <c r="Z297">
        <v>111954.194</v>
      </c>
      <c r="AA297">
        <v>111957.29489999999</v>
      </c>
      <c r="AB297">
        <v>112010.48850000001</v>
      </c>
      <c r="AC297">
        <v>112158.6247</v>
      </c>
      <c r="AD297">
        <v>112396.9855</v>
      </c>
      <c r="AE297">
        <v>112722.2864</v>
      </c>
      <c r="AF297">
        <v>113113.97380000001</v>
      </c>
      <c r="AG297">
        <v>113560.8931</v>
      </c>
      <c r="AH297">
        <v>114059.86629999999</v>
      </c>
      <c r="AI297">
        <v>114607.90180000001</v>
      </c>
      <c r="AJ297">
        <v>115192.4445</v>
      </c>
      <c r="AK297">
        <v>115799.4412</v>
      </c>
      <c r="AL297">
        <v>116432.8514</v>
      </c>
      <c r="AM297">
        <v>117082.8797</v>
      </c>
      <c r="AN297">
        <v>117792.8009</v>
      </c>
      <c r="AO297">
        <v>118510.4806</v>
      </c>
      <c r="AP297">
        <v>119217.7836</v>
      </c>
      <c r="AQ297">
        <v>119920.3383</v>
      </c>
      <c r="AR297">
        <v>120610.236</v>
      </c>
      <c r="AS297">
        <v>121288.8772</v>
      </c>
      <c r="AT297">
        <v>121959.30379999999</v>
      </c>
      <c r="AU297">
        <v>122615.9908</v>
      </c>
      <c r="AV297">
        <v>123254.6422</v>
      </c>
      <c r="AW297">
        <v>123900.5246</v>
      </c>
    </row>
    <row r="298" spans="2:49" x14ac:dyDescent="0.3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49526.52794</v>
      </c>
      <c r="G298">
        <v>49189.346380000003</v>
      </c>
      <c r="H298">
        <v>50577.714240000001</v>
      </c>
      <c r="I298">
        <v>51404.831019999998</v>
      </c>
      <c r="J298">
        <v>52652.690450000002</v>
      </c>
      <c r="K298">
        <v>53240.869079999997</v>
      </c>
      <c r="L298">
        <v>54442.287770000003</v>
      </c>
      <c r="M298">
        <v>56442.404170000002</v>
      </c>
      <c r="N298">
        <v>57915.812980000002</v>
      </c>
      <c r="O298">
        <v>56788.254739999997</v>
      </c>
      <c r="P298">
        <v>56684.350449999998</v>
      </c>
      <c r="Q298">
        <v>56743.446519999998</v>
      </c>
      <c r="R298">
        <v>55968.629000000001</v>
      </c>
      <c r="S298">
        <v>56546.644039999999</v>
      </c>
      <c r="T298">
        <v>56508.123540000001</v>
      </c>
      <c r="U298">
        <v>56360.797469999998</v>
      </c>
      <c r="V298">
        <v>56197.999080000001</v>
      </c>
      <c r="W298">
        <v>55884.349309999998</v>
      </c>
      <c r="X298">
        <v>55537.247600000002</v>
      </c>
      <c r="Y298">
        <v>55240.86967</v>
      </c>
      <c r="Z298">
        <v>55048.533689999997</v>
      </c>
      <c r="AA298">
        <v>54961.171280000002</v>
      </c>
      <c r="AB298">
        <v>54951.4159</v>
      </c>
      <c r="AC298">
        <v>55008.810519999999</v>
      </c>
      <c r="AD298">
        <v>55085.422619999998</v>
      </c>
      <c r="AE298">
        <v>55189.513619999998</v>
      </c>
      <c r="AF298">
        <v>55317.193169999999</v>
      </c>
      <c r="AG298">
        <v>55467.475449999998</v>
      </c>
      <c r="AH298">
        <v>55641.415330000003</v>
      </c>
      <c r="AI298">
        <v>55836.176330000002</v>
      </c>
      <c r="AJ298">
        <v>56050.00187</v>
      </c>
      <c r="AK298">
        <v>56276.309910000004</v>
      </c>
      <c r="AL298">
        <v>56515.955450000001</v>
      </c>
      <c r="AM298">
        <v>56764.127619999999</v>
      </c>
      <c r="AN298">
        <v>57071.980839999997</v>
      </c>
      <c r="AO298">
        <v>57397.504520000002</v>
      </c>
      <c r="AP298">
        <v>57723.658660000001</v>
      </c>
      <c r="AQ298">
        <v>58046.9018</v>
      </c>
      <c r="AR298">
        <v>58360.56538</v>
      </c>
      <c r="AS298">
        <v>58662.145729999997</v>
      </c>
      <c r="AT298">
        <v>58952.059029999997</v>
      </c>
      <c r="AU298">
        <v>59228.37629</v>
      </c>
      <c r="AV298">
        <v>59489.613120000002</v>
      </c>
      <c r="AW298">
        <v>59746.465459999999</v>
      </c>
    </row>
    <row r="299" spans="2:49" x14ac:dyDescent="0.3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598711.11670000001</v>
      </c>
      <c r="G299">
        <v>601302.14430000004</v>
      </c>
      <c r="H299">
        <v>618253.90489999996</v>
      </c>
      <c r="I299">
        <v>629273.28379999998</v>
      </c>
      <c r="J299">
        <v>643579.60750000004</v>
      </c>
      <c r="K299">
        <v>659571.45319999999</v>
      </c>
      <c r="L299">
        <v>680782.76619999995</v>
      </c>
      <c r="M299">
        <v>707667.61100000003</v>
      </c>
      <c r="N299">
        <v>726425.6115</v>
      </c>
      <c r="O299">
        <v>721115.66859999998</v>
      </c>
      <c r="P299">
        <v>719899.04949999996</v>
      </c>
      <c r="Q299">
        <v>718529.15399999998</v>
      </c>
      <c r="R299">
        <v>715977.25419999997</v>
      </c>
      <c r="S299">
        <v>721844.34349999996</v>
      </c>
      <c r="T299">
        <v>726386.16410000005</v>
      </c>
      <c r="U299">
        <v>727280.90300000005</v>
      </c>
      <c r="V299">
        <v>727386.46569999994</v>
      </c>
      <c r="W299">
        <v>725973.01029999997</v>
      </c>
      <c r="X299">
        <v>723722.45649999997</v>
      </c>
      <c r="Y299">
        <v>722417.46</v>
      </c>
      <c r="Z299">
        <v>722222.7243</v>
      </c>
      <c r="AA299">
        <v>722971.18359999999</v>
      </c>
      <c r="AB299">
        <v>724395.01029999997</v>
      </c>
      <c r="AC299">
        <v>726310.40359999996</v>
      </c>
      <c r="AD299">
        <v>728364.95979999995</v>
      </c>
      <c r="AE299">
        <v>730523.35629999998</v>
      </c>
      <c r="AF299">
        <v>732735.97730000003</v>
      </c>
      <c r="AG299">
        <v>734990.53489999997</v>
      </c>
      <c r="AH299">
        <v>737307.81359999999</v>
      </c>
      <c r="AI299">
        <v>739651.24939999997</v>
      </c>
      <c r="AJ299">
        <v>742049.1912</v>
      </c>
      <c r="AK299">
        <v>744501.72710000002</v>
      </c>
      <c r="AL299">
        <v>747037.11699999997</v>
      </c>
      <c r="AM299">
        <v>749649.14899999998</v>
      </c>
      <c r="AN299">
        <v>752629.16639999999</v>
      </c>
      <c r="AO299">
        <v>755804.65359999996</v>
      </c>
      <c r="AP299">
        <v>759073.82869999995</v>
      </c>
      <c r="AQ299">
        <v>762400.10649999999</v>
      </c>
      <c r="AR299">
        <v>765730.01159999997</v>
      </c>
      <c r="AS299">
        <v>769025.15850000002</v>
      </c>
      <c r="AT299">
        <v>772283.8173</v>
      </c>
      <c r="AU299">
        <v>775494.01020000002</v>
      </c>
      <c r="AV299">
        <v>778645.92260000005</v>
      </c>
      <c r="AW299">
        <v>781808.66429999995</v>
      </c>
    </row>
    <row r="300" spans="2:49" x14ac:dyDescent="0.3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262898.17599999998</v>
      </c>
      <c r="G300">
        <v>272240.8138</v>
      </c>
      <c r="H300">
        <v>287789.44510000001</v>
      </c>
      <c r="I300">
        <v>299413.01679999998</v>
      </c>
      <c r="J300">
        <v>315292.54989999998</v>
      </c>
      <c r="K300">
        <v>335052.9264</v>
      </c>
      <c r="L300">
        <v>357362.24440000003</v>
      </c>
      <c r="M300">
        <v>382941.71350000001</v>
      </c>
      <c r="N300">
        <v>405799.53539999999</v>
      </c>
      <c r="O300">
        <v>397149.67420000001</v>
      </c>
      <c r="P300">
        <v>389425.27169999998</v>
      </c>
      <c r="Q300">
        <v>380431.1961</v>
      </c>
      <c r="R300">
        <v>367205.72249999997</v>
      </c>
      <c r="S300">
        <v>367277.58370000002</v>
      </c>
      <c r="T300">
        <v>369728.29029999999</v>
      </c>
      <c r="U300">
        <v>370793.2781</v>
      </c>
      <c r="V300">
        <v>371594.67609999998</v>
      </c>
      <c r="W300">
        <v>371954.5698</v>
      </c>
      <c r="X300">
        <v>371969.7181</v>
      </c>
      <c r="Y300">
        <v>372286.81050000002</v>
      </c>
      <c r="Z300">
        <v>373035.81229999999</v>
      </c>
      <c r="AA300">
        <v>374206.39769999997</v>
      </c>
      <c r="AB300">
        <v>375506.3824</v>
      </c>
      <c r="AC300">
        <v>376904.65669999999</v>
      </c>
      <c r="AD300">
        <v>378419.64929999999</v>
      </c>
      <c r="AE300">
        <v>379953.76150000002</v>
      </c>
      <c r="AF300">
        <v>381462.4706</v>
      </c>
      <c r="AG300">
        <v>382925.65250000003</v>
      </c>
      <c r="AH300">
        <v>384349.36829999997</v>
      </c>
      <c r="AI300">
        <v>385714.36479999998</v>
      </c>
      <c r="AJ300">
        <v>387041.83260000002</v>
      </c>
      <c r="AK300">
        <v>388362.97560000001</v>
      </c>
      <c r="AL300">
        <v>389698.84659999999</v>
      </c>
      <c r="AM300">
        <v>391064.7782</v>
      </c>
      <c r="AN300">
        <v>392412.83130000002</v>
      </c>
      <c r="AO300">
        <v>393819.95400000003</v>
      </c>
      <c r="AP300">
        <v>395293.91389999999</v>
      </c>
      <c r="AQ300">
        <v>396833.80729999999</v>
      </c>
      <c r="AR300">
        <v>398426.30859999999</v>
      </c>
      <c r="AS300">
        <v>400057.04479999997</v>
      </c>
      <c r="AT300">
        <v>401724.11479999998</v>
      </c>
      <c r="AU300">
        <v>403422.51140000002</v>
      </c>
      <c r="AV300">
        <v>405149.06359999999</v>
      </c>
      <c r="AW300">
        <v>406923.56420000002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2" zoomScale="80" zoomScaleNormal="80" workbookViewId="0">
      <selection activeCell="H47" sqref="H47"/>
    </sheetView>
  </sheetViews>
  <sheetFormatPr baseColWidth="10" defaultRowHeight="14.5" x14ac:dyDescent="0.35"/>
  <cols>
    <col min="1" max="2" width="29.81640625" customWidth="1"/>
    <col min="6" max="7" width="11.453125" customWidth="1"/>
    <col min="9" max="9" width="13.1796875" customWidth="1"/>
    <col min="10" max="12" width="11.453125" style="3"/>
    <col min="13" max="13" width="11.453125" style="3" customWidth="1"/>
    <col min="14" max="15" width="11.453125" style="3"/>
    <col min="16" max="16" width="13.453125" style="3" customWidth="1"/>
    <col min="17" max="19" width="11.453125" style="3"/>
    <col min="20" max="20" width="11.453125" style="3" customWidth="1"/>
    <col min="21" max="74" width="11.453125" style="3"/>
  </cols>
  <sheetData>
    <row r="1" spans="1:28" ht="23.5" x14ac:dyDescent="0.55000000000000004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5" x14ac:dyDescent="0.45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5" x14ac:dyDescent="0.55000000000000004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3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35">
      <c r="A6" s="162" t="s">
        <v>18</v>
      </c>
      <c r="B6" s="187"/>
      <c r="C6" s="36">
        <f>C7+C8</f>
        <v>0</v>
      </c>
      <c r="D6" s="36">
        <f>D7+D8</f>
        <v>128.6939335474068</v>
      </c>
      <c r="E6" s="36">
        <f>E7+E8</f>
        <v>0.576236032702787</v>
      </c>
      <c r="F6" s="36">
        <f>F7+F8</f>
        <v>0.47161891635180636</v>
      </c>
      <c r="G6" s="36">
        <f>G7+G8</f>
        <v>0</v>
      </c>
      <c r="H6" s="163">
        <f t="shared" ref="H6:H15" si="0">SUM(C6:G6)</f>
        <v>129.7417884964614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35">
      <c r="A7" s="148" t="s">
        <v>19</v>
      </c>
      <c r="B7" s="35"/>
      <c r="C7" s="16">
        <v>0</v>
      </c>
      <c r="D7" s="16">
        <f>'T energie usages'!I12*3.2*Résultats!L283</f>
        <v>78.278911792406817</v>
      </c>
      <c r="E7" s="16">
        <f>'T energie usages'!J12/'T energie usages'!J$20*(Résultats!N$192+Résultats!N$193+Résultats!N$194)/1000000</f>
        <v>7.7560853164442669E-3</v>
      </c>
      <c r="F7" s="16">
        <f>'T energie usages'!K12*2.394*Résultats!L284</f>
        <v>3.6806841806377792E-5</v>
      </c>
      <c r="G7" s="16">
        <v>0</v>
      </c>
      <c r="H7" s="95">
        <f t="shared" si="0"/>
        <v>78.286704684565066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3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50.415021754999998</v>
      </c>
      <c r="E8" s="16">
        <f>'T energie usages'!J13/'T energie usages'!J$20*(Résultats!N$192+Résultats!N$193+Résultats!N$194)/1000000</f>
        <v>0.56847994738634278</v>
      </c>
      <c r="F8" s="16">
        <f>(Résultats!N$209+Résultats!N$210+Résultats!N$211+Résultats!N$212+Résultats!N$213)/1000000</f>
        <v>0.47158210950999996</v>
      </c>
      <c r="G8" s="16">
        <v>0</v>
      </c>
      <c r="H8" s="95">
        <f t="shared" si="0"/>
        <v>51.455083811896344</v>
      </c>
      <c r="I8" s="166"/>
      <c r="J8" s="166"/>
      <c r="K8" s="197" t="s">
        <v>18</v>
      </c>
      <c r="L8" s="45">
        <f>H19</f>
        <v>131.40298905081193</v>
      </c>
      <c r="M8" s="45">
        <f>H45</f>
        <v>112.55532919428205</v>
      </c>
      <c r="N8" s="86">
        <f>H71</f>
        <v>58.516969594854558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35">
      <c r="A9" s="162" t="s">
        <v>21</v>
      </c>
      <c r="B9" s="187"/>
      <c r="C9" s="36">
        <f>Résultats!N$135/1000000</f>
        <v>0.89165066380000002</v>
      </c>
      <c r="D9" s="36">
        <f>'T energie usages'!I14*3.2*Résultats!L283</f>
        <v>22.203819353981181</v>
      </c>
      <c r="E9" s="36">
        <f>'T energie usages'!J14/'T energie usages'!J$20*(Résultats!N$192+Résultats!N$193+Résultats!N$194)/1000000</f>
        <v>6.8965505408572731</v>
      </c>
      <c r="F9" s="36">
        <f>('T energie usages'!K14-8)*2.394*Résultats!L284</f>
        <v>26.897928340615266</v>
      </c>
      <c r="G9" s="36">
        <v>0</v>
      </c>
      <c r="H9" s="163">
        <f t="shared" si="0"/>
        <v>56.889948899253724</v>
      </c>
      <c r="I9" s="166"/>
      <c r="J9" s="166"/>
      <c r="K9" s="197" t="s">
        <v>87</v>
      </c>
      <c r="L9" s="45">
        <f>H22</f>
        <v>46.427167984658453</v>
      </c>
      <c r="M9" s="45">
        <f>H48</f>
        <v>36.410219555485725</v>
      </c>
      <c r="N9" s="86">
        <f>H74</f>
        <v>28.866199740465511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3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11.881984379999999</v>
      </c>
      <c r="E10" s="36">
        <f>'T energie usages'!J15/'T energie usages'!J$20*(Résultats!N$192+Résultats!N$193+Résultats!N$194)/1000000</f>
        <v>6.1860746358528287</v>
      </c>
      <c r="F10" s="36">
        <f>(Résultats!N$214+Résultats!N$215)/1000000</f>
        <v>17.391312366000001</v>
      </c>
      <c r="G10" s="36">
        <v>0</v>
      </c>
      <c r="H10" s="163">
        <f t="shared" si="0"/>
        <v>35.459371381852833</v>
      </c>
      <c r="I10" s="166"/>
      <c r="J10" s="166"/>
      <c r="K10" s="157" t="s">
        <v>22</v>
      </c>
      <c r="L10" s="45">
        <f>H23</f>
        <v>25.092350263195144</v>
      </c>
      <c r="M10" s="45">
        <f>H49</f>
        <v>18.550567938273488</v>
      </c>
      <c r="N10" s="86">
        <f>H75</f>
        <v>21.807755417044334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35">
      <c r="A11" s="162" t="s">
        <v>23</v>
      </c>
      <c r="B11" s="187"/>
      <c r="C11" s="36">
        <f>C12+C13</f>
        <v>21.030046033400001</v>
      </c>
      <c r="D11" s="36">
        <f>D12+D13</f>
        <v>64.481080352179845</v>
      </c>
      <c r="E11" s="36">
        <f>E12+E13</f>
        <v>5.2849193295871082</v>
      </c>
      <c r="F11" s="36">
        <f>F12+F13</f>
        <v>28.765712933890168</v>
      </c>
      <c r="G11" s="36">
        <f>G12+G13</f>
        <v>12.099488490000001</v>
      </c>
      <c r="H11" s="163">
        <f t="shared" si="0"/>
        <v>131.66124713905714</v>
      </c>
      <c r="I11" s="166"/>
      <c r="J11" s="166"/>
      <c r="K11" s="198" t="s">
        <v>88</v>
      </c>
      <c r="L11" s="199">
        <f>H24</f>
        <v>110.31478591436024</v>
      </c>
      <c r="M11" s="199">
        <f>H50</f>
        <v>117.42924562802472</v>
      </c>
      <c r="N11" s="89">
        <f>H76</f>
        <v>152.69964237276227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35">
      <c r="A12" s="149" t="s">
        <v>24</v>
      </c>
      <c r="B12" s="35"/>
      <c r="C12" s="16">
        <f>(Résultats!N$162+Résultats!N$163+Résultats!N$164+Résultats!N$165+Résultats!N$166+Résultats!N$167)/1000000</f>
        <v>21.030046033400001</v>
      </c>
      <c r="D12" s="16">
        <f>(Résultats!N$171+Résultats!N$173+Résultats!N$174+Résultats!N$175+Résultats!N$176+Résultats!N$177+Résultats!N$178+Résultats!N$179+Résultats!N$180+Résultats!N$181+Résultats!N$182)/1000000</f>
        <v>57.971491503179841</v>
      </c>
      <c r="E12" s="16">
        <f>'T energie usages'!J17/'T energie usages'!J$20*(Résultats!N$192+Résultats!N$193+Résultats!N$194)/1000000</f>
        <v>5.1384229845212053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28.068701151290167</v>
      </c>
      <c r="G12" s="16">
        <f>Résultats!N$133/1000000</f>
        <v>12.099488490000001</v>
      </c>
      <c r="H12" s="95">
        <f t="shared" si="0"/>
        <v>124.30815016239121</v>
      </c>
      <c r="I12" s="166"/>
      <c r="J12" s="166"/>
      <c r="K12" s="200" t="s">
        <v>1</v>
      </c>
      <c r="L12" s="188">
        <f>SUM(L8:L11)</f>
        <v>313.23729321302579</v>
      </c>
      <c r="M12" s="188">
        <f t="shared" ref="M12:N12" si="1">SUM(M8:M11)</f>
        <v>284.945362316066</v>
      </c>
      <c r="N12" s="188">
        <f t="shared" si="1"/>
        <v>261.89056712512667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35">
      <c r="A13" s="149" t="s">
        <v>25</v>
      </c>
      <c r="B13" s="35"/>
      <c r="C13" s="16">
        <v>0</v>
      </c>
      <c r="D13" s="16">
        <f>(Résultats!N$172)/1000000</f>
        <v>6.509588849</v>
      </c>
      <c r="E13" s="16">
        <f>'T energie usages'!J19/'T energie usages'!J$20*(Résultats!N$192+Résultats!N$193+Résultats!N$194)/1000000</f>
        <v>0.14649634506590267</v>
      </c>
      <c r="F13" s="16">
        <f>(Résultats!N$196)/1000000</f>
        <v>0.69701178260000007</v>
      </c>
      <c r="G13" s="16">
        <v>0</v>
      </c>
      <c r="H13" s="95">
        <f t="shared" si="0"/>
        <v>7.3530969766659027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35">
      <c r="A14" s="48" t="s">
        <v>41</v>
      </c>
      <c r="B14" s="37"/>
      <c r="C14" s="37">
        <f>SUM(C9:C11)+C6</f>
        <v>21.921696697200002</v>
      </c>
      <c r="D14" s="37">
        <f>SUM(D9:D11)+D6</f>
        <v>227.26081763356783</v>
      </c>
      <c r="E14" s="37">
        <f>SUM(E9:E11)+E6</f>
        <v>18.943780538999999</v>
      </c>
      <c r="F14" s="37">
        <f>SUM(F9:F11)+F6</f>
        <v>73.526572556857232</v>
      </c>
      <c r="G14" s="37">
        <f>SUM(G9:G11)+G6</f>
        <v>12.099488490000001</v>
      </c>
      <c r="H14" s="167">
        <f t="shared" si="0"/>
        <v>353.75235591662505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3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21.921696697200002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226.34988546717983</v>
      </c>
      <c r="E15" s="165">
        <f>(Résultats!N$192+Résultats!N$193+Résultats!N$194)/1000000</f>
        <v>18.943780538999999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79.471248799400172</v>
      </c>
      <c r="G15" s="165">
        <f>Résultats!N$133/1000000</f>
        <v>12.099488490000001</v>
      </c>
      <c r="H15" s="188">
        <f t="shared" si="0"/>
        <v>358.78609999278001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35">
      <c r="A16" s="164"/>
      <c r="B16" s="164"/>
      <c r="C16" s="189"/>
      <c r="D16" s="189"/>
      <c r="E16" s="189"/>
      <c r="F16" s="189"/>
      <c r="G16" s="189"/>
      <c r="H16" s="165">
        <f>Résultats!N227/1000000</f>
        <v>358.78609919999997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3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35">
      <c r="A19" s="162" t="s">
        <v>18</v>
      </c>
      <c r="B19" s="187"/>
      <c r="C19" s="36">
        <f>C20+C21</f>
        <v>0</v>
      </c>
      <c r="D19" s="36">
        <f>D20+D21</f>
        <v>130.61274172784405</v>
      </c>
      <c r="E19" s="36">
        <f>E20+E21</f>
        <v>0.47638889913461613</v>
      </c>
      <c r="F19" s="36">
        <f>F20+F21</f>
        <v>0.31385842383326668</v>
      </c>
      <c r="G19" s="36">
        <f>G20+G21</f>
        <v>0</v>
      </c>
      <c r="H19" s="163">
        <f>SUM(C19:G19)</f>
        <v>131.40298905081193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35">
      <c r="A20" s="148" t="s">
        <v>19</v>
      </c>
      <c r="B20" s="35"/>
      <c r="C20" s="16">
        <v>0</v>
      </c>
      <c r="D20" s="16">
        <f>'T energie usages'!I25*3.2*Résultats!S283</f>
        <v>74.31207349684405</v>
      </c>
      <c r="E20" s="16">
        <f>'T energie usages'!J25/'T energie usages'!J$33*(Résultats!S$192+Résultats!S$193+Résultats!S$194)/1000000</f>
        <v>2.0248917824453355E-2</v>
      </c>
      <c r="F20" s="16">
        <f>'T energie usages'!K25*2.394*Résultats!S284</f>
        <v>4.6829553266655907E-5</v>
      </c>
      <c r="G20" s="16">
        <v>0</v>
      </c>
      <c r="H20" s="95">
        <f>SUM(C20:G20)</f>
        <v>74.332369244221766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3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56.300668230999996</v>
      </c>
      <c r="E21" s="16">
        <f>'T energie usages'!J26/'T energie usages'!J$33*(Résultats!S$192+Résultats!S$193+Résultats!S$194)/1000000</f>
        <v>0.45613998131016276</v>
      </c>
      <c r="F21" s="16">
        <f>(Résultats!S$209+Résultats!S$210+Résultats!S$211+Résultats!S$212+Résultats!S$213)/1000000</f>
        <v>0.31381159427999999</v>
      </c>
      <c r="G21" s="16">
        <v>0</v>
      </c>
      <c r="H21" s="95">
        <f>SUM(C21:G21)</f>
        <v>57.070619806590159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35">
      <c r="A22" s="162" t="s">
        <v>21</v>
      </c>
      <c r="B22" s="187"/>
      <c r="C22" s="36">
        <f>Résultats!S$135/1000000</f>
        <v>0.80005165079999996</v>
      </c>
      <c r="D22" s="36">
        <f>'T energie usages'!I27*3.2*Résultats!S283</f>
        <v>20.9539611011955</v>
      </c>
      <c r="E22" s="36">
        <f>'T energie usages'!J27/'T energie usages'!J$33*(Résultats!S$192+Résultats!S$193+Résultats!S$194)/1000000</f>
        <v>4.9782758589035954</v>
      </c>
      <c r="F22" s="36">
        <f>('T energie usages'!K27-8)*2.394*Résultats!S284</f>
        <v>19.694879373759353</v>
      </c>
      <c r="G22" s="36">
        <v>0</v>
      </c>
      <c r="H22" s="163">
        <f>SUM(C22:G22)</f>
        <v>46.427167984658453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3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9.3010781142999992</v>
      </c>
      <c r="E23" s="36">
        <f>'T energie usages'!J28/'T energie usages'!J$33*(Résultats!S$192+Résultats!S$193+Résultats!S$194)/1000000</f>
        <v>4.1897052538951423</v>
      </c>
      <c r="F23" s="36">
        <f>(Résultats!S$214+Résultats!S$215)/1000000</f>
        <v>11.601566894999999</v>
      </c>
      <c r="G23" s="36">
        <v>0</v>
      </c>
      <c r="H23" s="163">
        <f t="shared" ref="H23:H28" si="2">SUM(C23:G23)</f>
        <v>25.092350263195144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35">
      <c r="A24" s="162" t="s">
        <v>23</v>
      </c>
      <c r="B24" s="187"/>
      <c r="C24" s="36">
        <f>C25+C26</f>
        <v>12.5065946421</v>
      </c>
      <c r="D24" s="36">
        <f>D25+D26</f>
        <v>55.055407620549197</v>
      </c>
      <c r="E24" s="36">
        <f>E25+E26</f>
        <v>3.4629301520666464</v>
      </c>
      <c r="F24" s="36">
        <f>F25+F26</f>
        <v>24.587771369644397</v>
      </c>
      <c r="G24" s="36">
        <f>G25+G26</f>
        <v>14.702082130000001</v>
      </c>
      <c r="H24" s="163">
        <f t="shared" si="2"/>
        <v>110.31478591436024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35">
      <c r="A25" s="149" t="s">
        <v>24</v>
      </c>
      <c r="B25" s="35"/>
      <c r="C25" s="16">
        <f>(Résultats!S$162+Résultats!S$163+Résultats!S$164+Résultats!S$165+Résultats!S$166+Résultats!S$167)/1000000</f>
        <v>12.5065946421</v>
      </c>
      <c r="D25" s="16">
        <f>(Résultats!S$171+Résultats!S$173+Résultats!S$174+Résultats!S$175+Résultats!S$176+Résultats!S$177+Résultats!S$178+Résultats!S$179+Résultats!S$180+Résultats!S$181+Résultats!S$182)/1000000</f>
        <v>47.666546758549195</v>
      </c>
      <c r="E25" s="16">
        <f>'T energie usages'!J30/'T energie usages'!J$33*(Résultats!S$192+Résultats!S$193+Résultats!S$194)/1000000</f>
        <v>3.3580153587512296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24.066498817544396</v>
      </c>
      <c r="G25" s="16">
        <f>Résultats!S$133/1000000</f>
        <v>14.702082130000001</v>
      </c>
      <c r="H25" s="95">
        <f t="shared" si="2"/>
        <v>102.29973770694482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35">
      <c r="A26" s="149" t="s">
        <v>25</v>
      </c>
      <c r="B26" s="35"/>
      <c r="C26" s="16">
        <v>0</v>
      </c>
      <c r="D26" s="16">
        <f>(Résultats!S$172)/1000000</f>
        <v>7.3888608619999996</v>
      </c>
      <c r="E26" s="16">
        <f>'T energie usages'!J32/'T energie usages'!J$33*(Résultats!S$192+Résultats!S$193+Résultats!S$194)/1000000</f>
        <v>0.10491479331541703</v>
      </c>
      <c r="F26" s="16">
        <f>(Résultats!S$196)/1000000</f>
        <v>0.52127255210000001</v>
      </c>
      <c r="G26" s="16">
        <v>0</v>
      </c>
      <c r="H26" s="95">
        <f t="shared" si="2"/>
        <v>8.0150482074154166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35">
      <c r="A27" s="48" t="s">
        <v>41</v>
      </c>
      <c r="B27" s="37"/>
      <c r="C27" s="37">
        <f>SUM(C22:C24)+C19</f>
        <v>13.3066462929</v>
      </c>
      <c r="D27" s="37">
        <f>SUM(D22:D24)+D19</f>
        <v>215.92318856388874</v>
      </c>
      <c r="E27" s="37">
        <f>SUM(E22:E24)+E19</f>
        <v>13.107300164000002</v>
      </c>
      <c r="F27" s="37">
        <f>SUM(F22:F24)+F19</f>
        <v>56.198076062237021</v>
      </c>
      <c r="G27" s="37">
        <f>SUM(G22:G24)+G19</f>
        <v>14.702082130000001</v>
      </c>
      <c r="H27" s="167">
        <f t="shared" si="2"/>
        <v>313.23729321302579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3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13.3066462929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215.98075800584925</v>
      </c>
      <c r="E28" s="165">
        <f>(Résultats!S$192+Résultats!S$193+Résultats!S$194)/1000000</f>
        <v>13.107300164000002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59.637258028924393</v>
      </c>
      <c r="G28" s="165">
        <f>Résultats!S$133/1000000</f>
        <v>14.702082130000001</v>
      </c>
      <c r="H28" s="188">
        <f t="shared" si="2"/>
        <v>316.73404462167366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35">
      <c r="A29" s="164"/>
      <c r="B29" s="164"/>
      <c r="C29" s="189"/>
      <c r="D29" s="189"/>
      <c r="E29" s="189"/>
      <c r="F29" s="189"/>
      <c r="G29" s="189"/>
      <c r="H29" s="165">
        <f>Résultats!S227/1000000</f>
        <v>316.73404399999998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3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35">
      <c r="A32" s="162" t="s">
        <v>18</v>
      </c>
      <c r="B32" s="187"/>
      <c r="C32" s="36">
        <f>C33+C34</f>
        <v>0</v>
      </c>
      <c r="D32" s="36">
        <f>D33+D34</f>
        <v>122.50688393981008</v>
      </c>
      <c r="E32" s="36">
        <f>E33+E34</f>
        <v>0.295820961935015</v>
      </c>
      <c r="F32" s="36">
        <f>F33+F34</f>
        <v>0.31801155696068772</v>
      </c>
      <c r="G32" s="36">
        <f>G33+G34</f>
        <v>0</v>
      </c>
      <c r="H32" s="163">
        <f>SUM(C32:G32)</f>
        <v>123.12071645870579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35">
      <c r="A33" s="148" t="s">
        <v>19</v>
      </c>
      <c r="B33" s="35"/>
      <c r="C33" s="16">
        <v>0</v>
      </c>
      <c r="D33" s="16">
        <f>'T energie usages'!I38*3.2*Résultats!X283</f>
        <v>68.120389922810077</v>
      </c>
      <c r="E33" s="16">
        <f>'T energie usages'!J38/'T energie usages'!J$46*(Résultats!X$192+Résultats!X$193+Résultats!X$194)/1000000</f>
        <v>5.1213639733400887E-2</v>
      </c>
      <c r="F33" s="16">
        <f>'T energie usages'!K38*2.394*Résultats!X284</f>
        <v>6.7735170687720984E-5</v>
      </c>
      <c r="G33" s="16">
        <v>0</v>
      </c>
      <c r="H33" s="95">
        <f>SUM(C33:G33)</f>
        <v>68.17167129771417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3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54.386494017000004</v>
      </c>
      <c r="E34" s="16">
        <f>'T energie usages'!J39/'T energie usages'!J$46*(Résultats!X$192+Résultats!X$193+Résultats!X$194)/1000000</f>
        <v>0.2446073222016141</v>
      </c>
      <c r="F34" s="16">
        <f>(Résultats!X$209+Résultats!X$210+Résultats!X$211+Résultats!X$212+Résultats!X$213)/1000000</f>
        <v>0.31794382179000003</v>
      </c>
      <c r="G34" s="16">
        <v>0</v>
      </c>
      <c r="H34" s="95">
        <f>SUM(C34:G34)</f>
        <v>54.949045160991624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35">
      <c r="A35" s="162" t="s">
        <v>21</v>
      </c>
      <c r="B35" s="187"/>
      <c r="C35" s="36">
        <f>Résultats!X$135/1000000</f>
        <v>0.684218094</v>
      </c>
      <c r="D35" s="36">
        <f>'T energie usages'!I40*3.2*Résultats!X283</f>
        <v>18.074925885762379</v>
      </c>
      <c r="E35" s="36">
        <f>'T energie usages'!J40/'T energie usages'!J$46*(Résultats!X$192+Résultats!X$193+Résultats!X$194)/1000000</f>
        <v>2.2441631504347064</v>
      </c>
      <c r="F35" s="36">
        <f>('T energie usages'!K40-8)*2.394*Résultats!X284</f>
        <v>19.585939950779132</v>
      </c>
      <c r="G35" s="36">
        <v>0</v>
      </c>
      <c r="H35" s="163">
        <f>SUM(C35:G35)</f>
        <v>40.589247080976214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3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8.2892850245999998</v>
      </c>
      <c r="E36" s="36">
        <f>'T energie usages'!J41/'T energie usages'!J$46*(Résultats!X$192+Résultats!X$193+Résultats!X$194)/1000000</f>
        <v>1.6534902552968775</v>
      </c>
      <c r="F36" s="36">
        <f>(Résultats!X$214+Résultats!X$215)/1000000</f>
        <v>8.6952779920000012</v>
      </c>
      <c r="G36" s="36">
        <v>0</v>
      </c>
      <c r="H36" s="163">
        <f t="shared" ref="H36:H41" si="3">SUM(C36:G36)</f>
        <v>18.638053271896879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35">
      <c r="A37" s="162" t="s">
        <v>23</v>
      </c>
      <c r="B37" s="187"/>
      <c r="C37" s="36">
        <f>C38+C39</f>
        <v>12.637945820500001</v>
      </c>
      <c r="D37" s="36">
        <f>D38+D39</f>
        <v>60.051494511611466</v>
      </c>
      <c r="E37" s="36">
        <f>E38+E39</f>
        <v>1.5750289706334015</v>
      </c>
      <c r="F37" s="36">
        <f>F38+F39</f>
        <v>22.508815081878943</v>
      </c>
      <c r="G37" s="36">
        <f>G38+G39</f>
        <v>15.75401323</v>
      </c>
      <c r="H37" s="163">
        <f t="shared" si="3"/>
        <v>112.52729761462382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35">
      <c r="A38" s="149" t="s">
        <v>24</v>
      </c>
      <c r="B38" s="35"/>
      <c r="C38" s="16">
        <f>(Résultats!X$162+Résultats!X$163+Résultats!X$164+Résultats!X$165+Résultats!X$166+Résultats!X$167)/1000000</f>
        <v>12.637945820500001</v>
      </c>
      <c r="D38" s="16">
        <f>(Résultats!X$171+Résultats!X$173+Résultats!X$174+Résultats!X$175+Résultats!X$176+Résultats!X$177+Résultats!X$178+Résultats!X$179+Résultats!X$180+Résultats!X$181+Résultats!X$182)/1000000</f>
        <v>52.658380435611463</v>
      </c>
      <c r="E38" s="16">
        <f>'T energie usages'!J43/'T energie usages'!J$46*(Résultats!X$192+Résultats!X$193+Résultats!X$194)/1000000</f>
        <v>1.5247294770088804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21.995317574878943</v>
      </c>
      <c r="G38" s="16">
        <f>Résultats!X$133/1000000</f>
        <v>15.75401323</v>
      </c>
      <c r="H38" s="95">
        <f t="shared" si="3"/>
        <v>104.57038653799927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35">
      <c r="A39" s="149" t="s">
        <v>25</v>
      </c>
      <c r="B39" s="35"/>
      <c r="C39" s="16">
        <v>0</v>
      </c>
      <c r="D39" s="16">
        <f>(Résultats!X$172)/1000000</f>
        <v>7.3931140760000007</v>
      </c>
      <c r="E39" s="16">
        <f>'T energie usages'!J45/'T energie usages'!J$46*(Résultats!X$192+Résultats!X$193+Résultats!X$194)/1000000</f>
        <v>5.0299493624521158E-2</v>
      </c>
      <c r="F39" s="16">
        <f>(Résultats!X$196)/1000000</f>
        <v>0.51349750699999996</v>
      </c>
      <c r="G39" s="16">
        <v>0</v>
      </c>
      <c r="H39" s="95">
        <f t="shared" si="3"/>
        <v>7.9569110766245226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35">
      <c r="A40" s="48" t="s">
        <v>41</v>
      </c>
      <c r="B40" s="37"/>
      <c r="C40" s="37">
        <f>SUM(C35:C37)+C32</f>
        <v>13.322163914500001</v>
      </c>
      <c r="D40" s="37">
        <f>SUM(D35:D37)+D32</f>
        <v>208.92258936178393</v>
      </c>
      <c r="E40" s="37">
        <f>SUM(E35:E37)+E32</f>
        <v>5.7685033383000004</v>
      </c>
      <c r="F40" s="37">
        <f>SUM(F35:F37)+F32</f>
        <v>51.108044581618763</v>
      </c>
      <c r="G40" s="37">
        <f>SUM(G35:G37)+G32</f>
        <v>15.75401323</v>
      </c>
      <c r="H40" s="167">
        <f t="shared" si="3"/>
        <v>294.87531442620269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3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13.322163914500003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208.97467734321148</v>
      </c>
      <c r="E41" s="165">
        <f>(Résultats!X$192+Résultats!X$193+Résultats!X$194)/1000000</f>
        <v>5.7685033382999995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51.246309065668939</v>
      </c>
      <c r="G41" s="165">
        <f>Résultats!X$133/1000000</f>
        <v>15.75401323</v>
      </c>
      <c r="H41" s="188">
        <f t="shared" si="3"/>
        <v>295.06566689168045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35">
      <c r="A42" s="164"/>
      <c r="B42" s="164"/>
      <c r="C42" s="189"/>
      <c r="D42" s="189"/>
      <c r="E42" s="189"/>
      <c r="F42" s="189"/>
      <c r="G42" s="189"/>
      <c r="H42" s="165">
        <f>Résultats!X227/1000000</f>
        <v>295.06566630000003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3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35">
      <c r="A45" s="162" t="s">
        <v>18</v>
      </c>
      <c r="B45" s="187"/>
      <c r="C45" s="36">
        <f>C46+C47</f>
        <v>0</v>
      </c>
      <c r="D45" s="36">
        <f>D46+D47</f>
        <v>111.74718868567452</v>
      </c>
      <c r="E45" s="36">
        <f>E46+E47</f>
        <v>0.46339557645316604</v>
      </c>
      <c r="F45" s="36">
        <f>F46+F47</f>
        <v>0.34474493215436919</v>
      </c>
      <c r="G45" s="36">
        <f>G46+G47</f>
        <v>0</v>
      </c>
      <c r="H45" s="163">
        <f>SUM(C45:G45)</f>
        <v>112.55532919428205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35">
      <c r="A46" s="148" t="s">
        <v>19</v>
      </c>
      <c r="B46" s="35"/>
      <c r="C46" s="16">
        <v>0</v>
      </c>
      <c r="D46" s="16">
        <f>'T energie usages'!I51*3.2*Résultats!AC283</f>
        <v>61.609174944674521</v>
      </c>
      <c r="E46" s="16">
        <f>'T energie usages'!J51/'T energie usages'!J$59*(Résultats!AC$192+Résultats!AC$193+Résultats!AC$194)/1000000</f>
        <v>0.1154358358286089</v>
      </c>
      <c r="F46" s="16">
        <f>'T energie usages'!K51*2.394*Résultats!AC284</f>
        <v>8.5857604369190342E-5</v>
      </c>
      <c r="G46" s="16">
        <v>0</v>
      </c>
      <c r="H46" s="95">
        <f>SUM(C46:G46)</f>
        <v>61.724696638107496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3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50.138013740999995</v>
      </c>
      <c r="E47" s="16">
        <f>'T energie usages'!J52/'T energie usages'!J$59*(Résultats!AC$192+Résultats!AC$193+Résultats!AC$194)/1000000</f>
        <v>0.34795974062455715</v>
      </c>
      <c r="F47" s="16">
        <f>(Résultats!AC$209+Résultats!AC$210+Résultats!AC$211+Résultats!AC$212+Résultats!AC$213)/1000000</f>
        <v>0.34465907455</v>
      </c>
      <c r="G47" s="16">
        <v>0</v>
      </c>
      <c r="H47" s="95">
        <f>SUM(C47:G47)</f>
        <v>50.830632556174557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35">
      <c r="A48" s="162" t="s">
        <v>21</v>
      </c>
      <c r="B48" s="187"/>
      <c r="C48" s="36">
        <f>Résultats!AC$135/1000000</f>
        <v>0.58077960620000002</v>
      </c>
      <c r="D48" s="36">
        <f>'T energie usages'!I53*3.2*Résultats!AC283</f>
        <v>16.486256373525322</v>
      </c>
      <c r="E48" s="36">
        <f>'T energie usages'!J53/'T energie usages'!J$59*(Résultats!AC$192+Résultats!AC$193+Résultats!AC$194)/1000000</f>
        <v>2.0037736668627244</v>
      </c>
      <c r="F48" s="36">
        <f>('T energie usages'!K53-8)*2.394*Résultats!AC284</f>
        <v>17.339409908897682</v>
      </c>
      <c r="G48" s="36">
        <v>0</v>
      </c>
      <c r="H48" s="163">
        <f>SUM(C48:G48)</f>
        <v>36.410219555485725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3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8.784768013599999</v>
      </c>
      <c r="E49" s="36">
        <f>'T energie usages'!J54/'T energie usages'!J$59*(Résultats!AC$192+Résultats!AC$193+Résultats!AC$194)/1000000</f>
        <v>1.4914441596734869</v>
      </c>
      <c r="F49" s="36">
        <f>(Résultats!AC$214+Résultats!AC$215)/1000000</f>
        <v>8.274355765000001</v>
      </c>
      <c r="G49" s="36">
        <v>0</v>
      </c>
      <c r="H49" s="163">
        <f t="shared" ref="H49:H54" si="4">SUM(C49:G49)</f>
        <v>18.550567938273488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35">
      <c r="A50" s="162" t="s">
        <v>23</v>
      </c>
      <c r="B50" s="187"/>
      <c r="C50" s="36">
        <f>C51+C52</f>
        <v>13.709533954899998</v>
      </c>
      <c r="D50" s="36">
        <f>D51+D52</f>
        <v>63.793067372494107</v>
      </c>
      <c r="E50" s="36">
        <f>E51+E52</f>
        <v>1.4937354945106234</v>
      </c>
      <c r="F50" s="36">
        <f>F51+F52</f>
        <v>22.358670806119999</v>
      </c>
      <c r="G50" s="36">
        <f>G51+G52</f>
        <v>16.074238000000001</v>
      </c>
      <c r="H50" s="163">
        <f t="shared" si="4"/>
        <v>117.42924562802472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35">
      <c r="A51" s="149" t="s">
        <v>24</v>
      </c>
      <c r="B51" s="35"/>
      <c r="C51" s="16">
        <f>(Résultats!AC$162+Résultats!AC$163+Résultats!AC$164+Résultats!AC$165+Résultats!AC$166+Résultats!AC$167)/1000000</f>
        <v>13.709533954899998</v>
      </c>
      <c r="D51" s="16">
        <f>(Résultats!AC$171+Résultats!AC$173+Résultats!AC$174+Résultats!AC$175+Résultats!AC$176+Résultats!AC$177+Résultats!AC$178+Résultats!AC$179+Résultats!AC$180+Résultats!AC$181+Résultats!AC$182)/1000000</f>
        <v>56.075486987494109</v>
      </c>
      <c r="E51" s="16">
        <f>'T energie usages'!J56/'T energie usages'!J$59*(Résultats!AC$192+Résultats!AC$193+Résultats!AC$194)/1000000</f>
        <v>1.4470767066722972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21.84608392742</v>
      </c>
      <c r="G51" s="16">
        <f>Résultats!AC$133/1000000</f>
        <v>16.074238000000001</v>
      </c>
      <c r="H51" s="95">
        <f t="shared" si="4"/>
        <v>109.15241957648641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35">
      <c r="A52" s="149" t="s">
        <v>25</v>
      </c>
      <c r="B52" s="35"/>
      <c r="C52" s="16">
        <v>0</v>
      </c>
      <c r="D52" s="16">
        <f>(Résultats!AC$172)/1000000</f>
        <v>7.7175803849999998</v>
      </c>
      <c r="E52" s="16">
        <f>'T energie usages'!J58/'T energie usages'!J$59*(Résultats!AC$192+Résultats!AC$193+Résultats!AC$194)/1000000</f>
        <v>4.6658787838326159E-2</v>
      </c>
      <c r="F52" s="16">
        <f>(Résultats!AC$196)/1000000</f>
        <v>0.51258687869999997</v>
      </c>
      <c r="G52" s="16">
        <v>0</v>
      </c>
      <c r="H52" s="95">
        <f t="shared" si="4"/>
        <v>8.2768260515383254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35">
      <c r="A53" s="48" t="s">
        <v>41</v>
      </c>
      <c r="B53" s="37"/>
      <c r="C53" s="37">
        <f>SUM(C48:C50)+C45</f>
        <v>14.290313561099998</v>
      </c>
      <c r="D53" s="37">
        <f>SUM(D48:D50)+D45</f>
        <v>200.81128044529396</v>
      </c>
      <c r="E53" s="37">
        <f>SUM(E48:E50)+E45</f>
        <v>5.4523488975000012</v>
      </c>
      <c r="F53" s="37">
        <f>SUM(F48:F50)+F45</f>
        <v>48.317181412172047</v>
      </c>
      <c r="G53" s="37">
        <f>SUM(G48:G50)+G45</f>
        <v>16.074238000000001</v>
      </c>
      <c r="H53" s="167">
        <f t="shared" si="4"/>
        <v>284.945362316066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3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14.290313561099998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200.85847365709409</v>
      </c>
      <c r="E54" s="165">
        <f>(Résultats!AC$192+Résultats!AC$193+Résultats!AC$194)/1000000</f>
        <v>5.4523488975000003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48.439586975670004</v>
      </c>
      <c r="G54" s="165">
        <f>Résultats!AC$133/1000000</f>
        <v>16.074238000000001</v>
      </c>
      <c r="H54" s="188">
        <f t="shared" si="4"/>
        <v>285.11496109136408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35">
      <c r="A55" s="164"/>
      <c r="B55" s="164"/>
      <c r="C55" s="189"/>
      <c r="D55" s="189"/>
      <c r="E55" s="189"/>
      <c r="F55" s="189"/>
      <c r="G55" s="189"/>
      <c r="H55" s="165">
        <f>Résultats!AC227/1000000</f>
        <v>285.11496060000002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3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35">
      <c r="A58" s="162" t="s">
        <v>18</v>
      </c>
      <c r="B58" s="187"/>
      <c r="C58" s="36">
        <f>C59+C60</f>
        <v>0</v>
      </c>
      <c r="D58" s="36">
        <f>D59+D60</f>
        <v>97.706458138954702</v>
      </c>
      <c r="E58" s="36">
        <f>E59+E60</f>
        <v>0.75358869273744444</v>
      </c>
      <c r="F58" s="36">
        <f>F59+F60</f>
        <v>0.90938744319626275</v>
      </c>
      <c r="G58" s="36">
        <f>G59+G60</f>
        <v>0</v>
      </c>
      <c r="H58" s="163">
        <f t="shared" ref="H58:H67" si="5">SUM(C58:G58)</f>
        <v>99.369434274888405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35">
      <c r="A59" s="148" t="s">
        <v>19</v>
      </c>
      <c r="B59" s="35"/>
      <c r="C59" s="16">
        <v>0</v>
      </c>
      <c r="D59" s="16">
        <f>'T energie usages'!I64*3.2*Résultats!AH283</f>
        <v>53.7405964359547</v>
      </c>
      <c r="E59" s="16">
        <f>'T energie usages'!J64/'T energie usages'!J$72*(Résultats!AH$192+Résultats!AH$193+Résultats!AH$194)/1000000</f>
        <v>0.21582457631788776</v>
      </c>
      <c r="F59" s="16">
        <f>'T energie usages'!K64*2.394*Résultats!AH284</f>
        <v>9.0809176262689466E-5</v>
      </c>
      <c r="G59" s="16">
        <v>0</v>
      </c>
      <c r="H59" s="95">
        <f t="shared" si="5"/>
        <v>53.956511821448849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3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43.965861703000009</v>
      </c>
      <c r="E60" s="16">
        <f>'T energie usages'!J65/'T energie usages'!J$72*(Résultats!AH$192+Résultats!AH$193+Résultats!AH$194)/1000000</f>
        <v>0.53776411641955668</v>
      </c>
      <c r="F60" s="16">
        <f>(Résultats!AH$209+Résultats!AH$210+Résultats!AH$211+Résultats!AH$212+Résultats!AH$213)/1000000</f>
        <v>0.90929663402000005</v>
      </c>
      <c r="G60" s="16">
        <v>0</v>
      </c>
      <c r="H60" s="95">
        <f t="shared" si="5"/>
        <v>45.41292245343957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35">
      <c r="A61" s="162" t="s">
        <v>21</v>
      </c>
      <c r="B61" s="187"/>
      <c r="C61" s="36">
        <f>Résultats!AH$135/1000000</f>
        <v>0.52210901519999997</v>
      </c>
      <c r="D61" s="36">
        <f>'T energie usages'!I66*3.2*Résultats!AH283</f>
        <v>15.60750527326933</v>
      </c>
      <c r="E61" s="36">
        <f>'T energie usages'!J66/'T energie usages'!J$72*(Résultats!AH$192+Résultats!AH$193+Résultats!AH$194)/1000000</f>
        <v>1.9144100313467083</v>
      </c>
      <c r="F61" s="36">
        <f>('T energie usages'!K66-8)*2.394*Résultats!AH284</f>
        <v>15.564900736301425</v>
      </c>
      <c r="G61" s="36">
        <v>0</v>
      </c>
      <c r="H61" s="163">
        <f t="shared" si="5"/>
        <v>33.608925056117464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3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9.6707156756000003</v>
      </c>
      <c r="E62" s="36">
        <f>'T energie usages'!J67/'T energie usages'!J$72*(Résultats!AH$192+Résultats!AH$193+Résultats!AH$194)/1000000</f>
        <v>1.4841026305894647</v>
      </c>
      <c r="F62" s="36">
        <f>(Résultats!AH$214+Résultats!AH$215)/1000000</f>
        <v>8.0402968599999998</v>
      </c>
      <c r="G62" s="36">
        <v>0</v>
      </c>
      <c r="H62" s="163">
        <f t="shared" si="5"/>
        <v>19.195115166189467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35">
      <c r="A63" s="162" t="s">
        <v>23</v>
      </c>
      <c r="B63" s="187"/>
      <c r="C63" s="36">
        <f>C64+C65</f>
        <v>15.087085991799999</v>
      </c>
      <c r="D63" s="36">
        <f>D64+D65</f>
        <v>70.073645076704821</v>
      </c>
      <c r="E63" s="36">
        <f>E64+E65</f>
        <v>1.5364126687263822</v>
      </c>
      <c r="F63" s="36">
        <f>F64+F65</f>
        <v>22.59726073094707</v>
      </c>
      <c r="G63" s="36">
        <f>G64+G65</f>
        <v>16.81376633</v>
      </c>
      <c r="H63" s="163">
        <f t="shared" si="5"/>
        <v>126.10817079817826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35">
      <c r="A64" s="149" t="s">
        <v>24</v>
      </c>
      <c r="B64" s="35"/>
      <c r="C64" s="75">
        <f>(Résultats!AH$162+Résultats!AH$163+Résultats!AH$164+Résultats!AH$165+Résultats!AH$166+Résultats!AH$167)/1000000</f>
        <v>15.087085991799999</v>
      </c>
      <c r="D64" s="16">
        <f>(Résultats!AH$171+Résultats!AH$173+Résultats!AH$174+Résultats!AH$175+Résultats!AH$176+Résultats!AH$177+Résultats!AH$178+Résultats!AH$179+Résultats!AH$180+Résultats!AH$181+Résultats!AH$182)/1000000</f>
        <v>61.538655969704827</v>
      </c>
      <c r="E64" s="16">
        <f>'T energie usages'!J69/'T energie usages'!J$72*(Résultats!AH$192+Résultats!AH$193+Résultats!AH$194)/1000000</f>
        <v>1.4893564045126371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22.082995628647069</v>
      </c>
      <c r="G64" s="16">
        <f>Résultats!AH$133/1000000</f>
        <v>16.81376633</v>
      </c>
      <c r="H64" s="95">
        <f t="shared" si="5"/>
        <v>117.01186032466453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35">
      <c r="A65" s="149" t="s">
        <v>25</v>
      </c>
      <c r="B65" s="35"/>
      <c r="C65" s="16">
        <v>0</v>
      </c>
      <c r="D65" s="16">
        <f>(Résultats!AH$172)/1000000</f>
        <v>8.5349891070000012</v>
      </c>
      <c r="E65" s="16">
        <f>'T energie usages'!J71/'T energie usages'!J$72*(Résultats!AH$192+Résultats!AH$193+Résultats!AH$194)/1000000</f>
        <v>4.7056264213745119E-2</v>
      </c>
      <c r="F65" s="16">
        <f>(Résultats!AH$196)/1000000</f>
        <v>0.5142651023</v>
      </c>
      <c r="G65" s="16">
        <v>0</v>
      </c>
      <c r="H65" s="95">
        <f t="shared" si="5"/>
        <v>9.0963104735137463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35">
      <c r="A66" s="48" t="s">
        <v>41</v>
      </c>
      <c r="B66" s="37"/>
      <c r="C66" s="37">
        <f>SUM(C61:C63)+C58</f>
        <v>15.609195006999999</v>
      </c>
      <c r="D66" s="37">
        <f>SUM(D61:D63)+D58</f>
        <v>193.05832416452887</v>
      </c>
      <c r="E66" s="37">
        <f>SUM(E61:E63)+E58</f>
        <v>5.6885140233999998</v>
      </c>
      <c r="F66" s="37">
        <f>SUM(F61:F63)+F58</f>
        <v>47.111845770444759</v>
      </c>
      <c r="G66" s="37">
        <f>SUM(G61:G63)+G58</f>
        <v>16.81376633</v>
      </c>
      <c r="H66" s="167">
        <f t="shared" si="5"/>
        <v>278.28164529537366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3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15.609195006999999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193.10023135530483</v>
      </c>
      <c r="E67" s="165">
        <f>(Résultats!AH$192+Résultats!AH$193+Résultats!AH$194)/1000000</f>
        <v>5.6885140233999998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47.221724494967063</v>
      </c>
      <c r="G67" s="165">
        <f>Résultats!AH$133/1000000</f>
        <v>16.81376633</v>
      </c>
      <c r="H67" s="188">
        <f t="shared" si="5"/>
        <v>278.43343121067193</v>
      </c>
      <c r="I67" s="45"/>
      <c r="K67" s="45"/>
      <c r="L67" s="166"/>
    </row>
    <row r="68" spans="1:28" x14ac:dyDescent="0.35">
      <c r="A68" s="164"/>
      <c r="B68" s="164"/>
      <c r="C68" s="165"/>
      <c r="D68" s="165"/>
      <c r="E68" s="165"/>
      <c r="F68" s="165"/>
      <c r="G68" s="165"/>
      <c r="H68" s="165">
        <f>Résultats!AH227/1000000</f>
        <v>278.43343069999997</v>
      </c>
      <c r="I68" s="45"/>
      <c r="K68" s="45"/>
      <c r="L68" s="166"/>
    </row>
    <row r="69" spans="1:28" x14ac:dyDescent="0.3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35">
      <c r="A71" s="162" t="s">
        <v>18</v>
      </c>
      <c r="B71" s="187"/>
      <c r="C71" s="36">
        <f>C72+C73</f>
        <v>2.8420435490770203E-7</v>
      </c>
      <c r="D71" s="36">
        <f>D72+D73</f>
        <v>53.27311334405465</v>
      </c>
      <c r="E71" s="36">
        <f>E72+E73</f>
        <v>3.0427057333031122</v>
      </c>
      <c r="F71" s="36">
        <f>F72+F73</f>
        <v>2.2011502332924353</v>
      </c>
      <c r="G71" s="36">
        <f>G72+G73</f>
        <v>0</v>
      </c>
      <c r="H71" s="163">
        <f t="shared" ref="H71:H80" si="6">SUM(C71:G71)</f>
        <v>58.516969594854558</v>
      </c>
      <c r="I71" s="3"/>
    </row>
    <row r="72" spans="1:28" x14ac:dyDescent="0.35">
      <c r="A72" s="148" t="s">
        <v>19</v>
      </c>
      <c r="B72" s="35"/>
      <c r="C72" s="16">
        <f>Résultats!AF$118/1000000</f>
        <v>2.8420435490770203E-7</v>
      </c>
      <c r="D72" s="16">
        <f>'T energie usages'!I90*3.2*Résultats!AW283</f>
        <v>24.392586518554655</v>
      </c>
      <c r="E72" s="16">
        <f>'T energie usages'!J90/'T energie usages'!J$98*(Résultats!AW$192+Résultats!AW$193+Résultats!AW$194)/1000000</f>
        <v>0.99919053745783792</v>
      </c>
      <c r="F72" s="16">
        <f>'T energie usages'!K90*2.394*Résultats!AW284</f>
        <v>5.3733082435677983E-5</v>
      </c>
      <c r="G72" s="16">
        <v>0</v>
      </c>
      <c r="H72" s="95">
        <f t="shared" si="6"/>
        <v>25.391831073299283</v>
      </c>
      <c r="I72" s="3"/>
    </row>
    <row r="73" spans="1:28" x14ac:dyDescent="0.3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28.880526825499995</v>
      </c>
      <c r="E73" s="16">
        <f>'T energie usages'!J91/'T energie usages'!J$98*(Résultats!AW$192+Résultats!AW$193+Résultats!AW$194)/1000000</f>
        <v>2.0435151958452744</v>
      </c>
      <c r="F73" s="192">
        <f>(Résultats!AW$209+Résultats!AW$210+Résultats!AW$211+Résultats!AW$212+Résultats!AW$213)/1000000</f>
        <v>2.2010965002099998</v>
      </c>
      <c r="G73" s="16">
        <v>0</v>
      </c>
      <c r="H73" s="95">
        <f t="shared" si="6"/>
        <v>33.125138521555272</v>
      </c>
      <c r="I73" s="3"/>
    </row>
    <row r="74" spans="1:28" x14ac:dyDescent="0.35">
      <c r="A74" s="162" t="s">
        <v>21</v>
      </c>
      <c r="B74" s="187"/>
      <c r="C74" s="36">
        <f>Résultats!AW$135/1000000</f>
        <v>0.4018169446</v>
      </c>
      <c r="D74" s="36">
        <f>'T energie usages'!I92*3.2*Résultats!AW283</f>
        <v>12.717445088455495</v>
      </c>
      <c r="E74" s="36">
        <f>'T energie usages'!J92/'T energie usages'!J$98*(Résultats!AW$192+Résultats!AW$193+Résultats!AW$194)/1000000</f>
        <v>2.9463855043272815</v>
      </c>
      <c r="F74" s="36">
        <f>('T energie usages'!K92-8)*2.394*Résultats!AW284</f>
        <v>12.800552203082734</v>
      </c>
      <c r="G74" s="36">
        <v>0</v>
      </c>
      <c r="H74" s="163">
        <f t="shared" si="6"/>
        <v>28.866199740465511</v>
      </c>
      <c r="I74" s="3"/>
    </row>
    <row r="75" spans="1:28" x14ac:dyDescent="0.3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11.4148147988</v>
      </c>
      <c r="E75" s="36">
        <f>'T energie usages'!J93/'T energie usages'!J$98*(Résultats!AW$192+Résultats!AW$193+Résultats!AW$194)/1000000</f>
        <v>2.5209927382443325</v>
      </c>
      <c r="F75" s="36">
        <f>(Résultats!AW$214+Résultats!AW$215)/1000000</f>
        <v>7.8719478799999996</v>
      </c>
      <c r="G75" s="36">
        <v>0</v>
      </c>
      <c r="H75" s="163">
        <f t="shared" si="6"/>
        <v>21.807755417044334</v>
      </c>
      <c r="I75" s="3"/>
    </row>
    <row r="76" spans="1:28" x14ac:dyDescent="0.35">
      <c r="A76" s="162" t="s">
        <v>23</v>
      </c>
      <c r="B76" s="187"/>
      <c r="C76" s="36">
        <f>C77+C78</f>
        <v>19.692730188899997</v>
      </c>
      <c r="D76" s="36">
        <f>D77+D78</f>
        <v>84.738135106893694</v>
      </c>
      <c r="E76" s="36">
        <f>E77+E78</f>
        <v>2.9905890619252746</v>
      </c>
      <c r="F76" s="36">
        <f>F77+F78</f>
        <v>25.321727545043306</v>
      </c>
      <c r="G76" s="36">
        <f>G77+G78</f>
        <v>19.95646047</v>
      </c>
      <c r="H76" s="163">
        <f t="shared" si="6"/>
        <v>152.69964237276227</v>
      </c>
      <c r="I76" s="3"/>
    </row>
    <row r="77" spans="1:28" x14ac:dyDescent="0.35">
      <c r="A77" s="149" t="s">
        <v>24</v>
      </c>
      <c r="B77" s="35"/>
      <c r="C77" s="16">
        <f>(Résultats!AW$162+Résultats!AW$163+Résultats!AW$164+Résultats!AW$165+Résultats!AW$166+Résultats!AW$167)/1000000</f>
        <v>19.692730188899997</v>
      </c>
      <c r="D77" s="16">
        <f>(Résultats!AW$171+Résultats!AW$173+Résultats!AW$174+Résultats!AW$175+Résultats!AW$176+Résultats!AW$177+Résultats!AW$178+Résultats!AW$179+Résultats!AW$180+Résultats!AW$181+Résultats!AW$182)/1000000</f>
        <v>74.092278186893694</v>
      </c>
      <c r="E77" s="16">
        <f>'T energie usages'!J95/'T energie usages'!J$98*(Résultats!AW$192+Résultats!AW$193+Résultats!AW$194)/1000000</f>
        <v>2.9008817013654538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24.744423238343305</v>
      </c>
      <c r="G77" s="16">
        <f>Résultats!AW$133/1000000</f>
        <v>19.95646047</v>
      </c>
      <c r="H77" s="95">
        <f t="shared" si="6"/>
        <v>141.38677378550244</v>
      </c>
      <c r="I77" s="3"/>
    </row>
    <row r="78" spans="1:28" x14ac:dyDescent="0.35">
      <c r="A78" s="149" t="s">
        <v>25</v>
      </c>
      <c r="B78" s="35"/>
      <c r="C78" s="16">
        <v>0</v>
      </c>
      <c r="D78" s="16">
        <f>(Résultats!AW$172)/1000000</f>
        <v>10.64585692</v>
      </c>
      <c r="E78" s="16">
        <f>'T energie usages'!J97/'T energie usages'!J$98*(Résultats!AW$192+Résultats!AW$193+Résultats!AW$194)/1000000</f>
        <v>8.9707360559820745E-2</v>
      </c>
      <c r="F78" s="16">
        <f>(Résultats!AW$196)/1000000</f>
        <v>0.57730430669999999</v>
      </c>
      <c r="G78" s="16">
        <v>0</v>
      </c>
      <c r="H78" s="95">
        <f t="shared" si="6"/>
        <v>11.312868587259821</v>
      </c>
      <c r="I78" s="3"/>
    </row>
    <row r="79" spans="1:28" x14ac:dyDescent="0.35">
      <c r="A79" s="48" t="s">
        <v>41</v>
      </c>
      <c r="B79" s="37"/>
      <c r="C79" s="37">
        <f>SUM(C74:C76)+C71</f>
        <v>20.094547417704351</v>
      </c>
      <c r="D79" s="37">
        <f>SUM(D74:D76)+D71</f>
        <v>162.14350833820384</v>
      </c>
      <c r="E79" s="37">
        <f>SUM(E74:E76)+E71</f>
        <v>11.500673037800002</v>
      </c>
      <c r="F79" s="37">
        <f>SUM(F74:F76)+F71</f>
        <v>48.195377861418478</v>
      </c>
      <c r="G79" s="37">
        <f>SUM(G74:G76)+G71</f>
        <v>19.95646047</v>
      </c>
      <c r="H79" s="167">
        <f t="shared" si="6"/>
        <v>261.89056712512667</v>
      </c>
      <c r="I79" s="3"/>
    </row>
    <row r="80" spans="1:28" x14ac:dyDescent="0.3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20.094547133499997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162.16593399119367</v>
      </c>
      <c r="E80" s="165">
        <f>(Résultats!AW$192+Résultats!AW$193+Résultats!AW$194)/1000000</f>
        <v>11.500673037799999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48.285741815253303</v>
      </c>
      <c r="G80" s="165">
        <f>Résultats!AW133/1000000</f>
        <v>19.95646047</v>
      </c>
      <c r="H80" s="188">
        <f t="shared" si="6"/>
        <v>262.00335644774697</v>
      </c>
      <c r="I80" s="47"/>
    </row>
    <row r="81" spans="1:9" x14ac:dyDescent="0.35">
      <c r="A81" s="164"/>
      <c r="B81" s="164"/>
      <c r="C81" s="165"/>
      <c r="D81" s="165"/>
      <c r="E81" s="165"/>
      <c r="F81" s="165"/>
      <c r="G81" s="165"/>
      <c r="H81" s="165">
        <f>Résultats!AW227/1000000</f>
        <v>262.003356</v>
      </c>
      <c r="I81" s="3"/>
    </row>
    <row r="82" spans="1:9" x14ac:dyDescent="0.3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3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35"/>
    <row r="85" spans="1:9" s="3" customFormat="1" x14ac:dyDescent="0.35">
      <c r="G85" s="45"/>
    </row>
    <row r="86" spans="1:9" s="3" customFormat="1" x14ac:dyDescent="0.35">
      <c r="H86" s="47"/>
    </row>
    <row r="87" spans="1:9" s="3" customFormat="1" x14ac:dyDescent="0.35">
      <c r="C87" s="45"/>
      <c r="H87" s="47"/>
    </row>
    <row r="88" spans="1:9" s="3" customFormat="1" x14ac:dyDescent="0.35">
      <c r="C88" s="45"/>
      <c r="H88" s="47"/>
    </row>
    <row r="89" spans="1:9" s="3" customFormat="1" x14ac:dyDescent="0.35">
      <c r="C89" s="45"/>
      <c r="H89" s="47"/>
    </row>
    <row r="90" spans="1:9" s="3" customFormat="1" x14ac:dyDescent="0.35">
      <c r="C90" s="45"/>
      <c r="H90" s="47"/>
    </row>
    <row r="91" spans="1:9" s="3" customFormat="1" x14ac:dyDescent="0.35">
      <c r="C91" s="45"/>
      <c r="H91" s="47"/>
    </row>
    <row r="92" spans="1:9" s="3" customFormat="1" x14ac:dyDescent="0.35">
      <c r="C92" s="45"/>
    </row>
    <row r="93" spans="1:9" s="3" customFormat="1" x14ac:dyDescent="0.35">
      <c r="C93" s="45"/>
    </row>
    <row r="94" spans="1:9" s="3" customFormat="1" x14ac:dyDescent="0.35">
      <c r="C94" s="45"/>
    </row>
    <row r="95" spans="1:9" s="3" customFormat="1" x14ac:dyDescent="0.35">
      <c r="C95" s="45"/>
    </row>
    <row r="96" spans="1:9" s="3" customFormat="1" x14ac:dyDescent="0.35">
      <c r="C96" s="45"/>
    </row>
    <row r="97" spans="3:5" s="3" customFormat="1" x14ac:dyDescent="0.35">
      <c r="C97" s="45"/>
    </row>
    <row r="98" spans="3:5" s="3" customFormat="1" x14ac:dyDescent="0.35">
      <c r="C98" s="45"/>
    </row>
    <row r="99" spans="3:5" s="3" customFormat="1" x14ac:dyDescent="0.35">
      <c r="C99" s="45"/>
    </row>
    <row r="100" spans="3:5" s="3" customFormat="1" x14ac:dyDescent="0.35">
      <c r="C100" s="45"/>
    </row>
    <row r="101" spans="3:5" s="3" customFormat="1" x14ac:dyDescent="0.35">
      <c r="C101" s="45"/>
    </row>
    <row r="102" spans="3:5" s="3" customFormat="1" x14ac:dyDescent="0.35">
      <c r="C102" s="45"/>
    </row>
    <row r="103" spans="3:5" s="3" customFormat="1" x14ac:dyDescent="0.35"/>
    <row r="104" spans="3:5" s="3" customFormat="1" x14ac:dyDescent="0.35">
      <c r="C104" s="45"/>
    </row>
    <row r="105" spans="3:5" s="3" customFormat="1" x14ac:dyDescent="0.35">
      <c r="C105" s="45"/>
    </row>
    <row r="106" spans="3:5" s="3" customFormat="1" x14ac:dyDescent="0.35">
      <c r="C106" s="45"/>
    </row>
    <row r="107" spans="3:5" s="3" customFormat="1" x14ac:dyDescent="0.35">
      <c r="C107" s="45"/>
    </row>
    <row r="108" spans="3:5" s="3" customFormat="1" x14ac:dyDescent="0.35">
      <c r="C108" s="45"/>
    </row>
    <row r="109" spans="3:5" s="3" customFormat="1" x14ac:dyDescent="0.35">
      <c r="C109" s="45"/>
    </row>
    <row r="110" spans="3:5" s="3" customFormat="1" x14ac:dyDescent="0.35">
      <c r="C110" s="45"/>
    </row>
    <row r="111" spans="3:5" s="3" customFormat="1" x14ac:dyDescent="0.35">
      <c r="C111" s="45"/>
    </row>
    <row r="112" spans="3:5" s="3" customFormat="1" x14ac:dyDescent="0.35">
      <c r="C112" s="45"/>
      <c r="D112" s="212"/>
      <c r="E112" s="212"/>
    </row>
    <row r="113" spans="3:3" s="3" customFormat="1" x14ac:dyDescent="0.35">
      <c r="C113" s="45"/>
    </row>
    <row r="114" spans="3:3" s="3" customFormat="1" x14ac:dyDescent="0.35">
      <c r="C114" s="45"/>
    </row>
    <row r="115" spans="3:3" s="3" customFormat="1" x14ac:dyDescent="0.35">
      <c r="C115" s="45"/>
    </row>
    <row r="116" spans="3:3" s="3" customFormat="1" x14ac:dyDescent="0.35">
      <c r="C116" s="45"/>
    </row>
    <row r="117" spans="3:3" s="3" customFormat="1" x14ac:dyDescent="0.35">
      <c r="C117" s="45"/>
    </row>
    <row r="118" spans="3:3" s="3" customFormat="1" x14ac:dyDescent="0.35">
      <c r="C118" s="45"/>
    </row>
    <row r="119" spans="3:3" s="3" customFormat="1" x14ac:dyDescent="0.35">
      <c r="C119" s="45"/>
    </row>
    <row r="120" spans="3:3" s="3" customFormat="1" x14ac:dyDescent="0.35">
      <c r="C120" s="45"/>
    </row>
    <row r="121" spans="3:3" s="3" customFormat="1" x14ac:dyDescent="0.35">
      <c r="C121" s="45"/>
    </row>
    <row r="122" spans="3:3" s="3" customFormat="1" x14ac:dyDescent="0.35"/>
    <row r="123" spans="3:3" s="3" customFormat="1" x14ac:dyDescent="0.35"/>
    <row r="124" spans="3:3" s="3" customFormat="1" x14ac:dyDescent="0.35"/>
    <row r="125" spans="3:3" s="3" customFormat="1" x14ac:dyDescent="0.35"/>
    <row r="126" spans="3:3" s="3" customFormat="1" x14ac:dyDescent="0.35"/>
    <row r="127" spans="3:3" s="3" customFormat="1" x14ac:dyDescent="0.35"/>
    <row r="128" spans="3:3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4.5" x14ac:dyDescent="0.35"/>
  <cols>
    <col min="2" max="2" width="19.7265625" customWidth="1"/>
    <col min="3" max="3" width="21.54296875" bestFit="1" customWidth="1"/>
    <col min="4" max="6" width="13.54296875" hidden="1" customWidth="1"/>
    <col min="7" max="8" width="7.1796875" customWidth="1"/>
    <col min="9" max="18" width="7.1796875" bestFit="1" customWidth="1"/>
    <col min="19" max="19" width="7.81640625" customWidth="1"/>
    <col min="20" max="22" width="7.1796875" bestFit="1" customWidth="1"/>
    <col min="23" max="23" width="7.81640625" customWidth="1"/>
    <col min="30" max="30" width="19.7265625" hidden="1" customWidth="1"/>
    <col min="31" max="31" width="21.54296875" hidden="1" customWidth="1"/>
    <col min="32" max="34" width="13.54296875" hidden="1" customWidth="1"/>
    <col min="35" max="46" width="7.1796875" hidden="1" customWidth="1"/>
    <col min="47" max="47" width="7.81640625" customWidth="1"/>
    <col min="48" max="50" width="7.1796875" bestFit="1" customWidth="1"/>
    <col min="51" max="51" width="7.81640625" customWidth="1"/>
  </cols>
  <sheetData>
    <row r="1" spans="1:56" s="3" customFormat="1" ht="23.5" x14ac:dyDescent="0.55000000000000004">
      <c r="A1" s="46" t="s">
        <v>99</v>
      </c>
      <c r="AC1" s="46" t="s">
        <v>99</v>
      </c>
    </row>
    <row r="2" spans="1:56" s="3" customFormat="1" ht="23.5" x14ac:dyDescent="0.55000000000000004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5" x14ac:dyDescent="0.55000000000000004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5" x14ac:dyDescent="0.55000000000000004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3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82600511.260000005</v>
      </c>
      <c r="G5" s="101">
        <f>VLOOKUP($D5,Résultats!$B$2:$AX$212,G$2,FALSE)/1000000</f>
        <v>127.55685220000001</v>
      </c>
      <c r="H5" s="25">
        <f>VLOOKUP($D5,Résultats!$B$2:$AX$212,H$2,FALSE)/1000000</f>
        <v>144.26828</v>
      </c>
      <c r="I5" s="102">
        <f>VLOOKUP($D5,Résultats!$B$2:$AX$212,I$2,FALSE)/1000000</f>
        <v>163.24107819999998</v>
      </c>
      <c r="J5" s="101">
        <f>VLOOKUP($D5,Résultats!$B$2:$AX$212,J$2,FALSE)/1000000</f>
        <v>182.9319931</v>
      </c>
      <c r="K5" s="25">
        <f>VLOOKUP($D5,Résultats!$B$2:$AX$212,K$2,FALSE)/1000000</f>
        <v>205.2522773</v>
      </c>
      <c r="L5" s="25">
        <f>VLOOKUP($D5,Résultats!$B$2:$AX$212,L$2,FALSE)/1000000</f>
        <v>228.4313133</v>
      </c>
      <c r="M5" s="25">
        <f>VLOOKUP($D5,Résultats!$B$2:$AX$212,M$2,FALSE)/1000000</f>
        <v>253.04818850000001</v>
      </c>
      <c r="N5" s="102">
        <f>VLOOKUP($D5,Résultats!$B$2:$AX$212,N$2,FALSE)/1000000</f>
        <v>277.85420900000003</v>
      </c>
      <c r="O5" s="101">
        <f>VLOOKUP($D5,Résultats!$B$2:$AX$212,O$2,FALSE)/1000000</f>
        <v>303.95857100000001</v>
      </c>
      <c r="P5" s="25">
        <f>VLOOKUP($D5,Résultats!$B$2:$AX$212,P$2,FALSE)/1000000</f>
        <v>330.78003039999999</v>
      </c>
      <c r="Q5" s="25">
        <f>VLOOKUP($D5,Résultats!$B$2:$AX$212,Q$2,FALSE)/1000000</f>
        <v>357.90301299999999</v>
      </c>
      <c r="R5" s="25">
        <f>VLOOKUP($D5,Résultats!$B$2:$AX$212,R$2,FALSE)/1000000</f>
        <v>385.16345860000001</v>
      </c>
      <c r="S5" s="102">
        <f>VLOOKUP($D5,Résultats!$B$2:$AX$212,S$2,FALSE)/1000000</f>
        <v>412.5645404</v>
      </c>
      <c r="T5" s="105">
        <f>VLOOKUP($D5,Résultats!$B$2:$AX$212,T$2,FALSE)/1000000</f>
        <v>551.35914629999991</v>
      </c>
      <c r="U5" s="105">
        <f>VLOOKUP($D5,Résultats!$B$2:$AX$212,U$2,FALSE)/1000000</f>
        <v>684.61214470000004</v>
      </c>
      <c r="V5" s="25">
        <f>VLOOKUP($D5,Résultats!$B$2:$AX$212,V$2,FALSE)/1000000</f>
        <v>814.45106670000007</v>
      </c>
      <c r="W5" s="105">
        <f>VLOOKUP($D5,Résultats!$B$2:$AX$212,W$2,FALSE)/1000000</f>
        <v>949.4104049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3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56560347.490000002</v>
      </c>
      <c r="G6" s="101">
        <f>VLOOKUP($D6,Résultats!$B$2:$AX$212,G$2,FALSE)/1000000</f>
        <v>58.510484590000004</v>
      </c>
      <c r="H6" s="25">
        <f>VLOOKUP($D6,Résultats!$B$2:$AX$212,H$2,FALSE)/1000000</f>
        <v>62.052908799999997</v>
      </c>
      <c r="I6" s="102">
        <f>VLOOKUP($D6,Résultats!$B$2:$AX$212,I$2,FALSE)/1000000</f>
        <v>64.790554850000007</v>
      </c>
      <c r="J6" s="101">
        <f>VLOOKUP($D6,Résultats!$B$2:$AX$212,J$2,FALSE)/1000000</f>
        <v>68.398471180000001</v>
      </c>
      <c r="K6" s="25">
        <f>VLOOKUP($D6,Résultats!$B$2:$AX$212,K$2,FALSE)/1000000</f>
        <v>71.170884819999898</v>
      </c>
      <c r="L6" s="25">
        <f>VLOOKUP($D6,Résultats!$B$2:$AX$212,L$2,FALSE)/1000000</f>
        <v>76.56972202</v>
      </c>
      <c r="M6" s="25">
        <f>VLOOKUP($D6,Résultats!$B$2:$AX$212,M$2,FALSE)/1000000</f>
        <v>80.730199049999996</v>
      </c>
      <c r="N6" s="102">
        <f>VLOOKUP($D6,Résultats!$B$2:$AX$212,N$2,FALSE)/1000000</f>
        <v>84.75928906</v>
      </c>
      <c r="O6" s="101">
        <f>VLOOKUP($D6,Résultats!$B$2:$AX$212,O$2,FALSE)/1000000</f>
        <v>87.424072969999997</v>
      </c>
      <c r="P6" s="25">
        <f>VLOOKUP($D6,Résultats!$B$2:$AX$212,P$2,FALSE)/1000000</f>
        <v>88.900510780000005</v>
      </c>
      <c r="Q6" s="25">
        <f>VLOOKUP($D6,Résultats!$B$2:$AX$212,Q$2,FALSE)/1000000</f>
        <v>89.848431349999998</v>
      </c>
      <c r="R6" s="25">
        <f>VLOOKUP($D6,Résultats!$B$2:$AX$212,R$2,FALSE)/1000000</f>
        <v>90.704716869999999</v>
      </c>
      <c r="S6" s="102">
        <f>VLOOKUP($D6,Résultats!$B$2:$AX$212,S$2,FALSE)/1000000</f>
        <v>91.650583180000012</v>
      </c>
      <c r="T6" s="105">
        <f>VLOOKUP($D6,Résultats!$B$2:$AX$212,T$2,FALSE)/1000000</f>
        <v>92.350828309999997</v>
      </c>
      <c r="U6" s="105">
        <f>VLOOKUP($D6,Résultats!$B$2:$AX$212,U$2,FALSE)/1000000</f>
        <v>88.072622920000001</v>
      </c>
      <c r="V6" s="25">
        <f>VLOOKUP($D6,Résultats!$B$2:$AX$212,V$2,FALSE)/1000000</f>
        <v>87.308157480000006</v>
      </c>
      <c r="W6" s="105">
        <f>VLOOKUP($D6,Résultats!$B$2:$AX$212,W$2,FALSE)/1000000</f>
        <v>90.315957420000004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3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501902458</v>
      </c>
      <c r="G7" s="101">
        <f>VLOOKUP($D7,Résultats!$B$2:$AX$212,G$2,FALSE)/1000000</f>
        <v>529.39458639999998</v>
      </c>
      <c r="H7" s="25">
        <f>VLOOKUP($D7,Résultats!$B$2:$AX$212,H$2,FALSE)/1000000</f>
        <v>543.03795549999995</v>
      </c>
      <c r="I7" s="102">
        <f>VLOOKUP($D7,Résultats!$B$2:$AX$212,I$2,FALSE)/1000000</f>
        <v>556.14820310000005</v>
      </c>
      <c r="J7" s="101">
        <f>VLOOKUP($D7,Résultats!$B$2:$AX$212,J$2,FALSE)/1000000</f>
        <v>568.55837659999997</v>
      </c>
      <c r="K7" s="25">
        <f>VLOOKUP($D7,Résultats!$B$2:$AX$212,K$2,FALSE)/1000000</f>
        <v>579.86202860000003</v>
      </c>
      <c r="L7" s="25">
        <f>VLOOKUP($D7,Résultats!$B$2:$AX$212,L$2,FALSE)/1000000</f>
        <v>595.38194739999994</v>
      </c>
      <c r="M7" s="25">
        <f>VLOOKUP($D7,Résultats!$B$2:$AX$212,M$2,FALSE)/1000000</f>
        <v>612.65368639999997</v>
      </c>
      <c r="N7" s="102">
        <f>VLOOKUP($D7,Résultats!$B$2:$AX$212,N$2,FALSE)/1000000</f>
        <v>632.77079949999995</v>
      </c>
      <c r="O7" s="101">
        <f>VLOOKUP($D7,Résultats!$B$2:$AX$212,O$2,FALSE)/1000000</f>
        <v>652.41530929999999</v>
      </c>
      <c r="P7" s="25">
        <f>VLOOKUP($D7,Résultats!$B$2:$AX$212,P$2,FALSE)/1000000</f>
        <v>669.7439253</v>
      </c>
      <c r="Q7" s="25">
        <f>VLOOKUP($D7,Résultats!$B$2:$AX$212,Q$2,FALSE)/1000000</f>
        <v>683.87503409999999</v>
      </c>
      <c r="R7" s="25">
        <f>VLOOKUP($D7,Résultats!$B$2:$AX$212,R$2,FALSE)/1000000</f>
        <v>694.93746350000004</v>
      </c>
      <c r="S7" s="102">
        <f>VLOOKUP($D7,Résultats!$B$2:$AX$212,S$2,FALSE)/1000000</f>
        <v>703.4007484</v>
      </c>
      <c r="T7" s="105">
        <f>VLOOKUP($D7,Résultats!$B$2:$AX$212,T$2,FALSE)/1000000</f>
        <v>723.73089709999999</v>
      </c>
      <c r="U7" s="105">
        <f>VLOOKUP($D7,Résultats!$B$2:$AX$212,U$2,FALSE)/1000000</f>
        <v>727.70132239999998</v>
      </c>
      <c r="V7" s="25">
        <f>VLOOKUP($D7,Résultats!$B$2:$AX$212,V$2,FALSE)/1000000</f>
        <v>725.73570829999994</v>
      </c>
      <c r="W7" s="105">
        <f>VLOOKUP($D7,Résultats!$B$2:$AX$212,W$2,FALSE)/1000000</f>
        <v>720.47414279999998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3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832347744</v>
      </c>
      <c r="G8" s="101">
        <f>VLOOKUP($D8,Résultats!$B$2:$AX$212,G$2,FALSE)/1000000</f>
        <v>845.6088997999999</v>
      </c>
      <c r="H8" s="25">
        <f>VLOOKUP($D8,Résultats!$B$2:$AX$212,H$2,FALSE)/1000000</f>
        <v>848.90014279999991</v>
      </c>
      <c r="I8" s="102">
        <f>VLOOKUP($D8,Résultats!$B$2:$AX$212,I$2,FALSE)/1000000</f>
        <v>851.41765859999998</v>
      </c>
      <c r="J8" s="101">
        <f>VLOOKUP($D8,Résultats!$B$2:$AX$212,J$2,FALSE)/1000000</f>
        <v>850.74354949999997</v>
      </c>
      <c r="K8" s="25">
        <f>VLOOKUP($D8,Résultats!$B$2:$AX$212,K$2,FALSE)/1000000</f>
        <v>848.98811679999994</v>
      </c>
      <c r="L8" s="25">
        <f>VLOOKUP($D8,Résultats!$B$2:$AX$212,L$2,FALSE)/1000000</f>
        <v>846.47928460000003</v>
      </c>
      <c r="M8" s="25">
        <f>VLOOKUP($D8,Résultats!$B$2:$AX$212,M$2,FALSE)/1000000</f>
        <v>844.44211210000003</v>
      </c>
      <c r="N8" s="102">
        <f>VLOOKUP($D8,Résultats!$B$2:$AX$212,N$2,FALSE)/1000000</f>
        <v>841.996985</v>
      </c>
      <c r="O8" s="101">
        <f>VLOOKUP($D8,Résultats!$B$2:$AX$212,O$2,FALSE)/1000000</f>
        <v>839.90747370000008</v>
      </c>
      <c r="P8" s="25">
        <f>VLOOKUP($D8,Résultats!$B$2:$AX$212,P$2,FALSE)/1000000</f>
        <v>837.38381960000004</v>
      </c>
      <c r="Q8" s="25">
        <f>VLOOKUP($D8,Résultats!$B$2:$AX$212,Q$2,FALSE)/1000000</f>
        <v>834.30913970000006</v>
      </c>
      <c r="R8" s="25">
        <f>VLOOKUP($D8,Résultats!$B$2:$AX$212,R$2,FALSE)/1000000</f>
        <v>830.38614359999997</v>
      </c>
      <c r="S8" s="102">
        <f>VLOOKUP($D8,Résultats!$B$2:$AX$212,S$2,FALSE)/1000000</f>
        <v>825.53177429999994</v>
      </c>
      <c r="T8" s="105">
        <f>VLOOKUP($D8,Résultats!$B$2:$AX$212,T$2,FALSE)/1000000</f>
        <v>796.87296049999998</v>
      </c>
      <c r="U8" s="105">
        <f>VLOOKUP($D8,Résultats!$B$2:$AX$212,U$2,FALSE)/1000000</f>
        <v>771.35411820000002</v>
      </c>
      <c r="V8" s="25">
        <f>VLOOKUP($D8,Résultats!$B$2:$AX$212,V$2,FALSE)/1000000</f>
        <v>741.32133090000002</v>
      </c>
      <c r="W8" s="105">
        <f>VLOOKUP($D8,Résultats!$B$2:$AX$212,W$2,FALSE)/1000000</f>
        <v>701.58466120000003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3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681338913.29999995</v>
      </c>
      <c r="G9" s="101">
        <f>VLOOKUP($D9,Résultats!$B$2:$AX$212,G$2,FALSE)/1000000</f>
        <v>665.59854029999997</v>
      </c>
      <c r="H9" s="25">
        <f>VLOOKUP($D9,Résultats!$B$2:$AX$212,H$2,FALSE)/1000000</f>
        <v>654.60725220000006</v>
      </c>
      <c r="I9" s="102">
        <f>VLOOKUP($D9,Résultats!$B$2:$AX$212,I$2,FALSE)/1000000</f>
        <v>643.20535589999997</v>
      </c>
      <c r="J9" s="101">
        <f>VLOOKUP($D9,Résultats!$B$2:$AX$212,J$2,FALSE)/1000000</f>
        <v>632.34295310000005</v>
      </c>
      <c r="K9" s="25">
        <f>VLOOKUP($D9,Résultats!$B$2:$AX$212,K$2,FALSE)/1000000</f>
        <v>621.33622749999995</v>
      </c>
      <c r="L9" s="25">
        <f>VLOOKUP($D9,Résultats!$B$2:$AX$212,L$2,FALSE)/1000000</f>
        <v>606.88064320000001</v>
      </c>
      <c r="M9" s="25">
        <f>VLOOKUP($D9,Résultats!$B$2:$AX$212,M$2,FALSE)/1000000</f>
        <v>591.16751539999996</v>
      </c>
      <c r="N9" s="102">
        <f>VLOOKUP($D9,Résultats!$B$2:$AX$212,N$2,FALSE)/1000000</f>
        <v>573.73831929999994</v>
      </c>
      <c r="O9" s="101">
        <f>VLOOKUP($D9,Résultats!$B$2:$AX$212,O$2,FALSE)/1000000</f>
        <v>556.24508979999996</v>
      </c>
      <c r="P9" s="25">
        <f>VLOOKUP($D9,Résultats!$B$2:$AX$212,P$2,FALSE)/1000000</f>
        <v>540.40371540000001</v>
      </c>
      <c r="Q9" s="25">
        <f>VLOOKUP($D9,Résultats!$B$2:$AX$212,Q$2,FALSE)/1000000</f>
        <v>526.70528910000007</v>
      </c>
      <c r="R9" s="25">
        <f>VLOOKUP($D9,Résultats!$B$2:$AX$212,R$2,FALSE)/1000000</f>
        <v>515.01210689999994</v>
      </c>
      <c r="S9" s="102">
        <f>VLOOKUP($D9,Résultats!$B$2:$AX$212,S$2,FALSE)/1000000</f>
        <v>504.96251160000003</v>
      </c>
      <c r="T9" s="105">
        <f>VLOOKUP($D9,Résultats!$B$2:$AX$212,T$2,FALSE)/1000000</f>
        <v>468.41332410000001</v>
      </c>
      <c r="U9" s="105">
        <f>VLOOKUP($D9,Résultats!$B$2:$AX$212,U$2,FALSE)/1000000</f>
        <v>440.32175910000001</v>
      </c>
      <c r="V9" s="25">
        <f>VLOOKUP($D9,Résultats!$B$2:$AX$212,V$2,FALSE)/1000000</f>
        <v>413.23475260000004</v>
      </c>
      <c r="W9" s="105">
        <f>VLOOKUP($D9,Résultats!$B$2:$AX$212,W$2,FALSE)/1000000</f>
        <v>385.15751939999996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3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349477921.30000001</v>
      </c>
      <c r="G10" s="101">
        <f>VLOOKUP($D10,Résultats!$B$2:$AX$212,G$2,FALSE)/1000000</f>
        <v>338.75990189999999</v>
      </c>
      <c r="H10" s="25">
        <f>VLOOKUP($D10,Résultats!$B$2:$AX$212,H$2,FALSE)/1000000</f>
        <v>332.21610319999996</v>
      </c>
      <c r="I10" s="102">
        <f>VLOOKUP($D10,Résultats!$B$2:$AX$212,I$2,FALSE)/1000000</f>
        <v>325.41870349999999</v>
      </c>
      <c r="J10" s="101">
        <f>VLOOKUP($D10,Résultats!$B$2:$AX$212,J$2,FALSE)/1000000</f>
        <v>319.29030789999996</v>
      </c>
      <c r="K10" s="25">
        <f>VLOOKUP($D10,Résultats!$B$2:$AX$212,K$2,FALSE)/1000000</f>
        <v>312.98667549999999</v>
      </c>
      <c r="L10" s="25">
        <f>VLOOKUP($D10,Résultats!$B$2:$AX$212,L$2,FALSE)/1000000</f>
        <v>305.06138989999999</v>
      </c>
      <c r="M10" s="25">
        <f>VLOOKUP($D10,Résultats!$B$2:$AX$212,M$2,FALSE)/1000000</f>
        <v>296.32849019999998</v>
      </c>
      <c r="N10" s="102">
        <f>VLOOKUP($D10,Résultats!$B$2:$AX$212,N$2,FALSE)/1000000</f>
        <v>286.51086269999996</v>
      </c>
      <c r="O10" s="101">
        <f>VLOOKUP($D10,Résultats!$B$2:$AX$212,O$2,FALSE)/1000000</f>
        <v>276.42674619999997</v>
      </c>
      <c r="P10" s="25">
        <f>VLOOKUP($D10,Résultats!$B$2:$AX$212,P$2,FALSE)/1000000</f>
        <v>267.11385640000003</v>
      </c>
      <c r="Q10" s="25">
        <f>VLOOKUP($D10,Résultats!$B$2:$AX$212,Q$2,FALSE)/1000000</f>
        <v>258.9456232</v>
      </c>
      <c r="R10" s="25">
        <f>VLOOKUP($D10,Résultats!$B$2:$AX$212,R$2,FALSE)/1000000</f>
        <v>251.8970822</v>
      </c>
      <c r="S10" s="102">
        <f>VLOOKUP($D10,Résultats!$B$2:$AX$212,S$2,FALSE)/1000000</f>
        <v>245.8000423</v>
      </c>
      <c r="T10" s="105">
        <f>VLOOKUP($D10,Résultats!$B$2:$AX$212,T$2,FALSE)/1000000</f>
        <v>223.6878662</v>
      </c>
      <c r="U10" s="105">
        <f>VLOOKUP($D10,Résultats!$B$2:$AX$212,U$2,FALSE)/1000000</f>
        <v>206.98241640000001</v>
      </c>
      <c r="V10" s="25">
        <f>VLOOKUP($D10,Résultats!$B$2:$AX$212,V$2,FALSE)/1000000</f>
        <v>191.1349515</v>
      </c>
      <c r="W10" s="105">
        <f>VLOOKUP($D10,Résultats!$B$2:$AX$212,W$2,FALSE)/1000000</f>
        <v>175.0880688</v>
      </c>
      <c r="X10" s="3"/>
      <c r="Y10">
        <f>(K10+K11-S10-S11)*10</f>
        <v>1004.0205458000003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3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119441104.7</v>
      </c>
      <c r="G11" s="88">
        <f>VLOOKUP($D11,Résultats!$B$2:$AX$212,G$2,FALSE)/1000000</f>
        <v>105.33915140000001</v>
      </c>
      <c r="H11" s="17">
        <f>VLOOKUP($D11,Résultats!$B$2:$AX$212,H$2,FALSE)/1000000</f>
        <v>100.00972</v>
      </c>
      <c r="I11" s="89">
        <f>VLOOKUP($D11,Résultats!$B$2:$AX$212,I$2,FALSE)/1000000</f>
        <v>94.856607330000003</v>
      </c>
      <c r="J11" s="88">
        <f>VLOOKUP($D11,Résultats!$B$2:$AX$212,J$2,FALSE)/1000000</f>
        <v>89.97385106999991</v>
      </c>
      <c r="K11" s="17">
        <f>VLOOKUP($D11,Résultats!$B$2:$AX$212,K$2,FALSE)/1000000</f>
        <v>85.335472280000005</v>
      </c>
      <c r="L11" s="17">
        <f>VLOOKUP($D11,Résultats!$B$2:$AX$212,L$2,FALSE)/1000000</f>
        <v>80.410555620000011</v>
      </c>
      <c r="M11" s="17">
        <f>VLOOKUP($D11,Résultats!$B$2:$AX$212,M$2,FALSE)/1000000</f>
        <v>75.555558700000006</v>
      </c>
      <c r="N11" s="89">
        <f>VLOOKUP($D11,Résultats!$B$2:$AX$212,N$2,FALSE)/1000000</f>
        <v>70.622803340000004</v>
      </c>
      <c r="O11" s="88">
        <f>VLOOKUP($D11,Résultats!$B$2:$AX$212,O$2,FALSE)/1000000</f>
        <v>65.938841460000006</v>
      </c>
      <c r="P11" s="17">
        <f>VLOOKUP($D11,Résultats!$B$2:$AX$212,P$2,FALSE)/1000000</f>
        <v>61.744633700000001</v>
      </c>
      <c r="Q11" s="17">
        <f>VLOOKUP($D11,Résultats!$B$2:$AX$212,Q$2,FALSE)/1000000</f>
        <v>58.091181390000003</v>
      </c>
      <c r="R11" s="17">
        <f>VLOOKUP($D11,Résultats!$B$2:$AX$212,R$2,FALSE)/1000000</f>
        <v>54.91139355</v>
      </c>
      <c r="S11" s="89">
        <f>VLOOKUP($D11,Résultats!$B$2:$AX$212,S$2,FALSE)/1000000</f>
        <v>52.120050899999995</v>
      </c>
      <c r="T11" s="97">
        <f>VLOOKUP($D11,Résultats!$B$2:$AX$212,T$2,FALSE)/1000000</f>
        <v>41.729817629999999</v>
      </c>
      <c r="U11" s="97">
        <f>VLOOKUP($D11,Résultats!$B$2:$AX$212,U$2,FALSE)/1000000</f>
        <v>34.396837820000002</v>
      </c>
      <c r="V11" s="17">
        <f>VLOOKUP($D11,Résultats!$B$2:$AX$212,V$2,FALSE)/1000000</f>
        <v>28.684685630000001</v>
      </c>
      <c r="W11" s="97">
        <f>VLOOKUP($D11,Résultats!$B$2:$AX$212,W$2,FALSE)/1000000</f>
        <v>24.08307581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3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" thickBot="1" x14ac:dyDescent="0.4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3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3.1482824723697997E-2</v>
      </c>
      <c r="G16" s="108">
        <f>G5/G$4</f>
        <v>4.7760356677903605E-2</v>
      </c>
      <c r="H16" s="74">
        <f t="shared" ref="H16:W16" si="2">H5/H$4</f>
        <v>5.3729354729734995E-2</v>
      </c>
      <c r="I16" s="109">
        <f t="shared" si="2"/>
        <v>6.0480307891313409E-2</v>
      </c>
      <c r="J16" s="108">
        <f t="shared" si="2"/>
        <v>6.7446843453576391E-2</v>
      </c>
      <c r="K16" s="74">
        <f t="shared" si="2"/>
        <v>7.5323825026698848E-2</v>
      </c>
      <c r="L16" s="74">
        <f t="shared" si="2"/>
        <v>8.3392988614836863E-2</v>
      </c>
      <c r="M16" s="74">
        <f t="shared" si="2"/>
        <v>9.1886351147993012E-2</v>
      </c>
      <c r="N16" s="109">
        <f t="shared" si="2"/>
        <v>0.10037167198965988</v>
      </c>
      <c r="O16" s="108">
        <f t="shared" si="2"/>
        <v>0.10924659874663904</v>
      </c>
      <c r="P16" s="74">
        <f t="shared" si="2"/>
        <v>0.11830174931083247</v>
      </c>
      <c r="Q16" s="74">
        <f t="shared" si="2"/>
        <v>0.12738223016519412</v>
      </c>
      <c r="R16" s="74">
        <f t="shared" si="2"/>
        <v>0.13643704270491214</v>
      </c>
      <c r="S16" s="109">
        <f t="shared" si="2"/>
        <v>0.14547254573696011</v>
      </c>
      <c r="T16" s="74">
        <f t="shared" si="2"/>
        <v>0.1902455455952988</v>
      </c>
      <c r="U16" s="115">
        <f t="shared" si="2"/>
        <v>0.23180151329925469</v>
      </c>
      <c r="V16" s="74">
        <f t="shared" si="2"/>
        <v>0.27131451046568467</v>
      </c>
      <c r="W16" s="115">
        <f t="shared" si="2"/>
        <v>0.31178217813621056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3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2.1557729839396661E-2</v>
      </c>
      <c r="G17" s="110">
        <f t="shared" si="3"/>
        <v>2.1907734200228113E-2</v>
      </c>
      <c r="H17" s="68">
        <f t="shared" ref="H17:W17" si="4">H6/H$4</f>
        <v>2.3110158025915983E-2</v>
      </c>
      <c r="I17" s="111">
        <f t="shared" si="4"/>
        <v>2.4004697524578286E-2</v>
      </c>
      <c r="J17" s="110">
        <f t="shared" si="4"/>
        <v>2.5218448123612649E-2</v>
      </c>
      <c r="K17" s="68">
        <f t="shared" si="4"/>
        <v>2.6118410697784786E-2</v>
      </c>
      <c r="L17" s="68">
        <f t="shared" si="4"/>
        <v>2.7953163970427884E-2</v>
      </c>
      <c r="M17" s="68">
        <f t="shared" si="4"/>
        <v>2.9314588111171842E-2</v>
      </c>
      <c r="N17" s="111">
        <f t="shared" si="4"/>
        <v>3.0618328907902514E-2</v>
      </c>
      <c r="O17" s="110">
        <f t="shared" si="4"/>
        <v>3.1421330180389881E-2</v>
      </c>
      <c r="P17" s="68">
        <f t="shared" si="4"/>
        <v>3.1794803111852309E-2</v>
      </c>
      <c r="Q17" s="68">
        <f t="shared" si="4"/>
        <v>3.1978198412672604E-2</v>
      </c>
      <c r="R17" s="68">
        <f t="shared" si="4"/>
        <v>3.2130470980066002E-2</v>
      </c>
      <c r="S17" s="111">
        <f t="shared" si="4"/>
        <v>3.2316504080900935E-2</v>
      </c>
      <c r="T17" s="68">
        <f t="shared" si="4"/>
        <v>3.1865497898993893E-2</v>
      </c>
      <c r="U17" s="116">
        <f t="shared" si="4"/>
        <v>2.9820340511249221E-2</v>
      </c>
      <c r="V17" s="68">
        <f t="shared" si="4"/>
        <v>2.9084583438912084E-2</v>
      </c>
      <c r="W17" s="116">
        <f t="shared" si="4"/>
        <v>2.9659360988181699E-2</v>
      </c>
      <c r="X17" s="3"/>
      <c r="Y17" s="136" t="s">
        <v>54</v>
      </c>
      <c r="Z17" s="137">
        <f>I16+I17</f>
        <v>8.4485005415891698E-2</v>
      </c>
      <c r="AA17" s="137">
        <f>S16+S17</f>
        <v>0.17778904981786103</v>
      </c>
      <c r="AB17" s="138">
        <f>W16+W17</f>
        <v>0.34144153912439223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3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0.19129793354268393</v>
      </c>
      <c r="G18" s="110">
        <f t="shared" si="3"/>
        <v>0.19821807949738082</v>
      </c>
      <c r="H18" s="68">
        <f t="shared" ref="H18:W18" si="5">H7/H$4</f>
        <v>0.20224181603031202</v>
      </c>
      <c r="I18" s="111">
        <f t="shared" si="5"/>
        <v>0.2060511663337489</v>
      </c>
      <c r="J18" s="110">
        <f t="shared" si="5"/>
        <v>0.20962690654005525</v>
      </c>
      <c r="K18" s="68">
        <f t="shared" si="5"/>
        <v>0.21279873995285042</v>
      </c>
      <c r="L18" s="68">
        <f t="shared" si="5"/>
        <v>0.21735496435990415</v>
      </c>
      <c r="M18" s="68">
        <f t="shared" si="5"/>
        <v>0.22246557896486496</v>
      </c>
      <c r="N18" s="111">
        <f t="shared" si="5"/>
        <v>0.22858125259512924</v>
      </c>
      <c r="O18" s="110">
        <f t="shared" si="5"/>
        <v>0.23448640805480525</v>
      </c>
      <c r="P18" s="68">
        <f t="shared" si="5"/>
        <v>0.23953041499355734</v>
      </c>
      <c r="Q18" s="68">
        <f t="shared" si="5"/>
        <v>0.24339981456919496</v>
      </c>
      <c r="R18" s="68">
        <f t="shared" si="5"/>
        <v>0.24616876359307055</v>
      </c>
      <c r="S18" s="111">
        <f t="shared" si="5"/>
        <v>0.24802300615516246</v>
      </c>
      <c r="T18" s="68">
        <f t="shared" si="5"/>
        <v>0.24972212813904773</v>
      </c>
      <c r="U18" s="116">
        <f t="shared" si="5"/>
        <v>0.24639099535125267</v>
      </c>
      <c r="V18" s="68">
        <f t="shared" si="5"/>
        <v>0.24176115235835244</v>
      </c>
      <c r="W18" s="116">
        <f t="shared" si="5"/>
        <v>0.2366005221489681</v>
      </c>
      <c r="X18" s="3"/>
      <c r="Y18" s="136" t="s">
        <v>55</v>
      </c>
      <c r="Z18" s="137">
        <f>I18+I19+I20</f>
        <v>0.75980430920170017</v>
      </c>
      <c r="AA18" s="137">
        <f>S18+S19+S20</f>
        <v>0.71716267257122424</v>
      </c>
      <c r="AB18" s="138">
        <f>W18+W19+W20</f>
        <v>0.59348184806581572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" thickBot="1" x14ac:dyDescent="0.4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0.3172457135408468</v>
      </c>
      <c r="G19" s="110">
        <f t="shared" si="3"/>
        <v>0.31661633199551192</v>
      </c>
      <c r="H19" s="68">
        <f t="shared" ref="H19:W19" si="6">H8/H$4</f>
        <v>0.31615305112547182</v>
      </c>
      <c r="I19" s="111">
        <f t="shared" si="6"/>
        <v>0.31544757425051834</v>
      </c>
      <c r="J19" s="110">
        <f t="shared" si="6"/>
        <v>0.313668298420056</v>
      </c>
      <c r="K19" s="68">
        <f t="shared" si="6"/>
        <v>0.31156308324959942</v>
      </c>
      <c r="L19" s="68">
        <f t="shared" si="6"/>
        <v>0.30902259556086464</v>
      </c>
      <c r="M19" s="68">
        <f t="shared" si="6"/>
        <v>0.30663212764541675</v>
      </c>
      <c r="N19" s="111">
        <f t="shared" si="6"/>
        <v>0.30416183184290924</v>
      </c>
      <c r="O19" s="110">
        <f t="shared" si="6"/>
        <v>0.30187349039618688</v>
      </c>
      <c r="P19" s="68">
        <f t="shared" si="6"/>
        <v>0.29948594715186461</v>
      </c>
      <c r="Q19" s="68">
        <f t="shared" si="6"/>
        <v>0.29694122430366493</v>
      </c>
      <c r="R19" s="68">
        <f t="shared" si="6"/>
        <v>0.29414895729654372</v>
      </c>
      <c r="S19" s="111">
        <f t="shared" si="6"/>
        <v>0.29108708343605039</v>
      </c>
      <c r="T19" s="68">
        <f t="shared" si="6"/>
        <v>0.27495967403064642</v>
      </c>
      <c r="U19" s="116">
        <f t="shared" si="6"/>
        <v>0.2611713117749665</v>
      </c>
      <c r="V19" s="68">
        <f t="shared" si="6"/>
        <v>0.24695312243355344</v>
      </c>
      <c r="W19" s="116">
        <f t="shared" si="6"/>
        <v>0.23039729993156235</v>
      </c>
      <c r="X19" s="3"/>
      <c r="Y19" s="139" t="s">
        <v>60</v>
      </c>
      <c r="Z19" s="140">
        <f>I21+I22</f>
        <v>0.15571068556024675</v>
      </c>
      <c r="AA19" s="140">
        <f>S21+S22</f>
        <v>0.1050482776391231</v>
      </c>
      <c r="AB19" s="272">
        <f>W21+W22</f>
        <v>6.5406923041810006E-2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3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0.25968935612685895</v>
      </c>
      <c r="G20" s="110">
        <f t="shared" si="3"/>
        <v>0.24921611924992293</v>
      </c>
      <c r="H20" s="68">
        <f t="shared" ref="H20:W20" si="7">H9/H$4</f>
        <v>0.24379319738275732</v>
      </c>
      <c r="I20" s="111">
        <f t="shared" si="7"/>
        <v>0.23830556861743285</v>
      </c>
      <c r="J20" s="110">
        <f t="shared" si="7"/>
        <v>0.2331442162956891</v>
      </c>
      <c r="K20" s="68">
        <f t="shared" si="7"/>
        <v>0.2280190110366154</v>
      </c>
      <c r="L20" s="68">
        <f t="shared" si="7"/>
        <v>0.22155277154352582</v>
      </c>
      <c r="M20" s="68">
        <f t="shared" si="7"/>
        <v>0.21466356360551841</v>
      </c>
      <c r="N20" s="111">
        <f t="shared" si="7"/>
        <v>0.20725644070656615</v>
      </c>
      <c r="O20" s="110">
        <f t="shared" si="7"/>
        <v>0.1999216009282028</v>
      </c>
      <c r="P20" s="68">
        <f t="shared" si="7"/>
        <v>0.19327256481772565</v>
      </c>
      <c r="Q20" s="68">
        <f t="shared" si="7"/>
        <v>0.18746110518315562</v>
      </c>
      <c r="R20" s="68">
        <f t="shared" si="7"/>
        <v>0.18243352855452333</v>
      </c>
      <c r="S20" s="111">
        <f t="shared" si="7"/>
        <v>0.17805258298001139</v>
      </c>
      <c r="T20" s="68">
        <f t="shared" si="7"/>
        <v>0.16162522922767381</v>
      </c>
      <c r="U20" s="116">
        <f t="shared" si="7"/>
        <v>0.14908770007680214</v>
      </c>
      <c r="V20" s="68">
        <f t="shared" si="7"/>
        <v>0.13765908007629268</v>
      </c>
      <c r="W20" s="116">
        <f t="shared" si="7"/>
        <v>0.12648402598528524</v>
      </c>
      <c r="X20" s="3"/>
      <c r="Y20" s="173" t="s">
        <v>92</v>
      </c>
      <c r="Z20" s="174">
        <f>SUM(Z17:Z19)</f>
        <v>1.0000000001778386</v>
      </c>
      <c r="AA20" s="174">
        <f t="shared" ref="AA20:AB20" si="8">SUM(AA17:AA19)</f>
        <v>1.0000000000282083</v>
      </c>
      <c r="AB20" s="174">
        <f t="shared" si="8"/>
        <v>1.000330310232018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3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0.13320198595935692</v>
      </c>
      <c r="G21" s="110">
        <f t="shared" si="3"/>
        <v>0.12683986366759553</v>
      </c>
      <c r="H21" s="68">
        <f t="shared" ref="H21:W21" si="9">H10/H$4</f>
        <v>0.12372613616633571</v>
      </c>
      <c r="I21" s="111">
        <f t="shared" si="9"/>
        <v>0.1205666098159356</v>
      </c>
      <c r="J21" s="110">
        <f t="shared" si="9"/>
        <v>0.11772201815678739</v>
      </c>
      <c r="K21" s="68">
        <f t="shared" si="9"/>
        <v>0.11486037519862476</v>
      </c>
      <c r="L21" s="68">
        <f t="shared" si="9"/>
        <v>0.11136818611792751</v>
      </c>
      <c r="M21" s="68">
        <f t="shared" si="9"/>
        <v>0.10760220757585784</v>
      </c>
      <c r="N21" s="111">
        <f t="shared" si="9"/>
        <v>0.10349878965626493</v>
      </c>
      <c r="O21" s="110">
        <f t="shared" si="9"/>
        <v>9.9351308718155618E-2</v>
      </c>
      <c r="P21" s="68">
        <f t="shared" si="9"/>
        <v>9.5531874880928444E-2</v>
      </c>
      <c r="Q21" s="68">
        <f t="shared" si="9"/>
        <v>9.2162037693524615E-2</v>
      </c>
      <c r="R21" s="68">
        <f t="shared" si="9"/>
        <v>8.9229889788314823E-2</v>
      </c>
      <c r="S21" s="111">
        <f t="shared" si="9"/>
        <v>8.6670458544414158E-2</v>
      </c>
      <c r="T21" s="68">
        <f t="shared" si="9"/>
        <v>7.7183121806983265E-2</v>
      </c>
      <c r="U21" s="116">
        <f t="shared" si="9"/>
        <v>7.0081779470741068E-2</v>
      </c>
      <c r="V21" s="68">
        <f t="shared" si="9"/>
        <v>6.3671947793281558E-2</v>
      </c>
      <c r="W21" s="116">
        <f t="shared" si="9"/>
        <v>5.7498147454868594E-2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3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4.5524456286215986E-2</v>
      </c>
      <c r="G22" s="112">
        <f t="shared" si="3"/>
        <v>3.9441514557943043E-2</v>
      </c>
      <c r="H22" s="70">
        <f t="shared" ref="H22:W22" si="10">H11/H$4</f>
        <v>3.7246286725685453E-2</v>
      </c>
      <c r="I22" s="113">
        <f t="shared" si="10"/>
        <v>3.5144075744311137E-2</v>
      </c>
      <c r="J22" s="112">
        <f t="shared" si="10"/>
        <v>3.317326917613779E-2</v>
      </c>
      <c r="K22" s="70">
        <f t="shared" si="10"/>
        <v>3.1316554764430037E-2</v>
      </c>
      <c r="L22" s="70">
        <f t="shared" si="10"/>
        <v>2.9355329847115873E-2</v>
      </c>
      <c r="M22" s="70">
        <f t="shared" si="10"/>
        <v>2.7435583076268491E-2</v>
      </c>
      <c r="N22" s="113">
        <f t="shared" si="10"/>
        <v>2.551168426544417E-2</v>
      </c>
      <c r="O22" s="112">
        <f t="shared" si="10"/>
        <v>2.3699263130168048E-2</v>
      </c>
      <c r="P22" s="70">
        <f t="shared" si="10"/>
        <v>2.2082645583028457E-2</v>
      </c>
      <c r="Q22" s="70">
        <f t="shared" si="10"/>
        <v>2.0675389615647133E-2</v>
      </c>
      <c r="R22" s="70">
        <f t="shared" si="10"/>
        <v>1.9451347160500305E-2</v>
      </c>
      <c r="S22" s="113">
        <f t="shared" si="10"/>
        <v>1.8377819094708942E-2</v>
      </c>
      <c r="T22" s="70">
        <f t="shared" si="10"/>
        <v>1.4398803349662814E-2</v>
      </c>
      <c r="U22" s="117">
        <f t="shared" si="10"/>
        <v>1.1646359359983227E-2</v>
      </c>
      <c r="V22" s="70">
        <f t="shared" si="10"/>
        <v>9.5556034705669909E-3</v>
      </c>
      <c r="W22" s="117">
        <f t="shared" si="10"/>
        <v>7.9087755869414154E-3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3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3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3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3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3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3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4.5" x14ac:dyDescent="0.35"/>
  <cols>
    <col min="1" max="1" width="11.453125" style="3"/>
    <col min="2" max="2" width="17.1796875" style="3" customWidth="1"/>
    <col min="3" max="3" width="28.1796875" customWidth="1"/>
    <col min="4" max="4" width="41" hidden="1" customWidth="1"/>
    <col min="5" max="8" width="20.1796875" hidden="1" customWidth="1"/>
    <col min="9" max="39" width="20.1796875" customWidth="1"/>
    <col min="40" max="40" width="13" style="3" customWidth="1"/>
    <col min="41" max="84" width="11.453125" style="3"/>
  </cols>
  <sheetData>
    <row r="1" spans="1:39" s="3" customFormat="1" ht="23.5" x14ac:dyDescent="0.55000000000000004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5" x14ac:dyDescent="0.55000000000000004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5" x14ac:dyDescent="0.55000000000000004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3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34664.484680000001</v>
      </c>
      <c r="J4" s="59">
        <f t="shared" si="6"/>
        <v>34956.164830000002</v>
      </c>
      <c r="K4" s="59">
        <f t="shared" si="6"/>
        <v>35115.993589999998</v>
      </c>
      <c r="L4" s="59">
        <f t="shared" si="6"/>
        <v>35229.799480000001</v>
      </c>
      <c r="M4" s="59">
        <f t="shared" si="6"/>
        <v>35279.015930000001</v>
      </c>
      <c r="N4" s="59">
        <f t="shared" si="6"/>
        <v>35282.255219999999</v>
      </c>
      <c r="O4" s="59">
        <f t="shared" si="6"/>
        <v>35336.151510000003</v>
      </c>
      <c r="P4" s="59">
        <f t="shared" si="6"/>
        <v>35442.201930000003</v>
      </c>
      <c r="Q4" s="59">
        <f t="shared" si="6"/>
        <v>35589.820140000003</v>
      </c>
      <c r="R4" s="59">
        <f t="shared" si="6"/>
        <v>35765.209260000003</v>
      </c>
      <c r="S4" s="59">
        <f t="shared" si="6"/>
        <v>35958.83337</v>
      </c>
      <c r="T4" s="59">
        <f t="shared" si="6"/>
        <v>36159.29363</v>
      </c>
      <c r="U4" s="59">
        <f t="shared" si="6"/>
        <v>36361.853719999999</v>
      </c>
      <c r="V4" s="59">
        <f t="shared" si="6"/>
        <v>36563.646719999997</v>
      </c>
      <c r="W4" s="59">
        <f t="shared" si="6"/>
        <v>36763.593910000003</v>
      </c>
      <c r="X4" s="59">
        <f t="shared" si="6"/>
        <v>36962.503380000002</v>
      </c>
      <c r="Y4" s="59">
        <f t="shared" si="6"/>
        <v>37158.297919999997</v>
      </c>
      <c r="Z4" s="59">
        <f t="shared" si="6"/>
        <v>37353.155570000003</v>
      </c>
      <c r="AA4" s="59">
        <f t="shared" si="6"/>
        <v>37548.942649999997</v>
      </c>
      <c r="AB4" s="59">
        <f t="shared" si="6"/>
        <v>37747.314310000002</v>
      </c>
      <c r="AC4" s="59">
        <f t="shared" si="6"/>
        <v>37949.559910000004</v>
      </c>
      <c r="AD4" s="59">
        <f t="shared" si="6"/>
        <v>38161.441429999999</v>
      </c>
      <c r="AE4" s="59">
        <f t="shared" si="6"/>
        <v>38390.874680000001</v>
      </c>
      <c r="AF4" s="59">
        <f t="shared" si="6"/>
        <v>38613.943010000003</v>
      </c>
      <c r="AG4" s="59">
        <f t="shared" si="6"/>
        <v>38881.323680000001</v>
      </c>
      <c r="AH4" s="59">
        <f t="shared" si="6"/>
        <v>39116.914080000002</v>
      </c>
      <c r="AI4" s="59">
        <f t="shared" si="6"/>
        <v>39338.027929999997</v>
      </c>
      <c r="AJ4" s="59">
        <f t="shared" si="6"/>
        <v>39598.692600000002</v>
      </c>
      <c r="AK4" s="59">
        <f t="shared" si="6"/>
        <v>39831.940459999998</v>
      </c>
      <c r="AL4" s="59">
        <f t="shared" si="6"/>
        <v>40053.971709999998</v>
      </c>
      <c r="AM4" s="103">
        <f t="shared" si="6"/>
        <v>40327.830419999998</v>
      </c>
    </row>
    <row r="5" spans="1:39" x14ac:dyDescent="0.3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34.664484680000001</v>
      </c>
      <c r="J5" s="154">
        <f t="shared" si="7"/>
        <v>34.956164829999999</v>
      </c>
      <c r="K5" s="154">
        <f t="shared" si="7"/>
        <v>35.115993589999995</v>
      </c>
      <c r="L5" s="154">
        <f t="shared" si="7"/>
        <v>35.229799480000004</v>
      </c>
      <c r="M5" s="154">
        <f t="shared" si="7"/>
        <v>35.27901593</v>
      </c>
      <c r="N5" s="154">
        <f t="shared" si="7"/>
        <v>35.282255219999996</v>
      </c>
      <c r="O5" s="154">
        <f t="shared" si="7"/>
        <v>35.336151510000001</v>
      </c>
      <c r="P5" s="154">
        <f t="shared" si="7"/>
        <v>35.442201930000003</v>
      </c>
      <c r="Q5" s="154">
        <f t="shared" si="7"/>
        <v>35.58982014</v>
      </c>
      <c r="R5" s="154">
        <f t="shared" si="7"/>
        <v>35.765209260000006</v>
      </c>
      <c r="S5" s="154">
        <f t="shared" si="7"/>
        <v>35.958833370000001</v>
      </c>
      <c r="T5" s="154">
        <f t="shared" si="7"/>
        <v>36.159293630000001</v>
      </c>
      <c r="U5" s="154">
        <f t="shared" si="7"/>
        <v>36.361853719999999</v>
      </c>
      <c r="V5" s="154">
        <f t="shared" si="7"/>
        <v>36.563646719999994</v>
      </c>
      <c r="W5" s="154">
        <f t="shared" si="7"/>
        <v>36.763593910000004</v>
      </c>
      <c r="X5" s="154">
        <f t="shared" si="7"/>
        <v>36.962503380000001</v>
      </c>
      <c r="Y5" s="154">
        <f t="shared" si="7"/>
        <v>37.158297919999995</v>
      </c>
      <c r="Z5" s="154">
        <f t="shared" si="7"/>
        <v>37.353155570000006</v>
      </c>
      <c r="AA5" s="154">
        <f t="shared" si="7"/>
        <v>37.548942650000001</v>
      </c>
      <c r="AB5" s="154">
        <f t="shared" si="7"/>
        <v>37.74731431</v>
      </c>
      <c r="AC5" s="154">
        <f t="shared" si="7"/>
        <v>37.949559910000005</v>
      </c>
      <c r="AD5" s="154">
        <f t="shared" si="7"/>
        <v>38.161441429999996</v>
      </c>
      <c r="AE5" s="154">
        <f t="shared" si="7"/>
        <v>38.390874680000003</v>
      </c>
      <c r="AF5" s="154">
        <f t="shared" si="7"/>
        <v>38.61394301</v>
      </c>
      <c r="AG5" s="154">
        <f t="shared" si="7"/>
        <v>38.881323680000001</v>
      </c>
      <c r="AH5" s="154">
        <f t="shared" si="7"/>
        <v>39.116914080000001</v>
      </c>
      <c r="AI5" s="154">
        <f t="shared" si="7"/>
        <v>39.338027929999996</v>
      </c>
      <c r="AJ5" s="154">
        <f t="shared" si="7"/>
        <v>39.5986926</v>
      </c>
      <c r="AK5" s="154">
        <f t="shared" si="7"/>
        <v>39.831940459999998</v>
      </c>
      <c r="AL5" s="154">
        <f t="shared" si="7"/>
        <v>40.053971709999999</v>
      </c>
      <c r="AM5" s="176">
        <f t="shared" si="7"/>
        <v>40.327830419999998</v>
      </c>
    </row>
    <row r="6" spans="1:39" x14ac:dyDescent="0.35">
      <c r="C6" s="157" t="s">
        <v>73</v>
      </c>
      <c r="D6" s="3" t="s">
        <v>451</v>
      </c>
      <c r="E6" s="155"/>
      <c r="F6" s="155"/>
      <c r="G6" s="155">
        <f>G91</f>
        <v>4.9178930770581797E-3</v>
      </c>
      <c r="H6" s="155">
        <f t="shared" ref="H6:AM6" si="8">H91</f>
        <v>6.0791121550817931E-3</v>
      </c>
      <c r="I6" s="155">
        <f t="shared" si="8"/>
        <v>8.5699666399887166E-3</v>
      </c>
      <c r="J6" s="155">
        <f t="shared" si="8"/>
        <v>1.3125741033988596E-2</v>
      </c>
      <c r="K6" s="155">
        <f t="shared" si="8"/>
        <v>2.0938089341415674E-2</v>
      </c>
      <c r="L6" s="155">
        <f t="shared" si="8"/>
        <v>2.9339521208083807E-2</v>
      </c>
      <c r="M6" s="155">
        <f t="shared" si="8"/>
        <v>3.8379096420561636E-2</v>
      </c>
      <c r="N6" s="155">
        <f t="shared" si="8"/>
        <v>4.8214293031804668E-2</v>
      </c>
      <c r="O6" s="155">
        <f t="shared" si="8"/>
        <v>5.9297712978365023E-2</v>
      </c>
      <c r="P6" s="155">
        <f t="shared" si="8"/>
        <v>7.1777590399841162E-2</v>
      </c>
      <c r="Q6" s="155">
        <f t="shared" si="8"/>
        <v>8.5747638004219473E-2</v>
      </c>
      <c r="R6" s="155">
        <f t="shared" si="8"/>
        <v>0.10126864684811857</v>
      </c>
      <c r="S6" s="155">
        <f t="shared" si="8"/>
        <v>0.11839693958347125</v>
      </c>
      <c r="T6" s="155">
        <f t="shared" si="8"/>
        <v>0.13714812935077791</v>
      </c>
      <c r="U6" s="155">
        <f t="shared" si="8"/>
        <v>0.15754087135137401</v>
      </c>
      <c r="V6" s="155">
        <f t="shared" si="8"/>
        <v>0.17956817719192755</v>
      </c>
      <c r="W6" s="155">
        <f t="shared" si="8"/>
        <v>0.20319468179002087</v>
      </c>
      <c r="X6" s="155">
        <f t="shared" si="8"/>
        <v>0.22835662574648916</v>
      </c>
      <c r="Y6" s="155">
        <f t="shared" si="8"/>
        <v>0.25492503104943082</v>
      </c>
      <c r="Z6" s="155">
        <f t="shared" si="8"/>
        <v>0.28276428587690539</v>
      </c>
      <c r="AA6" s="155">
        <f t="shared" si="8"/>
        <v>0.31169995595069039</v>
      </c>
      <c r="AB6" s="155">
        <f t="shared" si="8"/>
        <v>0.3415256143556879</v>
      </c>
      <c r="AC6" s="155">
        <f t="shared" si="8"/>
        <v>0.37200945369276611</v>
      </c>
      <c r="AD6" s="155">
        <f t="shared" si="8"/>
        <v>0.40294702594518844</v>
      </c>
      <c r="AE6" s="155">
        <f t="shared" si="8"/>
        <v>0.43414618184469045</v>
      </c>
      <c r="AF6" s="155">
        <f t="shared" si="8"/>
        <v>0.46513121349323699</v>
      </c>
      <c r="AG6" s="155">
        <f t="shared" si="8"/>
        <v>0.49611874042041354</v>
      </c>
      <c r="AH6" s="155">
        <f t="shared" si="8"/>
        <v>0.52620315186171762</v>
      </c>
      <c r="AI6" s="155">
        <f t="shared" si="8"/>
        <v>0.55538797391870176</v>
      </c>
      <c r="AJ6" s="155">
        <f t="shared" si="8"/>
        <v>0.58396728153595656</v>
      </c>
      <c r="AK6" s="155">
        <f t="shared" si="8"/>
        <v>0.61125859922517067</v>
      </c>
      <c r="AL6" s="155">
        <f t="shared" si="8"/>
        <v>0.63732558296152053</v>
      </c>
      <c r="AM6" s="177">
        <f t="shared" si="8"/>
        <v>0.66254784380240406</v>
      </c>
    </row>
    <row r="7" spans="1:39" x14ac:dyDescent="0.3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0.99143003357060133</v>
      </c>
      <c r="J7" s="179">
        <f t="shared" si="9"/>
        <v>0.98687425916912275</v>
      </c>
      <c r="K7" s="179">
        <f t="shared" si="9"/>
        <v>0.97906191068990922</v>
      </c>
      <c r="L7" s="179">
        <f t="shared" si="9"/>
        <v>0.97066047876353112</v>
      </c>
      <c r="M7" s="179">
        <f t="shared" si="9"/>
        <v>0.96162090340936546</v>
      </c>
      <c r="N7" s="179">
        <f t="shared" si="9"/>
        <v>0.95178570702488108</v>
      </c>
      <c r="O7" s="179">
        <f t="shared" si="9"/>
        <v>0.94070228702163494</v>
      </c>
      <c r="P7" s="179">
        <f t="shared" si="9"/>
        <v>0.92822240968480352</v>
      </c>
      <c r="Q7" s="179">
        <f t="shared" si="9"/>
        <v>0.91425236210817218</v>
      </c>
      <c r="R7" s="179">
        <f t="shared" si="9"/>
        <v>0.89873135331964216</v>
      </c>
      <c r="S7" s="179">
        <f t="shared" si="9"/>
        <v>0.88160306047214787</v>
      </c>
      <c r="T7" s="179">
        <f t="shared" si="9"/>
        <v>0.86285187064922209</v>
      </c>
      <c r="U7" s="179">
        <f t="shared" si="9"/>
        <v>0.84245912862112471</v>
      </c>
      <c r="V7" s="179">
        <f t="shared" si="9"/>
        <v>0.82043182289012118</v>
      </c>
      <c r="W7" s="179">
        <f t="shared" si="9"/>
        <v>0.79680531810117572</v>
      </c>
      <c r="X7" s="179">
        <f t="shared" si="9"/>
        <v>0.77164337428056529</v>
      </c>
      <c r="Y7" s="179">
        <f t="shared" si="9"/>
        <v>0.74507496897748116</v>
      </c>
      <c r="Z7" s="179">
        <f t="shared" si="9"/>
        <v>0.71723571439080958</v>
      </c>
      <c r="AA7" s="179">
        <f t="shared" si="9"/>
        <v>0.68830004404930967</v>
      </c>
      <c r="AB7" s="179">
        <f t="shared" si="9"/>
        <v>0.65847438564431204</v>
      </c>
      <c r="AC7" s="179">
        <f t="shared" si="9"/>
        <v>0.62799054630723383</v>
      </c>
      <c r="AD7" s="179">
        <f t="shared" si="9"/>
        <v>0.5970529740548115</v>
      </c>
      <c r="AE7" s="179">
        <f t="shared" si="9"/>
        <v>0.56585381815530955</v>
      </c>
      <c r="AF7" s="179">
        <f t="shared" si="9"/>
        <v>0.53486878650676284</v>
      </c>
      <c r="AG7" s="179">
        <f t="shared" si="9"/>
        <v>0.5038812595795864</v>
      </c>
      <c r="AH7" s="179">
        <f t="shared" si="9"/>
        <v>0.47379684788263848</v>
      </c>
      <c r="AI7" s="179">
        <f t="shared" si="9"/>
        <v>0.44461202608129829</v>
      </c>
      <c r="AJ7" s="179">
        <f t="shared" si="9"/>
        <v>0.41603271846404338</v>
      </c>
      <c r="AK7" s="179">
        <f t="shared" si="9"/>
        <v>0.38874140077482933</v>
      </c>
      <c r="AL7" s="179">
        <f t="shared" si="9"/>
        <v>0.3626744167888164</v>
      </c>
      <c r="AM7" s="180">
        <f t="shared" si="9"/>
        <v>0.33745215619759594</v>
      </c>
    </row>
    <row r="8" spans="1:39" s="3" customFormat="1" x14ac:dyDescent="0.35">
      <c r="C8" s="153" t="s">
        <v>70</v>
      </c>
      <c r="E8" s="231"/>
      <c r="F8" s="231"/>
      <c r="G8" s="231">
        <f>SUM(G6:G7)</f>
        <v>1.0000000000087577</v>
      </c>
      <c r="H8" s="231">
        <f t="shared" ref="H8:AM8" si="10">SUM(H6:H7)</f>
        <v>1.0000000000203886</v>
      </c>
      <c r="I8" s="231">
        <f t="shared" si="10"/>
        <v>1.00000000021059</v>
      </c>
      <c r="J8" s="231">
        <f t="shared" si="10"/>
        <v>1.0000000002031113</v>
      </c>
      <c r="K8" s="231">
        <f t="shared" si="10"/>
        <v>1.0000000000313249</v>
      </c>
      <c r="L8" s="231">
        <f t="shared" si="10"/>
        <v>0.99999999997161493</v>
      </c>
      <c r="M8" s="231">
        <f t="shared" si="10"/>
        <v>0.99999999982992704</v>
      </c>
      <c r="N8" s="231">
        <f t="shared" si="10"/>
        <v>1.0000000000566858</v>
      </c>
      <c r="O8" s="231">
        <f t="shared" si="10"/>
        <v>1</v>
      </c>
      <c r="P8" s="231">
        <f t="shared" si="10"/>
        <v>1.0000000000846447</v>
      </c>
      <c r="Q8" s="231">
        <f t="shared" si="10"/>
        <v>1.0000000001123917</v>
      </c>
      <c r="R8" s="231">
        <f t="shared" si="10"/>
        <v>1.0000000001677607</v>
      </c>
      <c r="S8" s="231">
        <f t="shared" si="10"/>
        <v>1.0000000000556191</v>
      </c>
      <c r="T8" s="231">
        <f t="shared" si="10"/>
        <v>1</v>
      </c>
      <c r="U8" s="231">
        <f t="shared" si="10"/>
        <v>0.99999999997249867</v>
      </c>
      <c r="V8" s="231">
        <f t="shared" si="10"/>
        <v>1.0000000000820488</v>
      </c>
      <c r="W8" s="231">
        <f t="shared" si="10"/>
        <v>0.99999999989119659</v>
      </c>
      <c r="X8" s="231">
        <f t="shared" si="10"/>
        <v>1.0000000000270544</v>
      </c>
      <c r="Y8" s="231">
        <f t="shared" si="10"/>
        <v>1.000000000026912</v>
      </c>
      <c r="Z8" s="231">
        <f t="shared" si="10"/>
        <v>1.000000000267715</v>
      </c>
      <c r="AA8" s="231">
        <f t="shared" si="10"/>
        <v>1</v>
      </c>
      <c r="AB8" s="231">
        <f t="shared" si="10"/>
        <v>1</v>
      </c>
      <c r="AC8" s="231">
        <f t="shared" si="10"/>
        <v>1</v>
      </c>
      <c r="AD8" s="231">
        <f t="shared" si="10"/>
        <v>1</v>
      </c>
      <c r="AE8" s="231">
        <f t="shared" si="10"/>
        <v>1</v>
      </c>
      <c r="AF8" s="231">
        <f t="shared" si="10"/>
        <v>0.99999999999999978</v>
      </c>
      <c r="AG8" s="231">
        <f t="shared" si="10"/>
        <v>1</v>
      </c>
      <c r="AH8" s="231">
        <f t="shared" si="10"/>
        <v>0.99999999974435605</v>
      </c>
      <c r="AI8" s="231">
        <f t="shared" si="10"/>
        <v>1</v>
      </c>
      <c r="AJ8" s="231">
        <f t="shared" si="10"/>
        <v>1</v>
      </c>
      <c r="AK8" s="231">
        <f t="shared" si="10"/>
        <v>1</v>
      </c>
      <c r="AL8" s="231">
        <f t="shared" si="10"/>
        <v>0.99999999975033693</v>
      </c>
      <c r="AM8" s="231">
        <f t="shared" si="10"/>
        <v>1</v>
      </c>
    </row>
    <row r="9" spans="1:39" s="3" customFormat="1" x14ac:dyDescent="0.35"/>
    <row r="10" spans="1:39" s="3" customFormat="1" x14ac:dyDescent="0.35"/>
    <row r="11" spans="1:39" s="3" customFormat="1" x14ac:dyDescent="0.35"/>
    <row r="12" spans="1:39" x14ac:dyDescent="0.3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C13" s="157" t="s">
        <v>73</v>
      </c>
      <c r="D13" s="3"/>
      <c r="E13" s="181"/>
      <c r="F13" s="181"/>
      <c r="G13" s="181"/>
      <c r="H13" s="181"/>
      <c r="I13" s="181">
        <f>I91</f>
        <v>8.5699666399887166E-3</v>
      </c>
      <c r="J13" s="182">
        <f>S91</f>
        <v>0.11839693958347125</v>
      </c>
      <c r="K13" s="182">
        <f>AM91</f>
        <v>0.66254784380240406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C14" s="158" t="s">
        <v>59</v>
      </c>
      <c r="D14" s="3"/>
      <c r="E14" s="183"/>
      <c r="F14" s="183"/>
      <c r="G14" s="183"/>
      <c r="H14" s="183"/>
      <c r="I14" s="183">
        <f>I91</f>
        <v>8.5699666399887166E-3</v>
      </c>
      <c r="J14" s="183">
        <f>S91</f>
        <v>0.11839693958347125</v>
      </c>
      <c r="K14" s="183">
        <f>AM91</f>
        <v>0.66254784380240406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C15" s="157" t="s">
        <v>74</v>
      </c>
      <c r="D15" s="3"/>
      <c r="E15" s="181"/>
      <c r="F15" s="181"/>
      <c r="G15" s="181"/>
      <c r="H15" s="181"/>
      <c r="I15" s="181">
        <f>I99</f>
        <v>0.99143003357060133</v>
      </c>
      <c r="J15" s="181">
        <f>S99</f>
        <v>0.88160306047214787</v>
      </c>
      <c r="K15" s="182">
        <f>AM99</f>
        <v>0.33745215619759594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C16" s="158" t="s">
        <v>56</v>
      </c>
      <c r="D16" s="3"/>
      <c r="E16" s="184"/>
      <c r="F16" s="184"/>
      <c r="G16" s="184"/>
      <c r="H16" s="184"/>
      <c r="I16" s="184">
        <f>I100+I101</f>
        <v>0.17621757415665121</v>
      </c>
      <c r="J16" s="184">
        <f>S100+S101</f>
        <v>0.21061908371917795</v>
      </c>
      <c r="K16" s="184">
        <f>AM100+AM101</f>
        <v>9.9968590003806118E-2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35">
      <c r="C17" s="159" t="s">
        <v>57</v>
      </c>
      <c r="D17" s="3"/>
      <c r="E17" s="183"/>
      <c r="F17" s="183"/>
      <c r="G17" s="183"/>
      <c r="H17" s="183"/>
      <c r="I17" s="183">
        <f>I102+I103+I104</f>
        <v>0.71137286657047749</v>
      </c>
      <c r="J17" s="183">
        <f>S102+S103+S104</f>
        <v>0.61278761266442061</v>
      </c>
      <c r="K17" s="183">
        <f>AM102+AM103+AM104</f>
        <v>0.22230079606647982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35">
      <c r="C18" s="159" t="s">
        <v>58</v>
      </c>
      <c r="D18" s="3"/>
      <c r="E18" s="183"/>
      <c r="F18" s="183"/>
      <c r="G18" s="183"/>
      <c r="H18" s="183"/>
      <c r="I18" s="183">
        <f>I105+I106</f>
        <v>0.10383959280597041</v>
      </c>
      <c r="J18" s="183">
        <f>S105+S106</f>
        <v>5.8196364030149293E-2</v>
      </c>
      <c r="K18" s="183">
        <f>AM105+AM106</f>
        <v>1.5182770020683894E-2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35">
      <c r="C19" s="160" t="s">
        <v>70</v>
      </c>
      <c r="E19" s="185"/>
      <c r="F19" s="185"/>
      <c r="G19" s="185"/>
      <c r="H19" s="185"/>
      <c r="I19" s="185">
        <f>SUM(I16:I18)</f>
        <v>0.99143003353309911</v>
      </c>
      <c r="J19" s="185">
        <f>SUM(J16:J18)</f>
        <v>0.88160306041374781</v>
      </c>
      <c r="K19" s="185">
        <f>SUM(K16:K18)</f>
        <v>0.33745215609096985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35"/>
    <row r="21" spans="1:39" s="3" customFormat="1" x14ac:dyDescent="0.35"/>
    <row r="22" spans="1:39" s="3" customFormat="1" x14ac:dyDescent="0.35"/>
    <row r="23" spans="1:39" s="3" customFormat="1" ht="23.5" x14ac:dyDescent="0.55000000000000004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5" x14ac:dyDescent="0.55000000000000004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3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3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3003.208341</v>
      </c>
      <c r="J26" s="51">
        <f>VLOOKUP($D26,Résultats!$B$2:$AZ$251,J$2,FALSE)</f>
        <v>2989.3054160000002</v>
      </c>
      <c r="K26" s="51">
        <f>VLOOKUP($D26,Résultats!$B$2:$AZ$251,K$2,FALSE)</f>
        <v>2880.152865</v>
      </c>
      <c r="L26" s="51">
        <f>VLOOKUP($D26,Résultats!$B$2:$AZ$251,L$2,FALSE)</f>
        <v>2846.5680400000001</v>
      </c>
      <c r="M26" s="51">
        <f>VLOOKUP($D26,Résultats!$B$2:$AZ$251,M$2,FALSE)</f>
        <v>2790.8350829999999</v>
      </c>
      <c r="N26" s="51">
        <f>VLOOKUP($D26,Résultats!$B$2:$AZ$251,N$2,FALSE)</f>
        <v>2748.6880030000002</v>
      </c>
      <c r="O26" s="51">
        <f>VLOOKUP($D26,Résultats!$B$2:$AZ$251,O$2,FALSE)</f>
        <v>2799.5970830000001</v>
      </c>
      <c r="P26" s="51">
        <f>VLOOKUP($D26,Résultats!$B$2:$AZ$251,P$2,FALSE)</f>
        <v>2855.9454860000001</v>
      </c>
      <c r="Q26" s="51">
        <f>VLOOKUP($D26,Résultats!$B$2:$AZ$251,Q$2,FALSE)</f>
        <v>2905.76622</v>
      </c>
      <c r="R26" s="51">
        <f>VLOOKUP($D26,Résultats!$B$2:$AZ$251,R$2,FALSE)</f>
        <v>2945.0249279999998</v>
      </c>
      <c r="S26" s="51">
        <f>VLOOKUP($D26,Résultats!$B$2:$AZ$251,S$2,FALSE)</f>
        <v>2976.908876</v>
      </c>
      <c r="T26" s="51">
        <f>VLOOKUP($D26,Résultats!$B$2:$AZ$251,T$2,FALSE)</f>
        <v>2998.8130470000001</v>
      </c>
      <c r="U26" s="51">
        <f>VLOOKUP($D26,Résultats!$B$2:$AZ$251,U$2,FALSE)</f>
        <v>3016.5129019999999</v>
      </c>
      <c r="V26" s="51">
        <f>VLOOKUP($D26,Résultats!$B$2:$AZ$251,V$2,FALSE)</f>
        <v>3031.5092479999998</v>
      </c>
      <c r="W26" s="51">
        <f>VLOOKUP($D26,Résultats!$B$2:$AZ$251,W$2,FALSE)</f>
        <v>3045.367166</v>
      </c>
      <c r="X26" s="51">
        <f>VLOOKUP($D26,Résultats!$B$2:$AZ$251,X$2,FALSE)</f>
        <v>3059.8895400000001</v>
      </c>
      <c r="Y26" s="51">
        <f>VLOOKUP($D26,Résultats!$B$2:$AZ$251,Y$2,FALSE)</f>
        <v>3072.253948</v>
      </c>
      <c r="Z26" s="51">
        <f>VLOOKUP($D26,Résultats!$B$2:$AZ$251,Z$2,FALSE)</f>
        <v>3086.5539910000002</v>
      </c>
      <c r="AA26" s="51">
        <f>VLOOKUP($D26,Résultats!$B$2:$AZ$251,AA$2,FALSE)</f>
        <v>3102.647434</v>
      </c>
      <c r="AB26" s="51">
        <f>VLOOKUP($D26,Résultats!$B$2:$AZ$251,AB$2,FALSE)</f>
        <v>3120.4683639999998</v>
      </c>
      <c r="AC26" s="51">
        <f>VLOOKUP($D26,Résultats!$B$2:$AZ$251,AC$2,FALSE)</f>
        <v>3139.7797850000002</v>
      </c>
      <c r="AD26" s="51">
        <f>VLOOKUP($D26,Résultats!$B$2:$AZ$251,AD$2,FALSE)</f>
        <v>3165.154669</v>
      </c>
      <c r="AE26" s="51">
        <f>VLOOKUP($D26,Résultats!$B$2:$AZ$251,AE$2,FALSE)</f>
        <v>3199.1952289999999</v>
      </c>
      <c r="AF26" s="51">
        <f>VLOOKUP($D26,Résultats!$B$2:$AZ$251,AF$2,FALSE)</f>
        <v>3210.6850340000001</v>
      </c>
      <c r="AG26" s="51">
        <f>VLOOKUP($D26,Résultats!$B$2:$AZ$251,AG$2,FALSE)</f>
        <v>3272.3567760000001</v>
      </c>
      <c r="AH26" s="51">
        <f>VLOOKUP($D26,Résultats!$B$2:$AZ$251,AH$2,FALSE)</f>
        <v>3261.3743460000001</v>
      </c>
      <c r="AI26" s="51">
        <f>VLOOKUP($D26,Résultats!$B$2:$AZ$251,AI$2,FALSE)</f>
        <v>3265.2316770000002</v>
      </c>
      <c r="AJ26" s="51">
        <f>VLOOKUP($D26,Résultats!$B$2:$AZ$251,AJ$2,FALSE)</f>
        <v>3321.9898020000001</v>
      </c>
      <c r="AK26" s="51">
        <f>VLOOKUP($D26,Résultats!$B$2:$AZ$251,AK$2,FALSE)</f>
        <v>3314.8581789999998</v>
      </c>
      <c r="AL26" s="51">
        <f>VLOOKUP($D26,Résultats!$B$2:$AZ$251,AL$2,FALSE)</f>
        <v>3321.7931490000001</v>
      </c>
      <c r="AM26" s="100">
        <f>VLOOKUP($D26,Résultats!$B$2:$AZ$251,AM$2,FALSE)</f>
        <v>3390.899312</v>
      </c>
    </row>
    <row r="27" spans="1:39" x14ac:dyDescent="0.3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24.205049540000001</v>
      </c>
      <c r="G27" s="53">
        <f>VLOOKUP($D27,Résultats!$B$2:$AZ$251,G$2,FALSE)</f>
        <v>44.500197569999997</v>
      </c>
      <c r="H27" s="53">
        <f>VLOOKUP($D27,Résultats!$B$2:$AZ$251,H$2,FALSE)</f>
        <v>53.360566550000001</v>
      </c>
      <c r="I27" s="53">
        <f>VLOOKUP($D27,Résultats!$B$2:$AZ$251,I$2,FALSE)</f>
        <v>104.60102740000001</v>
      </c>
      <c r="J27" s="53">
        <f>VLOOKUP($D27,Résultats!$B$2:$AZ$251,J$2,FALSE)</f>
        <v>184.8706483</v>
      </c>
      <c r="K27" s="53">
        <f>VLOOKUP($D27,Résultats!$B$2:$AZ$251,K$2,FALSE)</f>
        <v>312.14251380000002</v>
      </c>
      <c r="L27" s="53">
        <f>VLOOKUP($D27,Résultats!$B$2:$AZ$251,L$2,FALSE)</f>
        <v>355.58245540000001</v>
      </c>
      <c r="M27" s="53">
        <f>VLOOKUP($D27,Résultats!$B$2:$AZ$251,M$2,FALSE)</f>
        <v>400.78908339999998</v>
      </c>
      <c r="N27" s="53">
        <f>VLOOKUP($D27,Résultats!$B$2:$AZ$251,N$2,FALSE)</f>
        <v>452.50007890000001</v>
      </c>
      <c r="O27" s="53">
        <f>VLOOKUP($D27,Résultats!$B$2:$AZ$251,O$2,FALSE)</f>
        <v>526.62600050000003</v>
      </c>
      <c r="P27" s="53">
        <f>VLOOKUP($D27,Résultats!$B$2:$AZ$251,P$2,FALSE)</f>
        <v>611.66537089999997</v>
      </c>
      <c r="Q27" s="53">
        <f>VLOOKUP($D27,Résultats!$B$2:$AZ$251,Q$2,FALSE)</f>
        <v>705.76037880000001</v>
      </c>
      <c r="R27" s="53">
        <f>VLOOKUP($D27,Résultats!$B$2:$AZ$251,R$2,FALSE)</f>
        <v>807.64106149999998</v>
      </c>
      <c r="S27" s="53">
        <f>VLOOKUP($D27,Résultats!$B$2:$AZ$251,S$2,FALSE)</f>
        <v>917.38095829999997</v>
      </c>
      <c r="T27" s="53">
        <f>VLOOKUP($D27,Résultats!$B$2:$AZ$251,T$2,FALSE)</f>
        <v>1033.080064</v>
      </c>
      <c r="U27" s="53">
        <f>VLOOKUP($D27,Résultats!$B$2:$AZ$251,U$2,FALSE)</f>
        <v>1155.227003</v>
      </c>
      <c r="V27" s="53">
        <f>VLOOKUP($D27,Résultats!$B$2:$AZ$251,V$2,FALSE)</f>
        <v>1282.9852370000001</v>
      </c>
      <c r="W27" s="53">
        <f>VLOOKUP($D27,Résultats!$B$2:$AZ$251,W$2,FALSE)</f>
        <v>1415.446252</v>
      </c>
      <c r="X27" s="53">
        <f>VLOOKUP($D27,Résultats!$B$2:$AZ$251,X$2,FALSE)</f>
        <v>1551.8017199999999</v>
      </c>
      <c r="Y27" s="53">
        <f>VLOOKUP($D27,Résultats!$B$2:$AZ$251,Y$2,FALSE)</f>
        <v>1688.8062640000001</v>
      </c>
      <c r="Z27" s="53">
        <f>VLOOKUP($D27,Résultats!$B$2:$AZ$251,Z$2,FALSE)</f>
        <v>1826.7238850000001</v>
      </c>
      <c r="AA27" s="53">
        <f>VLOOKUP($D27,Résultats!$B$2:$AZ$251,AA$2,FALSE)</f>
        <v>1963.8217059999999</v>
      </c>
      <c r="AB27" s="53">
        <f>VLOOKUP($D27,Résultats!$B$2:$AZ$251,AB$2,FALSE)</f>
        <v>2098.4883540000001</v>
      </c>
      <c r="AC27" s="53">
        <f>VLOOKUP($D27,Résultats!$B$2:$AZ$251,AC$2,FALSE)</f>
        <v>2229.163505</v>
      </c>
      <c r="AD27" s="53">
        <f>VLOOKUP($D27,Résultats!$B$2:$AZ$251,AD$2,FALSE)</f>
        <v>2358.0898120000002</v>
      </c>
      <c r="AE27" s="53">
        <f>VLOOKUP($D27,Résultats!$B$2:$AZ$251,AE$2,FALSE)</f>
        <v>2486.869087</v>
      </c>
      <c r="AF27" s="53">
        <f>VLOOKUP($D27,Résultats!$B$2:$AZ$251,AF$2,FALSE)</f>
        <v>2590.3608989999998</v>
      </c>
      <c r="AG27" s="53">
        <f>VLOOKUP($D27,Résultats!$B$2:$AZ$251,AG$2,FALSE)</f>
        <v>2726.9113379999999</v>
      </c>
      <c r="AH27" s="53">
        <f>VLOOKUP($D27,Résultats!$B$2:$AZ$251,AH$2,FALSE)</f>
        <v>2794.8382750000001</v>
      </c>
      <c r="AI27" s="53">
        <f>VLOOKUP($D27,Résultats!$B$2:$AZ$251,AI$2,FALSE)</f>
        <v>2866.24854</v>
      </c>
      <c r="AJ27" s="53">
        <f>VLOOKUP($D27,Résultats!$B$2:$AZ$251,AJ$2,FALSE)</f>
        <v>2976.6964050000001</v>
      </c>
      <c r="AK27" s="53">
        <f>VLOOKUP($D27,Résultats!$B$2:$AZ$251,AK$2,FALSE)</f>
        <v>3022.8348559999999</v>
      </c>
      <c r="AL27" s="53">
        <f>VLOOKUP($D27,Résultats!$B$2:$AZ$251,AL$2,FALSE)</f>
        <v>3074.5608659999998</v>
      </c>
      <c r="AM27" s="213">
        <f>VLOOKUP($D27,Résultats!$B$2:$AZ$251,AM$2,FALSE)</f>
        <v>3178.2659359999998</v>
      </c>
    </row>
    <row r="28" spans="1:39" x14ac:dyDescent="0.3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0.52189137659999996</v>
      </c>
      <c r="G28" s="25">
        <f>VLOOKUP($D28,Résultats!$B$2:$AZ$251,G$2,FALSE)</f>
        <v>1.24569898</v>
      </c>
      <c r="H28" s="25">
        <f>VLOOKUP($D28,Résultats!$B$2:$AZ$251,H$2,FALSE)</f>
        <v>1.622175785</v>
      </c>
      <c r="I28" s="25">
        <f>VLOOKUP($D28,Résultats!$B$2:$AZ$251,I$2,FALSE)</f>
        <v>3.4305128470000001</v>
      </c>
      <c r="J28" s="25">
        <f>VLOOKUP($D28,Résultats!$B$2:$AZ$251,J$2,FALSE)</f>
        <v>6.5446390409999999</v>
      </c>
      <c r="K28" s="25">
        <f>VLOOKUP($D28,Résultats!$B$2:$AZ$251,K$2,FALSE)</f>
        <v>11.92100597</v>
      </c>
      <c r="L28" s="25">
        <f>VLOOKUP($D28,Résultats!$B$2:$AZ$251,L$2,FALSE)</f>
        <v>14.62647011</v>
      </c>
      <c r="M28" s="25">
        <f>VLOOKUP($D28,Résultats!$B$2:$AZ$251,M$2,FALSE)</f>
        <v>17.71447976</v>
      </c>
      <c r="N28" s="25">
        <f>VLOOKUP($D28,Résultats!$B$2:$AZ$251,N$2,FALSE)</f>
        <v>21.43084348</v>
      </c>
      <c r="O28" s="25">
        <f>VLOOKUP($D28,Résultats!$B$2:$AZ$251,O$2,FALSE)</f>
        <v>26.605549539999998</v>
      </c>
      <c r="P28" s="25">
        <f>VLOOKUP($D28,Résultats!$B$2:$AZ$251,P$2,FALSE)</f>
        <v>32.804588019999997</v>
      </c>
      <c r="Q28" s="25">
        <f>VLOOKUP($D28,Résultats!$B$2:$AZ$251,Q$2,FALSE)</f>
        <v>39.992683649999996</v>
      </c>
      <c r="R28" s="25">
        <f>VLOOKUP($D28,Résultats!$B$2:$AZ$251,R$2,FALSE)</f>
        <v>48.149576179999997</v>
      </c>
      <c r="S28" s="25">
        <f>VLOOKUP($D28,Résultats!$B$2:$AZ$251,S$2,FALSE)</f>
        <v>57.326360919999999</v>
      </c>
      <c r="T28" s="25">
        <f>VLOOKUP($D28,Résultats!$B$2:$AZ$251,T$2,FALSE)</f>
        <v>67.446498899999995</v>
      </c>
      <c r="U28" s="25">
        <f>VLOOKUP($D28,Résultats!$B$2:$AZ$251,U$2,FALSE)</f>
        <v>78.588046509999998</v>
      </c>
      <c r="V28" s="25">
        <f>VLOOKUP($D28,Résultats!$B$2:$AZ$251,V$2,FALSE)</f>
        <v>90.747337689999995</v>
      </c>
      <c r="W28" s="25">
        <f>VLOOKUP($D28,Résultats!$B$2:$AZ$251,W$2,FALSE)</f>
        <v>103.9107278</v>
      </c>
      <c r="X28" s="25">
        <f>VLOOKUP($D28,Résultats!$B$2:$AZ$251,X$2,FALSE)</f>
        <v>118.0678224</v>
      </c>
      <c r="Y28" s="25">
        <f>VLOOKUP($D28,Résultats!$B$2:$AZ$251,Y$2,FALSE)</f>
        <v>133.00571719999999</v>
      </c>
      <c r="Z28" s="25">
        <f>VLOOKUP($D28,Résultats!$B$2:$AZ$251,Z$2,FALSE)</f>
        <v>148.76252149999999</v>
      </c>
      <c r="AA28" s="25">
        <f>VLOOKUP($D28,Résultats!$B$2:$AZ$251,AA$2,FALSE)</f>
        <v>165.21676500000001</v>
      </c>
      <c r="AB28" s="25">
        <f>VLOOKUP($D28,Résultats!$B$2:$AZ$251,AB$2,FALSE)</f>
        <v>182.24399700000001</v>
      </c>
      <c r="AC28" s="25">
        <f>VLOOKUP($D28,Résultats!$B$2:$AZ$251,AC$2,FALSE)</f>
        <v>199.6874626</v>
      </c>
      <c r="AD28" s="25">
        <f>VLOOKUP($D28,Résultats!$B$2:$AZ$251,AD$2,FALSE)</f>
        <v>217.80205620000001</v>
      </c>
      <c r="AE28" s="25">
        <f>VLOOKUP($D28,Résultats!$B$2:$AZ$251,AE$2,FALSE)</f>
        <v>236.38617350000001</v>
      </c>
      <c r="AF28" s="25">
        <f>VLOOKUP($D28,Résultats!$B$2:$AZ$251,AF$2,FALSE)</f>
        <v>253.99912749999999</v>
      </c>
      <c r="AG28" s="25">
        <f>VLOOKUP($D28,Résultats!$B$2:$AZ$251,AG$2,FALSE)</f>
        <v>273.64090240000002</v>
      </c>
      <c r="AH28" s="25">
        <f>VLOOKUP($D28,Résultats!$B$2:$AZ$251,AH$2,FALSE)</f>
        <v>289.73138219999998</v>
      </c>
      <c r="AI28" s="25">
        <f>VLOOKUP($D28,Résultats!$B$2:$AZ$251,AI$2,FALSE)</f>
        <v>306.32454469999999</v>
      </c>
      <c r="AJ28" s="25">
        <f>VLOOKUP($D28,Résultats!$B$2:$AZ$251,AJ$2,FALSE)</f>
        <v>325.70623879999999</v>
      </c>
      <c r="AK28" s="25">
        <f>VLOOKUP($D28,Résultats!$B$2:$AZ$251,AK$2,FALSE)</f>
        <v>341.32249969999998</v>
      </c>
      <c r="AL28" s="25">
        <f>VLOOKUP($D28,Résultats!$B$2:$AZ$251,AL$2,FALSE)</f>
        <v>357.58994410000003</v>
      </c>
      <c r="AM28" s="102">
        <f>VLOOKUP($D28,Résultats!$B$2:$AZ$251,AM$2,FALSE)</f>
        <v>377.8444925</v>
      </c>
    </row>
    <row r="29" spans="1:39" x14ac:dyDescent="0.3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0.42579536950000002</v>
      </c>
      <c r="G29" s="25">
        <f>VLOOKUP($D29,Résultats!$B$2:$AZ$251,G$2,FALSE)</f>
        <v>0.93818031049999995</v>
      </c>
      <c r="H29" s="25">
        <f>VLOOKUP($D29,Résultats!$B$2:$AZ$251,H$2,FALSE)</f>
        <v>1.193053846</v>
      </c>
      <c r="I29" s="25">
        <f>VLOOKUP($D29,Résultats!$B$2:$AZ$251,I$2,FALSE)</f>
        <v>2.46975766</v>
      </c>
      <c r="J29" s="25">
        <f>VLOOKUP($D29,Résultats!$B$2:$AZ$251,J$2,FALSE)</f>
        <v>4.6133054329999998</v>
      </c>
      <c r="K29" s="25">
        <f>VLOOKUP($D29,Résultats!$B$2:$AZ$251,K$2,FALSE)</f>
        <v>8.2312551159999998</v>
      </c>
      <c r="L29" s="25">
        <f>VLOOKUP($D29,Résultats!$B$2:$AZ$251,L$2,FALSE)</f>
        <v>9.8989825709999995</v>
      </c>
      <c r="M29" s="25">
        <f>VLOOKUP($D29,Résultats!$B$2:$AZ$251,M$2,FALSE)</f>
        <v>11.75950016</v>
      </c>
      <c r="N29" s="25">
        <f>VLOOKUP($D29,Résultats!$B$2:$AZ$251,N$2,FALSE)</f>
        <v>13.964544419999999</v>
      </c>
      <c r="O29" s="25">
        <f>VLOOKUP($D29,Résultats!$B$2:$AZ$251,O$2,FALSE)</f>
        <v>17.03623679</v>
      </c>
      <c r="P29" s="25">
        <f>VLOOKUP($D29,Résultats!$B$2:$AZ$251,P$2,FALSE)</f>
        <v>20.665865100000001</v>
      </c>
      <c r="Q29" s="25">
        <f>VLOOKUP($D29,Résultats!$B$2:$AZ$251,Q$2,FALSE)</f>
        <v>24.81402765</v>
      </c>
      <c r="R29" s="25">
        <f>VLOOKUP($D29,Résultats!$B$2:$AZ$251,R$2,FALSE)</f>
        <v>29.453107979999999</v>
      </c>
      <c r="S29" s="25">
        <f>VLOOKUP($D29,Résultats!$B$2:$AZ$251,S$2,FALSE)</f>
        <v>34.600104180000002</v>
      </c>
      <c r="T29" s="25">
        <f>VLOOKUP($D29,Résultats!$B$2:$AZ$251,T$2,FALSE)</f>
        <v>40.195265740000004</v>
      </c>
      <c r="U29" s="25">
        <f>VLOOKUP($D29,Résultats!$B$2:$AZ$251,U$2,FALSE)</f>
        <v>46.270646960000001</v>
      </c>
      <c r="V29" s="25">
        <f>VLOOKUP($D29,Résultats!$B$2:$AZ$251,V$2,FALSE)</f>
        <v>52.807962860000004</v>
      </c>
      <c r="W29" s="25">
        <f>VLOOKUP($D29,Résultats!$B$2:$AZ$251,W$2,FALSE)</f>
        <v>59.783032230000003</v>
      </c>
      <c r="X29" s="25">
        <f>VLOOKUP($D29,Résultats!$B$2:$AZ$251,X$2,FALSE)</f>
        <v>67.173300999999995</v>
      </c>
      <c r="Y29" s="25">
        <f>VLOOKUP($D29,Résultats!$B$2:$AZ$251,Y$2,FALSE)</f>
        <v>74.843134910000003</v>
      </c>
      <c r="Z29" s="25">
        <f>VLOOKUP($D29,Résultats!$B$2:$AZ$251,Z$2,FALSE)</f>
        <v>82.80201624</v>
      </c>
      <c r="AA29" s="25">
        <f>VLOOKUP($D29,Résultats!$B$2:$AZ$251,AA$2,FALSE)</f>
        <v>90.969600940000007</v>
      </c>
      <c r="AB29" s="25">
        <f>VLOOKUP($D29,Résultats!$B$2:$AZ$251,AB$2,FALSE)</f>
        <v>99.265760790000002</v>
      </c>
      <c r="AC29" s="25">
        <f>VLOOKUP($D29,Résultats!$B$2:$AZ$251,AC$2,FALSE)</f>
        <v>107.59932240000001</v>
      </c>
      <c r="AD29" s="25">
        <f>VLOOKUP($D29,Résultats!$B$2:$AZ$251,AD$2,FALSE)</f>
        <v>116.08711820000001</v>
      </c>
      <c r="AE29" s="25">
        <f>VLOOKUP($D29,Résultats!$B$2:$AZ$251,AE$2,FALSE)</f>
        <v>124.6802732</v>
      </c>
      <c r="AF29" s="25">
        <f>VLOOKUP($D29,Résultats!$B$2:$AZ$251,AF$2,FALSE)</f>
        <v>132.4231072</v>
      </c>
      <c r="AG29" s="25">
        <f>VLOOKUP($D29,Résultats!$B$2:$AZ$251,AG$2,FALSE)</f>
        <v>141.4090698</v>
      </c>
      <c r="AH29" s="25">
        <f>VLOOKUP($D29,Résultats!$B$2:$AZ$251,AH$2,FALSE)</f>
        <v>147.83012629999999</v>
      </c>
      <c r="AI29" s="25">
        <f>VLOOKUP($D29,Résultats!$B$2:$AZ$251,AI$2,FALSE)</f>
        <v>154.39254790000001</v>
      </c>
      <c r="AJ29" s="25">
        <f>VLOOKUP($D29,Résultats!$B$2:$AZ$251,AJ$2,FALSE)</f>
        <v>162.5754034</v>
      </c>
      <c r="AK29" s="25">
        <f>VLOOKUP($D29,Résultats!$B$2:$AZ$251,AK$2,FALSE)</f>
        <v>168.11816239999999</v>
      </c>
      <c r="AL29" s="25">
        <f>VLOOKUP($D29,Résultats!$B$2:$AZ$251,AL$2,FALSE)</f>
        <v>173.87456209999999</v>
      </c>
      <c r="AM29" s="102">
        <f>VLOOKUP($D29,Résultats!$B$2:$AZ$251,AM$2,FALSE)</f>
        <v>181.93230120000001</v>
      </c>
    </row>
    <row r="30" spans="1:39" x14ac:dyDescent="0.3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0.71810892390000003</v>
      </c>
      <c r="G30" s="25">
        <f>VLOOKUP($D30,Résultats!$B$2:$AZ$251,G$2,FALSE)</f>
        <v>1.3291486029999999</v>
      </c>
      <c r="H30" s="25">
        <f>VLOOKUP($D30,Résultats!$B$2:$AZ$251,H$2,FALSE)</f>
        <v>1.59528577</v>
      </c>
      <c r="I30" s="25">
        <f>VLOOKUP($D30,Résultats!$B$2:$AZ$251,I$2,FALSE)</f>
        <v>3.127454212</v>
      </c>
      <c r="J30" s="25">
        <f>VLOOKUP($D30,Résultats!$B$2:$AZ$251,J$2,FALSE)</f>
        <v>5.5226763859999997</v>
      </c>
      <c r="K30" s="25">
        <f>VLOOKUP($D30,Résultats!$B$2:$AZ$251,K$2,FALSE)</f>
        <v>9.3059146720000001</v>
      </c>
      <c r="L30" s="25">
        <f>VLOOKUP($D30,Résultats!$B$2:$AZ$251,L$2,FALSE)</f>
        <v>10.56552235</v>
      </c>
      <c r="M30" s="25">
        <f>VLOOKUP($D30,Résultats!$B$2:$AZ$251,M$2,FALSE)</f>
        <v>11.851403960000001</v>
      </c>
      <c r="N30" s="25">
        <f>VLOOKUP($D30,Résultats!$B$2:$AZ$251,N$2,FALSE)</f>
        <v>13.294948679999999</v>
      </c>
      <c r="O30" s="25">
        <f>VLOOKUP($D30,Résultats!$B$2:$AZ$251,O$2,FALSE)</f>
        <v>15.35147714</v>
      </c>
      <c r="P30" s="25">
        <f>VLOOKUP($D30,Résultats!$B$2:$AZ$251,P$2,FALSE)</f>
        <v>17.667181889999998</v>
      </c>
      <c r="Q30" s="25">
        <f>VLOOKUP($D30,Résultats!$B$2:$AZ$251,Q$2,FALSE)</f>
        <v>20.174675730000001</v>
      </c>
      <c r="R30" s="25">
        <f>VLOOKUP($D30,Résultats!$B$2:$AZ$251,R$2,FALSE)</f>
        <v>22.824533150000001</v>
      </c>
      <c r="S30" s="25">
        <f>VLOOKUP($D30,Résultats!$B$2:$AZ$251,S$2,FALSE)</f>
        <v>25.60575863</v>
      </c>
      <c r="T30" s="25">
        <f>VLOOKUP($D30,Résultats!$B$2:$AZ$251,T$2,FALSE)</f>
        <v>28.45238217</v>
      </c>
      <c r="U30" s="25">
        <f>VLOOKUP($D30,Résultats!$B$2:$AZ$251,U$2,FALSE)</f>
        <v>31.36384807</v>
      </c>
      <c r="V30" s="25">
        <f>VLOOKUP($D30,Résultats!$B$2:$AZ$251,V$2,FALSE)</f>
        <v>34.30160549</v>
      </c>
      <c r="W30" s="25">
        <f>VLOOKUP($D30,Résultats!$B$2:$AZ$251,W$2,FALSE)</f>
        <v>37.224957860000004</v>
      </c>
      <c r="X30" s="25">
        <f>VLOOKUP($D30,Résultats!$B$2:$AZ$251,X$2,FALSE)</f>
        <v>40.095548639999997</v>
      </c>
      <c r="Y30" s="25">
        <f>VLOOKUP($D30,Résultats!$B$2:$AZ$251,Y$2,FALSE)</f>
        <v>42.81418257</v>
      </c>
      <c r="Z30" s="25">
        <f>VLOOKUP($D30,Résultats!$B$2:$AZ$251,Z$2,FALSE)</f>
        <v>45.374738440000002</v>
      </c>
      <c r="AA30" s="25">
        <f>VLOOKUP($D30,Résultats!$B$2:$AZ$251,AA$2,FALSE)</f>
        <v>47.720627729999997</v>
      </c>
      <c r="AB30" s="25">
        <f>VLOOKUP($D30,Résultats!$B$2:$AZ$251,AB$2,FALSE)</f>
        <v>49.80050799</v>
      </c>
      <c r="AC30" s="25">
        <f>VLOOKUP($D30,Résultats!$B$2:$AZ$251,AC$2,FALSE)</f>
        <v>51.571994429999997</v>
      </c>
      <c r="AD30" s="25">
        <f>VLOOKUP($D30,Résultats!$B$2:$AZ$251,AD$2,FALSE)</f>
        <v>53.064813479999998</v>
      </c>
      <c r="AE30" s="25">
        <f>VLOOKUP($D30,Résultats!$B$2:$AZ$251,AE$2,FALSE)</f>
        <v>54.387752560000003</v>
      </c>
      <c r="AF30" s="25">
        <f>VLOOKUP($D30,Résultats!$B$2:$AZ$251,AF$2,FALSE)</f>
        <v>54.753190269999997</v>
      </c>
      <c r="AG30" s="25">
        <f>VLOOKUP($D30,Résultats!$B$2:$AZ$251,AG$2,FALSE)</f>
        <v>56.064299230000003</v>
      </c>
      <c r="AH30" s="25">
        <f>VLOOKUP($D30,Résultats!$B$2:$AZ$251,AH$2,FALSE)</f>
        <v>55.049045069999998</v>
      </c>
      <c r="AI30" s="25">
        <f>VLOOKUP($D30,Résultats!$B$2:$AZ$251,AI$2,FALSE)</f>
        <v>53.981105130000003</v>
      </c>
      <c r="AJ30" s="25">
        <f>VLOOKUP($D30,Résultats!$B$2:$AZ$251,AJ$2,FALSE)</f>
        <v>53.961166710000001</v>
      </c>
      <c r="AK30" s="25">
        <f>VLOOKUP($D30,Résultats!$B$2:$AZ$251,AK$2,FALSE)</f>
        <v>51.783889989999999</v>
      </c>
      <c r="AL30" s="25">
        <f>VLOOKUP($D30,Résultats!$B$2:$AZ$251,AL$2,FALSE)</f>
        <v>49.603794190000002</v>
      </c>
      <c r="AM30" s="102">
        <f>VLOOKUP($D30,Résultats!$B$2:$AZ$251,AM$2,FALSE)</f>
        <v>48.806357679999998</v>
      </c>
    </row>
    <row r="31" spans="1:39" x14ac:dyDescent="0.3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15.696134259999999</v>
      </c>
      <c r="G31" s="25">
        <f>VLOOKUP($D31,Résultats!$B$2:$AZ$251,G$2,FALSE)</f>
        <v>28.693083470000001</v>
      </c>
      <c r="H31" s="25">
        <f>VLOOKUP($D31,Résultats!$B$2:$AZ$251,H$2,FALSE)</f>
        <v>34.33232546</v>
      </c>
      <c r="I31" s="25">
        <f>VLOOKUP($D31,Résultats!$B$2:$AZ$251,I$2,FALSE)</f>
        <v>67.156313470000001</v>
      </c>
      <c r="J31" s="25">
        <f>VLOOKUP($D31,Résultats!$B$2:$AZ$251,J$2,FALSE)</f>
        <v>118.41360570000001</v>
      </c>
      <c r="K31" s="25">
        <f>VLOOKUP($D31,Résultats!$B$2:$AZ$251,K$2,FALSE)</f>
        <v>199.4310614</v>
      </c>
      <c r="L31" s="25">
        <f>VLOOKUP($D31,Résultats!$B$2:$AZ$251,L$2,FALSE)</f>
        <v>226.58011479999999</v>
      </c>
      <c r="M31" s="25">
        <f>VLOOKUP($D31,Résultats!$B$2:$AZ$251,M$2,FALSE)</f>
        <v>254.6749284</v>
      </c>
      <c r="N31" s="25">
        <f>VLOOKUP($D31,Résultats!$B$2:$AZ$251,N$2,FALSE)</f>
        <v>286.70483189999999</v>
      </c>
      <c r="O31" s="25">
        <f>VLOOKUP($D31,Résultats!$B$2:$AZ$251,O$2,FALSE)</f>
        <v>332.70654409999997</v>
      </c>
      <c r="P31" s="25">
        <f>VLOOKUP($D31,Résultats!$B$2:$AZ$251,P$2,FALSE)</f>
        <v>385.32873189999998</v>
      </c>
      <c r="Q31" s="25">
        <f>VLOOKUP($D31,Résultats!$B$2:$AZ$251,Q$2,FALSE)</f>
        <v>443.36405580000002</v>
      </c>
      <c r="R31" s="25">
        <f>VLOOKUP($D31,Résultats!$B$2:$AZ$251,R$2,FALSE)</f>
        <v>505.98520939999997</v>
      </c>
      <c r="S31" s="25">
        <f>VLOOKUP($D31,Résultats!$B$2:$AZ$251,S$2,FALSE)</f>
        <v>573.21178320000001</v>
      </c>
      <c r="T31" s="25">
        <f>VLOOKUP($D31,Résultats!$B$2:$AZ$251,T$2,FALSE)</f>
        <v>643.83285220000005</v>
      </c>
      <c r="U31" s="25">
        <f>VLOOKUP($D31,Résultats!$B$2:$AZ$251,U$2,FALSE)</f>
        <v>718.12704540000004</v>
      </c>
      <c r="V31" s="25">
        <f>VLOOKUP($D31,Résultats!$B$2:$AZ$251,V$2,FALSE)</f>
        <v>795.54452579999997</v>
      </c>
      <c r="W31" s="25">
        <f>VLOOKUP($D31,Résultats!$B$2:$AZ$251,W$2,FALSE)</f>
        <v>875.49384190000001</v>
      </c>
      <c r="X31" s="25">
        <f>VLOOKUP($D31,Résultats!$B$2:$AZ$251,X$2,FALSE)</f>
        <v>957.44809429999998</v>
      </c>
      <c r="Y31" s="25">
        <f>VLOOKUP($D31,Résultats!$B$2:$AZ$251,Y$2,FALSE)</f>
        <v>1039.386802</v>
      </c>
      <c r="Z31" s="25">
        <f>VLOOKUP($D31,Résultats!$B$2:$AZ$251,Z$2,FALSE)</f>
        <v>1121.4641349999999</v>
      </c>
      <c r="AA31" s="25">
        <f>VLOOKUP($D31,Résultats!$B$2:$AZ$251,AA$2,FALSE)</f>
        <v>1202.6067969999999</v>
      </c>
      <c r="AB31" s="25">
        <f>VLOOKUP($D31,Résultats!$B$2:$AZ$251,AB$2,FALSE)</f>
        <v>1281.823666</v>
      </c>
      <c r="AC31" s="25">
        <f>VLOOKUP($D31,Résultats!$B$2:$AZ$251,AC$2,FALSE)</f>
        <v>1358.1759300000001</v>
      </c>
      <c r="AD31" s="25">
        <f>VLOOKUP($D31,Résultats!$B$2:$AZ$251,AD$2,FALSE)</f>
        <v>1433.001712</v>
      </c>
      <c r="AE31" s="25">
        <f>VLOOKUP($D31,Résultats!$B$2:$AZ$251,AE$2,FALSE)</f>
        <v>1507.4747339999999</v>
      </c>
      <c r="AF31" s="25">
        <f>VLOOKUP($D31,Résultats!$B$2:$AZ$251,AF$2,FALSE)</f>
        <v>1565.8221699999999</v>
      </c>
      <c r="AG31" s="25">
        <f>VLOOKUP($D31,Résultats!$B$2:$AZ$251,AG$2,FALSE)</f>
        <v>1644.847739</v>
      </c>
      <c r="AH31" s="25">
        <f>VLOOKUP($D31,Résultats!$B$2:$AZ$251,AH$2,FALSE)</f>
        <v>1680.622073</v>
      </c>
      <c r="AI31" s="25">
        <f>VLOOKUP($D31,Résultats!$B$2:$AZ$251,AI$2,FALSE)</f>
        <v>1718.432722</v>
      </c>
      <c r="AJ31" s="25">
        <f>VLOOKUP($D31,Résultats!$B$2:$AZ$251,AJ$2,FALSE)</f>
        <v>1780.4362819999999</v>
      </c>
      <c r="AK31" s="25">
        <f>VLOOKUP($D31,Résultats!$B$2:$AZ$251,AK$2,FALSE)</f>
        <v>1802.1796790000001</v>
      </c>
      <c r="AL31" s="25">
        <f>VLOOKUP($D31,Résultats!$B$2:$AZ$251,AL$2,FALSE)</f>
        <v>1827.2713080000001</v>
      </c>
      <c r="AM31" s="102">
        <f>VLOOKUP($D31,Résultats!$B$2:$AZ$251,AM$2,FALSE)</f>
        <v>1884.4094749999999</v>
      </c>
    </row>
    <row r="32" spans="1:39" x14ac:dyDescent="0.3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5.9529709710000001</v>
      </c>
      <c r="G32" s="25">
        <f>VLOOKUP($D32,Résultats!$B$2:$AZ$251,G$2,FALSE)</f>
        <v>10.737936700000001</v>
      </c>
      <c r="H32" s="25">
        <f>VLOOKUP($D32,Résultats!$B$2:$AZ$251,H$2,FALSE)</f>
        <v>12.784535719999999</v>
      </c>
      <c r="I32" s="25">
        <f>VLOOKUP($D32,Résultats!$B$2:$AZ$251,I$2,FALSE)</f>
        <v>24.88417346</v>
      </c>
      <c r="J32" s="25">
        <f>VLOOKUP($D32,Résultats!$B$2:$AZ$251,J$2,FALSE)</f>
        <v>43.642960530000003</v>
      </c>
      <c r="K32" s="25">
        <f>VLOOKUP($D32,Résultats!$B$2:$AZ$251,K$2,FALSE)</f>
        <v>73.085129440000003</v>
      </c>
      <c r="L32" s="25">
        <f>VLOOKUP($D32,Résultats!$B$2:$AZ$251,L$2,FALSE)</f>
        <v>82.539460070000004</v>
      </c>
      <c r="M32" s="25">
        <f>VLOOKUP($D32,Résultats!$B$2:$AZ$251,M$2,FALSE)</f>
        <v>92.202331200000003</v>
      </c>
      <c r="N32" s="25">
        <f>VLOOKUP($D32,Résultats!$B$2:$AZ$251,N$2,FALSE)</f>
        <v>103.1445521</v>
      </c>
      <c r="O32" s="25">
        <f>VLOOKUP($D32,Résultats!$B$2:$AZ$251,O$2,FALSE)</f>
        <v>118.948207</v>
      </c>
      <c r="P32" s="25">
        <f>VLOOKUP($D32,Résultats!$B$2:$AZ$251,P$2,FALSE)</f>
        <v>136.92582179999999</v>
      </c>
      <c r="Q32" s="25">
        <f>VLOOKUP($D32,Résultats!$B$2:$AZ$251,Q$2,FALSE)</f>
        <v>156.62752409999999</v>
      </c>
      <c r="R32" s="25">
        <f>VLOOKUP($D32,Résultats!$B$2:$AZ$251,R$2,FALSE)</f>
        <v>177.74643140000001</v>
      </c>
      <c r="S32" s="25">
        <f>VLOOKUP($D32,Résultats!$B$2:$AZ$251,S$2,FALSE)</f>
        <v>200.2775723</v>
      </c>
      <c r="T32" s="25">
        <f>VLOOKUP($D32,Résultats!$B$2:$AZ$251,T$2,FALSE)</f>
        <v>223.78845089999999</v>
      </c>
      <c r="U32" s="25">
        <f>VLOOKUP($D32,Résultats!$B$2:$AZ$251,U$2,FALSE)</f>
        <v>248.36563090000001</v>
      </c>
      <c r="V32" s="25">
        <f>VLOOKUP($D32,Résultats!$B$2:$AZ$251,V$2,FALSE)</f>
        <v>273.80685990000001</v>
      </c>
      <c r="W32" s="25">
        <f>VLOOKUP($D32,Résultats!$B$2:$AZ$251,W$2,FALSE)</f>
        <v>299.8986721</v>
      </c>
      <c r="X32" s="25">
        <f>VLOOKUP($D32,Résultats!$B$2:$AZ$251,X$2,FALSE)</f>
        <v>326.45251969999998</v>
      </c>
      <c r="Y32" s="25">
        <f>VLOOKUP($D32,Résultats!$B$2:$AZ$251,Y$2,FALSE)</f>
        <v>352.77802600000001</v>
      </c>
      <c r="Z32" s="25">
        <f>VLOOKUP($D32,Résultats!$B$2:$AZ$251,Z$2,FALSE)</f>
        <v>378.93284629999999</v>
      </c>
      <c r="AA32" s="25">
        <f>VLOOKUP($D32,Résultats!$B$2:$AZ$251,AA$2,FALSE)</f>
        <v>404.55944030000001</v>
      </c>
      <c r="AB32" s="25">
        <f>VLOOKUP($D32,Résultats!$B$2:$AZ$251,AB$2,FALSE)</f>
        <v>429.33309059999999</v>
      </c>
      <c r="AC32" s="25">
        <f>VLOOKUP($D32,Résultats!$B$2:$AZ$251,AC$2,FALSE)</f>
        <v>452.958955</v>
      </c>
      <c r="AD32" s="25">
        <f>VLOOKUP($D32,Résultats!$B$2:$AZ$251,AD$2,FALSE)</f>
        <v>475.87958909999998</v>
      </c>
      <c r="AE32" s="25">
        <f>VLOOKUP($D32,Résultats!$B$2:$AZ$251,AE$2,FALSE)</f>
        <v>498.60259239999999</v>
      </c>
      <c r="AF32" s="25">
        <f>VLOOKUP($D32,Résultats!$B$2:$AZ$251,AF$2,FALSE)</f>
        <v>515.64456919999998</v>
      </c>
      <c r="AG32" s="25">
        <f>VLOOKUP($D32,Résultats!$B$2:$AZ$251,AG$2,FALSE)</f>
        <v>539.91136089999998</v>
      </c>
      <c r="AH32" s="25">
        <f>VLOOKUP($D32,Résultats!$B$2:$AZ$251,AH$2,FALSE)</f>
        <v>549.13908200000003</v>
      </c>
      <c r="AI32" s="25">
        <f>VLOOKUP($D32,Résultats!$B$2:$AZ$251,AI$2,FALSE)</f>
        <v>559.10473520000005</v>
      </c>
      <c r="AJ32" s="25">
        <f>VLOOKUP($D32,Résultats!$B$2:$AZ$251,AJ$2,FALSE)</f>
        <v>577.38235689999999</v>
      </c>
      <c r="AK32" s="25">
        <f>VLOOKUP($D32,Résultats!$B$2:$AZ$251,AK$2,FALSE)</f>
        <v>581.89930900000002</v>
      </c>
      <c r="AL32" s="25">
        <f>VLOOKUP($D32,Résultats!$B$2:$AZ$251,AL$2,FALSE)</f>
        <v>587.62084860000004</v>
      </c>
      <c r="AM32" s="102">
        <f>VLOOKUP($D32,Résultats!$B$2:$AZ$251,AM$2,FALSE)</f>
        <v>604.20551680000005</v>
      </c>
    </row>
    <row r="33" spans="2:39" x14ac:dyDescent="0.3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3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0.89014863460000004</v>
      </c>
      <c r="G34" s="55">
        <f>VLOOKUP($D34,Résultats!$B$2:$AZ$251,G$2,FALSE)</f>
        <v>1.55614951</v>
      </c>
      <c r="H34" s="55">
        <f>VLOOKUP($D34,Résultats!$B$2:$AZ$251,H$2,FALSE)</f>
        <v>1.8331899679999999</v>
      </c>
      <c r="I34" s="55">
        <f>VLOOKUP($D34,Résultats!$B$2:$AZ$251,I$2,FALSE)</f>
        <v>3.5328157390000001</v>
      </c>
      <c r="J34" s="55">
        <f>VLOOKUP($D34,Résultats!$B$2:$AZ$251,J$2,FALSE)</f>
        <v>6.1334612460000004</v>
      </c>
      <c r="K34" s="55">
        <f>VLOOKUP($D34,Résultats!$B$2:$AZ$251,K$2,FALSE)</f>
        <v>10.16814724</v>
      </c>
      <c r="L34" s="55">
        <f>VLOOKUP($D34,Résultats!$B$2:$AZ$251,L$2,FALSE)</f>
        <v>11.3719055</v>
      </c>
      <c r="M34" s="55">
        <f>VLOOKUP($D34,Résultats!$B$2:$AZ$251,M$2,FALSE)</f>
        <v>12.58643994</v>
      </c>
      <c r="N34" s="55">
        <f>VLOOKUP($D34,Résultats!$B$2:$AZ$251,N$2,FALSE)</f>
        <v>13.96035831</v>
      </c>
      <c r="O34" s="55">
        <f>VLOOKUP($D34,Résultats!$B$2:$AZ$251,O$2,FALSE)</f>
        <v>15.97798592</v>
      </c>
      <c r="P34" s="55">
        <f>VLOOKUP($D34,Résultats!$B$2:$AZ$251,P$2,FALSE)</f>
        <v>18.273182330000001</v>
      </c>
      <c r="Q34" s="55">
        <f>VLOOKUP($D34,Résultats!$B$2:$AZ$251,Q$2,FALSE)</f>
        <v>20.787411779999999</v>
      </c>
      <c r="R34" s="55">
        <f>VLOOKUP($D34,Résultats!$B$2:$AZ$251,R$2,FALSE)</f>
        <v>23.482203420000001</v>
      </c>
      <c r="S34" s="55">
        <f>VLOOKUP($D34,Résultats!$B$2:$AZ$251,S$2,FALSE)</f>
        <v>26.359379140000001</v>
      </c>
      <c r="T34" s="55">
        <f>VLOOKUP($D34,Résultats!$B$2:$AZ$251,T$2,FALSE)</f>
        <v>29.36461435</v>
      </c>
      <c r="U34" s="55">
        <f>VLOOKUP($D34,Résultats!$B$2:$AZ$251,U$2,FALSE)</f>
        <v>32.511785060000001</v>
      </c>
      <c r="V34" s="55">
        <f>VLOOKUP($D34,Résultats!$B$2:$AZ$251,V$2,FALSE)</f>
        <v>35.776945169999998</v>
      </c>
      <c r="W34" s="55">
        <f>VLOOKUP($D34,Résultats!$B$2:$AZ$251,W$2,FALSE)</f>
        <v>39.135020060000002</v>
      </c>
      <c r="X34" s="55">
        <f>VLOOKUP($D34,Résultats!$B$2:$AZ$251,X$2,FALSE)</f>
        <v>42.564434089999999</v>
      </c>
      <c r="Y34" s="55">
        <f>VLOOKUP($D34,Résultats!$B$2:$AZ$251,Y$2,FALSE)</f>
        <v>45.978401750000003</v>
      </c>
      <c r="Z34" s="55">
        <f>VLOOKUP($D34,Résultats!$B$2:$AZ$251,Z$2,FALSE)</f>
        <v>49.387627260000002</v>
      </c>
      <c r="AA34" s="55">
        <f>VLOOKUP($D34,Résultats!$B$2:$AZ$251,AA$2,FALSE)</f>
        <v>52.748475220000003</v>
      </c>
      <c r="AB34" s="55">
        <f>VLOOKUP($D34,Résultats!$B$2:$AZ$251,AB$2,FALSE)</f>
        <v>56.021332389999998</v>
      </c>
      <c r="AC34" s="55">
        <f>VLOOKUP($D34,Résultats!$B$2:$AZ$251,AC$2,FALSE)</f>
        <v>59.169840739999998</v>
      </c>
      <c r="AD34" s="55">
        <f>VLOOKUP($D34,Résultats!$B$2:$AZ$251,AD$2,FALSE)</f>
        <v>62.254523030000001</v>
      </c>
      <c r="AE34" s="55">
        <f>VLOOKUP($D34,Résultats!$B$2:$AZ$251,AE$2,FALSE)</f>
        <v>65.337561699999995</v>
      </c>
      <c r="AF34" s="55">
        <f>VLOOKUP($D34,Résultats!$B$2:$AZ$251,AF$2,FALSE)</f>
        <v>67.71873454</v>
      </c>
      <c r="AG34" s="55">
        <f>VLOOKUP($D34,Résultats!$B$2:$AZ$251,AG$2,FALSE)</f>
        <v>71.037967640000005</v>
      </c>
      <c r="AH34" s="55">
        <f>VLOOKUP($D34,Résultats!$B$2:$AZ$251,AH$2,FALSE)</f>
        <v>72.466566549999996</v>
      </c>
      <c r="AI34" s="55">
        <f>VLOOKUP($D34,Résultats!$B$2:$AZ$251,AI$2,FALSE)</f>
        <v>74.012884619999994</v>
      </c>
      <c r="AJ34" s="55">
        <f>VLOOKUP($D34,Résultats!$B$2:$AZ$251,AJ$2,FALSE)</f>
        <v>76.634957040000003</v>
      </c>
      <c r="AK34" s="55">
        <f>VLOOKUP($D34,Résultats!$B$2:$AZ$251,AK$2,FALSE)</f>
        <v>77.531316660000002</v>
      </c>
      <c r="AL34" s="55">
        <f>VLOOKUP($D34,Résultats!$B$2:$AZ$251,AL$2,FALSE)</f>
        <v>78.600408419999894</v>
      </c>
      <c r="AM34" s="214">
        <f>VLOOKUP($D34,Résultats!$B$2:$AZ$251,AM$2,FALSE)</f>
        <v>81.067792839999996</v>
      </c>
    </row>
    <row r="35" spans="2:39" x14ac:dyDescent="0.3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2898.6073139999999</v>
      </c>
      <c r="J35" s="53">
        <f>VLOOKUP($D35,Résultats!$B$2:$AZ$251,J$2,FALSE)</f>
        <v>2804.4347680000001</v>
      </c>
      <c r="K35" s="53">
        <f>VLOOKUP($D35,Résultats!$B$2:$AZ$251,K$2,FALSE)</f>
        <v>2568.0103509999999</v>
      </c>
      <c r="L35" s="53">
        <f>VLOOKUP($D35,Résultats!$B$2:$AZ$251,L$2,FALSE)</f>
        <v>2490.9855849999999</v>
      </c>
      <c r="M35" s="53">
        <f>VLOOKUP($D35,Résultats!$B$2:$AZ$251,M$2,FALSE)</f>
        <v>2390.0459989999999</v>
      </c>
      <c r="N35" s="53">
        <f>VLOOKUP($D35,Résultats!$B$2:$AZ$251,N$2,FALSE)</f>
        <v>2296.1879239999998</v>
      </c>
      <c r="O35" s="53">
        <f>VLOOKUP($D35,Résultats!$B$2:$AZ$251,O$2,FALSE)</f>
        <v>2272.971082</v>
      </c>
      <c r="P35" s="53">
        <f>VLOOKUP($D35,Résultats!$B$2:$AZ$251,P$2,FALSE)</f>
        <v>2244.280115</v>
      </c>
      <c r="Q35" s="53">
        <f>VLOOKUP($D35,Résultats!$B$2:$AZ$251,Q$2,FALSE)</f>
        <v>2200.0058410000001</v>
      </c>
      <c r="R35" s="53">
        <f>VLOOKUP($D35,Résultats!$B$2:$AZ$251,R$2,FALSE)</f>
        <v>2137.383867</v>
      </c>
      <c r="S35" s="53">
        <f>VLOOKUP($D35,Résultats!$B$2:$AZ$251,S$2,FALSE)</f>
        <v>2059.5279180000002</v>
      </c>
      <c r="T35" s="53">
        <f>VLOOKUP($D35,Résultats!$B$2:$AZ$251,T$2,FALSE)</f>
        <v>1965.7329830000001</v>
      </c>
      <c r="U35" s="53">
        <f>VLOOKUP($D35,Résultats!$B$2:$AZ$251,U$2,FALSE)</f>
        <v>1861.285899</v>
      </c>
      <c r="V35" s="53">
        <f>VLOOKUP($D35,Résultats!$B$2:$AZ$251,V$2,FALSE)</f>
        <v>1748.524011</v>
      </c>
      <c r="W35" s="53">
        <f>VLOOKUP($D35,Résultats!$B$2:$AZ$251,W$2,FALSE)</f>
        <v>1629.920914</v>
      </c>
      <c r="X35" s="53">
        <f>VLOOKUP($D35,Résultats!$B$2:$AZ$251,X$2,FALSE)</f>
        <v>1508.08782</v>
      </c>
      <c r="Y35" s="53">
        <f>VLOOKUP($D35,Résultats!$B$2:$AZ$251,Y$2,FALSE)</f>
        <v>1383.447684</v>
      </c>
      <c r="Z35" s="53">
        <f>VLOOKUP($D35,Résultats!$B$2:$AZ$251,Z$2,FALSE)</f>
        <v>1259.8301059999999</v>
      </c>
      <c r="AA35" s="53">
        <f>VLOOKUP($D35,Résultats!$B$2:$AZ$251,AA$2,FALSE)</f>
        <v>1138.825728</v>
      </c>
      <c r="AB35" s="53">
        <f>VLOOKUP($D35,Résultats!$B$2:$AZ$251,AB$2,FALSE)</f>
        <v>1021.98001</v>
      </c>
      <c r="AC35" s="53">
        <f>VLOOKUP($D35,Résultats!$B$2:$AZ$251,AC$2,FALSE)</f>
        <v>910.61628040000005</v>
      </c>
      <c r="AD35" s="53">
        <f>VLOOKUP($D35,Résultats!$B$2:$AZ$251,AD$2,FALSE)</f>
        <v>807.06485720000001</v>
      </c>
      <c r="AE35" s="53">
        <f>VLOOKUP($D35,Résultats!$B$2:$AZ$251,AE$2,FALSE)</f>
        <v>712.32614130000002</v>
      </c>
      <c r="AF35" s="53">
        <f>VLOOKUP($D35,Résultats!$B$2:$AZ$251,AF$2,FALSE)</f>
        <v>620.32413480000002</v>
      </c>
      <c r="AG35" s="53">
        <f>VLOOKUP($D35,Résultats!$B$2:$AZ$251,AG$2,FALSE)</f>
        <v>545.44543720000001</v>
      </c>
      <c r="AH35" s="53">
        <f>VLOOKUP($D35,Résultats!$B$2:$AZ$251,AH$2,FALSE)</f>
        <v>466.53607090000003</v>
      </c>
      <c r="AI35" s="53">
        <f>VLOOKUP($D35,Résultats!$B$2:$AZ$251,AI$2,FALSE)</f>
        <v>398.98313780000001</v>
      </c>
      <c r="AJ35" s="53">
        <f>VLOOKUP($D35,Résultats!$B$2:$AZ$251,AJ$2,FALSE)</f>
        <v>345.2933979</v>
      </c>
      <c r="AK35" s="53">
        <f>VLOOKUP($D35,Résultats!$B$2:$AZ$251,AK$2,FALSE)</f>
        <v>292.02332280000002</v>
      </c>
      <c r="AL35" s="53">
        <f>VLOOKUP($D35,Résultats!$B$2:$AZ$251,AL$2,FALSE)</f>
        <v>247.23228309999999</v>
      </c>
      <c r="AM35" s="213">
        <f>VLOOKUP($D35,Résultats!$B$2:$AZ$251,AM$2,FALSE)</f>
        <v>212.63337630000001</v>
      </c>
    </row>
    <row r="36" spans="2:39" x14ac:dyDescent="0.3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82.418369940000005</v>
      </c>
      <c r="G36" s="25">
        <f>VLOOKUP($D36,Résultats!$B$2:$AZ$251,G$2,FALSE)</f>
        <v>123.9714946</v>
      </c>
      <c r="H36" s="25">
        <f>VLOOKUP($D36,Résultats!$B$2:$AZ$251,H$2,FALSE)</f>
        <v>126.841374</v>
      </c>
      <c r="I36" s="25">
        <f>VLOOKUP($D36,Résultats!$B$2:$AZ$251,I$2,FALSE)</f>
        <v>165.30577020000001</v>
      </c>
      <c r="J36" s="25">
        <f>VLOOKUP($D36,Résultats!$B$2:$AZ$251,J$2,FALSE)</f>
        <v>145.29949439999999</v>
      </c>
      <c r="K36" s="25">
        <f>VLOOKUP($D36,Résultats!$B$2:$AZ$251,K$2,FALSE)</f>
        <v>157.882113</v>
      </c>
      <c r="L36" s="25">
        <f>VLOOKUP($D36,Résultats!$B$2:$AZ$251,L$2,FALSE)</f>
        <v>171.37315839999999</v>
      </c>
      <c r="M36" s="25">
        <f>VLOOKUP($D36,Résultats!$B$2:$AZ$251,M$2,FALSE)</f>
        <v>184.69760529999999</v>
      </c>
      <c r="N36" s="25">
        <f>VLOOKUP($D36,Résultats!$B$2:$AZ$251,N$2,FALSE)</f>
        <v>198.1836399</v>
      </c>
      <c r="O36" s="25">
        <f>VLOOKUP($D36,Résultats!$B$2:$AZ$251,O$2,FALSE)</f>
        <v>207.5546847</v>
      </c>
      <c r="P36" s="25">
        <f>VLOOKUP($D36,Résultats!$B$2:$AZ$251,P$2,FALSE)</f>
        <v>212.36608699999999</v>
      </c>
      <c r="Q36" s="25">
        <f>VLOOKUP($D36,Résultats!$B$2:$AZ$251,Q$2,FALSE)</f>
        <v>214.2360616</v>
      </c>
      <c r="R36" s="25">
        <f>VLOOKUP($D36,Résultats!$B$2:$AZ$251,R$2,FALSE)</f>
        <v>213.2622629</v>
      </c>
      <c r="S36" s="25">
        <f>VLOOKUP($D36,Résultats!$B$2:$AZ$251,S$2,FALSE)</f>
        <v>210.07122659999999</v>
      </c>
      <c r="T36" s="25">
        <f>VLOOKUP($D36,Résultats!$B$2:$AZ$251,T$2,FALSE)</f>
        <v>204.8460346</v>
      </c>
      <c r="U36" s="25">
        <f>VLOOKUP($D36,Résultats!$B$2:$AZ$251,U$2,FALSE)</f>
        <v>198.19112340000001</v>
      </c>
      <c r="V36" s="25">
        <f>VLOOKUP($D36,Résultats!$B$2:$AZ$251,V$2,FALSE)</f>
        <v>190.33204409999999</v>
      </c>
      <c r="W36" s="25">
        <f>VLOOKUP($D36,Résultats!$B$2:$AZ$251,W$2,FALSE)</f>
        <v>181.48466880000001</v>
      </c>
      <c r="X36" s="25">
        <f>VLOOKUP($D36,Résultats!$B$2:$AZ$251,X$2,FALSE)</f>
        <v>171.84578440000001</v>
      </c>
      <c r="Y36" s="25">
        <f>VLOOKUP($D36,Résultats!$B$2:$AZ$251,Y$2,FALSE)</f>
        <v>161.71587769999999</v>
      </c>
      <c r="Z36" s="25">
        <f>VLOOKUP($D36,Résultats!$B$2:$AZ$251,Z$2,FALSE)</f>
        <v>151.06187969999999</v>
      </c>
      <c r="AA36" s="25">
        <f>VLOOKUP($D36,Résultats!$B$2:$AZ$251,AA$2,FALSE)</f>
        <v>139.98458350000001</v>
      </c>
      <c r="AB36" s="25">
        <f>VLOOKUP($D36,Résultats!$B$2:$AZ$251,AB$2,FALSE)</f>
        <v>128.7398306</v>
      </c>
      <c r="AC36" s="25">
        <f>VLOOKUP($D36,Résultats!$B$2:$AZ$251,AC$2,FALSE)</f>
        <v>117.50110960000001</v>
      </c>
      <c r="AD36" s="25">
        <f>VLOOKUP($D36,Résultats!$B$2:$AZ$251,AD$2,FALSE)</f>
        <v>106.7603826</v>
      </c>
      <c r="AE36" s="25">
        <f>VLOOKUP($D36,Résultats!$B$2:$AZ$251,AE$2,FALSE)</f>
        <v>96.470653510000005</v>
      </c>
      <c r="AF36" s="25">
        <f>VLOOKUP($D36,Résultats!$B$2:$AZ$251,AF$2,FALSE)</f>
        <v>86.206209279999996</v>
      </c>
      <c r="AG36" s="25">
        <f>VLOOKUP($D36,Résultats!$B$2:$AZ$251,AG$2,FALSE)</f>
        <v>77.291340550000001</v>
      </c>
      <c r="AH36" s="25">
        <f>VLOOKUP($D36,Résultats!$B$2:$AZ$251,AH$2,FALSE)</f>
        <v>67.902803460000001</v>
      </c>
      <c r="AI36" s="25">
        <f>VLOOKUP($D36,Résultats!$B$2:$AZ$251,AI$2,FALSE)</f>
        <v>59.972088759999998</v>
      </c>
      <c r="AJ36" s="25">
        <f>VLOOKUP($D36,Résultats!$B$2:$AZ$251,AJ$2,FALSE)</f>
        <v>53.086992010000003</v>
      </c>
      <c r="AK36" s="25">
        <f>VLOOKUP($D36,Résultats!$B$2:$AZ$251,AK$2,FALSE)</f>
        <v>46.187078730000003</v>
      </c>
      <c r="AL36" s="25">
        <f>VLOOKUP($D36,Résultats!$B$2:$AZ$251,AL$2,FALSE)</f>
        <v>40.367825490000001</v>
      </c>
      <c r="AM36" s="102">
        <f>VLOOKUP($D36,Résultats!$B$2:$AZ$251,AM$2,FALSE)</f>
        <v>35.459500769999998</v>
      </c>
    </row>
    <row r="37" spans="2:39" x14ac:dyDescent="0.3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531.62116949999995</v>
      </c>
      <c r="G37" s="25">
        <f>VLOOKUP($D37,Résultats!$B$2:$AZ$251,G$2,FALSE)</f>
        <v>546.04529149999996</v>
      </c>
      <c r="H37" s="25">
        <f>VLOOKUP($D37,Résultats!$B$2:$AZ$251,H$2,FALSE)</f>
        <v>543.82132730000001</v>
      </c>
      <c r="I37" s="25">
        <f>VLOOKUP($D37,Résultats!$B$2:$AZ$251,I$2,FALSE)</f>
        <v>612.23038020000001</v>
      </c>
      <c r="J37" s="25">
        <f>VLOOKUP($D37,Résultats!$B$2:$AZ$251,J$2,FALSE)</f>
        <v>572.27079600000002</v>
      </c>
      <c r="K37" s="25">
        <f>VLOOKUP($D37,Résultats!$B$2:$AZ$251,K$2,FALSE)</f>
        <v>535.50227400000006</v>
      </c>
      <c r="L37" s="25">
        <f>VLOOKUP($D37,Résultats!$B$2:$AZ$251,L$2,FALSE)</f>
        <v>521.24385159999997</v>
      </c>
      <c r="M37" s="25">
        <f>VLOOKUP($D37,Résultats!$B$2:$AZ$251,M$2,FALSE)</f>
        <v>501.47142179999997</v>
      </c>
      <c r="N37" s="25">
        <f>VLOOKUP($D37,Résultats!$B$2:$AZ$251,N$2,FALSE)</f>
        <v>482.09827660000002</v>
      </c>
      <c r="O37" s="25">
        <f>VLOOKUP($D37,Résultats!$B$2:$AZ$251,O$2,FALSE)</f>
        <v>479.22245759999998</v>
      </c>
      <c r="P37" s="25">
        <f>VLOOKUP($D37,Résultats!$B$2:$AZ$251,P$2,FALSE)</f>
        <v>474.63880640000002</v>
      </c>
      <c r="Q37" s="25">
        <f>VLOOKUP($D37,Résultats!$B$2:$AZ$251,Q$2,FALSE)</f>
        <v>466.62267420000001</v>
      </c>
      <c r="R37" s="25">
        <f>VLOOKUP($D37,Résultats!$B$2:$AZ$251,R$2,FALSE)</f>
        <v>454.51787769999999</v>
      </c>
      <c r="S37" s="25">
        <f>VLOOKUP($D37,Résultats!$B$2:$AZ$251,S$2,FALSE)</f>
        <v>439.00149340000002</v>
      </c>
      <c r="T37" s="25">
        <f>VLOOKUP($D37,Résultats!$B$2:$AZ$251,T$2,FALSE)</f>
        <v>419.9307877</v>
      </c>
      <c r="U37" s="25">
        <f>VLOOKUP($D37,Résultats!$B$2:$AZ$251,U$2,FALSE)</f>
        <v>398.47975179999997</v>
      </c>
      <c r="V37" s="25">
        <f>VLOOKUP($D37,Résultats!$B$2:$AZ$251,V$2,FALSE)</f>
        <v>375.15932090000001</v>
      </c>
      <c r="W37" s="25">
        <f>VLOOKUP($D37,Résultats!$B$2:$AZ$251,W$2,FALSE)</f>
        <v>350.49798720000001</v>
      </c>
      <c r="X37" s="25">
        <f>VLOOKUP($D37,Résultats!$B$2:$AZ$251,X$2,FALSE)</f>
        <v>325.04144439999999</v>
      </c>
      <c r="Y37" s="25">
        <f>VLOOKUP($D37,Résultats!$B$2:$AZ$251,Y$2,FALSE)</f>
        <v>298.77274269999998</v>
      </c>
      <c r="Z37" s="25">
        <f>VLOOKUP($D37,Résultats!$B$2:$AZ$251,Z$2,FALSE)</f>
        <v>272.59384110000002</v>
      </c>
      <c r="AA37" s="25">
        <f>VLOOKUP($D37,Résultats!$B$2:$AZ$251,AA$2,FALSE)</f>
        <v>246.8495332</v>
      </c>
      <c r="AB37" s="25">
        <f>VLOOKUP($D37,Résultats!$B$2:$AZ$251,AB$2,FALSE)</f>
        <v>221.8984471</v>
      </c>
      <c r="AC37" s="25">
        <f>VLOOKUP($D37,Résultats!$B$2:$AZ$251,AC$2,FALSE)</f>
        <v>198.03620380000001</v>
      </c>
      <c r="AD37" s="25">
        <f>VLOOKUP($D37,Résultats!$B$2:$AZ$251,AD$2,FALSE)</f>
        <v>175.7524286</v>
      </c>
      <c r="AE37" s="25">
        <f>VLOOKUP($D37,Résultats!$B$2:$AZ$251,AE$2,FALSE)</f>
        <v>155.3122947</v>
      </c>
      <c r="AF37" s="25">
        <f>VLOOKUP($D37,Résultats!$B$2:$AZ$251,AF$2,FALSE)</f>
        <v>135.4046879</v>
      </c>
      <c r="AG37" s="25">
        <f>VLOOKUP($D37,Résultats!$B$2:$AZ$251,AG$2,FALSE)</f>
        <v>119.195251</v>
      </c>
      <c r="AH37" s="25">
        <f>VLOOKUP($D37,Résultats!$B$2:$AZ$251,AH$2,FALSE)</f>
        <v>102.0371653</v>
      </c>
      <c r="AI37" s="25">
        <f>VLOOKUP($D37,Résultats!$B$2:$AZ$251,AI$2,FALSE)</f>
        <v>87.360050400000006</v>
      </c>
      <c r="AJ37" s="25">
        <f>VLOOKUP($D37,Résultats!$B$2:$AZ$251,AJ$2,FALSE)</f>
        <v>75.661141009999994</v>
      </c>
      <c r="AK37" s="25">
        <f>VLOOKUP($D37,Résultats!$B$2:$AZ$251,AK$2,FALSE)</f>
        <v>64.004433349999999</v>
      </c>
      <c r="AL37" s="25">
        <f>VLOOKUP($D37,Résultats!$B$2:$AZ$251,AL$2,FALSE)</f>
        <v>54.214136459999999</v>
      </c>
      <c r="AM37" s="102">
        <f>VLOOKUP($D37,Résultats!$B$2:$AZ$251,AM$2,FALSE)</f>
        <v>46.643645820000003</v>
      </c>
    </row>
    <row r="38" spans="2:39" x14ac:dyDescent="0.3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787.60523139999998</v>
      </c>
      <c r="G38" s="25">
        <f>VLOOKUP($D38,Résultats!$B$2:$AZ$251,G$2,FALSE)</f>
        <v>782.04739689999997</v>
      </c>
      <c r="H38" s="25">
        <f>VLOOKUP($D38,Résultats!$B$2:$AZ$251,H$2,FALSE)</f>
        <v>777.2459106</v>
      </c>
      <c r="I38" s="25">
        <f>VLOOKUP($D38,Résultats!$B$2:$AZ$251,I$2,FALSE)</f>
        <v>846.42329500000005</v>
      </c>
      <c r="J38" s="25">
        <f>VLOOKUP($D38,Résultats!$B$2:$AZ$251,J$2,FALSE)</f>
        <v>812.42215439999995</v>
      </c>
      <c r="K38" s="25">
        <f>VLOOKUP($D38,Résultats!$B$2:$AZ$251,K$2,FALSE)</f>
        <v>746.04408079999996</v>
      </c>
      <c r="L38" s="25">
        <f>VLOOKUP($D38,Résultats!$B$2:$AZ$251,L$2,FALSE)</f>
        <v>719.6890674</v>
      </c>
      <c r="M38" s="25">
        <f>VLOOKUP($D38,Résultats!$B$2:$AZ$251,M$2,FALSE)</f>
        <v>685.77681940000002</v>
      </c>
      <c r="N38" s="25">
        <f>VLOOKUP($D38,Résultats!$B$2:$AZ$251,N$2,FALSE)</f>
        <v>653.61889740000004</v>
      </c>
      <c r="O38" s="25">
        <f>VLOOKUP($D38,Résultats!$B$2:$AZ$251,O$2,FALSE)</f>
        <v>644.29477789999999</v>
      </c>
      <c r="P38" s="25">
        <f>VLOOKUP($D38,Résultats!$B$2:$AZ$251,P$2,FALSE)</f>
        <v>634.34359589999997</v>
      </c>
      <c r="Q38" s="25">
        <f>VLOOKUP($D38,Résultats!$B$2:$AZ$251,Q$2,FALSE)</f>
        <v>620.32149679999998</v>
      </c>
      <c r="R38" s="25">
        <f>VLOOKUP($D38,Résultats!$B$2:$AZ$251,R$2,FALSE)</f>
        <v>601.36063760000002</v>
      </c>
      <c r="S38" s="25">
        <f>VLOOKUP($D38,Résultats!$B$2:$AZ$251,S$2,FALSE)</f>
        <v>578.26380410000002</v>
      </c>
      <c r="T38" s="25">
        <f>VLOOKUP($D38,Résultats!$B$2:$AZ$251,T$2,FALSE)</f>
        <v>550.76965199999995</v>
      </c>
      <c r="U38" s="25">
        <f>VLOOKUP($D38,Résultats!$B$2:$AZ$251,U$2,FALSE)</f>
        <v>520.35148749999996</v>
      </c>
      <c r="V38" s="25">
        <f>VLOOKUP($D38,Résultats!$B$2:$AZ$251,V$2,FALSE)</f>
        <v>487.67216339999999</v>
      </c>
      <c r="W38" s="25">
        <f>VLOOKUP($D38,Résultats!$B$2:$AZ$251,W$2,FALSE)</f>
        <v>453.4385221</v>
      </c>
      <c r="X38" s="25">
        <f>VLOOKUP($D38,Résultats!$B$2:$AZ$251,X$2,FALSE)</f>
        <v>418.40586189999999</v>
      </c>
      <c r="Y38" s="25">
        <f>VLOOKUP($D38,Résultats!$B$2:$AZ$251,Y$2,FALSE)</f>
        <v>382.61482460000002</v>
      </c>
      <c r="Z38" s="25">
        <f>VLOOKUP($D38,Résultats!$B$2:$AZ$251,Z$2,FALSE)</f>
        <v>347.27557489999998</v>
      </c>
      <c r="AA38" s="25">
        <f>VLOOKUP($D38,Résultats!$B$2:$AZ$251,AA$2,FALSE)</f>
        <v>312.8604618</v>
      </c>
      <c r="AB38" s="25">
        <f>VLOOKUP($D38,Résultats!$B$2:$AZ$251,AB$2,FALSE)</f>
        <v>279.78026299999999</v>
      </c>
      <c r="AC38" s="25">
        <f>VLOOKUP($D38,Résultats!$B$2:$AZ$251,AC$2,FALSE)</f>
        <v>248.40101329999999</v>
      </c>
      <c r="AD38" s="25">
        <f>VLOOKUP($D38,Résultats!$B$2:$AZ$251,AD$2,FALSE)</f>
        <v>219.30309980000001</v>
      </c>
      <c r="AE38" s="25">
        <f>VLOOKUP($D38,Résultats!$B$2:$AZ$251,AE$2,FALSE)</f>
        <v>192.8206557</v>
      </c>
      <c r="AF38" s="25">
        <f>VLOOKUP($D38,Résultats!$B$2:$AZ$251,AF$2,FALSE)</f>
        <v>167.18277810000001</v>
      </c>
      <c r="AG38" s="25">
        <f>VLOOKUP($D38,Résultats!$B$2:$AZ$251,AG$2,FALSE)</f>
        <v>146.49506769999999</v>
      </c>
      <c r="AH38" s="25">
        <f>VLOOKUP($D38,Résultats!$B$2:$AZ$251,AH$2,FALSE)</f>
        <v>124.68716329999999</v>
      </c>
      <c r="AI38" s="25">
        <f>VLOOKUP($D38,Résultats!$B$2:$AZ$251,AI$2,FALSE)</f>
        <v>105.9690798</v>
      </c>
      <c r="AJ38" s="25">
        <f>VLOOKUP($D38,Résultats!$B$2:$AZ$251,AJ$2,FALSE)</f>
        <v>91.288765850000004</v>
      </c>
      <c r="AK38" s="25">
        <f>VLOOKUP($D38,Résultats!$B$2:$AZ$251,AK$2,FALSE)</f>
        <v>76.745067809999995</v>
      </c>
      <c r="AL38" s="25">
        <f>VLOOKUP($D38,Résultats!$B$2:$AZ$251,AL$2,FALSE)</f>
        <v>64.513601320000006</v>
      </c>
      <c r="AM38" s="102">
        <f>VLOOKUP($D38,Résultats!$B$2:$AZ$251,AM$2,FALSE)</f>
        <v>55.211366480000002</v>
      </c>
    </row>
    <row r="39" spans="2:39" x14ac:dyDescent="0.3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743.78001359999996</v>
      </c>
      <c r="G39" s="25">
        <f>VLOOKUP($D39,Résultats!$B$2:$AZ$251,G$2,FALSE)</f>
        <v>721.33150909999995</v>
      </c>
      <c r="H39" s="25">
        <f>VLOOKUP($D39,Résultats!$B$2:$AZ$251,H$2,FALSE)</f>
        <v>720.56744389999994</v>
      </c>
      <c r="I39" s="25">
        <f>VLOOKUP($D39,Résultats!$B$2:$AZ$251,I$2,FALSE)</f>
        <v>760.27329239999995</v>
      </c>
      <c r="J39" s="25">
        <f>VLOOKUP($D39,Résultats!$B$2:$AZ$251,J$2,FALSE)</f>
        <v>761.47819149999998</v>
      </c>
      <c r="K39" s="25">
        <f>VLOOKUP($D39,Résultats!$B$2:$AZ$251,K$2,FALSE)</f>
        <v>690.65102239999999</v>
      </c>
      <c r="L39" s="25">
        <f>VLOOKUP($D39,Résultats!$B$2:$AZ$251,L$2,FALSE)</f>
        <v>662.83245429999999</v>
      </c>
      <c r="M39" s="25">
        <f>VLOOKUP($D39,Résultats!$B$2:$AZ$251,M$2,FALSE)</f>
        <v>628.06473879999999</v>
      </c>
      <c r="N39" s="25">
        <f>VLOOKUP($D39,Résultats!$B$2:$AZ$251,N$2,FALSE)</f>
        <v>595.44982479999999</v>
      </c>
      <c r="O39" s="25">
        <f>VLOOKUP($D39,Résultats!$B$2:$AZ$251,O$2,FALSE)</f>
        <v>584.42213560000005</v>
      </c>
      <c r="P39" s="25">
        <f>VLOOKUP($D39,Résultats!$B$2:$AZ$251,P$2,FALSE)</f>
        <v>573.66694440000003</v>
      </c>
      <c r="Q39" s="25">
        <f>VLOOKUP($D39,Résultats!$B$2:$AZ$251,Q$2,FALSE)</f>
        <v>559.50821299999996</v>
      </c>
      <c r="R39" s="25">
        <f>VLOOKUP($D39,Résultats!$B$2:$AZ$251,R$2,FALSE)</f>
        <v>541.13886000000002</v>
      </c>
      <c r="S39" s="25">
        <f>VLOOKUP($D39,Résultats!$B$2:$AZ$251,S$2,FALSE)</f>
        <v>519.22776999999996</v>
      </c>
      <c r="T39" s="25">
        <f>VLOOKUP($D39,Résultats!$B$2:$AZ$251,T$2,FALSE)</f>
        <v>493.49926390000002</v>
      </c>
      <c r="U39" s="25">
        <f>VLOOKUP($D39,Résultats!$B$2:$AZ$251,U$2,FALSE)</f>
        <v>465.24620340000001</v>
      </c>
      <c r="V39" s="25">
        <f>VLOOKUP($D39,Résultats!$B$2:$AZ$251,V$2,FALSE)</f>
        <v>435.0602907</v>
      </c>
      <c r="W39" s="25">
        <f>VLOOKUP($D39,Résultats!$B$2:$AZ$251,W$2,FALSE)</f>
        <v>403.58118000000002</v>
      </c>
      <c r="X39" s="25">
        <f>VLOOKUP($D39,Résultats!$B$2:$AZ$251,X$2,FALSE)</f>
        <v>371.50200210000003</v>
      </c>
      <c r="Y39" s="25">
        <f>VLOOKUP($D39,Résultats!$B$2:$AZ$251,Y$2,FALSE)</f>
        <v>338.86907200000002</v>
      </c>
      <c r="Z39" s="25">
        <f>VLOOKUP($D39,Résultats!$B$2:$AZ$251,Z$2,FALSE)</f>
        <v>306.79229129999999</v>
      </c>
      <c r="AA39" s="25">
        <f>VLOOKUP($D39,Résultats!$B$2:$AZ$251,AA$2,FALSE)</f>
        <v>275.70098739999997</v>
      </c>
      <c r="AB39" s="25">
        <f>VLOOKUP($D39,Résultats!$B$2:$AZ$251,AB$2,FALSE)</f>
        <v>245.93624399999999</v>
      </c>
      <c r="AC39" s="25">
        <f>VLOOKUP($D39,Résultats!$B$2:$AZ$251,AC$2,FALSE)</f>
        <v>217.81413219999999</v>
      </c>
      <c r="AD39" s="25">
        <f>VLOOKUP($D39,Résultats!$B$2:$AZ$251,AD$2,FALSE)</f>
        <v>191.82217539999999</v>
      </c>
      <c r="AE39" s="25">
        <f>VLOOKUP($D39,Résultats!$B$2:$AZ$251,AE$2,FALSE)</f>
        <v>168.25698399999999</v>
      </c>
      <c r="AF39" s="25">
        <f>VLOOKUP($D39,Résultats!$B$2:$AZ$251,AF$2,FALSE)</f>
        <v>145.50949560000001</v>
      </c>
      <c r="AG39" s="25">
        <f>VLOOKUP($D39,Résultats!$B$2:$AZ$251,AG$2,FALSE)</f>
        <v>127.23669460000001</v>
      </c>
      <c r="AH39" s="25">
        <f>VLOOKUP($D39,Résultats!$B$2:$AZ$251,AH$2,FALSE)</f>
        <v>108.00907460000001</v>
      </c>
      <c r="AI39" s="25">
        <f>VLOOKUP($D39,Résultats!$B$2:$AZ$251,AI$2,FALSE)</f>
        <v>91.491444400000006</v>
      </c>
      <c r="AJ39" s="25">
        <f>VLOOKUP($D39,Résultats!$B$2:$AZ$251,AJ$2,FALSE)</f>
        <v>78.631259810000003</v>
      </c>
      <c r="AK39" s="25">
        <f>VLOOKUP($D39,Résultats!$B$2:$AZ$251,AK$2,FALSE)</f>
        <v>65.923234300000004</v>
      </c>
      <c r="AL39" s="25">
        <f>VLOOKUP($D39,Résultats!$B$2:$AZ$251,AL$2,FALSE)</f>
        <v>55.23742927</v>
      </c>
      <c r="AM39" s="102">
        <f>VLOOKUP($D39,Résultats!$B$2:$AZ$251,AM$2,FALSE)</f>
        <v>47.168945899999997</v>
      </c>
    </row>
    <row r="40" spans="2:39" x14ac:dyDescent="0.3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443.583572</v>
      </c>
      <c r="G40" s="25">
        <f>VLOOKUP($D40,Résultats!$B$2:$AZ$251,G$2,FALSE)</f>
        <v>407.7355043</v>
      </c>
      <c r="H40" s="25">
        <f>VLOOKUP($D40,Résultats!$B$2:$AZ$251,H$2,FALSE)</f>
        <v>398.08132269999999</v>
      </c>
      <c r="I40" s="25">
        <f>VLOOKUP($D40,Résultats!$B$2:$AZ$251,I$2,FALSE)</f>
        <v>396.63891510000002</v>
      </c>
      <c r="J40" s="25">
        <f>VLOOKUP($D40,Résultats!$B$2:$AZ$251,J$2,FALSE)</f>
        <v>415.59932329999998</v>
      </c>
      <c r="K40" s="25">
        <f>VLOOKUP($D40,Résultats!$B$2:$AZ$251,K$2,FALSE)</f>
        <v>355.1121498</v>
      </c>
      <c r="L40" s="25">
        <f>VLOOKUP($D40,Résultats!$B$2:$AZ$251,L$2,FALSE)</f>
        <v>337.7835164</v>
      </c>
      <c r="M40" s="25">
        <f>VLOOKUP($D40,Résultats!$B$2:$AZ$251,M$2,FALSE)</f>
        <v>317.22874280000002</v>
      </c>
      <c r="N40" s="25">
        <f>VLOOKUP($D40,Résultats!$B$2:$AZ$251,N$2,FALSE)</f>
        <v>298.56570629999999</v>
      </c>
      <c r="O40" s="25">
        <f>VLOOKUP($D40,Résultats!$B$2:$AZ$251,O$2,FALSE)</f>
        <v>291.04699099999999</v>
      </c>
      <c r="P40" s="25">
        <f>VLOOKUP($D40,Résultats!$B$2:$AZ$251,P$2,FALSE)</f>
        <v>284.3859799</v>
      </c>
      <c r="Q40" s="25">
        <f>VLOOKUP($D40,Résultats!$B$2:$AZ$251,Q$2,FALSE)</f>
        <v>276.28269540000002</v>
      </c>
      <c r="R40" s="25">
        <f>VLOOKUP($D40,Résultats!$B$2:$AZ$251,R$2,FALSE)</f>
        <v>266.31632359999998</v>
      </c>
      <c r="S40" s="25">
        <f>VLOOKUP($D40,Résultats!$B$2:$AZ$251,S$2,FALSE)</f>
        <v>254.76921720000001</v>
      </c>
      <c r="T40" s="25">
        <f>VLOOKUP($D40,Résultats!$B$2:$AZ$251,T$2,FALSE)</f>
        <v>241.4747438</v>
      </c>
      <c r="U40" s="25">
        <f>VLOOKUP($D40,Résultats!$B$2:$AZ$251,U$2,FALSE)</f>
        <v>227.03896689999999</v>
      </c>
      <c r="V40" s="25">
        <f>VLOOKUP($D40,Résultats!$B$2:$AZ$251,V$2,FALSE)</f>
        <v>211.74552399999999</v>
      </c>
      <c r="W40" s="25">
        <f>VLOOKUP($D40,Résultats!$B$2:$AZ$251,W$2,FALSE)</f>
        <v>195.9079083</v>
      </c>
      <c r="X40" s="25">
        <f>VLOOKUP($D40,Résultats!$B$2:$AZ$251,X$2,FALSE)</f>
        <v>179.87111469999999</v>
      </c>
      <c r="Y40" s="25">
        <f>VLOOKUP($D40,Résultats!$B$2:$AZ$251,Y$2,FALSE)</f>
        <v>163.67809389999999</v>
      </c>
      <c r="Z40" s="25">
        <f>VLOOKUP($D40,Résultats!$B$2:$AZ$251,Z$2,FALSE)</f>
        <v>147.85761160000001</v>
      </c>
      <c r="AA40" s="25">
        <f>VLOOKUP($D40,Résultats!$B$2:$AZ$251,AA$2,FALSE)</f>
        <v>132.6115408</v>
      </c>
      <c r="AB40" s="25">
        <f>VLOOKUP($D40,Résultats!$B$2:$AZ$251,AB$2,FALSE)</f>
        <v>118.0854573</v>
      </c>
      <c r="AC40" s="25">
        <f>VLOOKUP($D40,Résultats!$B$2:$AZ$251,AC$2,FALSE)</f>
        <v>104.42038700000001</v>
      </c>
      <c r="AD40" s="25">
        <f>VLOOKUP($D40,Résultats!$B$2:$AZ$251,AD$2,FALSE)</f>
        <v>91.841901789999994</v>
      </c>
      <c r="AE40" s="25">
        <f>VLOOKUP($D40,Résultats!$B$2:$AZ$251,AE$2,FALSE)</f>
        <v>80.476146909999997</v>
      </c>
      <c r="AF40" s="25">
        <f>VLOOKUP($D40,Résultats!$B$2:$AZ$251,AF$2,FALSE)</f>
        <v>69.537931299999997</v>
      </c>
      <c r="AG40" s="25">
        <f>VLOOKUP($D40,Résultats!$B$2:$AZ$251,AG$2,FALSE)</f>
        <v>60.76876979</v>
      </c>
      <c r="AH40" s="25">
        <f>VLOOKUP($D40,Résultats!$B$2:$AZ$251,AH$2,FALSE)</f>
        <v>51.56879138</v>
      </c>
      <c r="AI40" s="25">
        <f>VLOOKUP($D40,Résultats!$B$2:$AZ$251,AI$2,FALSE)</f>
        <v>43.678898109999999</v>
      </c>
      <c r="AJ40" s="25">
        <f>VLOOKUP($D40,Résultats!$B$2:$AZ$251,AJ$2,FALSE)</f>
        <v>37.547038669999999</v>
      </c>
      <c r="AK40" s="25">
        <f>VLOOKUP($D40,Résultats!$B$2:$AZ$251,AK$2,FALSE)</f>
        <v>31.503057900000002</v>
      </c>
      <c r="AL40" s="25">
        <f>VLOOKUP($D40,Résultats!$B$2:$AZ$251,AL$2,FALSE)</f>
        <v>26.429009189999999</v>
      </c>
      <c r="AM40" s="102">
        <f>VLOOKUP($D40,Résultats!$B$2:$AZ$251,AM$2,FALSE)</f>
        <v>22.593052629999999</v>
      </c>
    </row>
    <row r="41" spans="2:39" x14ac:dyDescent="0.3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121.80552900000001</v>
      </c>
      <c r="G41" s="25">
        <f>VLOOKUP($D41,Résultats!$B$2:$AZ$251,G$2,FALSE)</f>
        <v>110.4222218</v>
      </c>
      <c r="H41" s="25">
        <f>VLOOKUP($D41,Résultats!$B$2:$AZ$251,H$2,FALSE)</f>
        <v>106.0021941</v>
      </c>
      <c r="I41" s="25">
        <f>VLOOKUP($D41,Résultats!$B$2:$AZ$251,I$2,FALSE)</f>
        <v>100.8140799</v>
      </c>
      <c r="J41" s="25">
        <f>VLOOKUP($D41,Résultats!$B$2:$AZ$251,J$2,FALSE)</f>
        <v>83.668398760000002</v>
      </c>
      <c r="K41" s="25">
        <f>VLOOKUP($D41,Résultats!$B$2:$AZ$251,K$2,FALSE)</f>
        <v>71.567866620000004</v>
      </c>
      <c r="L41" s="25">
        <f>VLOOKUP($D41,Résultats!$B$2:$AZ$251,L$2,FALSE)</f>
        <v>67.883057739999998</v>
      </c>
      <c r="M41" s="25">
        <f>VLOOKUP($D41,Résultats!$B$2:$AZ$251,M$2,FALSE)</f>
        <v>63.693277019999996</v>
      </c>
      <c r="N41" s="25">
        <f>VLOOKUP($D41,Résultats!$B$2:$AZ$251,N$2,FALSE)</f>
        <v>60.026966389999998</v>
      </c>
      <c r="O41" s="25">
        <f>VLOOKUP($D41,Résultats!$B$2:$AZ$251,O$2,FALSE)</f>
        <v>58.580395549999999</v>
      </c>
      <c r="P41" s="25">
        <f>VLOOKUP($D41,Résultats!$B$2:$AZ$251,P$2,FALSE)</f>
        <v>57.315054660000001</v>
      </c>
      <c r="Q41" s="25">
        <f>VLOOKUP($D41,Résultats!$B$2:$AZ$251,Q$2,FALSE)</f>
        <v>55.764494849999998</v>
      </c>
      <c r="R41" s="25">
        <f>VLOOKUP($D41,Résultats!$B$2:$AZ$251,R$2,FALSE)</f>
        <v>53.83837982</v>
      </c>
      <c r="S41" s="25">
        <f>VLOOKUP($D41,Résultats!$B$2:$AZ$251,S$2,FALSE)</f>
        <v>51.592113349999998</v>
      </c>
      <c r="T41" s="25">
        <f>VLOOKUP($D41,Résultats!$B$2:$AZ$251,T$2,FALSE)</f>
        <v>48.992404559999997</v>
      </c>
      <c r="U41" s="25">
        <f>VLOOKUP($D41,Résultats!$B$2:$AZ$251,U$2,FALSE)</f>
        <v>46.161813989999999</v>
      </c>
      <c r="V41" s="25">
        <f>VLOOKUP($D41,Résultats!$B$2:$AZ$251,V$2,FALSE)</f>
        <v>43.15645293</v>
      </c>
      <c r="W41" s="25">
        <f>VLOOKUP($D41,Résultats!$B$2:$AZ$251,W$2,FALSE)</f>
        <v>40.037933520000003</v>
      </c>
      <c r="X41" s="25">
        <f>VLOOKUP($D41,Résultats!$B$2:$AZ$251,X$2,FALSE)</f>
        <v>36.873026600000003</v>
      </c>
      <c r="Y41" s="25">
        <f>VLOOKUP($D41,Résultats!$B$2:$AZ$251,Y$2,FALSE)</f>
        <v>33.671139320000002</v>
      </c>
      <c r="Z41" s="25">
        <f>VLOOKUP($D41,Résultats!$B$2:$AZ$251,Z$2,FALSE)</f>
        <v>30.530700190000001</v>
      </c>
      <c r="AA41" s="25">
        <f>VLOOKUP($D41,Résultats!$B$2:$AZ$251,AA$2,FALSE)</f>
        <v>27.48919197</v>
      </c>
      <c r="AB41" s="25">
        <f>VLOOKUP($D41,Résultats!$B$2:$AZ$251,AB$2,FALSE)</f>
        <v>24.577759700000001</v>
      </c>
      <c r="AC41" s="25">
        <f>VLOOKUP($D41,Résultats!$B$2:$AZ$251,AC$2,FALSE)</f>
        <v>21.82489824</v>
      </c>
      <c r="AD41" s="25">
        <f>VLOOKUP($D41,Résultats!$B$2:$AZ$251,AD$2,FALSE)</f>
        <v>19.281024169999998</v>
      </c>
      <c r="AE41" s="25">
        <f>VLOOKUP($D41,Résultats!$B$2:$AZ$251,AE$2,FALSE)</f>
        <v>16.968965879999999</v>
      </c>
      <c r="AF41" s="25">
        <f>VLOOKUP($D41,Résultats!$B$2:$AZ$251,AF$2,FALSE)</f>
        <v>14.73465298</v>
      </c>
      <c r="AG41" s="25">
        <f>VLOOKUP($D41,Résultats!$B$2:$AZ$251,AG$2,FALSE)</f>
        <v>12.928023380000001</v>
      </c>
      <c r="AH41" s="25">
        <f>VLOOKUP($D41,Résultats!$B$2:$AZ$251,AH$2,FALSE)</f>
        <v>11.029255539999999</v>
      </c>
      <c r="AI41" s="25">
        <f>VLOOKUP($D41,Résultats!$B$2:$AZ$251,AI$2,FALSE)</f>
        <v>9.4048277880000004</v>
      </c>
      <c r="AJ41" s="25">
        <f>VLOOKUP($D41,Résultats!$B$2:$AZ$251,AJ$2,FALSE)</f>
        <v>8.1239310699999905</v>
      </c>
      <c r="AK41" s="25">
        <f>VLOOKUP($D41,Résultats!$B$2:$AZ$251,AK$2,FALSE)</f>
        <v>6.8565895450000003</v>
      </c>
      <c r="AL41" s="25">
        <f>VLOOKUP($D41,Résultats!$B$2:$AZ$251,AL$2,FALSE)</f>
        <v>5.7924308800000004</v>
      </c>
      <c r="AM41" s="102">
        <f>VLOOKUP($D41,Résultats!$B$2:$AZ$251,AM$2,FALSE)</f>
        <v>4.9752485709999998</v>
      </c>
    </row>
    <row r="42" spans="2:39" x14ac:dyDescent="0.3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24.181872609999999</v>
      </c>
      <c r="G42" s="57">
        <f>VLOOKUP($D42,Résultats!$B$2:$AZ$251,G$2,FALSE)</f>
        <v>19.584026600000001</v>
      </c>
      <c r="H42" s="57">
        <f>VLOOKUP($D42,Résultats!$B$2:$AZ$251,H$2,FALSE)</f>
        <v>17.59204742</v>
      </c>
      <c r="I42" s="57">
        <f>VLOOKUP($D42,Résultats!$B$2:$AZ$251,I$2,FALSE)</f>
        <v>16.92158057</v>
      </c>
      <c r="J42" s="57">
        <f>VLOOKUP($D42,Résultats!$B$2:$AZ$251,J$2,FALSE)</f>
        <v>13.69640965</v>
      </c>
      <c r="K42" s="57">
        <f>VLOOKUP($D42,Résultats!$B$2:$AZ$251,K$2,FALSE)</f>
        <v>11.250844839999999</v>
      </c>
      <c r="L42" s="57">
        <f>VLOOKUP($D42,Résultats!$B$2:$AZ$251,L$2,FALSE)</f>
        <v>10.18047883</v>
      </c>
      <c r="M42" s="57">
        <f>VLOOKUP($D42,Résultats!$B$2:$AZ$251,M$2,FALSE)</f>
        <v>9.1133942809999997</v>
      </c>
      <c r="N42" s="57">
        <f>VLOOKUP($D42,Résultats!$B$2:$AZ$251,N$2,FALSE)</f>
        <v>8.2446121829999903</v>
      </c>
      <c r="O42" s="57">
        <f>VLOOKUP($D42,Résultats!$B$2:$AZ$251,O$2,FALSE)</f>
        <v>7.8496396260000001</v>
      </c>
      <c r="P42" s="57">
        <f>VLOOKUP($D42,Résultats!$B$2:$AZ$251,P$2,FALSE)</f>
        <v>7.5636463999999997</v>
      </c>
      <c r="Q42" s="57">
        <f>VLOOKUP($D42,Résultats!$B$2:$AZ$251,Q$2,FALSE)</f>
        <v>7.2702049520000003</v>
      </c>
      <c r="R42" s="57">
        <f>VLOOKUP($D42,Résultats!$B$2:$AZ$251,R$2,FALSE)</f>
        <v>6.9495250530000003</v>
      </c>
      <c r="S42" s="57">
        <f>VLOOKUP($D42,Résultats!$B$2:$AZ$251,S$2,FALSE)</f>
        <v>6.6022932220000001</v>
      </c>
      <c r="T42" s="57">
        <f>VLOOKUP($D42,Résultats!$B$2:$AZ$251,T$2,FALSE)</f>
        <v>6.22009641</v>
      </c>
      <c r="U42" s="57">
        <f>VLOOKUP($D42,Résultats!$B$2:$AZ$251,U$2,FALSE)</f>
        <v>5.8165519510000001</v>
      </c>
      <c r="V42" s="57">
        <f>VLOOKUP($D42,Résultats!$B$2:$AZ$251,V$2,FALSE)</f>
        <v>5.3982149719999999</v>
      </c>
      <c r="W42" s="57">
        <f>VLOOKUP($D42,Résultats!$B$2:$AZ$251,W$2,FALSE)</f>
        <v>4.9727138530000001</v>
      </c>
      <c r="X42" s="57">
        <f>VLOOKUP($D42,Résultats!$B$2:$AZ$251,X$2,FALSE)</f>
        <v>4.5485863179999999</v>
      </c>
      <c r="Y42" s="57">
        <f>VLOOKUP($D42,Résultats!$B$2:$AZ$251,Y$2,FALSE)</f>
        <v>4.1259336930000003</v>
      </c>
      <c r="Z42" s="57">
        <f>VLOOKUP($D42,Résultats!$B$2:$AZ$251,Z$2,FALSE)</f>
        <v>3.7182070469999999</v>
      </c>
      <c r="AA42" s="57">
        <f>VLOOKUP($D42,Résultats!$B$2:$AZ$251,AA$2,FALSE)</f>
        <v>3.3294289670000001</v>
      </c>
      <c r="AB42" s="57">
        <f>VLOOKUP($D42,Résultats!$B$2:$AZ$251,AB$2,FALSE)</f>
        <v>2.9620079439999998</v>
      </c>
      <c r="AC42" s="57">
        <f>VLOOKUP($D42,Résultats!$B$2:$AZ$251,AC$2,FALSE)</f>
        <v>2.6185362790000002</v>
      </c>
      <c r="AD42" s="57">
        <f>VLOOKUP($D42,Résultats!$B$2:$AZ$251,AD$2,FALSE)</f>
        <v>2.3038448439999999</v>
      </c>
      <c r="AE42" s="57">
        <f>VLOOKUP($D42,Résultats!$B$2:$AZ$251,AE$2,FALSE)</f>
        <v>2.020440507</v>
      </c>
      <c r="AF42" s="57">
        <f>VLOOKUP($D42,Résultats!$B$2:$AZ$251,AF$2,FALSE)</f>
        <v>1.7483796039999999</v>
      </c>
      <c r="AG42" s="57">
        <f>VLOOKUP($D42,Résultats!$B$2:$AZ$251,AG$2,FALSE)</f>
        <v>1.5302901659999999</v>
      </c>
      <c r="AH42" s="57">
        <f>VLOOKUP($D42,Résultats!$B$2:$AZ$251,AH$2,FALSE)</f>
        <v>1.301817284</v>
      </c>
      <c r="AI42" s="57">
        <f>VLOOKUP($D42,Résultats!$B$2:$AZ$251,AI$2,FALSE)</f>
        <v>1.1067485610000001</v>
      </c>
      <c r="AJ42" s="57">
        <f>VLOOKUP($D42,Résultats!$B$2:$AZ$251,AJ$2,FALSE)</f>
        <v>0.95426950509999997</v>
      </c>
      <c r="AK42" s="57">
        <f>VLOOKUP($D42,Résultats!$B$2:$AZ$251,AK$2,FALSE)</f>
        <v>0.80386114850000001</v>
      </c>
      <c r="AL42" s="57">
        <f>VLOOKUP($D42,Résultats!$B$2:$AZ$251,AL$2,FALSE)</f>
        <v>0.67785051409999997</v>
      </c>
      <c r="AM42" s="215">
        <f>VLOOKUP($D42,Résultats!$B$2:$AZ$251,AM$2,FALSE)</f>
        <v>0.58161612299999998</v>
      </c>
    </row>
    <row r="43" spans="2:39" x14ac:dyDescent="0.3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34664.484680000001</v>
      </c>
      <c r="J43" s="99">
        <f>VLOOKUP($D48,Résultats!$B$2:$AZ$212,J$2,FALSE)</f>
        <v>34956.164830000002</v>
      </c>
      <c r="K43" s="99">
        <f>VLOOKUP($D48,Résultats!$B$2:$AZ$212,K$2,FALSE)</f>
        <v>35115.993589999998</v>
      </c>
      <c r="L43" s="99">
        <f>VLOOKUP($D48,Résultats!$B$2:$AZ$212,L$2,FALSE)</f>
        <v>35229.799480000001</v>
      </c>
      <c r="M43" s="99">
        <f>VLOOKUP($D48,Résultats!$B$2:$AZ$212,M$2,FALSE)</f>
        <v>35279.015930000001</v>
      </c>
      <c r="N43" s="99">
        <f>VLOOKUP($D48,Résultats!$B$2:$AZ$212,N$2,FALSE)</f>
        <v>35282.255219999999</v>
      </c>
      <c r="O43" s="99">
        <f>VLOOKUP($D48,Résultats!$B$2:$AZ$212,O$2,FALSE)</f>
        <v>35336.151510000003</v>
      </c>
      <c r="P43" s="99">
        <f>VLOOKUP($D48,Résultats!$B$2:$AZ$212,P$2,FALSE)</f>
        <v>35442.201930000003</v>
      </c>
      <c r="Q43" s="99">
        <f>VLOOKUP($D48,Résultats!$B$2:$AZ$212,Q$2,FALSE)</f>
        <v>35589.820140000003</v>
      </c>
      <c r="R43" s="99">
        <f>VLOOKUP($D48,Résultats!$B$2:$AZ$212,R$2,FALSE)</f>
        <v>35765.209260000003</v>
      </c>
      <c r="S43" s="99">
        <f>VLOOKUP($D48,Résultats!$B$2:$AZ$212,S$2,FALSE)</f>
        <v>35958.83337</v>
      </c>
      <c r="T43" s="99">
        <f>VLOOKUP($D48,Résultats!$B$2:$AZ$212,T$2,FALSE)</f>
        <v>36159.29363</v>
      </c>
      <c r="U43" s="99">
        <f>VLOOKUP($D48,Résultats!$B$2:$AZ$212,U$2,FALSE)</f>
        <v>36361.853719999999</v>
      </c>
      <c r="V43" s="99">
        <f>VLOOKUP($D48,Résultats!$B$2:$AZ$212,V$2,FALSE)</f>
        <v>36563.646719999997</v>
      </c>
      <c r="W43" s="99">
        <f>VLOOKUP($D48,Résultats!$B$2:$AZ$212,W$2,FALSE)</f>
        <v>36763.593910000003</v>
      </c>
      <c r="X43" s="99">
        <f>VLOOKUP($D48,Résultats!$B$2:$AZ$212,X$2,FALSE)</f>
        <v>36962.503380000002</v>
      </c>
      <c r="Y43" s="99">
        <f>VLOOKUP($D48,Résultats!$B$2:$AZ$212,Y$2,FALSE)</f>
        <v>37158.297919999997</v>
      </c>
      <c r="Z43" s="99">
        <f>VLOOKUP($D48,Résultats!$B$2:$AZ$212,Z$2,FALSE)</f>
        <v>37353.155570000003</v>
      </c>
      <c r="AA43" s="99">
        <f>VLOOKUP($D48,Résultats!$B$2:$AZ$212,AA$2,FALSE)</f>
        <v>37548.942649999997</v>
      </c>
      <c r="AB43" s="99">
        <f>VLOOKUP($D48,Résultats!$B$2:$AZ$212,AB$2,FALSE)</f>
        <v>37747.314310000002</v>
      </c>
      <c r="AC43" s="99">
        <f>VLOOKUP($D48,Résultats!$B$2:$AZ$212,AC$2,FALSE)</f>
        <v>37949.559910000004</v>
      </c>
      <c r="AD43" s="99">
        <f>VLOOKUP($D48,Résultats!$B$2:$AZ$212,AD$2,FALSE)</f>
        <v>38161.441429999999</v>
      </c>
      <c r="AE43" s="99">
        <f>VLOOKUP($D48,Résultats!$B$2:$AZ$212,AE$2,FALSE)</f>
        <v>38390.874680000001</v>
      </c>
      <c r="AF43" s="99">
        <f>VLOOKUP($D48,Résultats!$B$2:$AZ$212,AF$2,FALSE)</f>
        <v>38613.943010000003</v>
      </c>
      <c r="AG43" s="99">
        <f>VLOOKUP($D48,Résultats!$B$2:$AZ$212,AG$2,FALSE)</f>
        <v>38881.323680000001</v>
      </c>
      <c r="AH43" s="99">
        <f>VLOOKUP($D48,Résultats!$B$2:$AZ$212,AH$2,FALSE)</f>
        <v>39116.914080000002</v>
      </c>
      <c r="AI43" s="99">
        <f>VLOOKUP($D48,Résultats!$B$2:$AZ$212,AI$2,FALSE)</f>
        <v>39338.027929999997</v>
      </c>
      <c r="AJ43" s="99">
        <f>VLOOKUP($D48,Résultats!$B$2:$AZ$212,AJ$2,FALSE)</f>
        <v>39598.692600000002</v>
      </c>
      <c r="AK43" s="99">
        <f>VLOOKUP($D48,Résultats!$B$2:$AZ$212,AK$2,FALSE)</f>
        <v>39831.940459999998</v>
      </c>
      <c r="AL43" s="99">
        <f>VLOOKUP($D48,Résultats!$B$2:$AZ$212,AL$2,FALSE)</f>
        <v>40053.971709999998</v>
      </c>
      <c r="AM43" s="104">
        <f>VLOOKUP($D48,Résultats!$B$2:$AZ$212,AM$2,FALSE)</f>
        <v>40327.830419999998</v>
      </c>
    </row>
    <row r="44" spans="2:39" x14ac:dyDescent="0.3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3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34367.411209999998</v>
      </c>
      <c r="J45" s="25">
        <f>VLOOKUP($D45,Résultats!$B$2:$AZ$212,J$2,FALSE)</f>
        <v>34497.339269999997</v>
      </c>
      <c r="K45" s="25">
        <f>VLOOKUP($D45,Résultats!$B$2:$AZ$212,K$2,FALSE)</f>
        <v>34380.731780000002</v>
      </c>
      <c r="L45" s="25">
        <f>VLOOKUP($D45,Résultats!$B$2:$AZ$212,L$2,FALSE)</f>
        <v>34196.174030000002</v>
      </c>
      <c r="M45" s="25">
        <f>VLOOKUP($D45,Résultats!$B$2:$AZ$212,M$2,FALSE)</f>
        <v>33925.039169999996</v>
      </c>
      <c r="N45" s="25">
        <f>VLOOKUP($D45,Résultats!$B$2:$AZ$212,N$2,FALSE)</f>
        <v>33581.146229999998</v>
      </c>
      <c r="O45" s="25">
        <f>VLOOKUP($D45,Résultats!$B$2:$AZ$212,O$2,FALSE)</f>
        <v>33240.798540000003</v>
      </c>
      <c r="P45" s="25">
        <f>VLOOKUP($D45,Résultats!$B$2:$AZ$212,P$2,FALSE)</f>
        <v>32898.246079999997</v>
      </c>
      <c r="Q45" s="25">
        <f>VLOOKUP($D45,Résultats!$B$2:$AZ$212,Q$2,FALSE)</f>
        <v>32538.077130000001</v>
      </c>
      <c r="R45" s="25">
        <f>VLOOKUP($D45,Résultats!$B$2:$AZ$212,R$2,FALSE)</f>
        <v>32143.314920000001</v>
      </c>
      <c r="S45" s="25">
        <f>VLOOKUP($D45,Résultats!$B$2:$AZ$212,S$2,FALSE)</f>
        <v>31701.417549999998</v>
      </c>
      <c r="T45" s="25">
        <f>VLOOKUP($D45,Résultats!$B$2:$AZ$212,T$2,FALSE)</f>
        <v>31200.114150000001</v>
      </c>
      <c r="U45" s="25">
        <f>VLOOKUP($D45,Résultats!$B$2:$AZ$212,U$2,FALSE)</f>
        <v>30633.375599999999</v>
      </c>
      <c r="V45" s="25">
        <f>VLOOKUP($D45,Résultats!$B$2:$AZ$212,V$2,FALSE)</f>
        <v>29997.979329999998</v>
      </c>
      <c r="W45" s="25">
        <f>VLOOKUP($D45,Résultats!$B$2:$AZ$212,W$2,FALSE)</f>
        <v>29293.42714</v>
      </c>
      <c r="X45" s="25">
        <f>VLOOKUP($D45,Résultats!$B$2:$AZ$212,X$2,FALSE)</f>
        <v>28521.87083</v>
      </c>
      <c r="Y45" s="25">
        <f>VLOOKUP($D45,Résultats!$B$2:$AZ$212,Y$2,FALSE)</f>
        <v>27685.717670000002</v>
      </c>
      <c r="Z45" s="25">
        <f>VLOOKUP($D45,Résultats!$B$2:$AZ$212,Z$2,FALSE)</f>
        <v>26791.017220000002</v>
      </c>
      <c r="AA45" s="25">
        <f>VLOOKUP($D45,Résultats!$B$2:$AZ$212,AA$2,FALSE)</f>
        <v>25844.938880000002</v>
      </c>
      <c r="AB45" s="25">
        <f>VLOOKUP($D45,Résultats!$B$2:$AZ$212,AB$2,FALSE)</f>
        <v>24855.639599999999</v>
      </c>
      <c r="AC45" s="25">
        <f>VLOOKUP($D45,Résultats!$B$2:$AZ$212,AC$2,FALSE)</f>
        <v>23831.96486</v>
      </c>
      <c r="AD45" s="25">
        <f>VLOOKUP($D45,Résultats!$B$2:$AZ$212,AD$2,FALSE)</f>
        <v>22784.402099999999</v>
      </c>
      <c r="AE45" s="25">
        <f>VLOOKUP($D45,Résultats!$B$2:$AZ$212,AE$2,FALSE)</f>
        <v>21723.623019999999</v>
      </c>
      <c r="AF45" s="25">
        <f>VLOOKUP($D45,Résultats!$B$2:$AZ$212,AF$2,FALSE)</f>
        <v>20653.39284</v>
      </c>
      <c r="AG45" s="25">
        <f>VLOOKUP($D45,Résultats!$B$2:$AZ$212,AG$2,FALSE)</f>
        <v>19591.570350000002</v>
      </c>
      <c r="AH45" s="25">
        <f>VLOOKUP($D45,Résultats!$B$2:$AZ$212,AH$2,FALSE)</f>
        <v>18533.470590000001</v>
      </c>
      <c r="AI45" s="25">
        <f>VLOOKUP($D45,Résultats!$B$2:$AZ$212,AI$2,FALSE)</f>
        <v>17490.1603</v>
      </c>
      <c r="AJ45" s="25">
        <f>VLOOKUP($D45,Résultats!$B$2:$AZ$212,AJ$2,FALSE)</f>
        <v>16474.351729999998</v>
      </c>
      <c r="AK45" s="25">
        <f>VLOOKUP($D45,Résultats!$B$2:$AZ$212,AK$2,FALSE)</f>
        <v>15484.324329999999</v>
      </c>
      <c r="AL45" s="25">
        <f>VLOOKUP($D45,Résultats!$B$2:$AZ$212,AL$2,FALSE)</f>
        <v>14526.55083</v>
      </c>
      <c r="AM45" s="102">
        <f>VLOOKUP($D45,Résultats!$B$2:$AZ$212,AM$2,FALSE)</f>
        <v>13608.71333</v>
      </c>
    </row>
    <row r="46" spans="2:39" x14ac:dyDescent="0.3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81.931572750000001</v>
      </c>
      <c r="G46" s="25">
        <f>VLOOKUP($D46,Résultats!$B$2:$AZ$212,G$2,FALSE)</f>
        <v>168.46435030000001</v>
      </c>
      <c r="H46" s="25">
        <f>VLOOKUP($D46,Résultats!$B$2:$AZ$212,H$2,FALSE)</f>
        <v>208.7148507</v>
      </c>
      <c r="I46" s="25">
        <f>VLOOKUP($D46,Résultats!$B$2:$AZ$212,I$2,FALSE)</f>
        <v>297.07347729999998</v>
      </c>
      <c r="J46" s="25">
        <f>VLOOKUP($D46,Résultats!$B$2:$AZ$212,J$2,FALSE)</f>
        <v>458.8255671</v>
      </c>
      <c r="K46" s="25">
        <f>VLOOKUP($D46,Résultats!$B$2:$AZ$212,K$2,FALSE)</f>
        <v>735.26181110000005</v>
      </c>
      <c r="L46" s="25">
        <f>VLOOKUP($D46,Résultats!$B$2:$AZ$212,L$2,FALSE)</f>
        <v>1033.6254489999999</v>
      </c>
      <c r="M46" s="25">
        <f>VLOOKUP($D46,Résultats!$B$2:$AZ$212,M$2,FALSE)</f>
        <v>1353.976754</v>
      </c>
      <c r="N46" s="25">
        <f>VLOOKUP($D46,Résultats!$B$2:$AZ$212,N$2,FALSE)</f>
        <v>1701.1089919999999</v>
      </c>
      <c r="O46" s="25">
        <f>VLOOKUP($D46,Résultats!$B$2:$AZ$212,O$2,FALSE)</f>
        <v>2095.3529699999999</v>
      </c>
      <c r="P46" s="25">
        <f>VLOOKUP($D46,Résultats!$B$2:$AZ$212,P$2,FALSE)</f>
        <v>2543.9558529999999</v>
      </c>
      <c r="Q46" s="25">
        <f>VLOOKUP($D46,Résultats!$B$2:$AZ$212,Q$2,FALSE)</f>
        <v>3051.7430140000001</v>
      </c>
      <c r="R46" s="25">
        <f>VLOOKUP($D46,Résultats!$B$2:$AZ$212,R$2,FALSE)</f>
        <v>3621.894346</v>
      </c>
      <c r="S46" s="25">
        <f>VLOOKUP($D46,Résultats!$B$2:$AZ$212,S$2,FALSE)</f>
        <v>4257.4158219999999</v>
      </c>
      <c r="T46" s="25">
        <f>VLOOKUP($D46,Résultats!$B$2:$AZ$212,T$2,FALSE)</f>
        <v>4959.1794799999998</v>
      </c>
      <c r="U46" s="25">
        <f>VLOOKUP($D46,Résultats!$B$2:$AZ$212,U$2,FALSE)</f>
        <v>5728.4781190000003</v>
      </c>
      <c r="V46" s="25">
        <f>VLOOKUP($D46,Résultats!$B$2:$AZ$212,V$2,FALSE)</f>
        <v>6565.6673929999997</v>
      </c>
      <c r="W46" s="25">
        <f>VLOOKUP($D46,Résultats!$B$2:$AZ$212,W$2,FALSE)</f>
        <v>7470.1667660000003</v>
      </c>
      <c r="X46" s="25">
        <f>VLOOKUP($D46,Résultats!$B$2:$AZ$212,X$2,FALSE)</f>
        <v>8440.6325510000006</v>
      </c>
      <c r="Y46" s="25">
        <f>VLOOKUP($D46,Résultats!$B$2:$AZ$212,Y$2,FALSE)</f>
        <v>9472.5802509999994</v>
      </c>
      <c r="Z46" s="25">
        <f>VLOOKUP($D46,Résultats!$B$2:$AZ$212,Z$2,FALSE)</f>
        <v>10562.138360000001</v>
      </c>
      <c r="AA46" s="25">
        <f>VLOOKUP($D46,Résultats!$B$2:$AZ$212,AA$2,FALSE)</f>
        <v>11704.003769999999</v>
      </c>
      <c r="AB46" s="25">
        <f>VLOOKUP($D46,Résultats!$B$2:$AZ$212,AB$2,FALSE)</f>
        <v>12891.674709999999</v>
      </c>
      <c r="AC46" s="25">
        <f>VLOOKUP($D46,Résultats!$B$2:$AZ$212,AC$2,FALSE)</f>
        <v>14117.59505</v>
      </c>
      <c r="AD46" s="25">
        <f>VLOOKUP($D46,Résultats!$B$2:$AZ$212,AD$2,FALSE)</f>
        <v>15377.03933</v>
      </c>
      <c r="AE46" s="25">
        <f>VLOOKUP($D46,Résultats!$B$2:$AZ$212,AE$2,FALSE)</f>
        <v>16667.251660000002</v>
      </c>
      <c r="AF46" s="25">
        <f>VLOOKUP($D46,Résultats!$B$2:$AZ$212,AF$2,FALSE)</f>
        <v>17960.550169999999</v>
      </c>
      <c r="AG46" s="25">
        <f>VLOOKUP($D46,Résultats!$B$2:$AZ$212,AG$2,FALSE)</f>
        <v>19289.75333</v>
      </c>
      <c r="AH46" s="25">
        <f>VLOOKUP($D46,Résultats!$B$2:$AZ$212,AH$2,FALSE)</f>
        <v>20583.443480000002</v>
      </c>
      <c r="AI46" s="25">
        <f>VLOOKUP($D46,Résultats!$B$2:$AZ$212,AI$2,FALSE)</f>
        <v>21847.867630000001</v>
      </c>
      <c r="AJ46" s="25">
        <f>VLOOKUP($D46,Résultats!$B$2:$AZ$212,AJ$2,FALSE)</f>
        <v>23124.34087</v>
      </c>
      <c r="AK46" s="25">
        <f>VLOOKUP($D46,Résultats!$B$2:$AZ$212,AK$2,FALSE)</f>
        <v>24347.616129999999</v>
      </c>
      <c r="AL46" s="25">
        <f>VLOOKUP($D46,Résultats!$B$2:$AZ$212,AL$2,FALSE)</f>
        <v>25527.420870000002</v>
      </c>
      <c r="AM46" s="102">
        <f>VLOOKUP($D46,Résultats!$B$2:$AZ$212,AM$2,FALSE)</f>
        <v>26719.11709</v>
      </c>
    </row>
    <row r="47" spans="2:39" x14ac:dyDescent="0.3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0.59942578280000003</v>
      </c>
      <c r="G47" s="25">
        <f>VLOOKUP($D47,Résultats!$B$2:$AZ$212,G$2,FALSE)</f>
        <v>0.78378943720000005</v>
      </c>
      <c r="H47" s="25">
        <f>VLOOKUP($D47,Résultats!$B$2:$AZ$212,H$2,FALSE)</f>
        <v>0.86664229999999998</v>
      </c>
      <c r="I47" s="25">
        <f>VLOOKUP($D47,Résultats!$B$2:$AZ$212,I$2,FALSE)</f>
        <v>0.98657263299999998</v>
      </c>
      <c r="J47" s="25">
        <f>VLOOKUP($D47,Résultats!$B$2:$AZ$212,J$2,FALSE)</f>
        <v>1.0745269829999999</v>
      </c>
      <c r="K47" s="25">
        <f>VLOOKUP($D47,Résultats!$B$2:$AZ$212,K$2,FALSE)</f>
        <v>1.1698156049999999</v>
      </c>
      <c r="L47" s="25">
        <f>VLOOKUP($D47,Résultats!$B$2:$AZ$212,L$2,FALSE)</f>
        <v>1.272916583</v>
      </c>
      <c r="M47" s="25">
        <f>VLOOKUP($D47,Résultats!$B$2:$AZ$212,M$2,FALSE)</f>
        <v>1.3830282149999999</v>
      </c>
      <c r="N47" s="25">
        <f>VLOOKUP($D47,Résultats!$B$2:$AZ$212,N$2,FALSE)</f>
        <v>1.4997878849999999</v>
      </c>
      <c r="O47" s="25">
        <f>VLOOKUP($D47,Résultats!$B$2:$AZ$212,O$2,FALSE)</f>
        <v>1.6180456519999999</v>
      </c>
      <c r="P47" s="25">
        <f>VLOOKUP($D47,Résultats!$B$2:$AZ$212,P$2,FALSE)</f>
        <v>1.7325317790000001</v>
      </c>
      <c r="Q47" s="25">
        <f>VLOOKUP($D47,Résultats!$B$2:$AZ$212,Q$2,FALSE)</f>
        <v>1.840213144</v>
      </c>
      <c r="R47" s="25">
        <f>VLOOKUP($D47,Résultats!$B$2:$AZ$212,R$2,FALSE)</f>
        <v>1.9384023429999999</v>
      </c>
      <c r="S47" s="25">
        <f>VLOOKUP($D47,Résultats!$B$2:$AZ$212,S$2,FALSE)</f>
        <v>2.0253296359999999</v>
      </c>
      <c r="T47" s="25">
        <f>VLOOKUP($D47,Résultats!$B$2:$AZ$212,T$2,FALSE)</f>
        <v>2.0995697099999999</v>
      </c>
      <c r="U47" s="25">
        <f>VLOOKUP($D47,Résultats!$B$2:$AZ$212,U$2,FALSE)</f>
        <v>2.1604922329999998</v>
      </c>
      <c r="V47" s="25">
        <f>VLOOKUP($D47,Résultats!$B$2:$AZ$212,V$2,FALSE)</f>
        <v>2.2077712599999999</v>
      </c>
      <c r="W47" s="25">
        <f>VLOOKUP($D47,Résultats!$B$2:$AZ$212,W$2,FALSE)</f>
        <v>2.2413506330000001</v>
      </c>
      <c r="X47" s="25">
        <f>VLOOKUP($D47,Résultats!$B$2:$AZ$212,X$2,FALSE)</f>
        <v>2.261401437</v>
      </c>
      <c r="Y47" s="25">
        <f>VLOOKUP($D47,Résultats!$B$2:$AZ$212,Y$2,FALSE)</f>
        <v>2.2684209150000001</v>
      </c>
      <c r="Z47" s="25">
        <f>VLOOKUP($D47,Résultats!$B$2:$AZ$212,Z$2,FALSE)</f>
        <v>2.262831152</v>
      </c>
      <c r="AA47" s="25">
        <f>VLOOKUP($D47,Résultats!$B$2:$AZ$212,AA$2,FALSE)</f>
        <v>2.2451356090000001</v>
      </c>
      <c r="AB47" s="25">
        <f>VLOOKUP($D47,Résultats!$B$2:$AZ$212,AB$2,FALSE)</f>
        <v>2.216087972</v>
      </c>
      <c r="AC47" s="25">
        <f>VLOOKUP($D47,Résultats!$B$2:$AZ$212,AC$2,FALSE)</f>
        <v>2.176579576</v>
      </c>
      <c r="AD47" s="25">
        <f>VLOOKUP($D47,Résultats!$B$2:$AZ$212,AD$2,FALSE)</f>
        <v>2.1279886960000001</v>
      </c>
      <c r="AE47" s="25">
        <f>VLOOKUP($D47,Résultats!$B$2:$AZ$212,AE$2,FALSE)</f>
        <v>2.0715335160000001</v>
      </c>
      <c r="AF47" s="25">
        <f>VLOOKUP($D47,Résultats!$B$2:$AZ$212,AF$2,FALSE)</f>
        <v>2.0078551440000001</v>
      </c>
      <c r="AG47" s="25">
        <f>VLOOKUP($D47,Résultats!$B$2:$AZ$212,AG$2,FALSE)</f>
        <v>1.939044134</v>
      </c>
      <c r="AH47" s="25">
        <f>VLOOKUP($D47,Résultats!$B$2:$AZ$212,AH$2,FALSE)</f>
        <v>1.864963817</v>
      </c>
      <c r="AI47" s="25">
        <f>VLOOKUP($D47,Résultats!$B$2:$AZ$212,AI$2,FALSE)</f>
        <v>1.7876737730000001</v>
      </c>
      <c r="AJ47" s="25">
        <f>VLOOKUP($D47,Résultats!$B$2:$AZ$212,AJ$2,FALSE)</f>
        <v>1.7086080939999999</v>
      </c>
      <c r="AK47" s="25">
        <f>VLOOKUP($D47,Résultats!$B$2:$AZ$212,AK$2,FALSE)</f>
        <v>1.6278882649999999</v>
      </c>
      <c r="AL47" s="25">
        <f>VLOOKUP($D47,Résultats!$B$2:$AZ$212,AL$2,FALSE)</f>
        <v>1.546865801</v>
      </c>
      <c r="AM47" s="102">
        <f>VLOOKUP($D47,Résultats!$B$2:$AZ$212,AM$2,FALSE)</f>
        <v>1.466595632</v>
      </c>
    </row>
    <row r="48" spans="2:39" x14ac:dyDescent="0.3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34664.484680000001</v>
      </c>
      <c r="J48" s="59">
        <f>VLOOKUP($D48,Résultats!$B$2:$AZ$212,J$2,FALSE)</f>
        <v>34956.164830000002</v>
      </c>
      <c r="K48" s="59">
        <f>VLOOKUP($D48,Résultats!$B$2:$AZ$212,K$2,FALSE)</f>
        <v>35115.993589999998</v>
      </c>
      <c r="L48" s="59">
        <f>VLOOKUP($D48,Résultats!$B$2:$AZ$212,L$2,FALSE)</f>
        <v>35229.799480000001</v>
      </c>
      <c r="M48" s="59">
        <f>VLOOKUP($D48,Résultats!$B$2:$AZ$212,M$2,FALSE)</f>
        <v>35279.015930000001</v>
      </c>
      <c r="N48" s="59">
        <f>VLOOKUP($D48,Résultats!$B$2:$AZ$212,N$2,FALSE)</f>
        <v>35282.255219999999</v>
      </c>
      <c r="O48" s="59">
        <f>VLOOKUP($D48,Résultats!$B$2:$AZ$212,O$2,FALSE)</f>
        <v>35336.151510000003</v>
      </c>
      <c r="P48" s="59">
        <f>VLOOKUP($D48,Résultats!$B$2:$AZ$212,P$2,FALSE)</f>
        <v>35442.201930000003</v>
      </c>
      <c r="Q48" s="59">
        <f>VLOOKUP($D48,Résultats!$B$2:$AZ$212,Q$2,FALSE)</f>
        <v>35589.820140000003</v>
      </c>
      <c r="R48" s="59">
        <f>VLOOKUP($D48,Résultats!$B$2:$AZ$212,R$2,FALSE)</f>
        <v>35765.209260000003</v>
      </c>
      <c r="S48" s="59">
        <f>VLOOKUP($D48,Résultats!$B$2:$AZ$212,S$2,FALSE)</f>
        <v>35958.83337</v>
      </c>
      <c r="T48" s="59">
        <f>VLOOKUP($D48,Résultats!$B$2:$AZ$212,T$2,FALSE)</f>
        <v>36159.29363</v>
      </c>
      <c r="U48" s="59">
        <f>VLOOKUP($D48,Résultats!$B$2:$AZ$212,U$2,FALSE)</f>
        <v>36361.853719999999</v>
      </c>
      <c r="V48" s="59">
        <f>VLOOKUP($D48,Résultats!$B$2:$AZ$212,V$2,FALSE)</f>
        <v>36563.646719999997</v>
      </c>
      <c r="W48" s="59">
        <f>VLOOKUP($D48,Résultats!$B$2:$AZ$212,W$2,FALSE)</f>
        <v>36763.593910000003</v>
      </c>
      <c r="X48" s="59">
        <f>VLOOKUP($D48,Résultats!$B$2:$AZ$212,X$2,FALSE)</f>
        <v>36962.503380000002</v>
      </c>
      <c r="Y48" s="59">
        <f>VLOOKUP($D48,Résultats!$B$2:$AZ$212,Y$2,FALSE)</f>
        <v>37158.297919999997</v>
      </c>
      <c r="Z48" s="59">
        <f>VLOOKUP($D48,Résultats!$B$2:$AZ$212,Z$2,FALSE)</f>
        <v>37353.155570000003</v>
      </c>
      <c r="AA48" s="59">
        <f>VLOOKUP($D48,Résultats!$B$2:$AZ$212,AA$2,FALSE)</f>
        <v>37548.942649999997</v>
      </c>
      <c r="AB48" s="59">
        <f>VLOOKUP($D48,Résultats!$B$2:$AZ$212,AB$2,FALSE)</f>
        <v>37747.314310000002</v>
      </c>
      <c r="AC48" s="59">
        <f>VLOOKUP($D48,Résultats!$B$2:$AZ$212,AC$2,FALSE)</f>
        <v>37949.559910000004</v>
      </c>
      <c r="AD48" s="59">
        <f>VLOOKUP($D48,Résultats!$B$2:$AZ$212,AD$2,FALSE)</f>
        <v>38161.441429999999</v>
      </c>
      <c r="AE48" s="59">
        <f>VLOOKUP($D48,Résultats!$B$2:$AZ$212,AE$2,FALSE)</f>
        <v>38390.874680000001</v>
      </c>
      <c r="AF48" s="59">
        <f>VLOOKUP($D48,Résultats!$B$2:$AZ$212,AF$2,FALSE)</f>
        <v>38613.943010000003</v>
      </c>
      <c r="AG48" s="59">
        <f>VLOOKUP($D48,Résultats!$B$2:$AZ$212,AG$2,FALSE)</f>
        <v>38881.323680000001</v>
      </c>
      <c r="AH48" s="59">
        <f>VLOOKUP($D48,Résultats!$B$2:$AZ$212,AH$2,FALSE)</f>
        <v>39116.914080000002</v>
      </c>
      <c r="AI48" s="59">
        <f>VLOOKUP($D48,Résultats!$B$2:$AZ$212,AI$2,FALSE)</f>
        <v>39338.027929999997</v>
      </c>
      <c r="AJ48" s="59">
        <f>VLOOKUP($D48,Résultats!$B$2:$AZ$212,AJ$2,FALSE)</f>
        <v>39598.692600000002</v>
      </c>
      <c r="AK48" s="59">
        <f>VLOOKUP($D48,Résultats!$B$2:$AZ$212,AK$2,FALSE)</f>
        <v>39831.940459999998</v>
      </c>
      <c r="AL48" s="59">
        <f>VLOOKUP($D48,Résultats!$B$2:$AZ$212,AL$2,FALSE)</f>
        <v>40053.971709999998</v>
      </c>
      <c r="AM48" s="103">
        <f>VLOOKUP($D48,Résultats!$B$2:$AZ$212,AM$2,FALSE)</f>
        <v>40327.830419999998</v>
      </c>
    </row>
    <row r="49" spans="2:40" x14ac:dyDescent="0.3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81.931572750000001</v>
      </c>
      <c r="G49" s="61">
        <f>VLOOKUP($D49,Résultats!$B$2:$AZ$212,G$2,FALSE)</f>
        <v>168.46435030000001</v>
      </c>
      <c r="H49" s="61">
        <f>VLOOKUP($D49,Résultats!$B$2:$AZ$212,H$2,FALSE)</f>
        <v>208.7148507</v>
      </c>
      <c r="I49" s="61">
        <f>VLOOKUP($D49,Résultats!$B$2:$AZ$212,I$2,FALSE)</f>
        <v>297.07347729999998</v>
      </c>
      <c r="J49" s="61">
        <f>VLOOKUP($D49,Résultats!$B$2:$AZ$212,J$2,FALSE)</f>
        <v>458.8255671</v>
      </c>
      <c r="K49" s="61">
        <f>VLOOKUP($D49,Résultats!$B$2:$AZ$212,K$2,FALSE)</f>
        <v>735.26181110000005</v>
      </c>
      <c r="L49" s="61">
        <f>VLOOKUP($D49,Résultats!$B$2:$AZ$212,L$2,FALSE)</f>
        <v>1033.6254489999999</v>
      </c>
      <c r="M49" s="61">
        <f>VLOOKUP($D49,Résultats!$B$2:$AZ$212,M$2,FALSE)</f>
        <v>1353.976754</v>
      </c>
      <c r="N49" s="61">
        <f>VLOOKUP($D49,Résultats!$B$2:$AZ$212,N$2,FALSE)</f>
        <v>1701.1089919999999</v>
      </c>
      <c r="O49" s="61">
        <f>VLOOKUP($D49,Résultats!$B$2:$AZ$212,O$2,FALSE)</f>
        <v>2095.3529699999999</v>
      </c>
      <c r="P49" s="61">
        <f>VLOOKUP($D49,Résultats!$B$2:$AZ$212,P$2,FALSE)</f>
        <v>2543.9558529999999</v>
      </c>
      <c r="Q49" s="61">
        <f>VLOOKUP($D49,Résultats!$B$2:$AZ$212,Q$2,FALSE)</f>
        <v>3051.7430140000001</v>
      </c>
      <c r="R49" s="61">
        <f>VLOOKUP($D49,Résultats!$B$2:$AZ$212,R$2,FALSE)</f>
        <v>3621.894346</v>
      </c>
      <c r="S49" s="61">
        <f>VLOOKUP($D49,Résultats!$B$2:$AZ$212,S$2,FALSE)</f>
        <v>4257.4158219999999</v>
      </c>
      <c r="T49" s="61">
        <f>VLOOKUP($D49,Résultats!$B$2:$AZ$212,T$2,FALSE)</f>
        <v>4959.1794799999998</v>
      </c>
      <c r="U49" s="61">
        <f>VLOOKUP($D49,Résultats!$B$2:$AZ$212,U$2,FALSE)</f>
        <v>5728.4781190000003</v>
      </c>
      <c r="V49" s="61">
        <f>VLOOKUP($D49,Résultats!$B$2:$AZ$212,V$2,FALSE)</f>
        <v>6565.6673929999997</v>
      </c>
      <c r="W49" s="61">
        <f>VLOOKUP($D49,Résultats!$B$2:$AZ$212,W$2,FALSE)</f>
        <v>7470.1667660000003</v>
      </c>
      <c r="X49" s="61">
        <f>VLOOKUP($D49,Résultats!$B$2:$AZ$212,X$2,FALSE)</f>
        <v>8440.6325510000006</v>
      </c>
      <c r="Y49" s="61">
        <f>VLOOKUP($D49,Résultats!$B$2:$AZ$212,Y$2,FALSE)</f>
        <v>9472.5802509999994</v>
      </c>
      <c r="Z49" s="61">
        <f>VLOOKUP($D49,Résultats!$B$2:$AZ$212,Z$2,FALSE)</f>
        <v>10562.138360000001</v>
      </c>
      <c r="AA49" s="61">
        <f>VLOOKUP($D49,Résultats!$B$2:$AZ$212,AA$2,FALSE)</f>
        <v>11704.003769999999</v>
      </c>
      <c r="AB49" s="61">
        <f>VLOOKUP($D49,Résultats!$B$2:$AZ$212,AB$2,FALSE)</f>
        <v>12891.674709999999</v>
      </c>
      <c r="AC49" s="61">
        <f>VLOOKUP($D49,Résultats!$B$2:$AZ$212,AC$2,FALSE)</f>
        <v>14117.59505</v>
      </c>
      <c r="AD49" s="61">
        <f>VLOOKUP($D49,Résultats!$B$2:$AZ$212,AD$2,FALSE)</f>
        <v>15377.03933</v>
      </c>
      <c r="AE49" s="61">
        <f>VLOOKUP($D49,Résultats!$B$2:$AZ$212,AE$2,FALSE)</f>
        <v>16667.251660000002</v>
      </c>
      <c r="AF49" s="61">
        <f>VLOOKUP($D49,Résultats!$B$2:$AZ$212,AF$2,FALSE)</f>
        <v>17960.550169999999</v>
      </c>
      <c r="AG49" s="61">
        <f>VLOOKUP($D49,Résultats!$B$2:$AZ$212,AG$2,FALSE)</f>
        <v>19289.75333</v>
      </c>
      <c r="AH49" s="61">
        <f>VLOOKUP($D49,Résultats!$B$2:$AZ$212,AH$2,FALSE)</f>
        <v>20583.443480000002</v>
      </c>
      <c r="AI49" s="61">
        <f>VLOOKUP($D49,Résultats!$B$2:$AZ$212,AI$2,FALSE)</f>
        <v>21847.867630000001</v>
      </c>
      <c r="AJ49" s="61">
        <f>VLOOKUP($D49,Résultats!$B$2:$AZ$212,AJ$2,FALSE)</f>
        <v>23124.34087</v>
      </c>
      <c r="AK49" s="61">
        <f>VLOOKUP($D49,Résultats!$B$2:$AZ$212,AK$2,FALSE)</f>
        <v>24347.616129999999</v>
      </c>
      <c r="AL49" s="61">
        <f>VLOOKUP($D49,Résultats!$B$2:$AZ$212,AL$2,FALSE)</f>
        <v>25527.420870000002</v>
      </c>
      <c r="AM49" s="225">
        <f>VLOOKUP($D49,Résultats!$B$2:$AZ$212,AM$2,FALSE)</f>
        <v>26719.11709</v>
      </c>
    </row>
    <row r="50" spans="2:40" x14ac:dyDescent="0.3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1.4016888519999999</v>
      </c>
      <c r="G50" s="25">
        <f>VLOOKUP($D50,Résultats!$B$2:$AZ$212,G$2,FALSE)</f>
        <v>3.8243817170000001</v>
      </c>
      <c r="H50" s="25">
        <f>VLOOKUP($D50,Résultats!$B$2:$AZ$212,H$2,FALSE)</f>
        <v>5.1489402479999997</v>
      </c>
      <c r="I50" s="25">
        <f>VLOOKUP($D50,Résultats!$B$2:$AZ$212,I$2,FALSE)</f>
        <v>8.1787573550000001</v>
      </c>
      <c r="J50" s="25">
        <f>VLOOKUP($D50,Résultats!$B$2:$AZ$212,J$2,FALSE)</f>
        <v>14.086917229999999</v>
      </c>
      <c r="K50" s="25">
        <f>VLOOKUP($D50,Résultats!$B$2:$AZ$212,K$2,FALSE)</f>
        <v>24.911665039999999</v>
      </c>
      <c r="L50" s="25">
        <f>VLOOKUP($D50,Résultats!$B$2:$AZ$212,L$2,FALSE)</f>
        <v>37.599484169999997</v>
      </c>
      <c r="M50" s="25">
        <f>VLOOKUP($D50,Résultats!$B$2:$AZ$212,M$2,FALSE)</f>
        <v>52.387934039999998</v>
      </c>
      <c r="N50" s="25">
        <f>VLOOKUP($D50,Résultats!$B$2:$AZ$212,N$2,FALSE)</f>
        <v>69.741895490000005</v>
      </c>
      <c r="O50" s="25">
        <f>VLOOKUP($D50,Résultats!$B$2:$AZ$212,O$2,FALSE)</f>
        <v>90.920060169999999</v>
      </c>
      <c r="P50" s="25">
        <f>VLOOKUP($D50,Résultats!$B$2:$AZ$212,P$2,FALSE)</f>
        <v>116.6491571</v>
      </c>
      <c r="Q50" s="25">
        <f>VLOOKUP($D50,Résultats!$B$2:$AZ$212,Q$2,FALSE)</f>
        <v>147.56408540000001</v>
      </c>
      <c r="R50" s="25">
        <f>VLOOKUP($D50,Résultats!$B$2:$AZ$212,R$2,FALSE)</f>
        <v>184.23007509999999</v>
      </c>
      <c r="S50" s="25">
        <f>VLOOKUP($D50,Résultats!$B$2:$AZ$212,S$2,FALSE)</f>
        <v>227.2194652</v>
      </c>
      <c r="T50" s="25">
        <f>VLOOKUP($D50,Résultats!$B$2:$AZ$212,T$2,FALSE)</f>
        <v>276.98351550000001</v>
      </c>
      <c r="U50" s="25">
        <f>VLOOKUP($D50,Résultats!$B$2:$AZ$212,U$2,FALSE)</f>
        <v>334.01642459999999</v>
      </c>
      <c r="V50" s="25">
        <f>VLOOKUP($D50,Résultats!$B$2:$AZ$212,V$2,FALSE)</f>
        <v>398.77026619999998</v>
      </c>
      <c r="W50" s="25">
        <f>VLOOKUP($D50,Résultats!$B$2:$AZ$212,W$2,FALSE)</f>
        <v>471.64828840000001</v>
      </c>
      <c r="X50" s="25">
        <f>VLOOKUP($D50,Résultats!$B$2:$AZ$212,X$2,FALSE)</f>
        <v>553.01196389999996</v>
      </c>
      <c r="Y50" s="25">
        <f>VLOOKUP($D50,Résultats!$B$2:$AZ$212,Y$2,FALSE)</f>
        <v>642.98173050000003</v>
      </c>
      <c r="Z50" s="25">
        <f>VLOOKUP($D50,Résultats!$B$2:$AZ$212,Z$2,FALSE)</f>
        <v>741.70676319999995</v>
      </c>
      <c r="AA50" s="25">
        <f>VLOOKUP($D50,Résultats!$B$2:$AZ$212,AA$2,FALSE)</f>
        <v>849.20315749999997</v>
      </c>
      <c r="AB50" s="25">
        <f>VLOOKUP($D50,Résultats!$B$2:$AZ$212,AB$2,FALSE)</f>
        <v>965.3613057</v>
      </c>
      <c r="AC50" s="25">
        <f>VLOOKUP($D50,Résultats!$B$2:$AZ$212,AC$2,FALSE)</f>
        <v>1089.9233750000001</v>
      </c>
      <c r="AD50" s="25">
        <f>VLOOKUP($D50,Résultats!$B$2:$AZ$212,AD$2,FALSE)</f>
        <v>1222.906491</v>
      </c>
      <c r="AE50" s="25">
        <f>VLOOKUP($D50,Résultats!$B$2:$AZ$212,AE$2,FALSE)</f>
        <v>1364.1248439999999</v>
      </c>
      <c r="AF50" s="25">
        <f>VLOOKUP($D50,Résultats!$B$2:$AZ$212,AF$2,FALSE)</f>
        <v>1511.9663969999999</v>
      </c>
      <c r="AG50" s="25">
        <f>VLOOKUP($D50,Résultats!$B$2:$AZ$212,AG$2,FALSE)</f>
        <v>1667.944544</v>
      </c>
      <c r="AH50" s="25">
        <f>VLOOKUP($D50,Résultats!$B$2:$AZ$212,AH$2,FALSE)</f>
        <v>1827.8747949999999</v>
      </c>
      <c r="AI50" s="25">
        <f>VLOOKUP($D50,Résultats!$B$2:$AZ$212,AI$2,FALSE)</f>
        <v>1991.952274</v>
      </c>
      <c r="AJ50" s="25">
        <f>VLOOKUP($D50,Résultats!$B$2:$AZ$212,AJ$2,FALSE)</f>
        <v>2162.6427709999998</v>
      </c>
      <c r="AK50" s="25">
        <f>VLOOKUP($D50,Résultats!$B$2:$AZ$212,AK$2,FALSE)</f>
        <v>2335.6662230000002</v>
      </c>
      <c r="AL50" s="25">
        <f>VLOOKUP($D50,Résultats!$B$2:$AZ$212,AL$2,FALSE)</f>
        <v>2511.4922580000002</v>
      </c>
      <c r="AM50" s="102">
        <f>VLOOKUP($D50,Résultats!$B$2:$AZ$212,AM$2,FALSE)</f>
        <v>2693.8898829999998</v>
      </c>
    </row>
    <row r="51" spans="2:40" x14ac:dyDescent="0.3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1.23514262</v>
      </c>
      <c r="G51" s="25">
        <f>VLOOKUP($D51,Résultats!$B$2:$AZ$212,G$2,FALSE)</f>
        <v>3.0622209890000001</v>
      </c>
      <c r="H51" s="25">
        <f>VLOOKUP($D51,Résultats!$B$2:$AZ$212,H$2,FALSE)</f>
        <v>4.0169696989999997</v>
      </c>
      <c r="I51" s="25">
        <f>VLOOKUP($D51,Résultats!$B$2:$AZ$212,I$2,FALSE)</f>
        <v>6.174122713</v>
      </c>
      <c r="J51" s="25">
        <f>VLOOKUP($D51,Résultats!$B$2:$AZ$212,J$2,FALSE)</f>
        <v>10.30695167</v>
      </c>
      <c r="K51" s="25">
        <f>VLOOKUP($D51,Résultats!$B$2:$AZ$212,K$2,FALSE)</f>
        <v>17.736109379999998</v>
      </c>
      <c r="L51" s="25">
        <f>VLOOKUP($D51,Résultats!$B$2:$AZ$212,L$2,FALSE)</f>
        <v>26.254849979999999</v>
      </c>
      <c r="M51" s="25">
        <f>VLOOKUP($D51,Résultats!$B$2:$AZ$212,M$2,FALSE)</f>
        <v>35.971171150000004</v>
      </c>
      <c r="N51" s="25">
        <f>VLOOKUP($D51,Résultats!$B$2:$AZ$212,N$2,FALSE)</f>
        <v>47.136402629999999</v>
      </c>
      <c r="O51" s="25">
        <f>VLOOKUP($D51,Résultats!$B$2:$AZ$212,O$2,FALSE)</f>
        <v>60.50443688</v>
      </c>
      <c r="P51" s="25">
        <f>VLOOKUP($D51,Résultats!$B$2:$AZ$212,P$2,FALSE)</f>
        <v>76.461785489999997</v>
      </c>
      <c r="Q51" s="25">
        <f>VLOOKUP($D51,Résultats!$B$2:$AZ$212,Q$2,FALSE)</f>
        <v>95.325479639999998</v>
      </c>
      <c r="R51" s="25">
        <f>VLOOKUP($D51,Résultats!$B$2:$AZ$212,R$2,FALSE)</f>
        <v>117.3602624</v>
      </c>
      <c r="S51" s="25">
        <f>VLOOKUP($D51,Résultats!$B$2:$AZ$212,S$2,FALSE)</f>
        <v>142.82727220000001</v>
      </c>
      <c r="T51" s="25">
        <f>VLOOKUP($D51,Résultats!$B$2:$AZ$212,T$2,FALSE)</f>
        <v>171.9075751</v>
      </c>
      <c r="U51" s="25">
        <f>VLOOKUP($D51,Résultats!$B$2:$AZ$212,U$2,FALSE)</f>
        <v>204.8002007</v>
      </c>
      <c r="V51" s="25">
        <f>VLOOKUP($D51,Résultats!$B$2:$AZ$212,V$2,FALSE)</f>
        <v>241.67040470000001</v>
      </c>
      <c r="W51" s="25">
        <f>VLOOKUP($D51,Résultats!$B$2:$AZ$212,W$2,FALSE)</f>
        <v>282.64640159999999</v>
      </c>
      <c r="X51" s="25">
        <f>VLOOKUP($D51,Résultats!$B$2:$AZ$212,X$2,FALSE)</f>
        <v>327.82387360000001</v>
      </c>
      <c r="Y51" s="25">
        <f>VLOOKUP($D51,Résultats!$B$2:$AZ$212,Y$2,FALSE)</f>
        <v>377.15542310000001</v>
      </c>
      <c r="Z51" s="25">
        <f>VLOOKUP($D51,Résultats!$B$2:$AZ$212,Z$2,FALSE)</f>
        <v>430.60682270000001</v>
      </c>
      <c r="AA51" s="25">
        <f>VLOOKUP($D51,Résultats!$B$2:$AZ$212,AA$2,FALSE)</f>
        <v>488.06616509999998</v>
      </c>
      <c r="AB51" s="25">
        <f>VLOOKUP($D51,Résultats!$B$2:$AZ$212,AB$2,FALSE)</f>
        <v>549.35012310000002</v>
      </c>
      <c r="AC51" s="25">
        <f>VLOOKUP($D51,Résultats!$B$2:$AZ$212,AC$2,FALSE)</f>
        <v>614.19846310000003</v>
      </c>
      <c r="AD51" s="25">
        <f>VLOOKUP($D51,Résultats!$B$2:$AZ$212,AD$2,FALSE)</f>
        <v>682.48803559999999</v>
      </c>
      <c r="AE51" s="25">
        <f>VLOOKUP($D51,Résultats!$B$2:$AZ$212,AE$2,FALSE)</f>
        <v>754.05639940000003</v>
      </c>
      <c r="AF51" s="25">
        <f>VLOOKUP($D51,Résultats!$B$2:$AZ$212,AF$2,FALSE)</f>
        <v>827.79807479999999</v>
      </c>
      <c r="AG51" s="25">
        <f>VLOOKUP($D51,Résultats!$B$2:$AZ$212,AG$2,FALSE)</f>
        <v>904.78706090000003</v>
      </c>
      <c r="AH51" s="25">
        <f>VLOOKUP($D51,Résultats!$B$2:$AZ$212,AH$2,FALSE)</f>
        <v>982.20574280000005</v>
      </c>
      <c r="AI51" s="25">
        <f>VLOOKUP($D51,Résultats!$B$2:$AZ$212,AI$2,FALSE)</f>
        <v>1060.1620459999999</v>
      </c>
      <c r="AJ51" s="25">
        <f>VLOOKUP($D51,Résultats!$B$2:$AZ$212,AJ$2,FALSE)</f>
        <v>1140.234567</v>
      </c>
      <c r="AK51" s="25">
        <f>VLOOKUP($D51,Résultats!$B$2:$AZ$212,AK$2,FALSE)</f>
        <v>1219.6185210000001</v>
      </c>
      <c r="AL51" s="25">
        <f>VLOOKUP($D51,Résultats!$B$2:$AZ$212,AL$2,FALSE)</f>
        <v>1298.581136</v>
      </c>
      <c r="AM51" s="102">
        <f>VLOOKUP($D51,Résultats!$B$2:$AZ$212,AM$2,FALSE)</f>
        <v>1379.4565399999999</v>
      </c>
    </row>
    <row r="52" spans="2:40" x14ac:dyDescent="0.3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2.4065523550000001</v>
      </c>
      <c r="G52" s="25">
        <f>VLOOKUP($D52,Résultats!$B$2:$AZ$212,G$2,FALSE)</f>
        <v>4.9951419599999998</v>
      </c>
      <c r="H52" s="25">
        <f>VLOOKUP($D52,Résultats!$B$2:$AZ$212,H$2,FALSE)</f>
        <v>6.2017007299999998</v>
      </c>
      <c r="I52" s="25">
        <f>VLOOKUP($D52,Résultats!$B$2:$AZ$212,I$2,FALSE)</f>
        <v>8.8465323169999994</v>
      </c>
      <c r="J52" s="25">
        <f>VLOOKUP($D52,Résultats!$B$2:$AZ$212,J$2,FALSE)</f>
        <v>13.68076261</v>
      </c>
      <c r="K52" s="25">
        <f>VLOOKUP($D52,Résultats!$B$2:$AZ$212,K$2,FALSE)</f>
        <v>21.92202649</v>
      </c>
      <c r="L52" s="25">
        <f>VLOOKUP($D52,Résultats!$B$2:$AZ$212,L$2,FALSE)</f>
        <v>30.78155456</v>
      </c>
      <c r="M52" s="25">
        <f>VLOOKUP($D52,Résultats!$B$2:$AZ$212,M$2,FALSE)</f>
        <v>40.237506799999998</v>
      </c>
      <c r="N52" s="25">
        <f>VLOOKUP($D52,Résultats!$B$2:$AZ$212,N$2,FALSE)</f>
        <v>50.401131999999997</v>
      </c>
      <c r="O52" s="25">
        <f>VLOOKUP($D52,Résultats!$B$2:$AZ$212,O$2,FALSE)</f>
        <v>61.83034206</v>
      </c>
      <c r="P52" s="25">
        <f>VLOOKUP($D52,Résultats!$B$2:$AZ$212,P$2,FALSE)</f>
        <v>74.685824179999997</v>
      </c>
      <c r="Q52" s="25">
        <f>VLOOKUP($D52,Résultats!$B$2:$AZ$212,Q$2,FALSE)</f>
        <v>89.048373510000005</v>
      </c>
      <c r="R52" s="25">
        <f>VLOOKUP($D52,Résultats!$B$2:$AZ$212,R$2,FALSE)</f>
        <v>104.94307209999999</v>
      </c>
      <c r="S52" s="25">
        <f>VLOOKUP($D52,Résultats!$B$2:$AZ$212,S$2,FALSE)</f>
        <v>122.3820547</v>
      </c>
      <c r="T52" s="25">
        <f>VLOOKUP($D52,Résultats!$B$2:$AZ$212,T$2,FALSE)</f>
        <v>141.31054159999999</v>
      </c>
      <c r="U52" s="25">
        <f>VLOOKUP($D52,Résultats!$B$2:$AZ$212,U$2,FALSE)</f>
        <v>161.67746030000001</v>
      </c>
      <c r="V52" s="25">
        <f>VLOOKUP($D52,Résultats!$B$2:$AZ$212,V$2,FALSE)</f>
        <v>183.39716229999999</v>
      </c>
      <c r="W52" s="25">
        <f>VLOOKUP($D52,Résultats!$B$2:$AZ$212,W$2,FALSE)</f>
        <v>206.34996749999999</v>
      </c>
      <c r="X52" s="25">
        <f>VLOOKUP($D52,Résultats!$B$2:$AZ$212,X$2,FALSE)</f>
        <v>230.38715289999999</v>
      </c>
      <c r="Y52" s="25">
        <f>VLOOKUP($D52,Résultats!$B$2:$AZ$212,Y$2,FALSE)</f>
        <v>255.27237410000001</v>
      </c>
      <c r="Z52" s="25">
        <f>VLOOKUP($D52,Résultats!$B$2:$AZ$212,Z$2,FALSE)</f>
        <v>280.78155820000001</v>
      </c>
      <c r="AA52" s="25">
        <f>VLOOKUP($D52,Résultats!$B$2:$AZ$212,AA$2,FALSE)</f>
        <v>306.65148099999999</v>
      </c>
      <c r="AB52" s="25">
        <f>VLOOKUP($D52,Résultats!$B$2:$AZ$212,AB$2,FALSE)</f>
        <v>332.58806049999998</v>
      </c>
      <c r="AC52" s="25">
        <f>VLOOKUP($D52,Résultats!$B$2:$AZ$212,AC$2,FALSE)</f>
        <v>358.27771560000002</v>
      </c>
      <c r="AD52" s="25">
        <f>VLOOKUP($D52,Résultats!$B$2:$AZ$212,AD$2,FALSE)</f>
        <v>383.46099479999998</v>
      </c>
      <c r="AE52" s="25">
        <f>VLOOKUP($D52,Résultats!$B$2:$AZ$212,AE$2,FALSE)</f>
        <v>408.00742480000002</v>
      </c>
      <c r="AF52" s="25">
        <f>VLOOKUP($D52,Résultats!$B$2:$AZ$212,AF$2,FALSE)</f>
        <v>431.00906450000002</v>
      </c>
      <c r="AG52" s="25">
        <f>VLOOKUP($D52,Résultats!$B$2:$AZ$212,AG$2,FALSE)</f>
        <v>453.53180229999998</v>
      </c>
      <c r="AH52" s="25">
        <f>VLOOKUP($D52,Résultats!$B$2:$AZ$212,AH$2,FALSE)</f>
        <v>473.28654369999998</v>
      </c>
      <c r="AI52" s="25">
        <f>VLOOKUP($D52,Résultats!$B$2:$AZ$212,AI$2,FALSE)</f>
        <v>490.4360112</v>
      </c>
      <c r="AJ52" s="25">
        <f>VLOOKUP($D52,Résultats!$B$2:$AZ$212,AJ$2,FALSE)</f>
        <v>506.23095130000002</v>
      </c>
      <c r="AK52" s="25">
        <f>VLOOKUP($D52,Résultats!$B$2:$AZ$212,AK$2,FALSE)</f>
        <v>518.61943650000001</v>
      </c>
      <c r="AL52" s="25">
        <f>VLOOKUP($D52,Résultats!$B$2:$AZ$212,AL$2,FALSE)</f>
        <v>527.86374149999995</v>
      </c>
      <c r="AM52" s="102">
        <f>VLOOKUP($D52,Résultats!$B$2:$AZ$212,AM$2,FALSE)</f>
        <v>535.5912088</v>
      </c>
    </row>
    <row r="53" spans="2:40" x14ac:dyDescent="0.3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53.330715650000002</v>
      </c>
      <c r="G53" s="25">
        <f>VLOOKUP($D53,Résultats!$B$2:$AZ$212,G$2,FALSE)</f>
        <v>109.1274329</v>
      </c>
      <c r="H53" s="25">
        <f>VLOOKUP($D53,Résultats!$B$2:$AZ$212,H$2,FALSE)</f>
        <v>134.9673511</v>
      </c>
      <c r="I53" s="25">
        <f>VLOOKUP($D53,Résultats!$B$2:$AZ$212,I$2,FALSE)</f>
        <v>191.62036879999999</v>
      </c>
      <c r="J53" s="25">
        <f>VLOOKUP($D53,Résultats!$B$2:$AZ$212,J$2,FALSE)</f>
        <v>295.12188350000002</v>
      </c>
      <c r="K53" s="25">
        <f>VLOOKUP($D53,Résultats!$B$2:$AZ$212,K$2,FALSE)</f>
        <v>471.58626140000001</v>
      </c>
      <c r="L53" s="25">
        <f>VLOOKUP($D53,Résultats!$B$2:$AZ$212,L$2,FALSE)</f>
        <v>661.46705629999997</v>
      </c>
      <c r="M53" s="25">
        <f>VLOOKUP($D53,Résultats!$B$2:$AZ$212,M$2,FALSE)</f>
        <v>864.6659492</v>
      </c>
      <c r="N53" s="25">
        <f>VLOOKUP($D53,Résultats!$B$2:$AZ$212,N$2,FALSE)</f>
        <v>1084.081602</v>
      </c>
      <c r="O53" s="25">
        <f>VLOOKUP($D53,Résultats!$B$2:$AZ$212,O$2,FALSE)</f>
        <v>1332.4238190000001</v>
      </c>
      <c r="P53" s="25">
        <f>VLOOKUP($D53,Résultats!$B$2:$AZ$212,P$2,FALSE)</f>
        <v>1614.0619819999999</v>
      </c>
      <c r="Q53" s="25">
        <f>VLOOKUP($D53,Résultats!$B$2:$AZ$212,Q$2,FALSE)</f>
        <v>1931.8181010000001</v>
      </c>
      <c r="R53" s="25">
        <f>VLOOKUP($D53,Résultats!$B$2:$AZ$212,R$2,FALSE)</f>
        <v>2287.467271</v>
      </c>
      <c r="S53" s="25">
        <f>VLOOKUP($D53,Résultats!$B$2:$AZ$212,S$2,FALSE)</f>
        <v>2682.666037</v>
      </c>
      <c r="T53" s="25">
        <f>VLOOKUP($D53,Résultats!$B$2:$AZ$212,T$2,FALSE)</f>
        <v>3117.7311049999998</v>
      </c>
      <c r="U53" s="25">
        <f>VLOOKUP($D53,Résultats!$B$2:$AZ$212,U$2,FALSE)</f>
        <v>3593.2331610000001</v>
      </c>
      <c r="V53" s="25">
        <f>VLOOKUP($D53,Résultats!$B$2:$AZ$212,V$2,FALSE)</f>
        <v>4109.148647</v>
      </c>
      <c r="W53" s="25">
        <f>VLOOKUP($D53,Résultats!$B$2:$AZ$212,W$2,FALSE)</f>
        <v>4664.8643840000004</v>
      </c>
      <c r="X53" s="25">
        <f>VLOOKUP($D53,Résultats!$B$2:$AZ$212,X$2,FALSE)</f>
        <v>5259.2880130000003</v>
      </c>
      <c r="Y53" s="25">
        <f>VLOOKUP($D53,Résultats!$B$2:$AZ$212,Y$2,FALSE)</f>
        <v>5889.3917009999996</v>
      </c>
      <c r="Z53" s="25">
        <f>VLOOKUP($D53,Résultats!$B$2:$AZ$212,Z$2,FALSE)</f>
        <v>6552.5374160000001</v>
      </c>
      <c r="AA53" s="25">
        <f>VLOOKUP($D53,Résultats!$B$2:$AZ$212,AA$2,FALSE)</f>
        <v>7245.2191229999999</v>
      </c>
      <c r="AB53" s="25">
        <f>VLOOKUP($D53,Résultats!$B$2:$AZ$212,AB$2,FALSE)</f>
        <v>7963.2125059999998</v>
      </c>
      <c r="AC53" s="25">
        <f>VLOOKUP($D53,Résultats!$B$2:$AZ$212,AC$2,FALSE)</f>
        <v>8701.6831829999901</v>
      </c>
      <c r="AD53" s="25">
        <f>VLOOKUP($D53,Résultats!$B$2:$AZ$212,AD$2,FALSE)</f>
        <v>9457.5111059999999</v>
      </c>
      <c r="AE53" s="25">
        <f>VLOOKUP($D53,Résultats!$B$2:$AZ$212,AE$2,FALSE)</f>
        <v>10228.992759999999</v>
      </c>
      <c r="AF53" s="25">
        <f>VLOOKUP($D53,Résultats!$B$2:$AZ$212,AF$2,FALSE)</f>
        <v>10998.78436</v>
      </c>
      <c r="AG53" s="25">
        <f>VLOOKUP($D53,Résultats!$B$2:$AZ$212,AG$2,FALSE)</f>
        <v>11787.69558</v>
      </c>
      <c r="AH53" s="25">
        <f>VLOOKUP($D53,Résultats!$B$2:$AZ$212,AH$2,FALSE)</f>
        <v>12550.98725</v>
      </c>
      <c r="AI53" s="25">
        <f>VLOOKUP($D53,Résultats!$B$2:$AZ$212,AI$2,FALSE)</f>
        <v>13292.68945</v>
      </c>
      <c r="AJ53" s="25">
        <f>VLOOKUP($D53,Résultats!$B$2:$AZ$212,AJ$2,FALSE)</f>
        <v>14038.67519</v>
      </c>
      <c r="AK53" s="25">
        <f>VLOOKUP($D53,Résultats!$B$2:$AZ$212,AK$2,FALSE)</f>
        <v>14748.35096</v>
      </c>
      <c r="AL53" s="25">
        <f>VLOOKUP($D53,Résultats!$B$2:$AZ$212,AL$2,FALSE)</f>
        <v>15427.89068</v>
      </c>
      <c r="AM53" s="102">
        <f>VLOOKUP($D53,Résultats!$B$2:$AZ$212,AM$2,FALSE)</f>
        <v>16111.686089999999</v>
      </c>
    </row>
    <row r="54" spans="2:40" x14ac:dyDescent="0.3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20.41593782</v>
      </c>
      <c r="G54" s="25">
        <f>VLOOKUP($D54,Résultats!$B$2:$AZ$212,G$2,FALSE)</f>
        <v>41.294977240000001</v>
      </c>
      <c r="H54" s="25">
        <f>VLOOKUP($D54,Résultats!$B$2:$AZ$212,H$2,FALSE)</f>
        <v>50.865896059999997</v>
      </c>
      <c r="I54" s="25">
        <f>VLOOKUP($D54,Résultats!$B$2:$AZ$212,I$2,FALSE)</f>
        <v>71.791634020000004</v>
      </c>
      <c r="J54" s="25">
        <f>VLOOKUP($D54,Résultats!$B$2:$AZ$212,J$2,FALSE)</f>
        <v>109.847697</v>
      </c>
      <c r="K54" s="25">
        <f>VLOOKUP($D54,Résultats!$B$2:$AZ$212,K$2,FALSE)</f>
        <v>174.3843675</v>
      </c>
      <c r="L54" s="25">
        <f>VLOOKUP($D54,Résultats!$B$2:$AZ$212,L$2,FALSE)</f>
        <v>243.35305969999999</v>
      </c>
      <c r="M54" s="25">
        <f>VLOOKUP($D54,Résultats!$B$2:$AZ$212,M$2,FALSE)</f>
        <v>316.61740959999997</v>
      </c>
      <c r="N54" s="25">
        <f>VLOOKUP($D54,Résultats!$B$2:$AZ$212,N$2,FALSE)</f>
        <v>395.12247450000001</v>
      </c>
      <c r="O54" s="25">
        <f>VLOOKUP($D54,Résultats!$B$2:$AZ$212,O$2,FALSE)</f>
        <v>483.32185079999999</v>
      </c>
      <c r="P54" s="25">
        <f>VLOOKUP($D54,Résultats!$B$2:$AZ$212,P$2,FALSE)</f>
        <v>582.63507719999996</v>
      </c>
      <c r="Q54" s="25">
        <f>VLOOKUP($D54,Résultats!$B$2:$AZ$212,Q$2,FALSE)</f>
        <v>693.92135020000001</v>
      </c>
      <c r="R54" s="25">
        <f>VLOOKUP($D54,Résultats!$B$2:$AZ$212,R$2,FALSE)</f>
        <v>817.66612009999994</v>
      </c>
      <c r="S54" s="25">
        <f>VLOOKUP($D54,Résultats!$B$2:$AZ$212,S$2,FALSE)</f>
        <v>954.31208779999997</v>
      </c>
      <c r="T54" s="25">
        <f>VLOOKUP($D54,Résultats!$B$2:$AZ$212,T$2,FALSE)</f>
        <v>1103.835006</v>
      </c>
      <c r="U54" s="25">
        <f>VLOOKUP($D54,Résultats!$B$2:$AZ$212,U$2,FALSE)</f>
        <v>1266.29908</v>
      </c>
      <c r="V54" s="25">
        <f>VLOOKUP($D54,Résultats!$B$2:$AZ$212,V$2,FALSE)</f>
        <v>1441.561265</v>
      </c>
      <c r="W54" s="25">
        <f>VLOOKUP($D54,Résultats!$B$2:$AZ$212,W$2,FALSE)</f>
        <v>1629.276181</v>
      </c>
      <c r="X54" s="25">
        <f>VLOOKUP($D54,Résultats!$B$2:$AZ$212,X$2,FALSE)</f>
        <v>1828.93678</v>
      </c>
      <c r="Y54" s="25">
        <f>VLOOKUP($D54,Résultats!$B$2:$AZ$212,Y$2,FALSE)</f>
        <v>2039.3850950000001</v>
      </c>
      <c r="Z54" s="25">
        <f>VLOOKUP($D54,Résultats!$B$2:$AZ$212,Z$2,FALSE)</f>
        <v>2259.6109299999998</v>
      </c>
      <c r="AA54" s="25">
        <f>VLOOKUP($D54,Résultats!$B$2:$AZ$212,AA$2,FALSE)</f>
        <v>2488.3251620000001</v>
      </c>
      <c r="AB54" s="25">
        <f>VLOOKUP($D54,Résultats!$B$2:$AZ$212,AB$2,FALSE)</f>
        <v>2724.014271</v>
      </c>
      <c r="AC54" s="25">
        <f>VLOOKUP($D54,Résultats!$B$2:$AZ$212,AC$2,FALSE)</f>
        <v>2964.9876800000002</v>
      </c>
      <c r="AD54" s="25">
        <f>VLOOKUP($D54,Résultats!$B$2:$AZ$212,AD$2,FALSE)</f>
        <v>3210.1289280000001</v>
      </c>
      <c r="AE54" s="25">
        <f>VLOOKUP($D54,Résultats!$B$2:$AZ$212,AE$2,FALSE)</f>
        <v>3458.9160400000001</v>
      </c>
      <c r="AF54" s="25">
        <f>VLOOKUP($D54,Résultats!$B$2:$AZ$212,AF$2,FALSE)</f>
        <v>3705.3842629999999</v>
      </c>
      <c r="AG54" s="25">
        <f>VLOOKUP($D54,Résultats!$B$2:$AZ$212,AG$2,FALSE)</f>
        <v>3956.9388720000002</v>
      </c>
      <c r="AH54" s="25">
        <f>VLOOKUP($D54,Résultats!$B$2:$AZ$212,AH$2,FALSE)</f>
        <v>4198.1449679999996</v>
      </c>
      <c r="AI54" s="25">
        <f>VLOOKUP($D54,Résultats!$B$2:$AZ$212,AI$2,FALSE)</f>
        <v>4430.5458150000004</v>
      </c>
      <c r="AJ54" s="25">
        <f>VLOOKUP($D54,Résultats!$B$2:$AZ$212,AJ$2,FALSE)</f>
        <v>4663.1386140000004</v>
      </c>
      <c r="AK54" s="25">
        <f>VLOOKUP($D54,Résultats!$B$2:$AZ$212,AK$2,FALSE)</f>
        <v>4882.1477590000004</v>
      </c>
      <c r="AL54" s="25">
        <f>VLOOKUP($D54,Résultats!$B$2:$AZ$212,AL$2,FALSE)</f>
        <v>5089.83493</v>
      </c>
      <c r="AM54" s="102">
        <f>VLOOKUP($D54,Résultats!$B$2:$AZ$212,AM$2,FALSE)</f>
        <v>5297.9443430000001</v>
      </c>
    </row>
    <row r="55" spans="2:40" x14ac:dyDescent="0.3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8.82972697E-3</v>
      </c>
      <c r="G55" s="25">
        <f>VLOOKUP($D55,Résultats!$B$2:$AZ$212,G$2,FALSE)</f>
        <v>6.9245721199999999E-3</v>
      </c>
      <c r="H55" s="25">
        <f>VLOOKUP($D55,Résultats!$B$2:$AZ$212,H$2,FALSE)</f>
        <v>6.3856949099999998E-3</v>
      </c>
      <c r="I55" s="25">
        <f>VLOOKUP($D55,Résultats!$B$2:$AZ$212,I$2,FALSE)</f>
        <v>5.8887536799999999E-3</v>
      </c>
      <c r="J55" s="25">
        <f>VLOOKUP($D55,Résultats!$B$2:$AZ$212,J$2,FALSE)</f>
        <v>5.43048491E-3</v>
      </c>
      <c r="K55" s="25">
        <f>VLOOKUP($D55,Résultats!$B$2:$AZ$212,K$2,FALSE)</f>
        <v>5.0078790800000004E-3</v>
      </c>
      <c r="L55" s="25">
        <f>VLOOKUP($D55,Résultats!$B$2:$AZ$212,L$2,FALSE)</f>
        <v>4.6181608599999997E-3</v>
      </c>
      <c r="M55" s="25">
        <f>VLOOKUP($D55,Résultats!$B$2:$AZ$212,M$2,FALSE)</f>
        <v>4.2587709100000001E-3</v>
      </c>
      <c r="N55" s="25">
        <f>VLOOKUP($D55,Résultats!$B$2:$AZ$212,N$2,FALSE)</f>
        <v>3.9273490499999999E-3</v>
      </c>
      <c r="O55" s="25">
        <f>VLOOKUP($D55,Résultats!$B$2:$AZ$212,O$2,FALSE)</f>
        <v>3.6217187699999999E-3</v>
      </c>
      <c r="P55" s="25">
        <f>VLOOKUP($D55,Résultats!$B$2:$AZ$212,P$2,FALSE)</f>
        <v>3.3398729599999999E-3</v>
      </c>
      <c r="Q55" s="25">
        <f>VLOOKUP($D55,Résultats!$B$2:$AZ$212,Q$2,FALSE)</f>
        <v>3.07996066E-3</v>
      </c>
      <c r="R55" s="25">
        <f>VLOOKUP($D55,Résultats!$B$2:$AZ$212,R$2,FALSE)</f>
        <v>2.8402750100000001E-3</v>
      </c>
      <c r="S55" s="25">
        <f>VLOOKUP($D55,Résultats!$B$2:$AZ$212,S$2,FALSE)</f>
        <v>2.6192419300000002E-3</v>
      </c>
      <c r="T55" s="25">
        <f>VLOOKUP($D55,Résultats!$B$2:$AZ$212,T$2,FALSE)</f>
        <v>2.4154098799999998E-3</v>
      </c>
      <c r="U55" s="25">
        <f>VLOOKUP($D55,Résultats!$B$2:$AZ$212,U$2,FALSE)</f>
        <v>2.2274402400000001E-3</v>
      </c>
      <c r="V55" s="25">
        <f>VLOOKUP($D55,Résultats!$B$2:$AZ$212,V$2,FALSE)</f>
        <v>2.0540985800000001E-3</v>
      </c>
      <c r="W55" s="25">
        <f>VLOOKUP($D55,Résultats!$B$2:$AZ$212,W$2,FALSE)</f>
        <v>1.89424655E-3</v>
      </c>
      <c r="X55" s="25">
        <f>VLOOKUP($D55,Résultats!$B$2:$AZ$212,X$2,FALSE)</f>
        <v>1.7468343700000001E-3</v>
      </c>
      <c r="Y55" s="25">
        <f>VLOOKUP($D55,Résultats!$B$2:$AZ$212,Y$2,FALSE)</f>
        <v>1.6108939500000001E-3</v>
      </c>
      <c r="Z55" s="25">
        <f>VLOOKUP($D55,Résultats!$B$2:$AZ$212,Z$2,FALSE)</f>
        <v>1.4855325600000001E-3</v>
      </c>
      <c r="AA55" s="25">
        <f>VLOOKUP($D55,Résultats!$B$2:$AZ$212,AA$2,FALSE)</f>
        <v>1.3699269100000001E-3</v>
      </c>
      <c r="AB55" s="25">
        <f>VLOOKUP($D55,Résultats!$B$2:$AZ$212,AB$2,FALSE)</f>
        <v>1.2633178099999999E-3</v>
      </c>
      <c r="AC55" s="25">
        <f>VLOOKUP($D55,Résultats!$B$2:$AZ$212,AC$2,FALSE)</f>
        <v>1.1650051400000001E-3</v>
      </c>
      <c r="AD55" s="25">
        <f>VLOOKUP($D55,Résultats!$B$2:$AZ$212,AD$2,FALSE)</f>
        <v>1.07434326E-3</v>
      </c>
      <c r="AE55" s="25">
        <f>VLOOKUP($D55,Résultats!$B$2:$AZ$212,AE$2,FALSE)</f>
        <v>9.90736783E-4</v>
      </c>
      <c r="AF55" s="25">
        <f>VLOOKUP($D55,Résultats!$B$2:$AZ$212,AF$2,FALSE)</f>
        <v>9.1363664400000003E-4</v>
      </c>
      <c r="AG55" s="25">
        <f>VLOOKUP($D55,Résultats!$B$2:$AZ$212,AG$2,FALSE)</f>
        <v>8.4253651599999996E-4</v>
      </c>
      <c r="AH55" s="25">
        <f>VLOOKUP($D55,Résultats!$B$2:$AZ$212,AH$2,FALSE)</f>
        <v>7.7696947200000003E-4</v>
      </c>
      <c r="AI55" s="25">
        <f>VLOOKUP($D55,Résultats!$B$2:$AZ$212,AI$2,FALSE)</f>
        <v>7.1650492199999997E-4</v>
      </c>
      <c r="AJ55" s="25">
        <f>VLOOKUP($D55,Résultats!$B$2:$AZ$212,AJ$2,FALSE)</f>
        <v>6.6074578500000002E-4</v>
      </c>
      <c r="AK55" s="25">
        <f>VLOOKUP($D55,Résultats!$B$2:$AZ$212,AK$2,FALSE)</f>
        <v>6.0932588100000003E-4</v>
      </c>
      <c r="AL55" s="25">
        <f>VLOOKUP($D55,Résultats!$B$2:$AZ$212,AL$2,FALSE)</f>
        <v>5.6190752600000001E-4</v>
      </c>
      <c r="AM55" s="102">
        <f>VLOOKUP($D55,Résultats!$B$2:$AZ$212,AM$2,FALSE)</f>
        <v>5.1817931399999995E-4</v>
      </c>
    </row>
    <row r="56" spans="2:40" x14ac:dyDescent="0.3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3.132705735</v>
      </c>
      <c r="G56" s="25">
        <f>VLOOKUP($D56,Résultats!$B$2:$AZ$212,G$2,FALSE)</f>
        <v>6.153270955</v>
      </c>
      <c r="H56" s="25">
        <f>VLOOKUP($D56,Résultats!$B$2:$AZ$212,H$2,FALSE)</f>
        <v>7.5076071520000003</v>
      </c>
      <c r="I56" s="25">
        <f>VLOOKUP($D56,Résultats!$B$2:$AZ$212,I$2,FALSE)</f>
        <v>10.45617331</v>
      </c>
      <c r="J56" s="25">
        <f>VLOOKUP($D56,Résultats!$B$2:$AZ$212,J$2,FALSE)</f>
        <v>15.775924570000001</v>
      </c>
      <c r="K56" s="25">
        <f>VLOOKUP($D56,Résultats!$B$2:$AZ$212,K$2,FALSE)</f>
        <v>24.716373399999998</v>
      </c>
      <c r="L56" s="25">
        <f>VLOOKUP($D56,Résultats!$B$2:$AZ$212,L$2,FALSE)</f>
        <v>34.164825710000002</v>
      </c>
      <c r="M56" s="25">
        <f>VLOOKUP($D56,Résultats!$B$2:$AZ$212,M$2,FALSE)</f>
        <v>44.092524349999998</v>
      </c>
      <c r="N56" s="25">
        <f>VLOOKUP($D56,Résultats!$B$2:$AZ$212,N$2,FALSE)</f>
        <v>54.621557799999998</v>
      </c>
      <c r="O56" s="25">
        <f>VLOOKUP($D56,Résultats!$B$2:$AZ$212,O$2,FALSE)</f>
        <v>66.348838839999999</v>
      </c>
      <c r="P56" s="25">
        <f>VLOOKUP($D56,Résultats!$B$2:$AZ$212,P$2,FALSE)</f>
        <v>79.458687409999996</v>
      </c>
      <c r="Q56" s="25">
        <f>VLOOKUP($D56,Résultats!$B$2:$AZ$212,Q$2,FALSE)</f>
        <v>94.062543739999995</v>
      </c>
      <c r="R56" s="25">
        <f>VLOOKUP($D56,Résultats!$B$2:$AZ$212,R$2,FALSE)</f>
        <v>110.2247048</v>
      </c>
      <c r="S56" s="25">
        <f>VLOOKUP($D56,Résultats!$B$2:$AZ$212,S$2,FALSE)</f>
        <v>128.00628589999999</v>
      </c>
      <c r="T56" s="25">
        <f>VLOOKUP($D56,Résultats!$B$2:$AZ$212,T$2,FALSE)</f>
        <v>147.4093216</v>
      </c>
      <c r="U56" s="25">
        <f>VLOOKUP($D56,Résultats!$B$2:$AZ$212,U$2,FALSE)</f>
        <v>168.4495641</v>
      </c>
      <c r="V56" s="25">
        <f>VLOOKUP($D56,Résultats!$B$2:$AZ$212,V$2,FALSE)</f>
        <v>191.11759380000001</v>
      </c>
      <c r="W56" s="25">
        <f>VLOOKUP($D56,Résultats!$B$2:$AZ$212,W$2,FALSE)</f>
        <v>215.37964940000001</v>
      </c>
      <c r="X56" s="25">
        <f>VLOOKUP($D56,Résultats!$B$2:$AZ$212,X$2,FALSE)</f>
        <v>241.18302130000001</v>
      </c>
      <c r="Y56" s="25">
        <f>VLOOKUP($D56,Résultats!$B$2:$AZ$212,Y$2,FALSE)</f>
        <v>268.3923163</v>
      </c>
      <c r="Z56" s="25">
        <f>VLOOKUP($D56,Résultats!$B$2:$AZ$212,Z$2,FALSE)</f>
        <v>296.89338199999997</v>
      </c>
      <c r="AA56" s="25">
        <f>VLOOKUP($D56,Résultats!$B$2:$AZ$212,AA$2,FALSE)</f>
        <v>326.53731379999999</v>
      </c>
      <c r="AB56" s="25">
        <f>VLOOKUP($D56,Résultats!$B$2:$AZ$212,AB$2,FALSE)</f>
        <v>357.14718210000001</v>
      </c>
      <c r="AC56" s="25">
        <f>VLOOKUP($D56,Résultats!$B$2:$AZ$212,AC$2,FALSE)</f>
        <v>388.52346779999999</v>
      </c>
      <c r="AD56" s="25">
        <f>VLOOKUP($D56,Résultats!$B$2:$AZ$212,AD$2,FALSE)</f>
        <v>420.54270150000002</v>
      </c>
      <c r="AE56" s="25">
        <f>VLOOKUP($D56,Résultats!$B$2:$AZ$212,AE$2,FALSE)</f>
        <v>453.1532047</v>
      </c>
      <c r="AF56" s="25">
        <f>VLOOKUP($D56,Résultats!$B$2:$AZ$212,AF$2,FALSE)</f>
        <v>485.60709839999998</v>
      </c>
      <c r="AG56" s="25">
        <f>VLOOKUP($D56,Résultats!$B$2:$AZ$212,AG$2,FALSE)</f>
        <v>518.85463040000002</v>
      </c>
      <c r="AH56" s="25">
        <f>VLOOKUP($D56,Résultats!$B$2:$AZ$212,AH$2,FALSE)</f>
        <v>550.94340469999997</v>
      </c>
      <c r="AI56" s="25">
        <f>VLOOKUP($D56,Résultats!$B$2:$AZ$212,AI$2,FALSE)</f>
        <v>582.08131619999995</v>
      </c>
      <c r="AJ56" s="25">
        <f>VLOOKUP($D56,Résultats!$B$2:$AZ$212,AJ$2,FALSE)</f>
        <v>613.41811629999995</v>
      </c>
      <c r="AK56" s="25">
        <f>VLOOKUP($D56,Résultats!$B$2:$AZ$212,AK$2,FALSE)</f>
        <v>643.21261460000005</v>
      </c>
      <c r="AL56" s="25">
        <f>VLOOKUP($D56,Résultats!$B$2:$AZ$212,AL$2,FALSE)</f>
        <v>671.75756660000002</v>
      </c>
      <c r="AM56" s="102">
        <f>VLOOKUP($D56,Résultats!$B$2:$AZ$212,AM$2,FALSE)</f>
        <v>700.54850599999997</v>
      </c>
    </row>
    <row r="57" spans="2:40" x14ac:dyDescent="0.3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34367.411209999998</v>
      </c>
      <c r="J57" s="61">
        <f>VLOOKUP($D57,Résultats!$B$2:$AZ$212,J$2,FALSE)</f>
        <v>34497.339269999997</v>
      </c>
      <c r="K57" s="61">
        <f>VLOOKUP($D57,Résultats!$B$2:$AZ$212,K$2,FALSE)</f>
        <v>34380.731780000002</v>
      </c>
      <c r="L57" s="61">
        <f>VLOOKUP($D57,Résultats!$B$2:$AZ$212,L$2,FALSE)</f>
        <v>34196.174030000002</v>
      </c>
      <c r="M57" s="61">
        <f>VLOOKUP($D57,Résultats!$B$2:$AZ$212,M$2,FALSE)</f>
        <v>33925.039169999996</v>
      </c>
      <c r="N57" s="61">
        <f>VLOOKUP($D57,Résultats!$B$2:$AZ$212,N$2,FALSE)</f>
        <v>33581.146229999998</v>
      </c>
      <c r="O57" s="61">
        <f>VLOOKUP($D57,Résultats!$B$2:$AZ$212,O$2,FALSE)</f>
        <v>33240.798540000003</v>
      </c>
      <c r="P57" s="61">
        <f>VLOOKUP($D57,Résultats!$B$2:$AZ$212,P$2,FALSE)</f>
        <v>32898.246079999997</v>
      </c>
      <c r="Q57" s="61">
        <f>VLOOKUP($D57,Résultats!$B$2:$AZ$212,Q$2,FALSE)</f>
        <v>32538.077130000001</v>
      </c>
      <c r="R57" s="61">
        <f>VLOOKUP($D57,Résultats!$B$2:$AZ$212,R$2,FALSE)</f>
        <v>32143.314920000001</v>
      </c>
      <c r="S57" s="61">
        <f>VLOOKUP($D57,Résultats!$B$2:$AZ$212,S$2,FALSE)</f>
        <v>31701.417549999998</v>
      </c>
      <c r="T57" s="61">
        <f>VLOOKUP($D57,Résultats!$B$2:$AZ$212,T$2,FALSE)</f>
        <v>31200.114150000001</v>
      </c>
      <c r="U57" s="61">
        <f>VLOOKUP($D57,Résultats!$B$2:$AZ$212,U$2,FALSE)</f>
        <v>30633.375599999999</v>
      </c>
      <c r="V57" s="61">
        <f>VLOOKUP($D57,Résultats!$B$2:$AZ$212,V$2,FALSE)</f>
        <v>29997.979329999998</v>
      </c>
      <c r="W57" s="61">
        <f>VLOOKUP($D57,Résultats!$B$2:$AZ$212,W$2,FALSE)</f>
        <v>29293.42714</v>
      </c>
      <c r="X57" s="61">
        <f>VLOOKUP($D57,Résultats!$B$2:$AZ$212,X$2,FALSE)</f>
        <v>28521.87083</v>
      </c>
      <c r="Y57" s="61">
        <f>VLOOKUP($D57,Résultats!$B$2:$AZ$212,Y$2,FALSE)</f>
        <v>27685.717670000002</v>
      </c>
      <c r="Z57" s="61">
        <f>VLOOKUP($D57,Résultats!$B$2:$AZ$212,Z$2,FALSE)</f>
        <v>26791.017220000002</v>
      </c>
      <c r="AA57" s="61">
        <f>VLOOKUP($D57,Résultats!$B$2:$AZ$212,AA$2,FALSE)</f>
        <v>25844.938880000002</v>
      </c>
      <c r="AB57" s="61">
        <f>VLOOKUP($D57,Résultats!$B$2:$AZ$212,AB$2,FALSE)</f>
        <v>24855.639599999999</v>
      </c>
      <c r="AC57" s="61">
        <f>VLOOKUP($D57,Résultats!$B$2:$AZ$212,AC$2,FALSE)</f>
        <v>23831.96486</v>
      </c>
      <c r="AD57" s="61">
        <f>VLOOKUP($D57,Résultats!$B$2:$AZ$212,AD$2,FALSE)</f>
        <v>22784.402099999999</v>
      </c>
      <c r="AE57" s="61">
        <f>VLOOKUP($D57,Résultats!$B$2:$AZ$212,AE$2,FALSE)</f>
        <v>21723.623019999999</v>
      </c>
      <c r="AF57" s="61">
        <f>VLOOKUP($D57,Résultats!$B$2:$AZ$212,AF$2,FALSE)</f>
        <v>20653.39284</v>
      </c>
      <c r="AG57" s="61">
        <f>VLOOKUP($D57,Résultats!$B$2:$AZ$212,AG$2,FALSE)</f>
        <v>19591.570350000002</v>
      </c>
      <c r="AH57" s="61">
        <f>VLOOKUP($D57,Résultats!$B$2:$AZ$212,AH$2,FALSE)</f>
        <v>18533.470590000001</v>
      </c>
      <c r="AI57" s="61">
        <f>VLOOKUP($D57,Résultats!$B$2:$AZ$212,AI$2,FALSE)</f>
        <v>17490.1603</v>
      </c>
      <c r="AJ57" s="61">
        <f>VLOOKUP($D57,Résultats!$B$2:$AZ$212,AJ$2,FALSE)</f>
        <v>16474.351729999998</v>
      </c>
      <c r="AK57" s="61">
        <f>VLOOKUP($D57,Résultats!$B$2:$AZ$212,AK$2,FALSE)</f>
        <v>15484.324329999999</v>
      </c>
      <c r="AL57" s="61">
        <f>VLOOKUP($D57,Résultats!$B$2:$AZ$212,AL$2,FALSE)</f>
        <v>14526.55083</v>
      </c>
      <c r="AM57" s="225">
        <f>VLOOKUP($D57,Résultats!$B$2:$AZ$212,AM$2,FALSE)</f>
        <v>13608.71333</v>
      </c>
      <c r="AN57" s="212"/>
    </row>
    <row r="58" spans="2:40" x14ac:dyDescent="0.3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526.77011089999996</v>
      </c>
      <c r="G58" s="65">
        <f>VLOOKUP($D58,Résultats!$B$2:$AZ$212,G$2,FALSE)</f>
        <v>689.45231839999997</v>
      </c>
      <c r="H58" s="65">
        <f>VLOOKUP($D58,Résultats!$B$2:$AZ$212,H$2,FALSE)</f>
        <v>762.63981539999997</v>
      </c>
      <c r="I58" s="65">
        <f>VLOOKUP($D58,Résultats!$B$2:$AZ$212,I$2,FALSE)</f>
        <v>868.59618369999998</v>
      </c>
      <c r="J58" s="65">
        <f>VLOOKUP($D58,Résultats!$B$2:$AZ$212,J$2,FALSE)</f>
        <v>946.30064430000004</v>
      </c>
      <c r="K58" s="65">
        <f>VLOOKUP($D58,Résultats!$B$2:$AZ$212,K$2,FALSE)</f>
        <v>1030.5406840000001</v>
      </c>
      <c r="L58" s="65">
        <f>VLOOKUP($D58,Résultats!$B$2:$AZ$212,L$2,FALSE)</f>
        <v>1121.716124</v>
      </c>
      <c r="M58" s="65">
        <f>VLOOKUP($D58,Résultats!$B$2:$AZ$212,M$2,FALSE)</f>
        <v>1219.120645</v>
      </c>
      <c r="N58" s="65">
        <f>VLOOKUP($D58,Résultats!$B$2:$AZ$212,N$2,FALSE)</f>
        <v>1322.4310829999999</v>
      </c>
      <c r="O58" s="65">
        <f>VLOOKUP($D58,Résultats!$B$2:$AZ$212,O$2,FALSE)</f>
        <v>1427.0728429999999</v>
      </c>
      <c r="P58" s="65">
        <f>VLOOKUP($D58,Résultats!$B$2:$AZ$212,P$2,FALSE)</f>
        <v>1528.3826779999999</v>
      </c>
      <c r="Q58" s="65">
        <f>VLOOKUP($D58,Résultats!$B$2:$AZ$212,Q$2,FALSE)</f>
        <v>1623.678453</v>
      </c>
      <c r="R58" s="65">
        <f>VLOOKUP($D58,Résultats!$B$2:$AZ$212,R$2,FALSE)</f>
        <v>1710.5844159999999</v>
      </c>
      <c r="S58" s="65">
        <f>VLOOKUP($D58,Résultats!$B$2:$AZ$212,S$2,FALSE)</f>
        <v>1787.536233</v>
      </c>
      <c r="T58" s="65">
        <f>VLOOKUP($D58,Résultats!$B$2:$AZ$212,T$2,FALSE)</f>
        <v>1853.27439</v>
      </c>
      <c r="U58" s="65">
        <f>VLOOKUP($D58,Résultats!$B$2:$AZ$212,U$2,FALSE)</f>
        <v>1907.2418250000001</v>
      </c>
      <c r="V58" s="65">
        <f>VLOOKUP($D58,Résultats!$B$2:$AZ$212,V$2,FALSE)</f>
        <v>1949.1503809999999</v>
      </c>
      <c r="W58" s="65">
        <f>VLOOKUP($D58,Résultats!$B$2:$AZ$212,W$2,FALSE)</f>
        <v>1978.9501949999999</v>
      </c>
      <c r="X58" s="65">
        <f>VLOOKUP($D58,Résultats!$B$2:$AZ$212,X$2,FALSE)</f>
        <v>1996.7920730000001</v>
      </c>
      <c r="Y58" s="65">
        <f>VLOOKUP($D58,Résultats!$B$2:$AZ$212,Y$2,FALSE)</f>
        <v>2003.1155719999999</v>
      </c>
      <c r="Z58" s="65">
        <f>VLOOKUP($D58,Résultats!$B$2:$AZ$212,Z$2,FALSE)</f>
        <v>1998.2929710000001</v>
      </c>
      <c r="AA58" s="65">
        <f>VLOOKUP($D58,Résultats!$B$2:$AZ$212,AA$2,FALSE)</f>
        <v>1982.768374</v>
      </c>
      <c r="AB58" s="65">
        <f>VLOOKUP($D58,Résultats!$B$2:$AZ$212,AB$2,FALSE)</f>
        <v>1957.2071639999999</v>
      </c>
      <c r="AC58" s="65">
        <f>VLOOKUP($D58,Résultats!$B$2:$AZ$212,AC$2,FALSE)</f>
        <v>1922.396432</v>
      </c>
      <c r="AD58" s="65">
        <f>VLOOKUP($D58,Résultats!$B$2:$AZ$212,AD$2,FALSE)</f>
        <v>1879.553979</v>
      </c>
      <c r="AE58" s="65">
        <f>VLOOKUP($D58,Résultats!$B$2:$AZ$212,AE$2,FALSE)</f>
        <v>1829.7558409999999</v>
      </c>
      <c r="AF58" s="65">
        <f>VLOOKUP($D58,Résultats!$B$2:$AZ$212,AF$2,FALSE)</f>
        <v>1773.5685989999999</v>
      </c>
      <c r="AG58" s="65">
        <f>VLOOKUP($D58,Résultats!$B$2:$AZ$212,AG$2,FALSE)</f>
        <v>1712.839037</v>
      </c>
      <c r="AH58" s="65">
        <f>VLOOKUP($D58,Résultats!$B$2:$AZ$212,AH$2,FALSE)</f>
        <v>1647.446974</v>
      </c>
      <c r="AI58" s="65">
        <f>VLOOKUP($D58,Résultats!$B$2:$AZ$212,AI$2,FALSE)</f>
        <v>1579.2130729999999</v>
      </c>
      <c r="AJ58" s="65">
        <f>VLOOKUP($D58,Résultats!$B$2:$AZ$212,AJ$2,FALSE)</f>
        <v>1509.404106</v>
      </c>
      <c r="AK58" s="65">
        <f>VLOOKUP($D58,Résultats!$B$2:$AZ$212,AK$2,FALSE)</f>
        <v>1438.1278299999999</v>
      </c>
      <c r="AL58" s="65">
        <f>VLOOKUP($D58,Résultats!$B$2:$AZ$212,AL$2,FALSE)</f>
        <v>1366.5790930000001</v>
      </c>
      <c r="AM58" s="226">
        <f>VLOOKUP($D58,Résultats!$B$2:$AZ$212,AM$2,FALSE)</f>
        <v>1295.690026</v>
      </c>
    </row>
    <row r="59" spans="2:40" x14ac:dyDescent="0.3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4285.2965510000004</v>
      </c>
      <c r="G59" s="65">
        <f>VLOOKUP($D59,Résultats!$B$2:$AZ$212,G$2,FALSE)</f>
        <v>4851.9471860000003</v>
      </c>
      <c r="H59" s="65">
        <f>VLOOKUP($D59,Résultats!$B$2:$AZ$212,H$2,FALSE)</f>
        <v>5018.1850750000003</v>
      </c>
      <c r="I59" s="65">
        <f>VLOOKUP($D59,Résultats!$B$2:$AZ$212,I$2,FALSE)</f>
        <v>5239.8952159999999</v>
      </c>
      <c r="J59" s="65">
        <f>VLOOKUP($D59,Résultats!$B$2:$AZ$212,J$2,FALSE)</f>
        <v>5404.392065</v>
      </c>
      <c r="K59" s="65">
        <f>VLOOKUP($D59,Résultats!$B$2:$AZ$212,K$2,FALSE)</f>
        <v>5519.3190809999996</v>
      </c>
      <c r="L59" s="65">
        <f>VLOOKUP($D59,Résultats!$B$2:$AZ$212,L$2,FALSE)</f>
        <v>5611.0439379999998</v>
      </c>
      <c r="M59" s="65">
        <f>VLOOKUP($D59,Résultats!$B$2:$AZ$212,M$2,FALSE)</f>
        <v>5675.858244</v>
      </c>
      <c r="N59" s="65">
        <f>VLOOKUP($D59,Résultats!$B$2:$AZ$212,N$2,FALSE)</f>
        <v>5716.2554899999996</v>
      </c>
      <c r="O59" s="65">
        <f>VLOOKUP($D59,Résultats!$B$2:$AZ$212,O$2,FALSE)</f>
        <v>5750.6331620000001</v>
      </c>
      <c r="P59" s="65">
        <f>VLOOKUP($D59,Résultats!$B$2:$AZ$212,P$2,FALSE)</f>
        <v>5777.751878</v>
      </c>
      <c r="Q59" s="65">
        <f>VLOOKUP($D59,Résultats!$B$2:$AZ$212,Q$2,FALSE)</f>
        <v>5794.7440559999995</v>
      </c>
      <c r="R59" s="65">
        <f>VLOOKUP($D59,Résultats!$B$2:$AZ$212,R$2,FALSE)</f>
        <v>5798.3090890000003</v>
      </c>
      <c r="S59" s="65">
        <f>VLOOKUP($D59,Résultats!$B$2:$AZ$212,S$2,FALSE)</f>
        <v>5786.0803029999997</v>
      </c>
      <c r="T59" s="65">
        <f>VLOOKUP($D59,Résultats!$B$2:$AZ$212,T$2,FALSE)</f>
        <v>5755.7324680000002</v>
      </c>
      <c r="U59" s="65">
        <f>VLOOKUP($D59,Résultats!$B$2:$AZ$212,U$2,FALSE)</f>
        <v>5706.2952960000002</v>
      </c>
      <c r="V59" s="65">
        <f>VLOOKUP($D59,Résultats!$B$2:$AZ$212,V$2,FALSE)</f>
        <v>5637.3849440000004</v>
      </c>
      <c r="W59" s="65">
        <f>VLOOKUP($D59,Résultats!$B$2:$AZ$212,W$2,FALSE)</f>
        <v>5549.1759320000001</v>
      </c>
      <c r="X59" s="65">
        <f>VLOOKUP($D59,Résultats!$B$2:$AZ$212,X$2,FALSE)</f>
        <v>5442.3748910000004</v>
      </c>
      <c r="Y59" s="65">
        <f>VLOOKUP($D59,Résultats!$B$2:$AZ$212,Y$2,FALSE)</f>
        <v>5317.6165140000003</v>
      </c>
      <c r="Z59" s="65">
        <f>VLOOKUP($D59,Résultats!$B$2:$AZ$212,Z$2,FALSE)</f>
        <v>5176.3880579999995</v>
      </c>
      <c r="AA59" s="65">
        <f>VLOOKUP($D59,Résultats!$B$2:$AZ$212,AA$2,FALSE)</f>
        <v>5020.4058359999999</v>
      </c>
      <c r="AB59" s="65">
        <f>VLOOKUP($D59,Résultats!$B$2:$AZ$212,AB$2,FALSE)</f>
        <v>4851.6112220000005</v>
      </c>
      <c r="AC59" s="65">
        <f>VLOOKUP($D59,Résultats!$B$2:$AZ$212,AC$2,FALSE)</f>
        <v>4672.0901320000003</v>
      </c>
      <c r="AD59" s="65">
        <f>VLOOKUP($D59,Résultats!$B$2:$AZ$212,AD$2,FALSE)</f>
        <v>4484.2557800000004</v>
      </c>
      <c r="AE59" s="65">
        <f>VLOOKUP($D59,Résultats!$B$2:$AZ$212,AE$2,FALSE)</f>
        <v>4290.5987530000002</v>
      </c>
      <c r="AF59" s="65">
        <f>VLOOKUP($D59,Résultats!$B$2:$AZ$212,AF$2,FALSE)</f>
        <v>4092.1047060000001</v>
      </c>
      <c r="AG59" s="65">
        <f>VLOOKUP($D59,Résultats!$B$2:$AZ$212,AG$2,FALSE)</f>
        <v>3892.8482290000002</v>
      </c>
      <c r="AH59" s="65">
        <f>VLOOKUP($D59,Résultats!$B$2:$AZ$212,AH$2,FALSE)</f>
        <v>3691.9400059999998</v>
      </c>
      <c r="AI59" s="65">
        <f>VLOOKUP($D59,Résultats!$B$2:$AZ$212,AI$2,FALSE)</f>
        <v>3491.9895510000001</v>
      </c>
      <c r="AJ59" s="65">
        <f>VLOOKUP($D59,Résultats!$B$2:$AZ$212,AJ$2,FALSE)</f>
        <v>3295.9005320000001</v>
      </c>
      <c r="AK59" s="65">
        <f>VLOOKUP($D59,Résultats!$B$2:$AZ$212,AK$2,FALSE)</f>
        <v>3103.4146519999999</v>
      </c>
      <c r="AL59" s="65">
        <f>VLOOKUP($D59,Résultats!$B$2:$AZ$212,AL$2,FALSE)</f>
        <v>2916.1179200000001</v>
      </c>
      <c r="AM59" s="226">
        <f>VLOOKUP($D59,Résultats!$B$2:$AZ$212,AM$2,FALSE)</f>
        <v>2735.8263189999998</v>
      </c>
    </row>
    <row r="60" spans="2:40" x14ac:dyDescent="0.3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7040.4806570000001</v>
      </c>
      <c r="G60" s="65">
        <f>VLOOKUP($D60,Résultats!$B$2:$AZ$212,G$2,FALSE)</f>
        <v>7691.9772000000003</v>
      </c>
      <c r="H60" s="65">
        <f>VLOOKUP($D60,Résultats!$B$2:$AZ$212,H$2,FALSE)</f>
        <v>7870.6256629999998</v>
      </c>
      <c r="I60" s="65">
        <f>VLOOKUP($D60,Résultats!$B$2:$AZ$212,I$2,FALSE)</f>
        <v>8104.5489070000003</v>
      </c>
      <c r="J60" s="65">
        <f>VLOOKUP($D60,Résultats!$B$2:$AZ$212,J$2,FALSE)</f>
        <v>8286.2668659999999</v>
      </c>
      <c r="K60" s="65">
        <f>VLOOKUP($D60,Résultats!$B$2:$AZ$212,K$2,FALSE)</f>
        <v>8387.4652760000008</v>
      </c>
      <c r="L60" s="65">
        <f>VLOOKUP($D60,Résultats!$B$2:$AZ$212,L$2,FALSE)</f>
        <v>8454.4333100000003</v>
      </c>
      <c r="M60" s="65">
        <f>VLOOKUP($D60,Résultats!$B$2:$AZ$212,M$2,FALSE)</f>
        <v>8482.2775770000007</v>
      </c>
      <c r="N60" s="65">
        <f>VLOOKUP($D60,Résultats!$B$2:$AZ$212,N$2,FALSE)</f>
        <v>8475.7970519999999</v>
      </c>
      <c r="O60" s="65">
        <f>VLOOKUP($D60,Résultats!$B$2:$AZ$212,O$2,FALSE)</f>
        <v>8460.4967280000001</v>
      </c>
      <c r="P60" s="65">
        <f>VLOOKUP($D60,Résultats!$B$2:$AZ$212,P$2,FALSE)</f>
        <v>8436.4359100000001</v>
      </c>
      <c r="Q60" s="65">
        <f>VLOOKUP($D60,Résultats!$B$2:$AZ$212,Q$2,FALSE)</f>
        <v>8400.2254290000001</v>
      </c>
      <c r="R60" s="65">
        <f>VLOOKUP($D60,Résultats!$B$2:$AZ$212,R$2,FALSE)</f>
        <v>8347.8720250000006</v>
      </c>
      <c r="S60" s="65">
        <f>VLOOKUP($D60,Résultats!$B$2:$AZ$212,S$2,FALSE)</f>
        <v>8276.4959830000007</v>
      </c>
      <c r="T60" s="65">
        <f>VLOOKUP($D60,Résultats!$B$2:$AZ$212,T$2,FALSE)</f>
        <v>8183.1803449999998</v>
      </c>
      <c r="U60" s="65">
        <f>VLOOKUP($D60,Résultats!$B$2:$AZ$212,U$2,FALSE)</f>
        <v>8066.7084590000004</v>
      </c>
      <c r="V60" s="65">
        <f>VLOOKUP($D60,Résultats!$B$2:$AZ$212,V$2,FALSE)</f>
        <v>7926.6212089999999</v>
      </c>
      <c r="W60" s="65">
        <f>VLOOKUP($D60,Résultats!$B$2:$AZ$212,W$2,FALSE)</f>
        <v>7763.2020499999999</v>
      </c>
      <c r="X60" s="65">
        <f>VLOOKUP($D60,Résultats!$B$2:$AZ$212,X$2,FALSE)</f>
        <v>7577.4676740000004</v>
      </c>
      <c r="Y60" s="65">
        <f>VLOOKUP($D60,Résultats!$B$2:$AZ$212,Y$2,FALSE)</f>
        <v>7370.3962979999997</v>
      </c>
      <c r="Z60" s="65">
        <f>VLOOKUP($D60,Résultats!$B$2:$AZ$212,Z$2,FALSE)</f>
        <v>7144.1001770000003</v>
      </c>
      <c r="AA60" s="65">
        <f>VLOOKUP($D60,Résultats!$B$2:$AZ$212,AA$2,FALSE)</f>
        <v>6900.9995349999999</v>
      </c>
      <c r="AB60" s="65">
        <f>VLOOKUP($D60,Résultats!$B$2:$AZ$212,AB$2,FALSE)</f>
        <v>6643.7370330000003</v>
      </c>
      <c r="AC60" s="65">
        <f>VLOOKUP($D60,Résultats!$B$2:$AZ$212,AC$2,FALSE)</f>
        <v>6375.1157089999997</v>
      </c>
      <c r="AD60" s="65">
        <f>VLOOKUP($D60,Résultats!$B$2:$AZ$212,AD$2,FALSE)</f>
        <v>6098.3008550000004</v>
      </c>
      <c r="AE60" s="65">
        <f>VLOOKUP($D60,Résultats!$B$2:$AZ$212,AE$2,FALSE)</f>
        <v>5816.5455689999999</v>
      </c>
      <c r="AF60" s="65">
        <f>VLOOKUP($D60,Résultats!$B$2:$AZ$212,AF$2,FALSE)</f>
        <v>5531.0788860000002</v>
      </c>
      <c r="AG60" s="65">
        <f>VLOOKUP($D60,Résultats!$B$2:$AZ$212,AG$2,FALSE)</f>
        <v>5247.1397989999996</v>
      </c>
      <c r="AH60" s="65">
        <f>VLOOKUP($D60,Résultats!$B$2:$AZ$212,AH$2,FALSE)</f>
        <v>4963.489235</v>
      </c>
      <c r="AI60" s="65">
        <f>VLOOKUP($D60,Résultats!$B$2:$AZ$212,AI$2,FALSE)</f>
        <v>4683.1945610000002</v>
      </c>
      <c r="AJ60" s="65">
        <f>VLOOKUP($D60,Résultats!$B$2:$AZ$212,AJ$2,FALSE)</f>
        <v>4410.0323879999996</v>
      </c>
      <c r="AK60" s="65">
        <f>VLOOKUP($D60,Résultats!$B$2:$AZ$212,AK$2,FALSE)</f>
        <v>4143.5842739999998</v>
      </c>
      <c r="AL60" s="65">
        <f>VLOOKUP($D60,Résultats!$B$2:$AZ$212,AL$2,FALSE)</f>
        <v>3885.6399550000001</v>
      </c>
      <c r="AM60" s="226">
        <f>VLOOKUP($D60,Résultats!$B$2:$AZ$212,AM$2,FALSE)</f>
        <v>3638.4668889999998</v>
      </c>
    </row>
    <row r="61" spans="2:40" x14ac:dyDescent="0.3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7628.1932319999996</v>
      </c>
      <c r="G61" s="65">
        <f>VLOOKUP($D61,Résultats!$B$2:$AZ$212,G$2,FALSE)</f>
        <v>8010.4356559999997</v>
      </c>
      <c r="H61" s="65">
        <f>VLOOKUP($D61,Résultats!$B$2:$AZ$212,H$2,FALSE)</f>
        <v>8107.6228929999997</v>
      </c>
      <c r="I61" s="65">
        <f>VLOOKUP($D61,Résultats!$B$2:$AZ$212,I$2,FALSE)</f>
        <v>8236.9527699999999</v>
      </c>
      <c r="J61" s="65">
        <f>VLOOKUP($D61,Résultats!$B$2:$AZ$212,J$2,FALSE)</f>
        <v>8357.4229630000009</v>
      </c>
      <c r="K61" s="65">
        <f>VLOOKUP($D61,Résultats!$B$2:$AZ$212,K$2,FALSE)</f>
        <v>8397.6908760000006</v>
      </c>
      <c r="L61" s="65">
        <f>VLOOKUP($D61,Résultats!$B$2:$AZ$212,L$2,FALSE)</f>
        <v>8407.0065300000006</v>
      </c>
      <c r="M61" s="65">
        <f>VLOOKUP($D61,Résultats!$B$2:$AZ$212,M$2,FALSE)</f>
        <v>8380.8295159999998</v>
      </c>
      <c r="N61" s="65">
        <f>VLOOKUP($D61,Résultats!$B$2:$AZ$212,N$2,FALSE)</f>
        <v>8324.0747090000004</v>
      </c>
      <c r="O61" s="65">
        <f>VLOOKUP($D61,Résultats!$B$2:$AZ$212,O$2,FALSE)</f>
        <v>8260.7089300000007</v>
      </c>
      <c r="P61" s="65">
        <f>VLOOKUP($D61,Résultats!$B$2:$AZ$212,P$2,FALSE)</f>
        <v>8191.5191480000003</v>
      </c>
      <c r="Q61" s="65">
        <f>VLOOKUP($D61,Résultats!$B$2:$AZ$212,Q$2,FALSE)</f>
        <v>8113.5550540000004</v>
      </c>
      <c r="R61" s="65">
        <f>VLOOKUP($D61,Résultats!$B$2:$AZ$212,R$2,FALSE)</f>
        <v>8023.2888510000002</v>
      </c>
      <c r="S61" s="65">
        <f>VLOOKUP($D61,Résultats!$B$2:$AZ$212,S$2,FALSE)</f>
        <v>7918.1361660000002</v>
      </c>
      <c r="T61" s="65">
        <f>VLOOKUP($D61,Résultats!$B$2:$AZ$212,T$2,FALSE)</f>
        <v>7795.4380629999996</v>
      </c>
      <c r="U61" s="65">
        <f>VLOOKUP($D61,Résultats!$B$2:$AZ$212,U$2,FALSE)</f>
        <v>7654.03539</v>
      </c>
      <c r="V61" s="65">
        <f>VLOOKUP($D61,Résultats!$B$2:$AZ$212,V$2,FALSE)</f>
        <v>7493.4509029999999</v>
      </c>
      <c r="W61" s="65">
        <f>VLOOKUP($D61,Résultats!$B$2:$AZ$212,W$2,FALSE)</f>
        <v>7313.884153</v>
      </c>
      <c r="X61" s="65">
        <f>VLOOKUP($D61,Résultats!$B$2:$AZ$212,X$2,FALSE)</f>
        <v>7116.2122909999998</v>
      </c>
      <c r="Y61" s="65">
        <f>VLOOKUP($D61,Résultats!$B$2:$AZ$212,Y$2,FALSE)</f>
        <v>6901.2905229999997</v>
      </c>
      <c r="Z61" s="65">
        <f>VLOOKUP($D61,Résultats!$B$2:$AZ$212,Z$2,FALSE)</f>
        <v>6671.0174040000002</v>
      </c>
      <c r="AA61" s="65">
        <f>VLOOKUP($D61,Résultats!$B$2:$AZ$212,AA$2,FALSE)</f>
        <v>6427.5730679999997</v>
      </c>
      <c r="AB61" s="65">
        <f>VLOOKUP($D61,Résultats!$B$2:$AZ$212,AB$2,FALSE)</f>
        <v>6173.3090730000004</v>
      </c>
      <c r="AC61" s="65">
        <f>VLOOKUP($D61,Résultats!$B$2:$AZ$212,AC$2,FALSE)</f>
        <v>5910.7100479999999</v>
      </c>
      <c r="AD61" s="65">
        <f>VLOOKUP($D61,Résultats!$B$2:$AZ$212,AD$2,FALSE)</f>
        <v>5642.5547880000004</v>
      </c>
      <c r="AE61" s="65">
        <f>VLOOKUP($D61,Résultats!$B$2:$AZ$212,AE$2,FALSE)</f>
        <v>5371.7024499999998</v>
      </c>
      <c r="AF61" s="65">
        <f>VLOOKUP($D61,Résultats!$B$2:$AZ$212,AF$2,FALSE)</f>
        <v>5099.1806260000003</v>
      </c>
      <c r="AG61" s="65">
        <f>VLOOKUP($D61,Résultats!$B$2:$AZ$212,AG$2,FALSE)</f>
        <v>4829.5939259999996</v>
      </c>
      <c r="AH61" s="65">
        <f>VLOOKUP($D61,Résultats!$B$2:$AZ$212,AH$2,FALSE)</f>
        <v>4561.7591149999998</v>
      </c>
      <c r="AI61" s="65">
        <f>VLOOKUP($D61,Résultats!$B$2:$AZ$212,AI$2,FALSE)</f>
        <v>4298.2498500000002</v>
      </c>
      <c r="AJ61" s="65">
        <f>VLOOKUP($D61,Résultats!$B$2:$AZ$212,AJ$2,FALSE)</f>
        <v>4042.386958</v>
      </c>
      <c r="AK61" s="65">
        <f>VLOOKUP($D61,Résultats!$B$2:$AZ$212,AK$2,FALSE)</f>
        <v>3793.7275500000001</v>
      </c>
      <c r="AL61" s="65">
        <f>VLOOKUP($D61,Résultats!$B$2:$AZ$212,AL$2,FALSE)</f>
        <v>3553.7332630000001</v>
      </c>
      <c r="AM61" s="226">
        <f>VLOOKUP($D61,Résultats!$B$2:$AZ$212,AM$2,FALSE)</f>
        <v>3324.3470910000001</v>
      </c>
    </row>
    <row r="62" spans="2:40" x14ac:dyDescent="0.3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9832.9919250000003</v>
      </c>
      <c r="G62" s="65">
        <f>VLOOKUP($D62,Résultats!$B$2:$AZ$212,G$2,FALSE)</f>
        <v>8882.8855619999995</v>
      </c>
      <c r="H62" s="65">
        <f>VLOOKUP($D62,Résultats!$B$2:$AZ$212,H$2,FALSE)</f>
        <v>8589.6917439999997</v>
      </c>
      <c r="I62" s="65">
        <f>VLOOKUP($D62,Résultats!$B$2:$AZ$212,I$2,FALSE)</f>
        <v>8317.8721580000001</v>
      </c>
      <c r="J62" s="65">
        <f>VLOOKUP($D62,Résultats!$B$2:$AZ$212,J$2,FALSE)</f>
        <v>8086.1662550000001</v>
      </c>
      <c r="K62" s="65">
        <f>VLOOKUP($D62,Résultats!$B$2:$AZ$212,K$2,FALSE)</f>
        <v>7812.004766</v>
      </c>
      <c r="L62" s="65">
        <f>VLOOKUP($D62,Résultats!$B$2:$AZ$212,L$2,FALSE)</f>
        <v>7541.8501679999999</v>
      </c>
      <c r="M62" s="65">
        <f>VLOOKUP($D62,Résultats!$B$2:$AZ$212,M$2,FALSE)</f>
        <v>7272.1645010000002</v>
      </c>
      <c r="N62" s="65">
        <f>VLOOKUP($D62,Résultats!$B$2:$AZ$212,N$2,FALSE)</f>
        <v>7004.8030090000002</v>
      </c>
      <c r="O62" s="65">
        <f>VLOOKUP($D62,Résultats!$B$2:$AZ$212,O$2,FALSE)</f>
        <v>6750.7291429999996</v>
      </c>
      <c r="P62" s="65">
        <f>VLOOKUP($D62,Résultats!$B$2:$AZ$212,P$2,FALSE)</f>
        <v>6509.766552</v>
      </c>
      <c r="Q62" s="65">
        <f>VLOOKUP($D62,Résultats!$B$2:$AZ$212,Q$2,FALSE)</f>
        <v>6279.452628</v>
      </c>
      <c r="R62" s="65">
        <f>VLOOKUP($D62,Résultats!$B$2:$AZ$212,R$2,FALSE)</f>
        <v>6057.0955960000001</v>
      </c>
      <c r="S62" s="65">
        <f>VLOOKUP($D62,Résultats!$B$2:$AZ$212,S$2,FALSE)</f>
        <v>5840.4955060000002</v>
      </c>
      <c r="T62" s="65">
        <f>VLOOKUP($D62,Résultats!$B$2:$AZ$212,T$2,FALSE)</f>
        <v>5627.4569810000003</v>
      </c>
      <c r="U62" s="65">
        <f>VLOOKUP($D62,Résultats!$B$2:$AZ$212,U$2,FALSE)</f>
        <v>5416.5615520000001</v>
      </c>
      <c r="V62" s="65">
        <f>VLOOKUP($D62,Résultats!$B$2:$AZ$212,V$2,FALSE)</f>
        <v>5206.7847760000004</v>
      </c>
      <c r="W62" s="65">
        <f>VLOOKUP($D62,Résultats!$B$2:$AZ$212,W$2,FALSE)</f>
        <v>4997.4954260000004</v>
      </c>
      <c r="X62" s="65">
        <f>VLOOKUP($D62,Résultats!$B$2:$AZ$212,X$2,FALSE)</f>
        <v>4788.4563900000003</v>
      </c>
      <c r="Y62" s="65">
        <f>VLOOKUP($D62,Résultats!$B$2:$AZ$212,Y$2,FALSE)</f>
        <v>4579.4919639999998</v>
      </c>
      <c r="Z62" s="65">
        <f>VLOOKUP($D62,Résultats!$B$2:$AZ$212,Z$2,FALSE)</f>
        <v>4370.9688779999997</v>
      </c>
      <c r="AA62" s="65">
        <f>VLOOKUP($D62,Résultats!$B$2:$AZ$212,AA$2,FALSE)</f>
        <v>4163.4271989999997</v>
      </c>
      <c r="AB62" s="65">
        <f>VLOOKUP($D62,Résultats!$B$2:$AZ$212,AB$2,FALSE)</f>
        <v>3957.5105389999999</v>
      </c>
      <c r="AC62" s="65">
        <f>VLOOKUP($D62,Résultats!$B$2:$AZ$212,AC$2,FALSE)</f>
        <v>3753.9534520000002</v>
      </c>
      <c r="AD62" s="65">
        <f>VLOOKUP($D62,Résultats!$B$2:$AZ$212,AD$2,FALSE)</f>
        <v>3553.658899</v>
      </c>
      <c r="AE62" s="65">
        <f>VLOOKUP($D62,Résultats!$B$2:$AZ$212,AE$2,FALSE)</f>
        <v>3357.5857150000002</v>
      </c>
      <c r="AF62" s="65">
        <f>VLOOKUP($D62,Résultats!$B$2:$AZ$212,AF$2,FALSE)</f>
        <v>3165.8329290000001</v>
      </c>
      <c r="AG62" s="65">
        <f>VLOOKUP($D62,Résultats!$B$2:$AZ$212,AG$2,FALSE)</f>
        <v>2980.2333779999999</v>
      </c>
      <c r="AH62" s="65">
        <f>VLOOKUP($D62,Résultats!$B$2:$AZ$212,AH$2,FALSE)</f>
        <v>2799.8773930000002</v>
      </c>
      <c r="AI62" s="65">
        <f>VLOOKUP($D62,Résultats!$B$2:$AZ$212,AI$2,FALSE)</f>
        <v>2625.666999</v>
      </c>
      <c r="AJ62" s="65">
        <f>VLOOKUP($D62,Résultats!$B$2:$AZ$212,AJ$2,FALSE)</f>
        <v>2458.8819760000001</v>
      </c>
      <c r="AK62" s="65">
        <f>VLOOKUP($D62,Résultats!$B$2:$AZ$212,AK$2,FALSE)</f>
        <v>2299.0323509999998</v>
      </c>
      <c r="AL62" s="65">
        <f>VLOOKUP($D62,Résultats!$B$2:$AZ$212,AL$2,FALSE)</f>
        <v>2146.5483370000002</v>
      </c>
      <c r="AM62" s="226">
        <f>VLOOKUP($D62,Résultats!$B$2:$AZ$212,AM$2,FALSE)</f>
        <v>2002.094826</v>
      </c>
    </row>
    <row r="63" spans="2:40" x14ac:dyDescent="0.3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3292.8046199999999</v>
      </c>
      <c r="G63" s="65">
        <f>VLOOKUP($D63,Résultats!$B$2:$AZ$212,G$2,FALSE)</f>
        <v>2901.0517359999999</v>
      </c>
      <c r="H63" s="65">
        <f>VLOOKUP($D63,Résultats!$B$2:$AZ$212,H$2,FALSE)</f>
        <v>2781.2911490000001</v>
      </c>
      <c r="I63" s="65">
        <f>VLOOKUP($D63,Résultats!$B$2:$AZ$212,I$2,FALSE)</f>
        <v>2665.6623380000001</v>
      </c>
      <c r="J63" s="65">
        <f>VLOOKUP($D63,Résultats!$B$2:$AZ$212,J$2,FALSE)</f>
        <v>2541.8861969999998</v>
      </c>
      <c r="K63" s="65">
        <f>VLOOKUP($D63,Résultats!$B$2:$AZ$212,K$2,FALSE)</f>
        <v>2415.6419080000001</v>
      </c>
      <c r="L63" s="65">
        <f>VLOOKUP($D63,Résultats!$B$2:$AZ$212,L$2,FALSE)</f>
        <v>2295.5372689999999</v>
      </c>
      <c r="M63" s="65">
        <f>VLOOKUP($D63,Résultats!$B$2:$AZ$212,M$2,FALSE)</f>
        <v>2180.5895129999999</v>
      </c>
      <c r="N63" s="65">
        <f>VLOOKUP($D63,Résultats!$B$2:$AZ$212,N$2,FALSE)</f>
        <v>2070.9207970000002</v>
      </c>
      <c r="O63" s="65">
        <f>VLOOKUP($D63,Résultats!$B$2:$AZ$212,O$2,FALSE)</f>
        <v>1968.3400409999999</v>
      </c>
      <c r="P63" s="65">
        <f>VLOOKUP($D63,Résultats!$B$2:$AZ$212,P$2,FALSE)</f>
        <v>1872.476883</v>
      </c>
      <c r="Q63" s="65">
        <f>VLOOKUP($D63,Résultats!$B$2:$AZ$212,Q$2,FALSE)</f>
        <v>1782.523332</v>
      </c>
      <c r="R63" s="65">
        <f>VLOOKUP($D63,Résultats!$B$2:$AZ$212,R$2,FALSE)</f>
        <v>1697.643943</v>
      </c>
      <c r="S63" s="65">
        <f>VLOOKUP($D63,Résultats!$B$2:$AZ$212,S$2,FALSE)</f>
        <v>1617.123687</v>
      </c>
      <c r="T63" s="65">
        <f>VLOOKUP($D63,Résultats!$B$2:$AZ$212,T$2,FALSE)</f>
        <v>1540.26989</v>
      </c>
      <c r="U63" s="65">
        <f>VLOOKUP($D63,Résultats!$B$2:$AZ$212,U$2,FALSE)</f>
        <v>1466.566343</v>
      </c>
      <c r="V63" s="65">
        <f>VLOOKUP($D63,Résultats!$B$2:$AZ$212,V$2,FALSE)</f>
        <v>1395.59312</v>
      </c>
      <c r="W63" s="65">
        <f>VLOOKUP($D63,Résultats!$B$2:$AZ$212,W$2,FALSE)</f>
        <v>1327.0245849999999</v>
      </c>
      <c r="X63" s="65">
        <f>VLOOKUP($D63,Résultats!$B$2:$AZ$212,X$2,FALSE)</f>
        <v>1260.6272160000001</v>
      </c>
      <c r="Y63" s="65">
        <f>VLOOKUP($D63,Résultats!$B$2:$AZ$212,Y$2,FALSE)</f>
        <v>1196.19507</v>
      </c>
      <c r="Z63" s="65">
        <f>VLOOKUP($D63,Résultats!$B$2:$AZ$212,Z$2,FALSE)</f>
        <v>1133.636659</v>
      </c>
      <c r="AA63" s="65">
        <f>VLOOKUP($D63,Résultats!$B$2:$AZ$212,AA$2,FALSE)</f>
        <v>1072.9050999999999</v>
      </c>
      <c r="AB63" s="65">
        <f>VLOOKUP($D63,Résultats!$B$2:$AZ$212,AB$2,FALSE)</f>
        <v>1013.988299</v>
      </c>
      <c r="AC63" s="65">
        <f>VLOOKUP($D63,Résultats!$B$2:$AZ$212,AC$2,FALSE)</f>
        <v>956.90360209999994</v>
      </c>
      <c r="AD63" s="65">
        <f>VLOOKUP($D63,Résultats!$B$2:$AZ$212,AD$2,FALSE)</f>
        <v>901.71741989999998</v>
      </c>
      <c r="AE63" s="65">
        <f>VLOOKUP($D63,Résultats!$B$2:$AZ$212,AE$2,FALSE)</f>
        <v>848.51382390000003</v>
      </c>
      <c r="AF63" s="65">
        <f>VLOOKUP($D63,Résultats!$B$2:$AZ$212,AF$2,FALSE)</f>
        <v>797.21627269999999</v>
      </c>
      <c r="AG63" s="65">
        <f>VLOOKUP($D63,Résultats!$B$2:$AZ$212,AG$2,FALSE)</f>
        <v>748.10411920000001</v>
      </c>
      <c r="AH63" s="65">
        <f>VLOOKUP($D63,Résultats!$B$2:$AZ$212,AH$2,FALSE)</f>
        <v>700.91515530000004</v>
      </c>
      <c r="AI63" s="65">
        <f>VLOOKUP($D63,Résultats!$B$2:$AZ$212,AI$2,FALSE)</f>
        <v>655.77405659999999</v>
      </c>
      <c r="AJ63" s="65">
        <f>VLOOKUP($D63,Résultats!$B$2:$AZ$212,AJ$2,FALSE)</f>
        <v>612.86498719999997</v>
      </c>
      <c r="AK63" s="65">
        <f>VLOOKUP($D63,Résultats!$B$2:$AZ$212,AK$2,FALSE)</f>
        <v>572.02780340000004</v>
      </c>
      <c r="AL63" s="65">
        <f>VLOOKUP($D63,Résultats!$B$2:$AZ$212,AL$2,FALSE)</f>
        <v>533.3044519</v>
      </c>
      <c r="AM63" s="226">
        <f>VLOOKUP($D63,Résultats!$B$2:$AZ$212,AM$2,FALSE)</f>
        <v>496.77740849999998</v>
      </c>
    </row>
    <row r="64" spans="2:40" x14ac:dyDescent="0.3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1275.4610749999999</v>
      </c>
      <c r="G64" s="224">
        <f>VLOOKUP($D64,Résultats!$B$2:$AZ$212,G$2,FALSE)</f>
        <v>1059.1769979999999</v>
      </c>
      <c r="H64" s="224">
        <f>VLOOKUP($D64,Résultats!$B$2:$AZ$212,H$2,FALSE)</f>
        <v>994.34281959999998</v>
      </c>
      <c r="I64" s="224">
        <f>VLOOKUP($D64,Résultats!$B$2:$AZ$212,I$2,FALSE)</f>
        <v>933.88363600000002</v>
      </c>
      <c r="J64" s="224">
        <f>VLOOKUP($D64,Résultats!$B$2:$AZ$212,J$2,FALSE)</f>
        <v>874.90427629999999</v>
      </c>
      <c r="K64" s="224">
        <f>VLOOKUP($D64,Résultats!$B$2:$AZ$212,K$2,FALSE)</f>
        <v>818.06918519999999</v>
      </c>
      <c r="L64" s="224">
        <f>VLOOKUP($D64,Résultats!$B$2:$AZ$212,L$2,FALSE)</f>
        <v>764.58669250000003</v>
      </c>
      <c r="M64" s="224">
        <f>VLOOKUP($D64,Résultats!$B$2:$AZ$212,M$2,FALSE)</f>
        <v>714.19917680000003</v>
      </c>
      <c r="N64" s="224">
        <f>VLOOKUP($D64,Résultats!$B$2:$AZ$212,N$2,FALSE)</f>
        <v>666.86408649999998</v>
      </c>
      <c r="O64" s="224">
        <f>VLOOKUP($D64,Résultats!$B$2:$AZ$212,O$2,FALSE)</f>
        <v>622.81768829999999</v>
      </c>
      <c r="P64" s="224">
        <f>VLOOKUP($D64,Résultats!$B$2:$AZ$212,P$2,FALSE)</f>
        <v>581.91303210000001</v>
      </c>
      <c r="Q64" s="224">
        <f>VLOOKUP($D64,Résultats!$B$2:$AZ$212,Q$2,FALSE)</f>
        <v>543.89817619999997</v>
      </c>
      <c r="R64" s="224">
        <f>VLOOKUP($D64,Résultats!$B$2:$AZ$212,R$2,FALSE)</f>
        <v>508.52099490000001</v>
      </c>
      <c r="S64" s="224">
        <f>VLOOKUP($D64,Résultats!$B$2:$AZ$212,S$2,FALSE)</f>
        <v>475.54966990000003</v>
      </c>
      <c r="T64" s="224">
        <f>VLOOKUP($D64,Résultats!$B$2:$AZ$212,T$2,FALSE)</f>
        <v>444.76200990000001</v>
      </c>
      <c r="U64" s="224">
        <f>VLOOKUP($D64,Résultats!$B$2:$AZ$212,U$2,FALSE)</f>
        <v>415.96673229999999</v>
      </c>
      <c r="V64" s="224">
        <f>VLOOKUP($D64,Résultats!$B$2:$AZ$212,V$2,FALSE)</f>
        <v>388.99399529999999</v>
      </c>
      <c r="W64" s="224">
        <f>VLOOKUP($D64,Résultats!$B$2:$AZ$212,W$2,FALSE)</f>
        <v>363.69480290000001</v>
      </c>
      <c r="X64" s="224">
        <f>VLOOKUP($D64,Résultats!$B$2:$AZ$212,X$2,FALSE)</f>
        <v>339.94029169999999</v>
      </c>
      <c r="Y64" s="224">
        <f>VLOOKUP($D64,Résultats!$B$2:$AZ$212,Y$2,FALSE)</f>
        <v>317.61172800000003</v>
      </c>
      <c r="Z64" s="224">
        <f>VLOOKUP($D64,Résultats!$B$2:$AZ$212,Z$2,FALSE)</f>
        <v>296.61306910000002</v>
      </c>
      <c r="AA64" s="224">
        <f>VLOOKUP($D64,Résultats!$B$2:$AZ$212,AA$2,FALSE)</f>
        <v>276.85976890000001</v>
      </c>
      <c r="AB64" s="224">
        <f>VLOOKUP($D64,Résultats!$B$2:$AZ$212,AB$2,FALSE)</f>
        <v>258.27626950000001</v>
      </c>
      <c r="AC64" s="224">
        <f>VLOOKUP($D64,Résultats!$B$2:$AZ$212,AC$2,FALSE)</f>
        <v>240.7954852</v>
      </c>
      <c r="AD64" s="224">
        <f>VLOOKUP($D64,Résultats!$B$2:$AZ$212,AD$2,FALSE)</f>
        <v>224.3603818</v>
      </c>
      <c r="AE64" s="224">
        <f>VLOOKUP($D64,Résultats!$B$2:$AZ$212,AE$2,FALSE)</f>
        <v>208.92087040000001</v>
      </c>
      <c r="AF64" s="224">
        <f>VLOOKUP($D64,Résultats!$B$2:$AZ$212,AF$2,FALSE)</f>
        <v>194.41081650000001</v>
      </c>
      <c r="AG64" s="224">
        <f>VLOOKUP($D64,Résultats!$B$2:$AZ$212,AG$2,FALSE)</f>
        <v>180.81186030000001</v>
      </c>
      <c r="AH64" s="224">
        <f>VLOOKUP($D64,Résultats!$B$2:$AZ$212,AH$2,FALSE)</f>
        <v>168.0427157</v>
      </c>
      <c r="AI64" s="224">
        <f>VLOOKUP($D64,Résultats!$B$2:$AZ$212,AI$2,FALSE)</f>
        <v>156.07221010000001</v>
      </c>
      <c r="AJ64" s="224">
        <f>VLOOKUP($D64,Résultats!$B$2:$AZ$212,AJ$2,FALSE)</f>
        <v>144.88078229999999</v>
      </c>
      <c r="AK64" s="224">
        <f>VLOOKUP($D64,Résultats!$B$2:$AZ$212,AK$2,FALSE)</f>
        <v>134.40987440000001</v>
      </c>
      <c r="AL64" s="224">
        <f>VLOOKUP($D64,Résultats!$B$2:$AZ$212,AL$2,FALSE)</f>
        <v>124.6278125</v>
      </c>
      <c r="AM64" s="227">
        <f>VLOOKUP($D64,Résultats!$B$2:$AZ$212,AM$2,FALSE)</f>
        <v>115.51076620000001</v>
      </c>
    </row>
    <row r="65" spans="2:39" s="3" customFormat="1" x14ac:dyDescent="0.35"/>
    <row r="66" spans="2:39" s="3" customFormat="1" x14ac:dyDescent="0.35"/>
    <row r="67" spans="2:39" x14ac:dyDescent="0.3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3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3003.208341</v>
      </c>
      <c r="J68" s="51">
        <f t="shared" si="11"/>
        <v>2989.3054160000002</v>
      </c>
      <c r="K68" s="51">
        <f t="shared" si="11"/>
        <v>2880.152865</v>
      </c>
      <c r="L68" s="51">
        <f t="shared" si="11"/>
        <v>2846.5680400000001</v>
      </c>
      <c r="M68" s="51">
        <f t="shared" si="11"/>
        <v>2790.8350829999999</v>
      </c>
      <c r="N68" s="51">
        <f t="shared" si="11"/>
        <v>2748.6880030000002</v>
      </c>
      <c r="O68" s="51">
        <f t="shared" si="11"/>
        <v>2799.5970830000001</v>
      </c>
      <c r="P68" s="51">
        <f t="shared" si="11"/>
        <v>2855.9454860000001</v>
      </c>
      <c r="Q68" s="51">
        <f t="shared" si="11"/>
        <v>2905.76622</v>
      </c>
      <c r="R68" s="51">
        <f t="shared" si="11"/>
        <v>2945.0249279999998</v>
      </c>
      <c r="S68" s="51">
        <f t="shared" si="11"/>
        <v>2976.908876</v>
      </c>
      <c r="T68" s="51">
        <f t="shared" si="11"/>
        <v>2998.8130470000001</v>
      </c>
      <c r="U68" s="51">
        <f t="shared" si="11"/>
        <v>3016.5129019999999</v>
      </c>
      <c r="V68" s="51">
        <f t="shared" si="11"/>
        <v>3031.5092479999998</v>
      </c>
      <c r="W68" s="51">
        <f t="shared" si="11"/>
        <v>3045.367166</v>
      </c>
      <c r="X68" s="51">
        <f t="shared" si="11"/>
        <v>3059.8895400000001</v>
      </c>
      <c r="Y68" s="51">
        <f t="shared" si="11"/>
        <v>3072.253948</v>
      </c>
      <c r="Z68" s="51">
        <f t="shared" si="11"/>
        <v>3086.5539910000002</v>
      </c>
      <c r="AA68" s="51">
        <f t="shared" si="11"/>
        <v>3102.647434</v>
      </c>
      <c r="AB68" s="51">
        <f t="shared" si="11"/>
        <v>3120.4683639999998</v>
      </c>
      <c r="AC68" s="51">
        <f t="shared" si="11"/>
        <v>3139.7797850000002</v>
      </c>
      <c r="AD68" s="51">
        <f t="shared" si="11"/>
        <v>3165.154669</v>
      </c>
      <c r="AE68" s="51">
        <f t="shared" si="11"/>
        <v>3199.1952289999999</v>
      </c>
      <c r="AF68" s="51">
        <f t="shared" si="11"/>
        <v>3210.6850340000001</v>
      </c>
      <c r="AG68" s="51">
        <f t="shared" si="11"/>
        <v>3272.3567760000001</v>
      </c>
      <c r="AH68" s="51">
        <f t="shared" si="11"/>
        <v>3261.3743460000001</v>
      </c>
      <c r="AI68" s="51">
        <f t="shared" si="11"/>
        <v>3265.2316770000002</v>
      </c>
      <c r="AJ68" s="51">
        <f t="shared" si="11"/>
        <v>3321.9898020000001</v>
      </c>
      <c r="AK68" s="51">
        <f t="shared" si="11"/>
        <v>3314.8581789999998</v>
      </c>
      <c r="AL68" s="51">
        <f t="shared" si="11"/>
        <v>3321.7931490000001</v>
      </c>
      <c r="AM68" s="100">
        <f t="shared" si="11"/>
        <v>3390.899312</v>
      </c>
    </row>
    <row r="69" spans="2:39" x14ac:dyDescent="0.3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8.7724856667989199E-3</v>
      </c>
      <c r="G69" s="124">
        <f t="shared" si="12"/>
        <v>1.6148784184012825E-2</v>
      </c>
      <c r="H69" s="124">
        <f t="shared" si="12"/>
        <v>1.9449728272703314E-2</v>
      </c>
      <c r="I69" s="124">
        <f t="shared" si="12"/>
        <v>3.4829760550401989E-2</v>
      </c>
      <c r="J69" s="123">
        <f t="shared" si="12"/>
        <v>6.1844014770286018E-2</v>
      </c>
      <c r="K69" s="67">
        <f t="shared" si="12"/>
        <v>0.10837706484027194</v>
      </c>
      <c r="L69" s="67">
        <f t="shared" si="12"/>
        <v>0.12491619747125383</v>
      </c>
      <c r="M69" s="67">
        <f t="shared" si="12"/>
        <v>0.14360901718677441</v>
      </c>
      <c r="N69" s="124">
        <f t="shared" si="12"/>
        <v>0.16462402368189039</v>
      </c>
      <c r="O69" s="123">
        <f t="shared" si="12"/>
        <v>0.18810778297271144</v>
      </c>
      <c r="P69" s="67">
        <f t="shared" si="12"/>
        <v>0.21417263526156813</v>
      </c>
      <c r="Q69" s="67">
        <f t="shared" si="12"/>
        <v>0.24288271160368849</v>
      </c>
      <c r="R69" s="67">
        <f t="shared" si="12"/>
        <v>0.27423912572735953</v>
      </c>
      <c r="S69" s="124">
        <f t="shared" si="12"/>
        <v>0.30816561625247407</v>
      </c>
      <c r="T69" s="124">
        <f t="shared" si="12"/>
        <v>0.34449632164748945</v>
      </c>
      <c r="U69" s="124">
        <f t="shared" si="12"/>
        <v>0.38296769830954963</v>
      </c>
      <c r="V69" s="124">
        <f t="shared" si="12"/>
        <v>0.42321666603736524</v>
      </c>
      <c r="W69" s="124">
        <f t="shared" si="12"/>
        <v>0.46478673172901741</v>
      </c>
      <c r="X69" s="118">
        <f t="shared" si="12"/>
        <v>0.50714305196781706</v>
      </c>
      <c r="Y69" s="118">
        <f t="shared" si="12"/>
        <v>0.54969618156057454</v>
      </c>
      <c r="Z69" s="118">
        <f t="shared" si="12"/>
        <v>0.59183279810639799</v>
      </c>
      <c r="AA69" s="118">
        <f t="shared" si="12"/>
        <v>0.63295032638245929</v>
      </c>
      <c r="AB69" s="118">
        <f t="shared" si="12"/>
        <v>0.67249146897616174</v>
      </c>
      <c r="AC69" s="118">
        <f t="shared" si="12"/>
        <v>0.709974475168487</v>
      </c>
      <c r="AD69" s="118">
        <f t="shared" si="12"/>
        <v>0.74501566545720044</v>
      </c>
      <c r="AE69" s="118">
        <f t="shared" si="12"/>
        <v>0.7773420841770079</v>
      </c>
      <c r="AF69" s="118">
        <f t="shared" si="12"/>
        <v>0.80679383731789611</v>
      </c>
      <c r="AG69" s="118">
        <f t="shared" si="12"/>
        <v>0.8333172464566253</v>
      </c>
      <c r="AH69" s="118">
        <f t="shared" si="12"/>
        <v>0.85695108211904725</v>
      </c>
      <c r="AI69" s="118">
        <f t="shared" si="12"/>
        <v>0.87780862846259833</v>
      </c>
      <c r="AJ69" s="118">
        <f t="shared" si="12"/>
        <v>0.8960582609880029</v>
      </c>
      <c r="AK69" s="118">
        <f t="shared" si="12"/>
        <v>0.91190473099271618</v>
      </c>
      <c r="AL69" s="118">
        <f t="shared" si="12"/>
        <v>0.92557264347588064</v>
      </c>
      <c r="AM69" s="118">
        <f t="shared" si="12"/>
        <v>0.93729292543499731</v>
      </c>
    </row>
    <row r="70" spans="2:39" x14ac:dyDescent="0.3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1.8914584798860351E-4</v>
      </c>
      <c r="G70" s="111">
        <f t="shared" si="13"/>
        <v>4.5205471177113494E-4</v>
      </c>
      <c r="H70" s="111">
        <f t="shared" si="13"/>
        <v>5.9127704724134329E-4</v>
      </c>
      <c r="I70" s="111">
        <f t="shared" si="13"/>
        <v>1.1422826715570846E-3</v>
      </c>
      <c r="J70" s="110">
        <f t="shared" si="13"/>
        <v>2.1893510800102198E-3</v>
      </c>
      <c r="K70" s="68">
        <f t="shared" si="13"/>
        <v>4.1390184926868457E-3</v>
      </c>
      <c r="L70" s="68">
        <f t="shared" si="13"/>
        <v>5.1382822769274117E-3</v>
      </c>
      <c r="M70" s="68">
        <f t="shared" si="13"/>
        <v>6.3473760480887579E-3</v>
      </c>
      <c r="N70" s="111">
        <f t="shared" si="13"/>
        <v>7.7967537445536696E-3</v>
      </c>
      <c r="O70" s="110">
        <f t="shared" si="13"/>
        <v>9.5033495003823722E-3</v>
      </c>
      <c r="P70" s="68">
        <f t="shared" si="13"/>
        <v>1.1486419534549895E-2</v>
      </c>
      <c r="Q70" s="68">
        <f t="shared" si="13"/>
        <v>1.3763214457768732E-2</v>
      </c>
      <c r="R70" s="68">
        <f t="shared" si="13"/>
        <v>1.6349463029061328E-2</v>
      </c>
      <c r="S70" s="111">
        <f t="shared" si="13"/>
        <v>1.9257008967311098E-2</v>
      </c>
      <c r="T70" s="111">
        <f t="shared" si="13"/>
        <v>2.2491064912323624E-2</v>
      </c>
      <c r="U70" s="111">
        <f t="shared" si="13"/>
        <v>2.6052614082271875E-2</v>
      </c>
      <c r="V70" s="111">
        <f t="shared" si="13"/>
        <v>2.9934705872947415E-2</v>
      </c>
      <c r="W70" s="111">
        <f t="shared" si="13"/>
        <v>3.4120919460914688E-2</v>
      </c>
      <c r="X70" s="116">
        <f t="shared" si="13"/>
        <v>3.858564855252912E-2</v>
      </c>
      <c r="Y70" s="116">
        <f t="shared" si="13"/>
        <v>4.329255310635538E-2</v>
      </c>
      <c r="Z70" s="116">
        <f t="shared" si="13"/>
        <v>4.8196960731538355E-2</v>
      </c>
      <c r="AA70" s="116">
        <f t="shared" si="13"/>
        <v>5.3250254343916538E-2</v>
      </c>
      <c r="AB70" s="116">
        <f t="shared" si="13"/>
        <v>5.8402770270802852E-2</v>
      </c>
      <c r="AC70" s="116">
        <f t="shared" si="13"/>
        <v>6.3599193661284109E-2</v>
      </c>
      <c r="AD70" s="116">
        <f t="shared" si="13"/>
        <v>6.881245277938107E-2</v>
      </c>
      <c r="AE70" s="116">
        <f t="shared" si="13"/>
        <v>7.388926169844573E-2</v>
      </c>
      <c r="AF70" s="116">
        <f t="shared" si="13"/>
        <v>7.9110571361015028E-2</v>
      </c>
      <c r="AG70" s="116">
        <f t="shared" si="13"/>
        <v>8.3621964575173208E-2</v>
      </c>
      <c r="AH70" s="116">
        <f t="shared" si="13"/>
        <v>8.8837205258374838E-2</v>
      </c>
      <c r="AI70" s="116">
        <f t="shared" si="13"/>
        <v>9.3814030672837917E-2</v>
      </c>
      <c r="AJ70" s="116">
        <f t="shared" si="13"/>
        <v>9.804552639021015E-2</v>
      </c>
      <c r="AK70" s="116">
        <f t="shared" si="13"/>
        <v>0.10296745177887745</v>
      </c>
      <c r="AL70" s="116">
        <f t="shared" si="13"/>
        <v>0.10764967234869807</v>
      </c>
      <c r="AM70" s="116">
        <f t="shared" si="13"/>
        <v>0.11142899205613452</v>
      </c>
    </row>
    <row r="71" spans="2:39" x14ac:dyDescent="0.3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1.5431836938632849E-4</v>
      </c>
      <c r="G71" s="111">
        <f t="shared" si="14"/>
        <v>3.4045851900146162E-4</v>
      </c>
      <c r="H71" s="111">
        <f t="shared" si="14"/>
        <v>4.3486369466599352E-4</v>
      </c>
      <c r="I71" s="111">
        <f t="shared" si="14"/>
        <v>8.2237306892189396E-4</v>
      </c>
      <c r="J71" s="110">
        <f t="shared" si="14"/>
        <v>1.5432700212924646E-3</v>
      </c>
      <c r="K71" s="68">
        <f t="shared" si="14"/>
        <v>2.8579229998613284E-3</v>
      </c>
      <c r="L71" s="68">
        <f t="shared" si="14"/>
        <v>3.4775148290500722E-3</v>
      </c>
      <c r="M71" s="68">
        <f t="shared" si="14"/>
        <v>4.2136134204530497E-3</v>
      </c>
      <c r="N71" s="111">
        <f t="shared" si="14"/>
        <v>5.0804399789130955E-3</v>
      </c>
      <c r="O71" s="110">
        <f t="shared" si="14"/>
        <v>6.0852459425140785E-3</v>
      </c>
      <c r="P71" s="68">
        <f t="shared" si="14"/>
        <v>7.2360852828967483E-3</v>
      </c>
      <c r="Q71" s="68">
        <f t="shared" si="14"/>
        <v>8.5395815668887504E-3</v>
      </c>
      <c r="R71" s="68">
        <f t="shared" si="14"/>
        <v>1.0000970687878674E-2</v>
      </c>
      <c r="S71" s="111">
        <f t="shared" si="14"/>
        <v>1.1622829458754317E-2</v>
      </c>
      <c r="T71" s="111">
        <f t="shared" si="14"/>
        <v>1.340372511057706E-2</v>
      </c>
      <c r="U71" s="111">
        <f t="shared" si="14"/>
        <v>1.5339117869949029E-2</v>
      </c>
      <c r="V71" s="111">
        <f t="shared" si="14"/>
        <v>1.7419693802629629E-2</v>
      </c>
      <c r="W71" s="111">
        <f t="shared" si="14"/>
        <v>1.9630812631543294E-2</v>
      </c>
      <c r="X71" s="116">
        <f t="shared" si="14"/>
        <v>2.1952851605224935E-2</v>
      </c>
      <c r="Y71" s="116">
        <f t="shared" si="14"/>
        <v>2.43609858354066E-2</v>
      </c>
      <c r="Z71" s="116">
        <f t="shared" si="14"/>
        <v>2.6826686486431203E-2</v>
      </c>
      <c r="AA71" s="116">
        <f t="shared" si="14"/>
        <v>2.931999296572348E-2</v>
      </c>
      <c r="AB71" s="116">
        <f t="shared" si="14"/>
        <v>3.1811173583812691E-2</v>
      </c>
      <c r="AC71" s="116">
        <f t="shared" si="14"/>
        <v>3.4269703535912154E-2</v>
      </c>
      <c r="AD71" s="116">
        <f t="shared" si="14"/>
        <v>3.6676602043171753E-2</v>
      </c>
      <c r="AE71" s="116">
        <f t="shared" si="14"/>
        <v>3.8972386577036874E-2</v>
      </c>
      <c r="AF71" s="116">
        <f t="shared" si="14"/>
        <v>4.1244502589848242E-2</v>
      </c>
      <c r="AG71" s="116">
        <f t="shared" si="14"/>
        <v>4.3213218936613895E-2</v>
      </c>
      <c r="AH71" s="116">
        <f t="shared" si="14"/>
        <v>4.5327555385143138E-2</v>
      </c>
      <c r="AI71" s="116">
        <f t="shared" si="14"/>
        <v>4.7283795813793952E-2</v>
      </c>
      <c r="AJ71" s="116">
        <f t="shared" si="14"/>
        <v>4.8939163901743972E-2</v>
      </c>
      <c r="AK71" s="116">
        <f t="shared" si="14"/>
        <v>5.0716547532877118E-2</v>
      </c>
      <c r="AL71" s="116">
        <f t="shared" si="14"/>
        <v>5.2343585015925384E-2</v>
      </c>
      <c r="AM71" s="116">
        <f t="shared" si="14"/>
        <v>5.3653112186540799E-2</v>
      </c>
    </row>
    <row r="72" spans="2:39" x14ac:dyDescent="0.3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2.6025975413529961E-4</v>
      </c>
      <c r="G72" s="111">
        <f t="shared" si="15"/>
        <v>4.8233794702968422E-4</v>
      </c>
      <c r="H72" s="111">
        <f t="shared" si="15"/>
        <v>5.8147573667038357E-4</v>
      </c>
      <c r="I72" s="111">
        <f t="shared" si="15"/>
        <v>1.0413710461920963E-3</v>
      </c>
      <c r="J72" s="110">
        <f t="shared" si="15"/>
        <v>1.8474781320236967E-3</v>
      </c>
      <c r="K72" s="68">
        <f t="shared" si="15"/>
        <v>3.231048874206196E-3</v>
      </c>
      <c r="L72" s="68">
        <f t="shared" si="15"/>
        <v>3.7116704050397472E-3</v>
      </c>
      <c r="M72" s="68">
        <f t="shared" si="15"/>
        <v>4.246543994014999E-3</v>
      </c>
      <c r="N72" s="111">
        <f t="shared" si="15"/>
        <v>4.8368343971703937E-3</v>
      </c>
      <c r="O72" s="110">
        <f t="shared" si="15"/>
        <v>5.483459471085611E-3</v>
      </c>
      <c r="P72" s="68">
        <f t="shared" si="15"/>
        <v>6.1861061342401262E-3</v>
      </c>
      <c r="Q72" s="68">
        <f t="shared" si="15"/>
        <v>6.9429796489271596E-3</v>
      </c>
      <c r="R72" s="68">
        <f t="shared" si="15"/>
        <v>7.7502003236014725E-3</v>
      </c>
      <c r="S72" s="111">
        <f t="shared" si="15"/>
        <v>8.6014586594957629E-3</v>
      </c>
      <c r="T72" s="111">
        <f t="shared" si="15"/>
        <v>9.4878812797161999E-3</v>
      </c>
      <c r="U72" s="111">
        <f t="shared" si="15"/>
        <v>1.0397385686368266E-2</v>
      </c>
      <c r="V72" s="111">
        <f t="shared" si="15"/>
        <v>1.1315025844842813E-2</v>
      </c>
      <c r="W72" s="111">
        <f t="shared" si="15"/>
        <v>1.2223471204260039E-2</v>
      </c>
      <c r="X72" s="116">
        <f t="shared" si="15"/>
        <v>1.3103593484619707E-2</v>
      </c>
      <c r="Y72" s="116">
        <f t="shared" si="15"/>
        <v>1.3935756384289623E-2</v>
      </c>
      <c r="Z72" s="116">
        <f t="shared" si="15"/>
        <v>1.4700775872480112E-2</v>
      </c>
      <c r="AA72" s="116">
        <f t="shared" si="15"/>
        <v>1.5380615666175624E-2</v>
      </c>
      <c r="AB72" s="116">
        <f t="shared" si="15"/>
        <v>1.5959305521099011E-2</v>
      </c>
      <c r="AC72" s="116">
        <f t="shared" si="15"/>
        <v>1.6425353993417088E-2</v>
      </c>
      <c r="AD72" s="116">
        <f t="shared" si="15"/>
        <v>1.6765314504129845E-2</v>
      </c>
      <c r="AE72" s="116">
        <f t="shared" si="15"/>
        <v>1.7000448133639049E-2</v>
      </c>
      <c r="AF72" s="116">
        <f t="shared" si="15"/>
        <v>1.7053429311870646E-2</v>
      </c>
      <c r="AG72" s="116">
        <f t="shared" si="15"/>
        <v>1.7132697645068761E-2</v>
      </c>
      <c r="AH72" s="116">
        <f t="shared" si="15"/>
        <v>1.6879094280457679E-2</v>
      </c>
      <c r="AI72" s="116">
        <f t="shared" si="15"/>
        <v>1.653209035984738E-2</v>
      </c>
      <c r="AJ72" s="116">
        <f t="shared" si="15"/>
        <v>1.6243628044105597E-2</v>
      </c>
      <c r="AK72" s="116">
        <f t="shared" si="15"/>
        <v>1.5621751276738408E-2</v>
      </c>
      <c r="AL72" s="116">
        <f t="shared" si="15"/>
        <v>1.4932836562966853E-2</v>
      </c>
      <c r="AM72" s="116">
        <f t="shared" si="15"/>
        <v>1.439333733894131E-2</v>
      </c>
    </row>
    <row r="73" spans="2:39" x14ac:dyDescent="0.3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5.6886523860426464E-3</v>
      </c>
      <c r="G73" s="111">
        <f t="shared" si="16"/>
        <v>1.0412502367029286E-2</v>
      </c>
      <c r="H73" s="111">
        <f t="shared" si="16"/>
        <v>1.2514005085409159E-2</v>
      </c>
      <c r="I73" s="111">
        <f t="shared" si="16"/>
        <v>2.2361523359261341E-2</v>
      </c>
      <c r="J73" s="110">
        <f t="shared" si="16"/>
        <v>3.9612414665360508E-2</v>
      </c>
      <c r="K73" s="68">
        <f t="shared" si="16"/>
        <v>6.9243221019103796E-2</v>
      </c>
      <c r="L73" s="68">
        <f t="shared" si="16"/>
        <v>7.9597645872536385E-2</v>
      </c>
      <c r="M73" s="68">
        <f t="shared" si="16"/>
        <v>9.1254022837579468E-2</v>
      </c>
      <c r="N73" s="111">
        <f t="shared" si="16"/>
        <v>0.10430606587109259</v>
      </c>
      <c r="O73" s="110">
        <f t="shared" si="16"/>
        <v>0.11884086682340637</v>
      </c>
      <c r="P73" s="68">
        <f t="shared" si="16"/>
        <v>0.13492159909525667</v>
      </c>
      <c r="Q73" s="68">
        <f t="shared" si="16"/>
        <v>0.15258077292948916</v>
      </c>
      <c r="R73" s="68">
        <f t="shared" si="16"/>
        <v>0.17181016180519068</v>
      </c>
      <c r="S73" s="111">
        <f t="shared" si="16"/>
        <v>0.19255268033941661</v>
      </c>
      <c r="T73" s="111">
        <f t="shared" si="16"/>
        <v>0.21469589537903597</v>
      </c>
      <c r="U73" s="111">
        <f t="shared" si="16"/>
        <v>0.23806529881701136</v>
      </c>
      <c r="V73" s="111">
        <f t="shared" si="16"/>
        <v>0.2624252346664786</v>
      </c>
      <c r="W73" s="111">
        <f t="shared" si="16"/>
        <v>0.28748383829524743</v>
      </c>
      <c r="X73" s="116">
        <f t="shared" si="16"/>
        <v>0.31290282926356877</v>
      </c>
      <c r="Y73" s="116">
        <f t="shared" si="16"/>
        <v>0.33831409108502508</v>
      </c>
      <c r="Z73" s="116">
        <f t="shared" si="16"/>
        <v>0.36333857702474898</v>
      </c>
      <c r="AA73" s="116">
        <f t="shared" si="16"/>
        <v>0.38760665611611994</v>
      </c>
      <c r="AB73" s="116">
        <f t="shared" si="16"/>
        <v>0.41077925377743074</v>
      </c>
      <c r="AC73" s="116">
        <f t="shared" si="16"/>
        <v>0.43257044219742946</v>
      </c>
      <c r="AD73" s="116">
        <f t="shared" si="16"/>
        <v>0.4527430289694952</v>
      </c>
      <c r="AE73" s="116">
        <f t="shared" si="16"/>
        <v>0.47120435800074767</v>
      </c>
      <c r="AF73" s="116">
        <f t="shared" si="16"/>
        <v>0.48769099223950846</v>
      </c>
      <c r="AG73" s="116">
        <f t="shared" si="16"/>
        <v>0.50264926827770817</v>
      </c>
      <c r="AH73" s="116">
        <f t="shared" si="16"/>
        <v>0.5153109991992314</v>
      </c>
      <c r="AI73" s="116">
        <f t="shared" si="16"/>
        <v>0.52628201977350841</v>
      </c>
      <c r="AJ73" s="116">
        <f t="shared" si="16"/>
        <v>0.53595477051979223</v>
      </c>
      <c r="AK73" s="116">
        <f t="shared" si="16"/>
        <v>0.54366720435191207</v>
      </c>
      <c r="AL73" s="116">
        <f t="shared" si="16"/>
        <v>0.55008581992833772</v>
      </c>
      <c r="AM73" s="116">
        <f t="shared" si="16"/>
        <v>0.55572557649567855</v>
      </c>
    </row>
    <row r="74" spans="2:39" x14ac:dyDescent="0.3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2.1574982704194684E-3</v>
      </c>
      <c r="G74" s="111">
        <f t="shared" si="17"/>
        <v>3.8967157859719787E-3</v>
      </c>
      <c r="H74" s="111">
        <f t="shared" si="17"/>
        <v>4.6599157753258414E-3</v>
      </c>
      <c r="I74" s="111">
        <f t="shared" si="17"/>
        <v>8.2858631951302237E-3</v>
      </c>
      <c r="J74" s="110">
        <f t="shared" si="17"/>
        <v>1.4599699413918969E-2</v>
      </c>
      <c r="K74" s="68">
        <f t="shared" si="17"/>
        <v>2.5375434175088481E-2</v>
      </c>
      <c r="L74" s="68">
        <f t="shared" si="17"/>
        <v>2.8996131098977702E-2</v>
      </c>
      <c r="M74" s="68">
        <f t="shared" si="17"/>
        <v>3.3037541975030421E-2</v>
      </c>
      <c r="N74" s="111">
        <f t="shared" si="17"/>
        <v>3.7525012656010777E-2</v>
      </c>
      <c r="O74" s="110">
        <f t="shared" si="17"/>
        <v>4.2487616422480744E-2</v>
      </c>
      <c r="P74" s="68">
        <f t="shared" si="17"/>
        <v>4.7944130051227454E-2</v>
      </c>
      <c r="Q74" s="68">
        <f t="shared" si="17"/>
        <v>5.3902314309373443E-2</v>
      </c>
      <c r="R74" s="68">
        <f t="shared" si="17"/>
        <v>6.0354813879524495E-2</v>
      </c>
      <c r="S74" s="111">
        <f t="shared" si="17"/>
        <v>6.7277024807392866E-2</v>
      </c>
      <c r="T74" s="111">
        <f t="shared" si="17"/>
        <v>7.4625676023344301E-2</v>
      </c>
      <c r="U74" s="111">
        <f t="shared" si="17"/>
        <v>8.2335345138198915E-2</v>
      </c>
      <c r="V74" s="111">
        <f t="shared" si="17"/>
        <v>9.0320311600777942E-2</v>
      </c>
      <c r="W74" s="111">
        <f t="shared" si="17"/>
        <v>9.8477016317841268E-2</v>
      </c>
      <c r="X74" s="116">
        <f t="shared" si="17"/>
        <v>0.10668768118341944</v>
      </c>
      <c r="Y74" s="116">
        <f t="shared" si="17"/>
        <v>0.11482710478072759</v>
      </c>
      <c r="Z74" s="116">
        <f t="shared" si="17"/>
        <v>0.12276890260300649</v>
      </c>
      <c r="AA74" s="116">
        <f t="shared" si="17"/>
        <v>0.13039168932527834</v>
      </c>
      <c r="AB74" s="116">
        <f t="shared" si="17"/>
        <v>0.13758610584010394</v>
      </c>
      <c r="AC74" s="116">
        <f t="shared" si="17"/>
        <v>0.1442645618536588</v>
      </c>
      <c r="AD74" s="116">
        <f t="shared" si="17"/>
        <v>0.1503495528230693</v>
      </c>
      <c r="AE74" s="116">
        <f t="shared" si="17"/>
        <v>0.15585250561774952</v>
      </c>
      <c r="AF74" s="116">
        <f t="shared" si="17"/>
        <v>0.16060266383638053</v>
      </c>
      <c r="AG74" s="116">
        <f t="shared" si="17"/>
        <v>0.16499159408894476</v>
      </c>
      <c r="AH74" s="116">
        <f t="shared" si="17"/>
        <v>0.16837658721192383</v>
      </c>
      <c r="AI74" s="116">
        <f t="shared" si="17"/>
        <v>0.17122972900767924</v>
      </c>
      <c r="AJ74" s="116">
        <f t="shared" si="17"/>
        <v>0.17380617982402824</v>
      </c>
      <c r="AK74" s="116">
        <f t="shared" si="17"/>
        <v>0.17554274650010601</v>
      </c>
      <c r="AL74" s="116">
        <f t="shared" si="17"/>
        <v>0.17689868761903454</v>
      </c>
      <c r="AM74" s="116">
        <f t="shared" si="17"/>
        <v>0.17818444642746739</v>
      </c>
    </row>
    <row r="75" spans="2:39" x14ac:dyDescent="0.3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3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3.2261103723190852E-4</v>
      </c>
      <c r="G76" s="126">
        <f t="shared" si="19"/>
        <v>5.6471485447940467E-4</v>
      </c>
      <c r="H76" s="126">
        <f t="shared" si="19"/>
        <v>6.6819093302609772E-4</v>
      </c>
      <c r="I76" s="126">
        <f t="shared" si="19"/>
        <v>1.1763472053436203E-3</v>
      </c>
      <c r="J76" s="125">
        <f t="shared" si="19"/>
        <v>2.0518014697230923E-3</v>
      </c>
      <c r="K76" s="69">
        <f t="shared" si="19"/>
        <v>3.5304192925190445E-3</v>
      </c>
      <c r="L76" s="69">
        <f t="shared" si="19"/>
        <v>3.994952989073818E-3</v>
      </c>
      <c r="M76" s="69">
        <f t="shared" si="19"/>
        <v>4.5099189187740333E-3</v>
      </c>
      <c r="N76" s="126">
        <f t="shared" si="19"/>
        <v>5.0789170305117377E-3</v>
      </c>
      <c r="O76" s="125">
        <f t="shared" si="19"/>
        <v>5.7072448092702916E-3</v>
      </c>
      <c r="P76" s="69">
        <f t="shared" si="19"/>
        <v>6.3982952124177908E-3</v>
      </c>
      <c r="Q76" s="69">
        <f t="shared" si="19"/>
        <v>7.15384866026834E-3</v>
      </c>
      <c r="R76" s="69">
        <f t="shared" si="19"/>
        <v>7.9735160122895912E-3</v>
      </c>
      <c r="S76" s="126">
        <f t="shared" si="19"/>
        <v>8.8546140436177746E-3</v>
      </c>
      <c r="T76" s="126">
        <f t="shared" si="19"/>
        <v>9.7920790291933131E-3</v>
      </c>
      <c r="U76" s="126">
        <f t="shared" si="19"/>
        <v>1.0777936682599345E-2</v>
      </c>
      <c r="V76" s="126">
        <f t="shared" si="19"/>
        <v>1.1801694220000611E-2</v>
      </c>
      <c r="W76" s="126">
        <f t="shared" si="19"/>
        <v>1.2850673802792291E-2</v>
      </c>
      <c r="X76" s="119">
        <f t="shared" si="19"/>
        <v>1.3910447920940308E-2</v>
      </c>
      <c r="Y76" s="119">
        <f t="shared" si="19"/>
        <v>1.4965690508732647E-2</v>
      </c>
      <c r="Z76" s="119">
        <f t="shared" si="19"/>
        <v>1.6000895303956469E-2</v>
      </c>
      <c r="AA76" s="119">
        <f t="shared" si="19"/>
        <v>1.7001118026483443E-2</v>
      </c>
      <c r="AB76" s="119">
        <f t="shared" si="19"/>
        <v>1.7952860229670319E-2</v>
      </c>
      <c r="AC76" s="119">
        <f t="shared" si="19"/>
        <v>1.8845219980929331E-2</v>
      </c>
      <c r="AD76" s="119">
        <f t="shared" si="19"/>
        <v>1.9668714341112663E-2</v>
      </c>
      <c r="AE76" s="119">
        <f t="shared" si="19"/>
        <v>2.0423124261917308E-2</v>
      </c>
      <c r="AF76" s="119">
        <f t="shared" si="19"/>
        <v>2.1091677888949851E-2</v>
      </c>
      <c r="AG76" s="119">
        <f t="shared" si="19"/>
        <v>2.1708503229539051E-2</v>
      </c>
      <c r="AH76" s="119">
        <f t="shared" si="19"/>
        <v>2.2219640820710616E-2</v>
      </c>
      <c r="AI76" s="119">
        <f t="shared" si="19"/>
        <v>2.2666962697115836E-2</v>
      </c>
      <c r="AJ76" s="119">
        <f t="shared" si="19"/>
        <v>2.3068992262969025E-2</v>
      </c>
      <c r="AK76" s="119">
        <f t="shared" si="19"/>
        <v>2.3389029778459192E-2</v>
      </c>
      <c r="AL76" s="119">
        <f t="shared" si="19"/>
        <v>2.3662041823303157E-2</v>
      </c>
      <c r="AM76" s="119">
        <f t="shared" si="19"/>
        <v>2.390746093613292E-2</v>
      </c>
    </row>
    <row r="77" spans="2:39" x14ac:dyDescent="0.3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0.9651702395827888</v>
      </c>
      <c r="J77" s="123">
        <f t="shared" si="20"/>
        <v>0.93815598533007172</v>
      </c>
      <c r="K77" s="67">
        <f t="shared" si="20"/>
        <v>0.89162293509028723</v>
      </c>
      <c r="L77" s="67">
        <f t="shared" si="20"/>
        <v>0.87508380266926622</v>
      </c>
      <c r="M77" s="67">
        <f t="shared" si="20"/>
        <v>0.85639098259823621</v>
      </c>
      <c r="N77" s="124">
        <f t="shared" si="20"/>
        <v>0.83537597628172855</v>
      </c>
      <c r="O77" s="123">
        <f t="shared" si="20"/>
        <v>0.81189221684869139</v>
      </c>
      <c r="P77" s="67">
        <f t="shared" si="20"/>
        <v>0.78582736470341719</v>
      </c>
      <c r="Q77" s="67">
        <f t="shared" si="20"/>
        <v>0.75711728832748293</v>
      </c>
      <c r="R77" s="67">
        <f t="shared" si="20"/>
        <v>0.72576087444241832</v>
      </c>
      <c r="S77" s="124">
        <f t="shared" si="20"/>
        <v>0.69183438384830165</v>
      </c>
      <c r="T77" s="124">
        <f t="shared" si="20"/>
        <v>0.65550367835251055</v>
      </c>
      <c r="U77" s="124">
        <f t="shared" si="20"/>
        <v>0.61703230169045042</v>
      </c>
      <c r="V77" s="124">
        <f t="shared" si="20"/>
        <v>0.57678333396263481</v>
      </c>
      <c r="W77" s="124">
        <f t="shared" si="20"/>
        <v>0.53521326827098259</v>
      </c>
      <c r="X77" s="118">
        <f t="shared" si="20"/>
        <v>0.49285694803218283</v>
      </c>
      <c r="Y77" s="118">
        <f t="shared" si="20"/>
        <v>0.45030381843942541</v>
      </c>
      <c r="Z77" s="118">
        <f t="shared" si="20"/>
        <v>0.40816720189360195</v>
      </c>
      <c r="AA77" s="118">
        <f t="shared" si="20"/>
        <v>0.36704967361754065</v>
      </c>
      <c r="AB77" s="118">
        <f t="shared" si="20"/>
        <v>0.32750853102383831</v>
      </c>
      <c r="AC77" s="118">
        <f t="shared" si="20"/>
        <v>0.29002552495891043</v>
      </c>
      <c r="AD77" s="118">
        <f t="shared" si="20"/>
        <v>0.25498433460598763</v>
      </c>
      <c r="AE77" s="118">
        <f t="shared" si="20"/>
        <v>0.2226579156041871</v>
      </c>
      <c r="AF77" s="118">
        <f t="shared" si="20"/>
        <v>0.1932061626198118</v>
      </c>
      <c r="AG77" s="118">
        <f t="shared" si="20"/>
        <v>0.1666827532989025</v>
      </c>
      <c r="AH77" s="118">
        <f t="shared" si="20"/>
        <v>0.14304891785029084</v>
      </c>
      <c r="AI77" s="118">
        <f t="shared" si="20"/>
        <v>0.12219137178240722</v>
      </c>
      <c r="AJ77" s="118">
        <f t="shared" si="20"/>
        <v>0.10394173928291908</v>
      </c>
      <c r="AK77" s="118">
        <f t="shared" si="20"/>
        <v>8.8095268946949426E-2</v>
      </c>
      <c r="AL77" s="118">
        <f t="shared" si="20"/>
        <v>7.4427356554223528E-2</v>
      </c>
      <c r="AM77" s="118">
        <f t="shared" si="20"/>
        <v>6.2707074653474706E-2</v>
      </c>
    </row>
    <row r="78" spans="2:39" x14ac:dyDescent="0.3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2.9870377574925677E-2</v>
      </c>
      <c r="G78" s="111">
        <f t="shared" si="21"/>
        <v>4.4988315121876246E-2</v>
      </c>
      <c r="H78" s="111">
        <f t="shared" si="21"/>
        <v>4.6233209606661031E-2</v>
      </c>
      <c r="I78" s="111">
        <f t="shared" si="21"/>
        <v>5.5043057767000261E-2</v>
      </c>
      <c r="J78" s="110">
        <f t="shared" si="21"/>
        <v>4.8606440018573192E-2</v>
      </c>
      <c r="K78" s="68">
        <f t="shared" si="21"/>
        <v>5.4817268527168957E-2</v>
      </c>
      <c r="L78" s="68">
        <f t="shared" si="21"/>
        <v>6.0203429530530379E-2</v>
      </c>
      <c r="M78" s="68">
        <f t="shared" si="21"/>
        <v>6.6180049987568546E-2</v>
      </c>
      <c r="N78" s="111">
        <f t="shared" si="21"/>
        <v>7.2101176882824261E-2</v>
      </c>
      <c r="O78" s="110">
        <f t="shared" si="21"/>
        <v>7.4137341391136174E-2</v>
      </c>
      <c r="P78" s="68">
        <f t="shared" si="21"/>
        <v>7.4359292935047283E-2</v>
      </c>
      <c r="Q78" s="68">
        <f t="shared" si="21"/>
        <v>7.3727906989021305E-2</v>
      </c>
      <c r="R78" s="68">
        <f t="shared" si="21"/>
        <v>7.2414416894198863E-2</v>
      </c>
      <c r="S78" s="111">
        <f t="shared" si="21"/>
        <v>7.0566898534787398E-2</v>
      </c>
      <c r="T78" s="111">
        <f t="shared" si="21"/>
        <v>6.8309038072555769E-2</v>
      </c>
      <c r="U78" s="111">
        <f t="shared" si="21"/>
        <v>6.5702063885951192E-2</v>
      </c>
      <c r="V78" s="111">
        <f t="shared" si="21"/>
        <v>6.2784583034199606E-2</v>
      </c>
      <c r="W78" s="111">
        <f t="shared" si="21"/>
        <v>5.9593690647940747E-2</v>
      </c>
      <c r="X78" s="116">
        <f t="shared" si="21"/>
        <v>5.616078036594746E-2</v>
      </c>
      <c r="Y78" s="116">
        <f t="shared" si="21"/>
        <v>5.26375359710336E-2</v>
      </c>
      <c r="Z78" s="116">
        <f t="shared" si="21"/>
        <v>4.8941920387745447E-2</v>
      </c>
      <c r="AA78" s="116">
        <f t="shared" si="21"/>
        <v>4.5117786173831831E-2</v>
      </c>
      <c r="AB78" s="116">
        <f t="shared" si="21"/>
        <v>4.1256572918744072E-2</v>
      </c>
      <c r="AC78" s="116">
        <f t="shared" si="21"/>
        <v>3.7423360122690895E-2</v>
      </c>
      <c r="AD78" s="116">
        <f t="shared" si="21"/>
        <v>3.372991015119331E-2</v>
      </c>
      <c r="AE78" s="116">
        <f t="shared" si="21"/>
        <v>3.0154662846304216E-2</v>
      </c>
      <c r="AF78" s="116">
        <f t="shared" si="21"/>
        <v>2.6849786997823592E-2</v>
      </c>
      <c r="AG78" s="116">
        <f t="shared" si="21"/>
        <v>2.3619472398873905E-2</v>
      </c>
      <c r="AH78" s="116">
        <f t="shared" si="21"/>
        <v>2.0820303423089475E-2</v>
      </c>
      <c r="AI78" s="116">
        <f t="shared" si="21"/>
        <v>1.8366870927547966E-2</v>
      </c>
      <c r="AJ78" s="116">
        <f t="shared" si="21"/>
        <v>1.598048012610967E-2</v>
      </c>
      <c r="AK78" s="116">
        <f t="shared" si="21"/>
        <v>1.3933349855689258E-2</v>
      </c>
      <c r="AL78" s="116">
        <f t="shared" si="21"/>
        <v>1.2152419997058643E-2</v>
      </c>
      <c r="AM78" s="116">
        <f t="shared" si="21"/>
        <v>1.0457255585417394E-2</v>
      </c>
    </row>
    <row r="79" spans="2:39" x14ac:dyDescent="0.3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0.19267215635724036</v>
      </c>
      <c r="G79" s="111">
        <f t="shared" si="22"/>
        <v>0.19815569477548889</v>
      </c>
      <c r="H79" s="111">
        <f t="shared" si="22"/>
        <v>0.19822085350189847</v>
      </c>
      <c r="I79" s="111">
        <f t="shared" si="22"/>
        <v>0.2038587772422546</v>
      </c>
      <c r="J79" s="110">
        <f t="shared" si="22"/>
        <v>0.1914393868679225</v>
      </c>
      <c r="K79" s="68">
        <f t="shared" si="22"/>
        <v>0.18592842085137035</v>
      </c>
      <c r="L79" s="68">
        <f t="shared" si="22"/>
        <v>0.18311308364159107</v>
      </c>
      <c r="M79" s="68">
        <f t="shared" si="22"/>
        <v>0.17968507879761378</v>
      </c>
      <c r="N79" s="111">
        <f t="shared" si="22"/>
        <v>0.17539214202333026</v>
      </c>
      <c r="O79" s="110">
        <f t="shared" si="22"/>
        <v>0.17117550968672729</v>
      </c>
      <c r="P79" s="68">
        <f t="shared" si="22"/>
        <v>0.16619323048241125</v>
      </c>
      <c r="Q79" s="68">
        <f t="shared" si="22"/>
        <v>0.16058507081137449</v>
      </c>
      <c r="R79" s="68">
        <f t="shared" si="22"/>
        <v>0.15433413597917089</v>
      </c>
      <c r="S79" s="111">
        <f t="shared" si="22"/>
        <v>0.14746890539352875</v>
      </c>
      <c r="T79" s="111">
        <f t="shared" si="22"/>
        <v>0.14003233316598279</v>
      </c>
      <c r="U79" s="111">
        <f t="shared" si="22"/>
        <v>0.13209946873948428</v>
      </c>
      <c r="V79" s="111">
        <f t="shared" si="22"/>
        <v>0.12375331566199466</v>
      </c>
      <c r="W79" s="111">
        <f t="shared" si="22"/>
        <v>0.11509219351713468</v>
      </c>
      <c r="X79" s="116">
        <f t="shared" si="22"/>
        <v>0.10622652881776902</v>
      </c>
      <c r="Y79" s="116">
        <f t="shared" si="22"/>
        <v>9.7248713080667501E-2</v>
      </c>
      <c r="Z79" s="116">
        <f t="shared" si="22"/>
        <v>8.831656335669133E-2</v>
      </c>
      <c r="AA79" s="116">
        <f t="shared" si="22"/>
        <v>7.9560935765671664E-2</v>
      </c>
      <c r="AB79" s="116">
        <f t="shared" si="22"/>
        <v>7.1110622257857956E-2</v>
      </c>
      <c r="AC79" s="116">
        <f t="shared" si="22"/>
        <v>6.3073278178966297E-2</v>
      </c>
      <c r="AD79" s="116">
        <f t="shared" si="22"/>
        <v>5.5527279700213601E-2</v>
      </c>
      <c r="AE79" s="116">
        <f t="shared" si="22"/>
        <v>4.8547301300067049E-2</v>
      </c>
      <c r="AF79" s="116">
        <f t="shared" si="22"/>
        <v>4.2173145751175541E-2</v>
      </c>
      <c r="AG79" s="116">
        <f t="shared" si="22"/>
        <v>3.6424894704085282E-2</v>
      </c>
      <c r="AH79" s="116">
        <f t="shared" si="22"/>
        <v>3.1286554217594249E-2</v>
      </c>
      <c r="AI79" s="116">
        <f t="shared" si="22"/>
        <v>2.6754625411530945E-2</v>
      </c>
      <c r="AJ79" s="116">
        <f t="shared" si="22"/>
        <v>2.2775849873003309E-2</v>
      </c>
      <c r="AK79" s="116">
        <f t="shared" si="22"/>
        <v>1.9308347414521473E-2</v>
      </c>
      <c r="AL79" s="116">
        <f t="shared" si="22"/>
        <v>1.6320744257155427E-2</v>
      </c>
      <c r="AM79" s="116">
        <f t="shared" si="22"/>
        <v>1.3755538436347414E-2</v>
      </c>
    </row>
    <row r="80" spans="2:39" x14ac:dyDescent="0.3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0.28544686893263621</v>
      </c>
      <c r="G80" s="111">
        <f t="shared" si="23"/>
        <v>0.28379906885449635</v>
      </c>
      <c r="H80" s="111">
        <f t="shared" si="23"/>
        <v>0.28330324694125369</v>
      </c>
      <c r="I80" s="111">
        <f t="shared" si="23"/>
        <v>0.28183968572695173</v>
      </c>
      <c r="J80" s="110">
        <f t="shared" si="23"/>
        <v>0.27177622937140522</v>
      </c>
      <c r="K80" s="68">
        <f t="shared" si="23"/>
        <v>0.25902933481969886</v>
      </c>
      <c r="L80" s="68">
        <f t="shared" si="23"/>
        <v>0.25282693309519488</v>
      </c>
      <c r="M80" s="68">
        <f t="shared" si="23"/>
        <v>0.24572459461231447</v>
      </c>
      <c r="N80" s="111">
        <f t="shared" si="23"/>
        <v>0.23779304769643583</v>
      </c>
      <c r="O80" s="110">
        <f t="shared" si="23"/>
        <v>0.23013839448981879</v>
      </c>
      <c r="P80" s="68">
        <f t="shared" si="23"/>
        <v>0.22211334180207107</v>
      </c>
      <c r="Q80" s="68">
        <f t="shared" si="23"/>
        <v>0.21347949209761272</v>
      </c>
      <c r="R80" s="68">
        <f t="shared" si="23"/>
        <v>0.20419543205985388</v>
      </c>
      <c r="S80" s="111">
        <f t="shared" si="23"/>
        <v>0.19424974971924536</v>
      </c>
      <c r="T80" s="111">
        <f t="shared" si="23"/>
        <v>0.18366255027167752</v>
      </c>
      <c r="U80" s="111">
        <f t="shared" si="23"/>
        <v>0.1725009984724408</v>
      </c>
      <c r="V80" s="111">
        <f t="shared" si="23"/>
        <v>0.16086778020609224</v>
      </c>
      <c r="W80" s="111">
        <f t="shared" si="23"/>
        <v>0.14889453303444461</v>
      </c>
      <c r="X80" s="116">
        <f t="shared" si="23"/>
        <v>0.13673887780275884</v>
      </c>
      <c r="Y80" s="116">
        <f t="shared" si="23"/>
        <v>0.12453880150404807</v>
      </c>
      <c r="Z80" s="116">
        <f t="shared" si="23"/>
        <v>0.11251239275665079</v>
      </c>
      <c r="AA80" s="116">
        <f t="shared" si="23"/>
        <v>0.10083661403856434</v>
      </c>
      <c r="AB80" s="116">
        <f t="shared" si="23"/>
        <v>8.9659701802379824E-2</v>
      </c>
      <c r="AC80" s="116">
        <f t="shared" si="23"/>
        <v>7.9114151408551728E-2</v>
      </c>
      <c r="AD80" s="116">
        <f t="shared" si="23"/>
        <v>6.9286692984670703E-2</v>
      </c>
      <c r="AE80" s="116">
        <f t="shared" si="23"/>
        <v>6.0271612670625176E-2</v>
      </c>
      <c r="AF80" s="116">
        <f t="shared" si="23"/>
        <v>5.2070750113945935E-2</v>
      </c>
      <c r="AG80" s="116">
        <f t="shared" si="23"/>
        <v>4.4767449800834302E-2</v>
      </c>
      <c r="AH80" s="116">
        <f t="shared" si="23"/>
        <v>3.8231478533865916E-2</v>
      </c>
      <c r="AI80" s="116">
        <f t="shared" si="23"/>
        <v>3.2453770599629034E-2</v>
      </c>
      <c r="AJ80" s="116">
        <f t="shared" si="23"/>
        <v>2.7480146325265572E-2</v>
      </c>
      <c r="AK80" s="116">
        <f t="shared" si="23"/>
        <v>2.3151840490850756E-2</v>
      </c>
      <c r="AL80" s="116">
        <f t="shared" si="23"/>
        <v>1.9421318073168201E-2</v>
      </c>
      <c r="AM80" s="116">
        <f t="shared" si="23"/>
        <v>1.628221937602611E-2</v>
      </c>
    </row>
    <row r="81" spans="2:39" x14ac:dyDescent="0.3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0.26956356762562966</v>
      </c>
      <c r="G81" s="111">
        <f t="shared" si="24"/>
        <v>0.26176573367479056</v>
      </c>
      <c r="H81" s="111">
        <f t="shared" si="24"/>
        <v>0.26264415638989103</v>
      </c>
      <c r="I81" s="111">
        <f t="shared" si="24"/>
        <v>0.25315369633891144</v>
      </c>
      <c r="J81" s="110">
        <f t="shared" si="24"/>
        <v>0.25473415577553682</v>
      </c>
      <c r="K81" s="68">
        <f t="shared" si="24"/>
        <v>0.2397966548209586</v>
      </c>
      <c r="L81" s="68">
        <f t="shared" si="24"/>
        <v>0.23285319197920876</v>
      </c>
      <c r="M81" s="68">
        <f t="shared" si="24"/>
        <v>0.22504545059855835</v>
      </c>
      <c r="N81" s="111">
        <f t="shared" si="24"/>
        <v>0.21663056125326274</v>
      </c>
      <c r="O81" s="110">
        <f t="shared" si="24"/>
        <v>0.2087522305080213</v>
      </c>
      <c r="P81" s="68">
        <f t="shared" si="24"/>
        <v>0.20086761011796148</v>
      </c>
      <c r="Q81" s="68">
        <f t="shared" si="24"/>
        <v>0.19255100742412787</v>
      </c>
      <c r="R81" s="68">
        <f t="shared" si="24"/>
        <v>0.18374678423095508</v>
      </c>
      <c r="S81" s="111">
        <f t="shared" si="24"/>
        <v>0.17441842919212014</v>
      </c>
      <c r="T81" s="111">
        <f t="shared" si="24"/>
        <v>0.16456486488669061</v>
      </c>
      <c r="U81" s="111">
        <f t="shared" si="24"/>
        <v>0.15423312232198105</v>
      </c>
      <c r="V81" s="111">
        <f t="shared" si="24"/>
        <v>0.14351277040867533</v>
      </c>
      <c r="W81" s="111">
        <f t="shared" si="24"/>
        <v>0.13252299575098264</v>
      </c>
      <c r="X81" s="116">
        <f t="shared" si="24"/>
        <v>0.12141026571174854</v>
      </c>
      <c r="Y81" s="116">
        <f t="shared" si="24"/>
        <v>0.1102998247331083</v>
      </c>
      <c r="Z81" s="116">
        <f t="shared" si="24"/>
        <v>9.9396379326124662E-2</v>
      </c>
      <c r="AA81" s="116">
        <f t="shared" si="24"/>
        <v>8.8859915045055679E-2</v>
      </c>
      <c r="AB81" s="116">
        <f t="shared" si="24"/>
        <v>7.8813887952622744E-2</v>
      </c>
      <c r="AC81" s="116">
        <f t="shared" si="24"/>
        <v>6.9372423263754465E-2</v>
      </c>
      <c r="AD81" s="116">
        <f t="shared" si="24"/>
        <v>6.0604360753278561E-2</v>
      </c>
      <c r="AE81" s="116">
        <f t="shared" si="24"/>
        <v>5.2593534297246849E-2</v>
      </c>
      <c r="AF81" s="116">
        <f t="shared" si="24"/>
        <v>4.5320389281136818E-2</v>
      </c>
      <c r="AG81" s="116">
        <f t="shared" si="24"/>
        <v>3.8882280664863544E-2</v>
      </c>
      <c r="AH81" s="116">
        <f t="shared" si="24"/>
        <v>3.3117656282686661E-2</v>
      </c>
      <c r="AI81" s="116">
        <f t="shared" si="24"/>
        <v>2.8019893670779183E-2</v>
      </c>
      <c r="AJ81" s="116">
        <f t="shared" si="24"/>
        <v>2.3669928114366922E-2</v>
      </c>
      <c r="AK81" s="116">
        <f t="shared" si="24"/>
        <v>1.9887195994577122E-2</v>
      </c>
      <c r="AL81" s="116">
        <f t="shared" si="24"/>
        <v>1.6628798601330368E-2</v>
      </c>
      <c r="AM81" s="116">
        <f t="shared" si="24"/>
        <v>1.3910453115807526E-2</v>
      </c>
    </row>
    <row r="82" spans="2:39" x14ac:dyDescent="0.3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0.16076523706207901</v>
      </c>
      <c r="G82" s="111">
        <f t="shared" si="25"/>
        <v>0.14796412201862352</v>
      </c>
      <c r="H82" s="111">
        <f t="shared" si="25"/>
        <v>0.14509916325004465</v>
      </c>
      <c r="I82" s="111">
        <f t="shared" si="25"/>
        <v>0.13207172798671979</v>
      </c>
      <c r="J82" s="110">
        <f t="shared" si="25"/>
        <v>0.13902872589583531</v>
      </c>
      <c r="K82" s="68">
        <f t="shared" si="25"/>
        <v>0.12329628545601519</v>
      </c>
      <c r="L82" s="68">
        <f t="shared" si="25"/>
        <v>0.11866342615158428</v>
      </c>
      <c r="M82" s="68">
        <f t="shared" si="25"/>
        <v>0.11366803604138297</v>
      </c>
      <c r="N82" s="111">
        <f t="shared" si="25"/>
        <v>0.10862116979960493</v>
      </c>
      <c r="O82" s="110">
        <f t="shared" si="25"/>
        <v>0.10396031370632772</v>
      </c>
      <c r="P82" s="68">
        <f t="shared" si="25"/>
        <v>9.9576823610280904E-2</v>
      </c>
      <c r="Q82" s="68">
        <f t="shared" si="25"/>
        <v>9.5080840811756703E-2</v>
      </c>
      <c r="R82" s="68">
        <f t="shared" si="25"/>
        <v>9.0429225596015059E-2</v>
      </c>
      <c r="S82" s="111">
        <f t="shared" si="25"/>
        <v>8.5581799044627538E-2</v>
      </c>
      <c r="T82" s="111">
        <f t="shared" si="25"/>
        <v>8.0523440446402722E-2</v>
      </c>
      <c r="U82" s="111">
        <f t="shared" si="25"/>
        <v>7.5265372393888738E-2</v>
      </c>
      <c r="V82" s="111">
        <f t="shared" si="25"/>
        <v>6.9848219707624656E-2</v>
      </c>
      <c r="W82" s="111">
        <f t="shared" si="25"/>
        <v>6.4329815625259815E-2</v>
      </c>
      <c r="X82" s="116">
        <f t="shared" si="25"/>
        <v>5.878353200292321E-2</v>
      </c>
      <c r="Y82" s="116">
        <f t="shared" si="25"/>
        <v>5.3276225426141105E-2</v>
      </c>
      <c r="Z82" s="116">
        <f t="shared" si="25"/>
        <v>4.7903782675156194E-2</v>
      </c>
      <c r="AA82" s="116">
        <f t="shared" si="25"/>
        <v>4.2741414750123365E-2</v>
      </c>
      <c r="AB82" s="116">
        <f t="shared" si="25"/>
        <v>3.7842222232508431E-2</v>
      </c>
      <c r="AC82" s="116">
        <f t="shared" si="25"/>
        <v>3.3257232720224038E-2</v>
      </c>
      <c r="AD82" s="116">
        <f t="shared" si="25"/>
        <v>2.9016560451062115E-2</v>
      </c>
      <c r="AE82" s="116">
        <f t="shared" si="25"/>
        <v>2.5155122194638658E-2</v>
      </c>
      <c r="AF82" s="116">
        <f t="shared" si="25"/>
        <v>2.1658284934092976E-2</v>
      </c>
      <c r="AG82" s="116">
        <f t="shared" si="25"/>
        <v>1.8570337511999945E-2</v>
      </c>
      <c r="AH82" s="116">
        <f t="shared" si="25"/>
        <v>1.5811981670625429E-2</v>
      </c>
      <c r="AI82" s="116">
        <f t="shared" si="25"/>
        <v>1.3376967526583258E-2</v>
      </c>
      <c r="AJ82" s="116">
        <f t="shared" si="25"/>
        <v>1.1302574934876335E-2</v>
      </c>
      <c r="AK82" s="116">
        <f t="shared" si="25"/>
        <v>9.5035914657150122E-3</v>
      </c>
      <c r="AL82" s="116">
        <f t="shared" si="25"/>
        <v>7.9562477266100218E-3</v>
      </c>
      <c r="AM82" s="116">
        <f t="shared" si="25"/>
        <v>6.6628497490461604E-3</v>
      </c>
    </row>
    <row r="83" spans="2:39" x14ac:dyDescent="0.3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4.4145220835989263E-2</v>
      </c>
      <c r="G83" s="111">
        <f t="shared" si="26"/>
        <v>4.0071386787944016E-2</v>
      </c>
      <c r="H83" s="111">
        <f t="shared" si="26"/>
        <v>3.8637405950768609E-2</v>
      </c>
      <c r="I83" s="111">
        <f t="shared" si="26"/>
        <v>3.3568793254760074E-2</v>
      </c>
      <c r="J83" s="110">
        <f t="shared" si="26"/>
        <v>2.7989244027114824E-2</v>
      </c>
      <c r="K83" s="68">
        <f t="shared" si="26"/>
        <v>2.4848634768557677E-2</v>
      </c>
      <c r="L83" s="68">
        <f t="shared" si="26"/>
        <v>2.3847333626355195E-2</v>
      </c>
      <c r="M83" s="68">
        <f t="shared" si="26"/>
        <v>2.282230053935437E-2</v>
      </c>
      <c r="N83" s="111">
        <f t="shared" si="26"/>
        <v>2.1838406659644448E-2</v>
      </c>
      <c r="O83" s="110">
        <f t="shared" si="26"/>
        <v>2.0924580864052855E-2</v>
      </c>
      <c r="P83" s="68">
        <f t="shared" si="26"/>
        <v>2.0068679511202687E-2</v>
      </c>
      <c r="Q83" s="68">
        <f t="shared" si="26"/>
        <v>1.9190977741492223E-2</v>
      </c>
      <c r="R83" s="68">
        <f t="shared" si="26"/>
        <v>1.8281128729379641E-2</v>
      </c>
      <c r="S83" s="111">
        <f t="shared" si="26"/>
        <v>1.7330766744638508E-2</v>
      </c>
      <c r="T83" s="111">
        <f t="shared" si="26"/>
        <v>1.6337265375383034E-2</v>
      </c>
      <c r="U83" s="111">
        <f t="shared" si="26"/>
        <v>1.5303038803312899E-2</v>
      </c>
      <c r="V83" s="111">
        <f t="shared" si="26"/>
        <v>1.4235962815707038E-2</v>
      </c>
      <c r="W83" s="111">
        <f t="shared" si="26"/>
        <v>1.3147161356109532E-2</v>
      </c>
      <c r="X83" s="116">
        <f t="shared" si="26"/>
        <v>1.2050443690199353E-2</v>
      </c>
      <c r="Y83" s="116">
        <f t="shared" si="26"/>
        <v>1.0959751338888995E-2</v>
      </c>
      <c r="Z83" s="116">
        <f t="shared" si="26"/>
        <v>9.8915166489954975E-3</v>
      </c>
      <c r="AA83" s="116">
        <f t="shared" si="26"/>
        <v>8.8599148162188512E-3</v>
      </c>
      <c r="AB83" s="116">
        <f t="shared" si="26"/>
        <v>7.8763047187233089E-3</v>
      </c>
      <c r="AC83" s="116">
        <f t="shared" si="26"/>
        <v>6.9510920301692428E-3</v>
      </c>
      <c r="AD83" s="116">
        <f t="shared" si="26"/>
        <v>6.0916530742845662E-3</v>
      </c>
      <c r="AE83" s="116">
        <f t="shared" si="26"/>
        <v>5.3041357795798336E-3</v>
      </c>
      <c r="AF83" s="116">
        <f t="shared" si="26"/>
        <v>4.5892551975560735E-3</v>
      </c>
      <c r="AG83" s="116">
        <f t="shared" si="26"/>
        <v>3.9506766116751812E-3</v>
      </c>
      <c r="AH83" s="116">
        <f t="shared" si="26"/>
        <v>3.3817815343789421E-3</v>
      </c>
      <c r="AI83" s="116">
        <f t="shared" si="26"/>
        <v>2.8802941776679327E-3</v>
      </c>
      <c r="AJ83" s="116">
        <f t="shared" si="26"/>
        <v>2.4455015078941504E-3</v>
      </c>
      <c r="AK83" s="116">
        <f t="shared" si="26"/>
        <v>2.0684412951471856E-3</v>
      </c>
      <c r="AL83" s="116">
        <f t="shared" si="26"/>
        <v>1.7437662792891744E-3</v>
      </c>
      <c r="AM83" s="116">
        <f t="shared" si="26"/>
        <v>1.4672357133675928E-3</v>
      </c>
    </row>
    <row r="84" spans="2:39" x14ac:dyDescent="0.3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8.7640857961070878E-3</v>
      </c>
      <c r="G84" s="113">
        <f t="shared" si="27"/>
        <v>7.1068947170376913E-3</v>
      </c>
      <c r="H84" s="113">
        <f t="shared" si="27"/>
        <v>6.4122359300458256E-3</v>
      </c>
      <c r="I84" s="113">
        <f t="shared" si="27"/>
        <v>5.6345010564153863E-3</v>
      </c>
      <c r="J84" s="112">
        <f t="shared" si="27"/>
        <v>4.5818033770290397E-3</v>
      </c>
      <c r="K84" s="70">
        <f t="shared" si="27"/>
        <v>3.9063360062313911E-3</v>
      </c>
      <c r="L84" s="70">
        <f t="shared" si="27"/>
        <v>3.5764045288725998E-3</v>
      </c>
      <c r="M84" s="70">
        <f t="shared" si="27"/>
        <v>3.2654721651282897E-3</v>
      </c>
      <c r="N84" s="113">
        <f t="shared" si="27"/>
        <v>2.9994718112792626E-3</v>
      </c>
      <c r="O84" s="112">
        <f t="shared" si="27"/>
        <v>2.8038461940346291E-3</v>
      </c>
      <c r="P84" s="70">
        <f t="shared" si="27"/>
        <v>2.6483861253925908E-3</v>
      </c>
      <c r="Q84" s="70">
        <f t="shared" si="27"/>
        <v>2.5019923839571653E-3</v>
      </c>
      <c r="R84" s="70">
        <f t="shared" si="27"/>
        <v>2.3597508418101922E-3</v>
      </c>
      <c r="S84" s="113">
        <f t="shared" si="27"/>
        <v>2.2178351763562682E-3</v>
      </c>
      <c r="T84" s="113">
        <f t="shared" si="27"/>
        <v>2.0741861238140731E-3</v>
      </c>
      <c r="U84" s="113">
        <f t="shared" si="27"/>
        <v>1.9282370538324322E-3</v>
      </c>
      <c r="V84" s="113">
        <f t="shared" si="27"/>
        <v>1.7807021290010593E-3</v>
      </c>
      <c r="W84" s="113">
        <f t="shared" si="27"/>
        <v>1.6328782645711364E-3</v>
      </c>
      <c r="X84" s="117">
        <f t="shared" si="27"/>
        <v>1.486519777442685E-3</v>
      </c>
      <c r="Y84" s="117">
        <f t="shared" si="27"/>
        <v>1.3429663572198948E-3</v>
      </c>
      <c r="Z84" s="117">
        <f t="shared" si="27"/>
        <v>1.2046466894283462E-3</v>
      </c>
      <c r="AA84" s="117">
        <f t="shared" si="27"/>
        <v>1.0730929110780816E-3</v>
      </c>
      <c r="AB84" s="117">
        <f t="shared" si="27"/>
        <v>9.4921902691656322E-4</v>
      </c>
      <c r="AC84" s="117">
        <f t="shared" si="27"/>
        <v>8.3398724060515603E-4</v>
      </c>
      <c r="AD84" s="117">
        <f t="shared" si="27"/>
        <v>7.2787749254853238E-4</v>
      </c>
      <c r="AE84" s="117">
        <f t="shared" si="27"/>
        <v>6.3154648665550385E-4</v>
      </c>
      <c r="AF84" s="117">
        <f t="shared" si="27"/>
        <v>5.4455033286830961E-4</v>
      </c>
      <c r="AG84" s="117">
        <f t="shared" si="27"/>
        <v>4.6764160229208451E-4</v>
      </c>
      <c r="AH84" s="117">
        <f t="shared" si="27"/>
        <v>3.9916217701186268E-4</v>
      </c>
      <c r="AI84" s="117">
        <f t="shared" si="27"/>
        <v>3.3894947448777921E-4</v>
      </c>
      <c r="AJ84" s="117">
        <f t="shared" si="27"/>
        <v>2.8725840895883639E-4</v>
      </c>
      <c r="AK84" s="117">
        <f t="shared" si="27"/>
        <v>2.4250242547103554E-4</v>
      </c>
      <c r="AL84" s="117">
        <f t="shared" si="27"/>
        <v>2.0406162686682089E-4</v>
      </c>
      <c r="AM84" s="117">
        <f t="shared" si="27"/>
        <v>1.7152267569306109E-4</v>
      </c>
    </row>
    <row r="85" spans="2:39" x14ac:dyDescent="0.3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34664.484680000001</v>
      </c>
      <c r="J85" s="99">
        <f t="shared" si="28"/>
        <v>34956.164830000002</v>
      </c>
      <c r="K85" s="51">
        <f t="shared" si="28"/>
        <v>35115.993589999998</v>
      </c>
      <c r="L85" s="51">
        <f t="shared" si="28"/>
        <v>35229.799480000001</v>
      </c>
      <c r="M85" s="51">
        <f t="shared" si="28"/>
        <v>35279.015930000001</v>
      </c>
      <c r="N85" s="100">
        <f t="shared" si="28"/>
        <v>35282.255219999999</v>
      </c>
      <c r="O85" s="99">
        <f t="shared" si="28"/>
        <v>35336.151510000003</v>
      </c>
      <c r="P85" s="51">
        <f t="shared" si="28"/>
        <v>35442.201930000003</v>
      </c>
      <c r="Q85" s="51">
        <f t="shared" si="28"/>
        <v>35589.820140000003</v>
      </c>
      <c r="R85" s="51">
        <f t="shared" si="28"/>
        <v>35765.209260000003</v>
      </c>
      <c r="S85" s="100">
        <f t="shared" si="28"/>
        <v>35958.83337</v>
      </c>
      <c r="T85" s="100">
        <f t="shared" si="28"/>
        <v>36159.29363</v>
      </c>
      <c r="U85" s="100">
        <f t="shared" si="28"/>
        <v>36361.853719999999</v>
      </c>
      <c r="V85" s="100">
        <f t="shared" si="28"/>
        <v>36563.646719999997</v>
      </c>
      <c r="W85" s="100">
        <f t="shared" si="28"/>
        <v>36763.593910000003</v>
      </c>
      <c r="X85" s="104">
        <f t="shared" si="28"/>
        <v>36962.503380000002</v>
      </c>
      <c r="Y85" s="104">
        <f t="shared" si="28"/>
        <v>37158.297919999997</v>
      </c>
      <c r="Z85" s="104">
        <f t="shared" si="28"/>
        <v>37353.155570000003</v>
      </c>
      <c r="AA85" s="104">
        <f t="shared" si="28"/>
        <v>37548.942649999997</v>
      </c>
      <c r="AB85" s="104">
        <f t="shared" si="28"/>
        <v>37747.314310000002</v>
      </c>
      <c r="AC85" s="104">
        <f t="shared" si="28"/>
        <v>37949.559910000004</v>
      </c>
      <c r="AD85" s="104">
        <f t="shared" si="28"/>
        <v>38161.441429999999</v>
      </c>
      <c r="AE85" s="104">
        <f t="shared" si="28"/>
        <v>38390.874680000001</v>
      </c>
      <c r="AF85" s="104">
        <f t="shared" si="28"/>
        <v>38613.943010000003</v>
      </c>
      <c r="AG85" s="104">
        <f t="shared" si="28"/>
        <v>38881.323680000001</v>
      </c>
      <c r="AH85" s="104">
        <f t="shared" si="28"/>
        <v>39116.914080000002</v>
      </c>
      <c r="AI85" s="104">
        <f t="shared" si="28"/>
        <v>39338.027929999997</v>
      </c>
      <c r="AJ85" s="104">
        <f t="shared" si="28"/>
        <v>39598.692600000002</v>
      </c>
      <c r="AK85" s="104">
        <f t="shared" si="28"/>
        <v>39831.940459999998</v>
      </c>
      <c r="AL85" s="104">
        <f t="shared" si="28"/>
        <v>40053.971709999998</v>
      </c>
      <c r="AM85" s="104">
        <f t="shared" si="28"/>
        <v>40327.830419999998</v>
      </c>
    </row>
    <row r="86" spans="2:39" x14ac:dyDescent="0.3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3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0.99143003357060133</v>
      </c>
      <c r="J87" s="110">
        <f t="shared" si="29"/>
        <v>0.98687425916912275</v>
      </c>
      <c r="K87" s="68">
        <f t="shared" si="29"/>
        <v>0.97906191068990922</v>
      </c>
      <c r="L87" s="68">
        <f t="shared" si="29"/>
        <v>0.97066047876353112</v>
      </c>
      <c r="M87" s="68">
        <f t="shared" si="29"/>
        <v>0.96162090340936546</v>
      </c>
      <c r="N87" s="111">
        <f t="shared" si="29"/>
        <v>0.95178570702488108</v>
      </c>
      <c r="O87" s="110">
        <f t="shared" si="29"/>
        <v>0.94070228702163494</v>
      </c>
      <c r="P87" s="68">
        <f t="shared" si="29"/>
        <v>0.92822240968480352</v>
      </c>
      <c r="Q87" s="68">
        <f t="shared" si="29"/>
        <v>0.91425236210817218</v>
      </c>
      <c r="R87" s="68">
        <f t="shared" si="29"/>
        <v>0.89873135331964216</v>
      </c>
      <c r="S87" s="111">
        <f t="shared" si="29"/>
        <v>0.88160306047214787</v>
      </c>
      <c r="T87" s="111">
        <f t="shared" si="29"/>
        <v>0.86285187064922209</v>
      </c>
      <c r="U87" s="111">
        <f t="shared" si="29"/>
        <v>0.84245912862112471</v>
      </c>
      <c r="V87" s="111">
        <f t="shared" si="29"/>
        <v>0.82043182289012118</v>
      </c>
      <c r="W87" s="111">
        <f t="shared" si="29"/>
        <v>0.79680531810117572</v>
      </c>
      <c r="X87" s="116">
        <f t="shared" si="29"/>
        <v>0.77164337428056529</v>
      </c>
      <c r="Y87" s="116">
        <f t="shared" si="29"/>
        <v>0.74507496897748116</v>
      </c>
      <c r="Z87" s="116">
        <f t="shared" si="29"/>
        <v>0.71723571439080958</v>
      </c>
      <c r="AA87" s="116">
        <f t="shared" si="29"/>
        <v>0.68830004404930967</v>
      </c>
      <c r="AB87" s="116">
        <f t="shared" si="29"/>
        <v>0.65847438564431204</v>
      </c>
      <c r="AC87" s="116">
        <f t="shared" si="29"/>
        <v>0.62799054630723383</v>
      </c>
      <c r="AD87" s="116">
        <f t="shared" si="29"/>
        <v>0.5970529740548115</v>
      </c>
      <c r="AE87" s="116">
        <f t="shared" si="29"/>
        <v>0.56585381815530955</v>
      </c>
      <c r="AF87" s="116">
        <f t="shared" si="29"/>
        <v>0.53486878650676284</v>
      </c>
      <c r="AG87" s="116">
        <f t="shared" si="29"/>
        <v>0.5038812595795864</v>
      </c>
      <c r="AH87" s="116">
        <f t="shared" si="29"/>
        <v>0.47379684788263848</v>
      </c>
      <c r="AI87" s="116">
        <f t="shared" si="29"/>
        <v>0.44461202608129829</v>
      </c>
      <c r="AJ87" s="116">
        <f t="shared" si="29"/>
        <v>0.41603271846404338</v>
      </c>
      <c r="AK87" s="116">
        <f t="shared" si="29"/>
        <v>0.38874140077482933</v>
      </c>
      <c r="AL87" s="116">
        <f t="shared" si="29"/>
        <v>0.3626744167888164</v>
      </c>
      <c r="AM87" s="116">
        <f t="shared" si="29"/>
        <v>0.33745215619759594</v>
      </c>
    </row>
    <row r="88" spans="2:39" x14ac:dyDescent="0.3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2.4123113366798527E-3</v>
      </c>
      <c r="G88" s="111">
        <f t="shared" si="29"/>
        <v>4.9178930770581797E-3</v>
      </c>
      <c r="H88" s="111">
        <f t="shared" si="29"/>
        <v>6.0791121550817931E-3</v>
      </c>
      <c r="I88" s="111">
        <f t="shared" si="29"/>
        <v>8.5699666399887166E-3</v>
      </c>
      <c r="J88" s="110">
        <f t="shared" si="29"/>
        <v>1.3125741033988596E-2</v>
      </c>
      <c r="K88" s="68">
        <f t="shared" si="29"/>
        <v>2.0938089341415674E-2</v>
      </c>
      <c r="L88" s="68">
        <f t="shared" si="29"/>
        <v>2.9339521208083807E-2</v>
      </c>
      <c r="M88" s="68">
        <f t="shared" si="29"/>
        <v>3.8379096420561636E-2</v>
      </c>
      <c r="N88" s="111">
        <f t="shared" si="29"/>
        <v>4.8214293031804668E-2</v>
      </c>
      <c r="O88" s="110">
        <f t="shared" si="29"/>
        <v>5.9297712978365023E-2</v>
      </c>
      <c r="P88" s="68">
        <f t="shared" si="29"/>
        <v>7.1777590399841162E-2</v>
      </c>
      <c r="Q88" s="68">
        <f t="shared" si="29"/>
        <v>8.5747638004219473E-2</v>
      </c>
      <c r="R88" s="68">
        <f t="shared" si="29"/>
        <v>0.10126864684811857</v>
      </c>
      <c r="S88" s="111">
        <f t="shared" si="29"/>
        <v>0.11839693958347125</v>
      </c>
      <c r="T88" s="111">
        <f t="shared" si="29"/>
        <v>0.13714812935077791</v>
      </c>
      <c r="U88" s="111">
        <f t="shared" si="29"/>
        <v>0.15754087135137401</v>
      </c>
      <c r="V88" s="111">
        <f t="shared" si="29"/>
        <v>0.17956817719192755</v>
      </c>
      <c r="W88" s="111">
        <f t="shared" si="29"/>
        <v>0.20319468179002087</v>
      </c>
      <c r="X88" s="116">
        <f t="shared" si="29"/>
        <v>0.22835662574648916</v>
      </c>
      <c r="Y88" s="116">
        <f t="shared" si="29"/>
        <v>0.25492503104943082</v>
      </c>
      <c r="Z88" s="116">
        <f t="shared" si="29"/>
        <v>0.28276428587690539</v>
      </c>
      <c r="AA88" s="116">
        <f t="shared" si="29"/>
        <v>0.31169995595069039</v>
      </c>
      <c r="AB88" s="116">
        <f t="shared" si="29"/>
        <v>0.3415256143556879</v>
      </c>
      <c r="AC88" s="116">
        <f t="shared" si="29"/>
        <v>0.37200945369276611</v>
      </c>
      <c r="AD88" s="116">
        <f t="shared" si="29"/>
        <v>0.40294702594518844</v>
      </c>
      <c r="AE88" s="116">
        <f t="shared" si="29"/>
        <v>0.43414618184469045</v>
      </c>
      <c r="AF88" s="116">
        <f t="shared" si="29"/>
        <v>0.46513121349323699</v>
      </c>
      <c r="AG88" s="116">
        <f t="shared" si="29"/>
        <v>0.49611874042041354</v>
      </c>
      <c r="AH88" s="116">
        <f t="shared" si="29"/>
        <v>0.52620315186171762</v>
      </c>
      <c r="AI88" s="116">
        <f t="shared" si="29"/>
        <v>0.55538797391870176</v>
      </c>
      <c r="AJ88" s="116">
        <f t="shared" si="29"/>
        <v>0.58396728153595656</v>
      </c>
      <c r="AK88" s="116">
        <f t="shared" si="29"/>
        <v>0.61125859922517067</v>
      </c>
      <c r="AL88" s="116">
        <f t="shared" si="29"/>
        <v>0.63732558296152053</v>
      </c>
      <c r="AM88" s="116">
        <f t="shared" si="29"/>
        <v>0.66254784380240406</v>
      </c>
    </row>
    <row r="89" spans="2:39" x14ac:dyDescent="0.3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1.7648893617102392E-5</v>
      </c>
      <c r="G89" s="111">
        <f t="shared" si="29"/>
        <v>2.288076165795896E-5</v>
      </c>
      <c r="H89" s="111">
        <f t="shared" si="29"/>
        <v>2.5242169986316371E-5</v>
      </c>
      <c r="I89" s="111">
        <f t="shared" si="29"/>
        <v>2.8460617317909022E-5</v>
      </c>
      <c r="J89" s="110">
        <f t="shared" si="29"/>
        <v>3.0739269831964571E-5</v>
      </c>
      <c r="K89" s="68">
        <f t="shared" si="29"/>
        <v>3.3312900630359179E-5</v>
      </c>
      <c r="L89" s="68">
        <f t="shared" si="29"/>
        <v>3.6131814594137448E-5</v>
      </c>
      <c r="M89" s="68">
        <f t="shared" si="29"/>
        <v>3.9202573499900904E-5</v>
      </c>
      <c r="N89" s="111">
        <f t="shared" si="29"/>
        <v>4.2508277196233036E-5</v>
      </c>
      <c r="O89" s="110">
        <f t="shared" si="29"/>
        <v>4.5790092663093175E-5</v>
      </c>
      <c r="P89" s="68">
        <f t="shared" si="29"/>
        <v>4.888329970078696E-5</v>
      </c>
      <c r="Q89" s="68">
        <f t="shared" si="29"/>
        <v>5.1706165885670024E-5</v>
      </c>
      <c r="R89" s="68">
        <f t="shared" si="29"/>
        <v>5.4197986901419286E-5</v>
      </c>
      <c r="S89" s="111">
        <f t="shared" si="29"/>
        <v>5.632356353612147E-5</v>
      </c>
      <c r="T89" s="111">
        <f t="shared" si="29"/>
        <v>5.8064455890202079E-5</v>
      </c>
      <c r="U89" s="111">
        <f t="shared" si="29"/>
        <v>5.9416449162262344E-5</v>
      </c>
      <c r="V89" s="111">
        <f t="shared" si="29"/>
        <v>6.0381593688037909E-5</v>
      </c>
      <c r="W89" s="111">
        <f t="shared" si="29"/>
        <v>6.0966581191354475E-5</v>
      </c>
      <c r="X89" s="116">
        <f t="shared" si="29"/>
        <v>6.1180959897419153E-5</v>
      </c>
      <c r="Y89" s="116">
        <f t="shared" si="29"/>
        <v>6.1047492538108172E-5</v>
      </c>
      <c r="Z89" s="116">
        <f t="shared" si="29"/>
        <v>6.0579383922716864E-5</v>
      </c>
      <c r="AA89" s="116">
        <f t="shared" si="29"/>
        <v>5.9792245814410445E-5</v>
      </c>
      <c r="AB89" s="116">
        <f t="shared" si="29"/>
        <v>5.8708493902383802E-5</v>
      </c>
      <c r="AC89" s="116">
        <f t="shared" si="29"/>
        <v>5.7354540636621571E-5</v>
      </c>
      <c r="AD89" s="116">
        <f t="shared" si="29"/>
        <v>5.5762796588891847E-5</v>
      </c>
      <c r="AE89" s="116">
        <f t="shared" si="29"/>
        <v>5.3959008052483372E-5</v>
      </c>
      <c r="AF89" s="116">
        <f t="shared" si="29"/>
        <v>5.1998189966769724E-5</v>
      </c>
      <c r="AG89" s="116">
        <f t="shared" si="29"/>
        <v>4.9870836444732889E-5</v>
      </c>
      <c r="AH89" s="116">
        <f t="shared" si="29"/>
        <v>4.767666010631276E-5</v>
      </c>
      <c r="AI89" s="116">
        <f t="shared" si="29"/>
        <v>4.5443909292582587E-5</v>
      </c>
      <c r="AJ89" s="116">
        <f t="shared" si="29"/>
        <v>4.3148093581251209E-5</v>
      </c>
      <c r="AK89" s="116">
        <f t="shared" si="29"/>
        <v>4.0868916909402309E-5</v>
      </c>
      <c r="AL89" s="116">
        <f t="shared" si="29"/>
        <v>3.8619535965113908E-5</v>
      </c>
      <c r="AM89" s="116">
        <f t="shared" si="29"/>
        <v>3.6366836914506153E-5</v>
      </c>
    </row>
    <row r="90" spans="2:39" x14ac:dyDescent="0.3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34664.484680000001</v>
      </c>
      <c r="J90" s="59">
        <f t="shared" si="30"/>
        <v>34956.164830000002</v>
      </c>
      <c r="K90" s="59">
        <f t="shared" si="30"/>
        <v>35115.993589999998</v>
      </c>
      <c r="L90" s="59">
        <f t="shared" si="30"/>
        <v>35229.799480000001</v>
      </c>
      <c r="M90" s="59">
        <f t="shared" si="30"/>
        <v>35279.015930000001</v>
      </c>
      <c r="N90" s="59">
        <f t="shared" si="30"/>
        <v>35282.255219999999</v>
      </c>
      <c r="O90" s="59">
        <f t="shared" si="30"/>
        <v>35336.151510000003</v>
      </c>
      <c r="P90" s="59">
        <f t="shared" si="30"/>
        <v>35442.201930000003</v>
      </c>
      <c r="Q90" s="59">
        <f t="shared" si="30"/>
        <v>35589.820140000003</v>
      </c>
      <c r="R90" s="59">
        <f t="shared" si="30"/>
        <v>35765.209260000003</v>
      </c>
      <c r="S90" s="59">
        <f t="shared" si="30"/>
        <v>35958.83337</v>
      </c>
      <c r="T90" s="59">
        <f t="shared" si="30"/>
        <v>36159.29363</v>
      </c>
      <c r="U90" s="59">
        <f t="shared" si="30"/>
        <v>36361.853719999999</v>
      </c>
      <c r="V90" s="59">
        <f t="shared" si="30"/>
        <v>36563.646719999997</v>
      </c>
      <c r="W90" s="59">
        <f t="shared" si="30"/>
        <v>36763.593910000003</v>
      </c>
      <c r="X90" s="59">
        <f t="shared" si="30"/>
        <v>36962.503380000002</v>
      </c>
      <c r="Y90" s="59">
        <f t="shared" si="30"/>
        <v>37158.297919999997</v>
      </c>
      <c r="Z90" s="59">
        <f t="shared" si="30"/>
        <v>37353.155570000003</v>
      </c>
      <c r="AA90" s="59">
        <f t="shared" si="30"/>
        <v>37548.942649999997</v>
      </c>
      <c r="AB90" s="59">
        <f t="shared" si="30"/>
        <v>37747.314310000002</v>
      </c>
      <c r="AC90" s="59">
        <f t="shared" si="30"/>
        <v>37949.559910000004</v>
      </c>
      <c r="AD90" s="59">
        <f t="shared" si="30"/>
        <v>38161.441429999999</v>
      </c>
      <c r="AE90" s="59">
        <f t="shared" si="30"/>
        <v>38390.874680000001</v>
      </c>
      <c r="AF90" s="59">
        <f t="shared" si="30"/>
        <v>38613.943010000003</v>
      </c>
      <c r="AG90" s="59">
        <f t="shared" si="30"/>
        <v>38881.323680000001</v>
      </c>
      <c r="AH90" s="59">
        <f t="shared" si="30"/>
        <v>39116.914080000002</v>
      </c>
      <c r="AI90" s="59">
        <f t="shared" si="30"/>
        <v>39338.027929999997</v>
      </c>
      <c r="AJ90" s="59">
        <f t="shared" si="30"/>
        <v>39598.692600000002</v>
      </c>
      <c r="AK90" s="59">
        <f t="shared" si="30"/>
        <v>39831.940459999998</v>
      </c>
      <c r="AL90" s="59">
        <f t="shared" si="30"/>
        <v>40053.971709999998</v>
      </c>
      <c r="AM90" s="59">
        <f t="shared" si="30"/>
        <v>40327.830419999998</v>
      </c>
    </row>
    <row r="91" spans="2:39" x14ac:dyDescent="0.3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2.4123113366798527E-3</v>
      </c>
      <c r="G91" s="128">
        <f t="shared" si="31"/>
        <v>4.9178930770581797E-3</v>
      </c>
      <c r="H91" s="128">
        <f t="shared" si="31"/>
        <v>6.0791121550817931E-3</v>
      </c>
      <c r="I91" s="128">
        <f t="shared" si="31"/>
        <v>8.5699666399887166E-3</v>
      </c>
      <c r="J91" s="127">
        <f t="shared" si="31"/>
        <v>1.3125741033988596E-2</v>
      </c>
      <c r="K91" s="71">
        <f t="shared" si="31"/>
        <v>2.0938089341415674E-2</v>
      </c>
      <c r="L91" s="71">
        <f t="shared" si="31"/>
        <v>2.9339521208083807E-2</v>
      </c>
      <c r="M91" s="71">
        <f t="shared" si="31"/>
        <v>3.8379096420561636E-2</v>
      </c>
      <c r="N91" s="128">
        <f t="shared" si="31"/>
        <v>4.8214293031804668E-2</v>
      </c>
      <c r="O91" s="127">
        <f t="shared" si="31"/>
        <v>5.9297712978365023E-2</v>
      </c>
      <c r="P91" s="71">
        <f t="shared" si="31"/>
        <v>7.1777590399841162E-2</v>
      </c>
      <c r="Q91" s="71">
        <f t="shared" si="31"/>
        <v>8.5747638004219473E-2</v>
      </c>
      <c r="R91" s="71">
        <f t="shared" si="31"/>
        <v>0.10126864684811857</v>
      </c>
      <c r="S91" s="128">
        <f t="shared" si="31"/>
        <v>0.11839693958347125</v>
      </c>
      <c r="T91" s="128">
        <f t="shared" si="31"/>
        <v>0.13714812935077791</v>
      </c>
      <c r="U91" s="128">
        <f t="shared" si="31"/>
        <v>0.15754087135137401</v>
      </c>
      <c r="V91" s="128">
        <f t="shared" si="31"/>
        <v>0.17956817719192755</v>
      </c>
      <c r="W91" s="128">
        <f t="shared" si="31"/>
        <v>0.20319468179002087</v>
      </c>
      <c r="X91" s="120">
        <f t="shared" si="31"/>
        <v>0.22835662574648916</v>
      </c>
      <c r="Y91" s="120">
        <f t="shared" si="31"/>
        <v>0.25492503104943082</v>
      </c>
      <c r="Z91" s="120">
        <f t="shared" si="31"/>
        <v>0.28276428587690539</v>
      </c>
      <c r="AA91" s="120">
        <f t="shared" si="31"/>
        <v>0.31169995595069039</v>
      </c>
      <c r="AB91" s="120">
        <f t="shared" si="31"/>
        <v>0.3415256143556879</v>
      </c>
      <c r="AC91" s="120">
        <f t="shared" si="31"/>
        <v>0.37200945369276611</v>
      </c>
      <c r="AD91" s="120">
        <f t="shared" si="31"/>
        <v>0.40294702594518844</v>
      </c>
      <c r="AE91" s="120">
        <f t="shared" si="31"/>
        <v>0.43414618184469045</v>
      </c>
      <c r="AF91" s="120">
        <f t="shared" si="31"/>
        <v>0.46513121349323699</v>
      </c>
      <c r="AG91" s="120">
        <f t="shared" si="31"/>
        <v>0.49611874042041354</v>
      </c>
      <c r="AH91" s="120">
        <f t="shared" si="31"/>
        <v>0.52620315186171762</v>
      </c>
      <c r="AI91" s="120">
        <f t="shared" si="31"/>
        <v>0.55538797391870176</v>
      </c>
      <c r="AJ91" s="120">
        <f t="shared" si="31"/>
        <v>0.58396728153595656</v>
      </c>
      <c r="AK91" s="120">
        <f t="shared" si="31"/>
        <v>0.61125859922517067</v>
      </c>
      <c r="AL91" s="120">
        <f t="shared" si="31"/>
        <v>0.63732558296152053</v>
      </c>
      <c r="AM91" s="120">
        <f t="shared" si="31"/>
        <v>0.66254784380240406</v>
      </c>
    </row>
    <row r="92" spans="2:39" x14ac:dyDescent="0.3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4.1269925557206738E-5</v>
      </c>
      <c r="G92" s="111">
        <f t="shared" si="31"/>
        <v>1.1164320722199808E-4</v>
      </c>
      <c r="H92" s="111">
        <f t="shared" si="31"/>
        <v>1.4997009145457354E-4</v>
      </c>
      <c r="I92" s="111">
        <f t="shared" si="31"/>
        <v>2.35940543484231E-4</v>
      </c>
      <c r="J92" s="110">
        <f t="shared" si="31"/>
        <v>4.0298806515268393E-4</v>
      </c>
      <c r="K92" s="68">
        <f t="shared" si="31"/>
        <v>7.0941079813541448E-4</v>
      </c>
      <c r="L92" s="68">
        <f t="shared" si="31"/>
        <v>1.0672636439882455E-3</v>
      </c>
      <c r="M92" s="68">
        <f t="shared" si="31"/>
        <v>1.4849601855093466E-3</v>
      </c>
      <c r="N92" s="111">
        <f t="shared" si="31"/>
        <v>1.9766847401088555E-3</v>
      </c>
      <c r="O92" s="110">
        <f t="shared" si="31"/>
        <v>2.5730040280212731E-3</v>
      </c>
      <c r="P92" s="68">
        <f t="shared" si="31"/>
        <v>3.2912502820899082E-3</v>
      </c>
      <c r="Q92" s="68">
        <f t="shared" si="31"/>
        <v>4.1462442018399027E-3</v>
      </c>
      <c r="R92" s="68">
        <f t="shared" si="31"/>
        <v>5.151097362823035E-3</v>
      </c>
      <c r="S92" s="111">
        <f t="shared" si="31"/>
        <v>6.3188775581792464E-3</v>
      </c>
      <c r="T92" s="111">
        <f t="shared" si="31"/>
        <v>7.660091990021543E-3</v>
      </c>
      <c r="U92" s="111">
        <f t="shared" si="31"/>
        <v>9.1859019942176923E-3</v>
      </c>
      <c r="V92" s="111">
        <f t="shared" si="31"/>
        <v>1.0906195141139358E-2</v>
      </c>
      <c r="W92" s="111">
        <f t="shared" si="31"/>
        <v>1.2829221472596774E-2</v>
      </c>
      <c r="X92" s="116">
        <f t="shared" si="31"/>
        <v>1.4961431540895808E-2</v>
      </c>
      <c r="Y92" s="116">
        <f t="shared" si="31"/>
        <v>1.7303853149687003E-2</v>
      </c>
      <c r="Z92" s="116">
        <f t="shared" si="31"/>
        <v>1.9856602524786365E-2</v>
      </c>
      <c r="AA92" s="116">
        <f t="shared" si="31"/>
        <v>2.2615900677032782E-2</v>
      </c>
      <c r="AB92" s="116">
        <f t="shared" si="31"/>
        <v>2.5574304380225985E-2</v>
      </c>
      <c r="AC92" s="116">
        <f t="shared" si="31"/>
        <v>2.8720316588251048E-2</v>
      </c>
      <c r="AD92" s="116">
        <f t="shared" si="31"/>
        <v>3.2045605332890595E-2</v>
      </c>
      <c r="AE92" s="116">
        <f t="shared" si="31"/>
        <v>3.5532528377392E-2</v>
      </c>
      <c r="AF92" s="116">
        <f t="shared" si="31"/>
        <v>3.9155970075587465E-2</v>
      </c>
      <c r="AG92" s="116">
        <f t="shared" si="31"/>
        <v>4.2898347744728837E-2</v>
      </c>
      <c r="AH92" s="116">
        <f t="shared" si="31"/>
        <v>4.6728501927880091E-2</v>
      </c>
      <c r="AI92" s="116">
        <f t="shared" si="31"/>
        <v>5.0636810710099067E-2</v>
      </c>
      <c r="AJ92" s="116">
        <f t="shared" si="31"/>
        <v>5.4613994276164556E-2</v>
      </c>
      <c r="AK92" s="116">
        <f t="shared" si="31"/>
        <v>5.8638022552416728E-2</v>
      </c>
      <c r="AL92" s="116">
        <f t="shared" si="31"/>
        <v>6.2702702148585518E-2</v>
      </c>
      <c r="AM92" s="116">
        <f t="shared" si="31"/>
        <v>6.6799772141077157E-2</v>
      </c>
    </row>
    <row r="93" spans="2:39" x14ac:dyDescent="0.3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3.6366304766711017E-5</v>
      </c>
      <c r="G93" s="111">
        <f t="shared" si="31"/>
        <v>8.9393841340361924E-5</v>
      </c>
      <c r="H93" s="111">
        <f t="shared" si="31"/>
        <v>1.1699986484855412E-4</v>
      </c>
      <c r="I93" s="111">
        <f t="shared" si="31"/>
        <v>1.7811090428706755E-4</v>
      </c>
      <c r="J93" s="110">
        <f t="shared" si="31"/>
        <v>2.9485361795623504E-4</v>
      </c>
      <c r="K93" s="68">
        <f t="shared" si="31"/>
        <v>5.0507212146919632E-4</v>
      </c>
      <c r="L93" s="68">
        <f t="shared" si="31"/>
        <v>7.4524551281947857E-4</v>
      </c>
      <c r="M93" s="68">
        <f t="shared" si="31"/>
        <v>1.0196194593798582E-3</v>
      </c>
      <c r="N93" s="111">
        <f t="shared" si="31"/>
        <v>1.3359804336793184E-3</v>
      </c>
      <c r="O93" s="110">
        <f t="shared" si="31"/>
        <v>1.7122531541918895E-3</v>
      </c>
      <c r="P93" s="68">
        <f t="shared" si="31"/>
        <v>2.15736555084855E-3</v>
      </c>
      <c r="Q93" s="68">
        <f t="shared" si="31"/>
        <v>2.678447917551066E-3</v>
      </c>
      <c r="R93" s="68">
        <f t="shared" si="31"/>
        <v>3.2814085204097023E-3</v>
      </c>
      <c r="S93" s="111">
        <f t="shared" si="31"/>
        <v>3.9719662406834085E-3</v>
      </c>
      <c r="T93" s="111">
        <f t="shared" si="31"/>
        <v>4.7541740405397407E-3</v>
      </c>
      <c r="U93" s="111">
        <f t="shared" si="31"/>
        <v>5.6322816289026091E-3</v>
      </c>
      <c r="V93" s="111">
        <f t="shared" si="31"/>
        <v>6.6095815483253858E-3</v>
      </c>
      <c r="W93" s="111">
        <f t="shared" si="31"/>
        <v>7.6882146585543105E-3</v>
      </c>
      <c r="X93" s="116">
        <f t="shared" si="31"/>
        <v>8.8690928271211705E-3</v>
      </c>
      <c r="Y93" s="116">
        <f t="shared" si="31"/>
        <v>1.0149964993337349E-2</v>
      </c>
      <c r="Z93" s="116">
        <f t="shared" si="31"/>
        <v>1.1527990503855575E-2</v>
      </c>
      <c r="AA93" s="116">
        <f t="shared" si="31"/>
        <v>1.2998133386853171E-2</v>
      </c>
      <c r="AB93" s="116">
        <f t="shared" si="31"/>
        <v>1.4553356527260707E-2</v>
      </c>
      <c r="AC93" s="116">
        <f t="shared" si="31"/>
        <v>1.6184600415831276E-2</v>
      </c>
      <c r="AD93" s="116">
        <f t="shared" si="31"/>
        <v>1.7884231046458143E-2</v>
      </c>
      <c r="AE93" s="116">
        <f t="shared" si="31"/>
        <v>1.9641552991050529E-2</v>
      </c>
      <c r="AF93" s="116">
        <f t="shared" si="31"/>
        <v>2.1437802261883018E-2</v>
      </c>
      <c r="AG93" s="116">
        <f t="shared" si="31"/>
        <v>2.3270479892777148E-2</v>
      </c>
      <c r="AH93" s="116">
        <f t="shared" si="31"/>
        <v>2.5109489485577539E-2</v>
      </c>
      <c r="AI93" s="116">
        <f t="shared" si="31"/>
        <v>2.6950055754866611E-2</v>
      </c>
      <c r="AJ93" s="116">
        <f t="shared" si="31"/>
        <v>2.8794752860098211E-2</v>
      </c>
      <c r="AK93" s="116">
        <f t="shared" si="31"/>
        <v>3.0619108858750292E-2</v>
      </c>
      <c r="AL93" s="116">
        <f t="shared" si="31"/>
        <v>3.2420783272181529E-2</v>
      </c>
      <c r="AM93" s="116">
        <f t="shared" si="31"/>
        <v>3.4206068752855062E-2</v>
      </c>
    </row>
    <row r="94" spans="2:39" x14ac:dyDescent="0.3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7.0856122169095031E-5</v>
      </c>
      <c r="G94" s="111">
        <f t="shared" si="31"/>
        <v>1.4582060845668915E-4</v>
      </c>
      <c r="H94" s="111">
        <f t="shared" si="31"/>
        <v>1.8063321399258068E-4</v>
      </c>
      <c r="I94" s="111">
        <f t="shared" si="31"/>
        <v>2.5520449528286477E-4</v>
      </c>
      <c r="J94" s="110">
        <f t="shared" si="31"/>
        <v>3.9136909545233996E-4</v>
      </c>
      <c r="K94" s="68">
        <f t="shared" si="31"/>
        <v>6.2427470359952301E-4</v>
      </c>
      <c r="L94" s="68">
        <f t="shared" si="31"/>
        <v>8.7373629751922731E-4</v>
      </c>
      <c r="M94" s="68">
        <f t="shared" si="31"/>
        <v>1.140550713768166E-3</v>
      </c>
      <c r="N94" s="111">
        <f t="shared" si="31"/>
        <v>1.428512199283388E-3</v>
      </c>
      <c r="O94" s="110">
        <f t="shared" si="31"/>
        <v>1.7497757796997853E-3</v>
      </c>
      <c r="P94" s="68">
        <f t="shared" si="31"/>
        <v>2.1072568890473558E-3</v>
      </c>
      <c r="Q94" s="68">
        <f t="shared" si="31"/>
        <v>2.5020742774116192E-3</v>
      </c>
      <c r="R94" s="68">
        <f t="shared" si="31"/>
        <v>2.9342222308026272E-3</v>
      </c>
      <c r="S94" s="111">
        <f t="shared" si="31"/>
        <v>3.4033933593101994E-3</v>
      </c>
      <c r="T94" s="111">
        <f t="shared" si="31"/>
        <v>3.9080006110174667E-3</v>
      </c>
      <c r="U94" s="111">
        <f t="shared" si="31"/>
        <v>4.4463481302404843E-3</v>
      </c>
      <c r="V94" s="111">
        <f t="shared" si="31"/>
        <v>5.0158334507614455E-3</v>
      </c>
      <c r="W94" s="111">
        <f t="shared" si="31"/>
        <v>5.6128888814613708E-3</v>
      </c>
      <c r="X94" s="116">
        <f t="shared" si="31"/>
        <v>6.2329964648622773E-3</v>
      </c>
      <c r="Y94" s="116">
        <f t="shared" si="31"/>
        <v>6.8698618717571236E-3</v>
      </c>
      <c r="Z94" s="116">
        <f t="shared" si="31"/>
        <v>7.516943452710814E-3</v>
      </c>
      <c r="AA94" s="116">
        <f t="shared" si="31"/>
        <v>8.1667141431477838E-3</v>
      </c>
      <c r="AB94" s="116">
        <f t="shared" si="31"/>
        <v>8.8109065924165866E-3</v>
      </c>
      <c r="AC94" s="116">
        <f t="shared" si="31"/>
        <v>9.4408925017755232E-3</v>
      </c>
      <c r="AD94" s="116">
        <f t="shared" si="31"/>
        <v>1.0048388646518691E-2</v>
      </c>
      <c r="AE94" s="116">
        <f t="shared" si="31"/>
        <v>1.0627718909789632E-2</v>
      </c>
      <c r="AF94" s="116">
        <f t="shared" si="31"/>
        <v>1.1162006024310439E-2</v>
      </c>
      <c r="AG94" s="116">
        <f t="shared" si="31"/>
        <v>1.1664515489046744E-2</v>
      </c>
      <c r="AH94" s="116">
        <f t="shared" si="31"/>
        <v>1.2099281214567627E-2</v>
      </c>
      <c r="AI94" s="116">
        <f t="shared" si="31"/>
        <v>1.2467224134181453E-2</v>
      </c>
      <c r="AJ94" s="116">
        <f t="shared" si="31"/>
        <v>1.2784031948064871E-2</v>
      </c>
      <c r="AK94" s="116">
        <f t="shared" si="31"/>
        <v>1.3020190091436987E-2</v>
      </c>
      <c r="AL94" s="116">
        <f t="shared" si="31"/>
        <v>1.3178811462739708E-2</v>
      </c>
      <c r="AM94" s="116">
        <f t="shared" si="31"/>
        <v>1.3280932874940412E-2</v>
      </c>
    </row>
    <row r="95" spans="2:39" x14ac:dyDescent="0.3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1.5702162870508871E-3</v>
      </c>
      <c r="G95" s="111">
        <f t="shared" si="31"/>
        <v>3.1857009855220451E-3</v>
      </c>
      <c r="H95" s="111">
        <f t="shared" si="31"/>
        <v>3.9311130082953991E-3</v>
      </c>
      <c r="I95" s="111">
        <f t="shared" si="31"/>
        <v>5.5278585725105894E-3</v>
      </c>
      <c r="J95" s="110">
        <f t="shared" si="31"/>
        <v>8.4426276433712533E-3</v>
      </c>
      <c r="K95" s="68">
        <f t="shared" si="31"/>
        <v>1.3429386817472648E-2</v>
      </c>
      <c r="L95" s="68">
        <f t="shared" si="31"/>
        <v>1.8775782606299408E-2</v>
      </c>
      <c r="M95" s="68">
        <f t="shared" si="31"/>
        <v>2.4509355672381987E-2</v>
      </c>
      <c r="N95" s="111">
        <f t="shared" si="31"/>
        <v>3.0725972453866286E-2</v>
      </c>
      <c r="O95" s="110">
        <f t="shared" si="31"/>
        <v>3.770710057723544E-2</v>
      </c>
      <c r="P95" s="68">
        <f t="shared" si="31"/>
        <v>4.5540680152656637E-2</v>
      </c>
      <c r="Q95" s="68">
        <f t="shared" si="31"/>
        <v>5.4280074847267823E-2</v>
      </c>
      <c r="R95" s="68">
        <f t="shared" si="31"/>
        <v>6.3957888638954935E-2</v>
      </c>
      <c r="S95" s="111">
        <f t="shared" si="31"/>
        <v>7.4603811792128785E-2</v>
      </c>
      <c r="T95" s="111">
        <f t="shared" si="31"/>
        <v>8.6222124162661631E-2</v>
      </c>
      <c r="U95" s="111">
        <f t="shared" si="31"/>
        <v>9.8818756289743973E-2</v>
      </c>
      <c r="V95" s="111">
        <f t="shared" si="31"/>
        <v>0.11238344682813958</v>
      </c>
      <c r="W95" s="111">
        <f t="shared" si="31"/>
        <v>0.12688814905909182</v>
      </c>
      <c r="X95" s="116">
        <f t="shared" si="31"/>
        <v>0.14228711618720452</v>
      </c>
      <c r="Y95" s="116">
        <f t="shared" si="31"/>
        <v>0.15849465747003733</v>
      </c>
      <c r="Z95" s="116">
        <f t="shared" si="31"/>
        <v>0.17542125467072017</v>
      </c>
      <c r="AA95" s="116">
        <f t="shared" si="31"/>
        <v>0.19295401179558916</v>
      </c>
      <c r="AB95" s="116">
        <f t="shared" si="31"/>
        <v>0.2109610352832543</v>
      </c>
      <c r="AC95" s="116">
        <f t="shared" si="31"/>
        <v>0.22929602355433454</v>
      </c>
      <c r="AD95" s="116">
        <f t="shared" si="31"/>
        <v>0.24782898002812678</v>
      </c>
      <c r="AE95" s="116">
        <f t="shared" si="31"/>
        <v>0.26644333699770756</v>
      </c>
      <c r="AF95" s="116">
        <f t="shared" si="31"/>
        <v>0.284839710804763</v>
      </c>
      <c r="AG95" s="116">
        <f t="shared" si="31"/>
        <v>0.30317114913614485</v>
      </c>
      <c r="AH95" s="116">
        <f t="shared" si="31"/>
        <v>0.32085831781953283</v>
      </c>
      <c r="AI95" s="116">
        <f t="shared" si="31"/>
        <v>0.33790940088948179</v>
      </c>
      <c r="AJ95" s="116">
        <f t="shared" si="31"/>
        <v>0.35452370440129127</v>
      </c>
      <c r="AK95" s="116">
        <f t="shared" si="31"/>
        <v>0.37026443576884177</v>
      </c>
      <c r="AL95" s="116">
        <f t="shared" si="31"/>
        <v>0.38517754972469376</v>
      </c>
      <c r="AM95" s="116">
        <f t="shared" si="31"/>
        <v>0.39951780004534149</v>
      </c>
    </row>
    <row r="96" spans="2:39" x14ac:dyDescent="0.3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6.0110646725180746E-4</v>
      </c>
      <c r="G96" s="111">
        <f t="shared" si="31"/>
        <v>1.205503017844548E-3</v>
      </c>
      <c r="H96" s="111">
        <f t="shared" si="31"/>
        <v>1.481540417370373E-3</v>
      </c>
      <c r="I96" s="111">
        <f t="shared" si="31"/>
        <v>2.0710428752290341E-3</v>
      </c>
      <c r="J96" s="110">
        <f t="shared" si="31"/>
        <v>3.142441327136859E-3</v>
      </c>
      <c r="K96" s="68">
        <f t="shared" si="31"/>
        <v>4.9659528229797703E-3</v>
      </c>
      <c r="L96" s="68">
        <f t="shared" si="31"/>
        <v>6.9075913939888253E-3</v>
      </c>
      <c r="M96" s="68">
        <f t="shared" si="31"/>
        <v>8.9746667035221911E-3</v>
      </c>
      <c r="N96" s="111">
        <f t="shared" si="31"/>
        <v>1.1198900751560291E-2</v>
      </c>
      <c r="O96" s="110">
        <f t="shared" si="31"/>
        <v>1.3677829365861238E-2</v>
      </c>
      <c r="P96" s="68">
        <f t="shared" si="31"/>
        <v>1.6439020305530998E-2</v>
      </c>
      <c r="Q96" s="68">
        <f t="shared" si="31"/>
        <v>1.9497748161421306E-2</v>
      </c>
      <c r="R96" s="68">
        <f t="shared" si="31"/>
        <v>2.2862053291953809E-2</v>
      </c>
      <c r="S96" s="111">
        <f t="shared" si="31"/>
        <v>2.65390169358545E-2</v>
      </c>
      <c r="T96" s="111">
        <f t="shared" si="31"/>
        <v>3.0527006896069169E-2</v>
      </c>
      <c r="U96" s="111">
        <f t="shared" si="31"/>
        <v>3.4824931912189654E-2</v>
      </c>
      <c r="V96" s="111">
        <f t="shared" si="31"/>
        <v>3.9426080118301725E-2</v>
      </c>
      <c r="W96" s="111">
        <f t="shared" si="31"/>
        <v>4.4317652539318887E-2</v>
      </c>
      <c r="X96" s="116">
        <f t="shared" si="31"/>
        <v>4.9480868792821465E-2</v>
      </c>
      <c r="Y96" s="116">
        <f t="shared" si="31"/>
        <v>5.4883705905762872E-2</v>
      </c>
      <c r="Z96" s="116">
        <f t="shared" si="31"/>
        <v>6.0493173749818205E-2</v>
      </c>
      <c r="AA96" s="116">
        <f t="shared" si="31"/>
        <v>6.6268847706155057E-2</v>
      </c>
      <c r="AB96" s="116">
        <f t="shared" si="31"/>
        <v>7.2164452512542207E-2</v>
      </c>
      <c r="AC96" s="116">
        <f t="shared" si="31"/>
        <v>7.8129698658737354E-2</v>
      </c>
      <c r="AD96" s="116">
        <f t="shared" si="31"/>
        <v>8.411969799118775E-2</v>
      </c>
      <c r="AE96" s="116">
        <f t="shared" si="31"/>
        <v>9.009734914432535E-2</v>
      </c>
      <c r="AF96" s="116">
        <f t="shared" si="31"/>
        <v>9.5959748582018736E-2</v>
      </c>
      <c r="AG96" s="116">
        <f t="shared" si="31"/>
        <v>0.10176965436069743</v>
      </c>
      <c r="AH96" s="116">
        <f t="shared" si="31"/>
        <v>0.10732301017953917</v>
      </c>
      <c r="AI96" s="116">
        <f t="shared" si="31"/>
        <v>0.11262755273050112</v>
      </c>
      <c r="AJ96" s="116">
        <f t="shared" si="31"/>
        <v>0.11775991346744615</v>
      </c>
      <c r="AK96" s="116">
        <f t="shared" si="31"/>
        <v>0.12256866481066236</v>
      </c>
      <c r="AL96" s="116">
        <f t="shared" si="31"/>
        <v>0.12707441266627889</v>
      </c>
      <c r="AM96" s="116">
        <f t="shared" si="31"/>
        <v>0.13137191581654148</v>
      </c>
    </row>
    <row r="97" spans="2:40" x14ac:dyDescent="0.3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2.5997365551021775E-7</v>
      </c>
      <c r="G97" s="111">
        <f t="shared" si="31"/>
        <v>2.021454701240615E-7</v>
      </c>
      <c r="H97" s="111">
        <f t="shared" si="31"/>
        <v>1.8599230201315492E-7</v>
      </c>
      <c r="I97" s="111">
        <f t="shared" si="31"/>
        <v>1.6987858710034629E-7</v>
      </c>
      <c r="J97" s="110">
        <f t="shared" si="31"/>
        <v>1.5535127884908764E-7</v>
      </c>
      <c r="K97" s="68">
        <f t="shared" si="31"/>
        <v>1.4260963646565015E-7</v>
      </c>
      <c r="L97" s="68">
        <f t="shared" si="31"/>
        <v>1.310867767675412E-7</v>
      </c>
      <c r="M97" s="68">
        <f t="shared" si="31"/>
        <v>1.2071682833926485E-7</v>
      </c>
      <c r="N97" s="111">
        <f t="shared" si="31"/>
        <v>1.1131230204847433E-7</v>
      </c>
      <c r="O97" s="110">
        <f t="shared" si="31"/>
        <v>1.0249329978605809E-7</v>
      </c>
      <c r="P97" s="68">
        <f t="shared" si="31"/>
        <v>9.4234352780800822E-8</v>
      </c>
      <c r="Q97" s="68">
        <f t="shared" si="31"/>
        <v>8.6540495228251518E-8</v>
      </c>
      <c r="R97" s="68">
        <f t="shared" si="31"/>
        <v>7.941446642608012E-8</v>
      </c>
      <c r="S97" s="111">
        <f t="shared" si="31"/>
        <v>7.284001410861123E-8</v>
      </c>
      <c r="T97" s="111">
        <f t="shared" si="31"/>
        <v>6.6799144494239391E-8</v>
      </c>
      <c r="U97" s="111">
        <f t="shared" si="31"/>
        <v>6.1257609613418801E-8</v>
      </c>
      <c r="V97" s="111">
        <f t="shared" si="31"/>
        <v>5.6178712034115189E-8</v>
      </c>
      <c r="W97" s="111">
        <f t="shared" si="31"/>
        <v>5.1525064568966126E-8</v>
      </c>
      <c r="X97" s="116">
        <f t="shared" si="31"/>
        <v>4.7259633689886729E-8</v>
      </c>
      <c r="Y97" s="116">
        <f t="shared" si="31"/>
        <v>4.3352199647792697E-8</v>
      </c>
      <c r="Z97" s="116">
        <f t="shared" si="31"/>
        <v>3.9769934757348798E-8</v>
      </c>
      <c r="AA97" s="116">
        <f t="shared" si="31"/>
        <v>3.6483767939068721E-8</v>
      </c>
      <c r="AB97" s="116">
        <f t="shared" si="31"/>
        <v>3.3467753483731222E-8</v>
      </c>
      <c r="AC97" s="116">
        <f t="shared" si="31"/>
        <v>3.0698778662068544E-8</v>
      </c>
      <c r="AD97" s="116">
        <f t="shared" si="31"/>
        <v>2.8152585954350835E-8</v>
      </c>
      <c r="AE97" s="116">
        <f t="shared" si="31"/>
        <v>2.5806569692878902E-8</v>
      </c>
      <c r="AF97" s="116">
        <f t="shared" si="31"/>
        <v>2.3660796406194313E-8</v>
      </c>
      <c r="AG97" s="116">
        <f t="shared" si="31"/>
        <v>2.1669440138772556E-8</v>
      </c>
      <c r="AH97" s="116">
        <f t="shared" si="31"/>
        <v>1.9862749664019508E-8</v>
      </c>
      <c r="AI97" s="116">
        <f t="shared" si="31"/>
        <v>1.8214052907659321E-8</v>
      </c>
      <c r="AJ97" s="116">
        <f t="shared" si="31"/>
        <v>1.6686050513698021E-8</v>
      </c>
      <c r="AK97" s="116">
        <f t="shared" si="31"/>
        <v>1.5297418954818352E-8</v>
      </c>
      <c r="AL97" s="116">
        <f t="shared" si="31"/>
        <v>1.4028759246856722E-8</v>
      </c>
      <c r="AM97" s="116">
        <f t="shared" si="31"/>
        <v>1.2849174096482425E-8</v>
      </c>
    </row>
    <row r="98" spans="2:40" x14ac:dyDescent="0.3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9.2236256492738821E-5</v>
      </c>
      <c r="G98" s="111">
        <f t="shared" si="31"/>
        <v>1.796292721692684E-4</v>
      </c>
      <c r="H98" s="111">
        <f t="shared" si="31"/>
        <v>2.1866956634965606E-4</v>
      </c>
      <c r="I98" s="111">
        <f t="shared" si="31"/>
        <v>3.016393697043126E-4</v>
      </c>
      <c r="J98" s="110">
        <f t="shared" si="31"/>
        <v>4.5130593263654659E-4</v>
      </c>
      <c r="K98" s="68">
        <f t="shared" si="31"/>
        <v>7.038494678116838E-4</v>
      </c>
      <c r="L98" s="68">
        <f t="shared" si="31"/>
        <v>9.6977065479454162E-4</v>
      </c>
      <c r="M98" s="68">
        <f t="shared" si="31"/>
        <v>1.2498229666464509E-3</v>
      </c>
      <c r="N98" s="111">
        <f t="shared" si="31"/>
        <v>1.5481311344587004E-3</v>
      </c>
      <c r="O98" s="110">
        <f t="shared" ref="O98:AM106" si="32">O56/O$48</f>
        <v>1.8776475650220006E-3</v>
      </c>
      <c r="P98" s="68">
        <f t="shared" si="32"/>
        <v>2.241922992452179E-3</v>
      </c>
      <c r="Q98" s="68">
        <f t="shared" si="32"/>
        <v>2.6429620427972185E-3</v>
      </c>
      <c r="R98" s="68">
        <f t="shared" si="32"/>
        <v>3.0818973824172724E-3</v>
      </c>
      <c r="S98" s="111">
        <f t="shared" si="32"/>
        <v>3.559800858467061E-3</v>
      </c>
      <c r="T98" s="111">
        <f t="shared" si="32"/>
        <v>4.0766648571281842E-3</v>
      </c>
      <c r="U98" s="111">
        <f t="shared" si="32"/>
        <v>4.6325901148254224E-3</v>
      </c>
      <c r="V98" s="111">
        <f t="shared" si="32"/>
        <v>5.2269839292441349E-3</v>
      </c>
      <c r="W98" s="111">
        <f t="shared" si="32"/>
        <v>5.8585036579194439E-3</v>
      </c>
      <c r="X98" s="116">
        <f t="shared" si="32"/>
        <v>6.5250726884072859E-3</v>
      </c>
      <c r="Y98" s="116">
        <f t="shared" si="32"/>
        <v>7.2229443037954959E-3</v>
      </c>
      <c r="Z98" s="116">
        <f t="shared" si="32"/>
        <v>7.9482811416995355E-3</v>
      </c>
      <c r="AA98" s="116">
        <f t="shared" si="32"/>
        <v>8.6963118201145943E-3</v>
      </c>
      <c r="AB98" s="116">
        <f t="shared" si="32"/>
        <v>9.4615256377427823E-3</v>
      </c>
      <c r="AC98" s="116">
        <f t="shared" si="32"/>
        <v>1.0237891262017535E-2</v>
      </c>
      <c r="AD98" s="116">
        <f t="shared" si="32"/>
        <v>1.1020094779999511E-2</v>
      </c>
      <c r="AE98" s="116">
        <f t="shared" si="32"/>
        <v>1.1803669712585981E-2</v>
      </c>
      <c r="AF98" s="116">
        <f t="shared" si="32"/>
        <v>1.2575952118493583E-2</v>
      </c>
      <c r="AG98" s="116">
        <f t="shared" si="32"/>
        <v>1.3344572182528124E-2</v>
      </c>
      <c r="AH98" s="116">
        <f t="shared" si="32"/>
        <v>1.4084531401767466E-2</v>
      </c>
      <c r="AI98" s="116">
        <f t="shared" si="32"/>
        <v>1.4796911457681198E-2</v>
      </c>
      <c r="AJ98" s="116">
        <f t="shared" si="32"/>
        <v>1.5490867905573224E-2</v>
      </c>
      <c r="AK98" s="116">
        <f t="shared" si="32"/>
        <v>1.6148161680597174E-2</v>
      </c>
      <c r="AL98" s="116">
        <f t="shared" si="32"/>
        <v>1.6771309758335077E-2</v>
      </c>
      <c r="AM98" s="116">
        <f t="shared" si="32"/>
        <v>1.737134129716468E-2</v>
      </c>
    </row>
    <row r="99" spans="2:40" x14ac:dyDescent="0.3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0.99143003357060133</v>
      </c>
      <c r="J99" s="127">
        <f t="shared" si="33"/>
        <v>0.98687425916912275</v>
      </c>
      <c r="K99" s="71">
        <f t="shared" si="33"/>
        <v>0.97906191068990922</v>
      </c>
      <c r="L99" s="71">
        <f t="shared" si="33"/>
        <v>0.97066047876353112</v>
      </c>
      <c r="M99" s="71">
        <f t="shared" si="33"/>
        <v>0.96162090340936546</v>
      </c>
      <c r="N99" s="128">
        <f t="shared" si="33"/>
        <v>0.95178570702488108</v>
      </c>
      <c r="O99" s="127">
        <f t="shared" si="33"/>
        <v>0.94070228702163494</v>
      </c>
      <c r="P99" s="71">
        <f t="shared" si="33"/>
        <v>0.92822240968480352</v>
      </c>
      <c r="Q99" s="71">
        <f t="shared" si="33"/>
        <v>0.91425236210817218</v>
      </c>
      <c r="R99" s="71">
        <f t="shared" si="33"/>
        <v>0.89873135331964216</v>
      </c>
      <c r="S99" s="128">
        <f t="shared" si="33"/>
        <v>0.88160306047214787</v>
      </c>
      <c r="T99" s="128">
        <f t="shared" si="32"/>
        <v>0.86285187064922209</v>
      </c>
      <c r="U99" s="128">
        <f t="shared" si="32"/>
        <v>0.84245912862112471</v>
      </c>
      <c r="V99" s="128">
        <f t="shared" si="32"/>
        <v>0.82043182289012118</v>
      </c>
      <c r="W99" s="128">
        <f t="shared" si="32"/>
        <v>0.79680531810117572</v>
      </c>
      <c r="X99" s="120">
        <f t="shared" si="33"/>
        <v>0.77164337428056529</v>
      </c>
      <c r="Y99" s="120">
        <f t="shared" si="32"/>
        <v>0.74507496897748116</v>
      </c>
      <c r="Z99" s="120">
        <f t="shared" si="32"/>
        <v>0.71723571439080958</v>
      </c>
      <c r="AA99" s="120">
        <f t="shared" si="32"/>
        <v>0.68830004404930967</v>
      </c>
      <c r="AB99" s="120">
        <f t="shared" si="32"/>
        <v>0.65847438564431204</v>
      </c>
      <c r="AC99" s="120">
        <f t="shared" si="33"/>
        <v>0.62799054630723383</v>
      </c>
      <c r="AD99" s="120">
        <f t="shared" si="32"/>
        <v>0.5970529740548115</v>
      </c>
      <c r="AE99" s="120">
        <f t="shared" si="32"/>
        <v>0.56585381815530955</v>
      </c>
      <c r="AF99" s="120">
        <f t="shared" si="32"/>
        <v>0.53486878650676284</v>
      </c>
      <c r="AG99" s="120">
        <f t="shared" si="32"/>
        <v>0.5038812595795864</v>
      </c>
      <c r="AH99" s="120">
        <f t="shared" si="33"/>
        <v>0.47379684788263848</v>
      </c>
      <c r="AI99" s="120">
        <f t="shared" si="32"/>
        <v>0.44461202608129829</v>
      </c>
      <c r="AJ99" s="120">
        <f t="shared" si="32"/>
        <v>0.41603271846404338</v>
      </c>
      <c r="AK99" s="120">
        <f t="shared" si="32"/>
        <v>0.38874140077482933</v>
      </c>
      <c r="AL99" s="120">
        <f t="shared" si="32"/>
        <v>0.3626744167888164</v>
      </c>
      <c r="AM99" s="120">
        <f t="shared" si="33"/>
        <v>0.33745215619759594</v>
      </c>
      <c r="AN99" s="232"/>
    </row>
    <row r="100" spans="2:40" x14ac:dyDescent="0.3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1.5509692633700519E-2</v>
      </c>
      <c r="G100" s="130">
        <f t="shared" si="33"/>
        <v>2.0126826700028959E-2</v>
      </c>
      <c r="H100" s="130">
        <f t="shared" si="33"/>
        <v>2.2212952054913238E-2</v>
      </c>
      <c r="I100" s="130">
        <f t="shared" si="33"/>
        <v>2.5057236295831758E-2</v>
      </c>
      <c r="J100" s="129">
        <f t="shared" si="33"/>
        <v>2.7071065973686793E-2</v>
      </c>
      <c r="K100" s="72">
        <f t="shared" si="33"/>
        <v>2.9346761365552469E-2</v>
      </c>
      <c r="L100" s="72">
        <f t="shared" si="33"/>
        <v>3.1839980373342729E-2</v>
      </c>
      <c r="M100" s="72">
        <f t="shared" si="33"/>
        <v>3.4556537728233618E-2</v>
      </c>
      <c r="N100" s="130">
        <f t="shared" si="33"/>
        <v>3.7481478288563887E-2</v>
      </c>
      <c r="O100" s="129">
        <f t="shared" si="33"/>
        <v>4.0385632900519559E-2</v>
      </c>
      <c r="P100" s="72">
        <f t="shared" si="33"/>
        <v>4.3123242766310819E-2</v>
      </c>
      <c r="Q100" s="72">
        <f t="shared" si="33"/>
        <v>4.5621990968566888E-2</v>
      </c>
      <c r="R100" s="72">
        <f t="shared" si="33"/>
        <v>4.7828167411650697E-2</v>
      </c>
      <c r="S100" s="130">
        <f t="shared" si="33"/>
        <v>4.9710629224454177E-2</v>
      </c>
      <c r="T100" s="130">
        <f t="shared" si="32"/>
        <v>5.1253058451960695E-2</v>
      </c>
      <c r="U100" s="130">
        <f t="shared" si="32"/>
        <v>5.2451721512508195E-2</v>
      </c>
      <c r="V100" s="130">
        <f t="shared" si="32"/>
        <v>5.3308423963461818E-2</v>
      </c>
      <c r="W100" s="130">
        <f t="shared" si="32"/>
        <v>5.3829073399206194E-2</v>
      </c>
      <c r="X100" s="121">
        <f t="shared" si="33"/>
        <v>5.4022100518236055E-2</v>
      </c>
      <c r="Y100" s="121">
        <f t="shared" si="32"/>
        <v>5.3907624518017755E-2</v>
      </c>
      <c r="Z100" s="121">
        <f t="shared" si="32"/>
        <v>5.3497300040827582E-2</v>
      </c>
      <c r="AA100" s="121">
        <f t="shared" si="32"/>
        <v>5.2804905652915908E-2</v>
      </c>
      <c r="AB100" s="121">
        <f t="shared" si="32"/>
        <v>5.1850236229428845E-2</v>
      </c>
      <c r="AC100" s="121">
        <f t="shared" si="33"/>
        <v>5.0656619907031741E-2</v>
      </c>
      <c r="AD100" s="121">
        <f t="shared" si="32"/>
        <v>4.9252698760021654E-2</v>
      </c>
      <c r="AE100" s="121">
        <f t="shared" si="32"/>
        <v>4.76612178350087E-2</v>
      </c>
      <c r="AF100" s="121">
        <f t="shared" si="32"/>
        <v>4.5930782011583016E-2</v>
      </c>
      <c r="AG100" s="121">
        <f t="shared" si="32"/>
        <v>4.4053002184209586E-2</v>
      </c>
      <c r="AH100" s="121">
        <f t="shared" si="33"/>
        <v>4.2115974962409403E-2</v>
      </c>
      <c r="AI100" s="121">
        <f t="shared" si="32"/>
        <v>4.0144693470911368E-2</v>
      </c>
      <c r="AJ100" s="121">
        <f t="shared" si="32"/>
        <v>3.8117523758852578E-2</v>
      </c>
      <c r="AK100" s="121">
        <f t="shared" si="32"/>
        <v>3.6104890030255882E-2</v>
      </c>
      <c r="AL100" s="121">
        <f t="shared" si="32"/>
        <v>3.4118441559162924E-2</v>
      </c>
      <c r="AM100" s="121">
        <f t="shared" si="33"/>
        <v>3.212892963756913E-2</v>
      </c>
    </row>
    <row r="101" spans="2:40" x14ac:dyDescent="0.3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0.12617198845377192</v>
      </c>
      <c r="G101" s="130">
        <f t="shared" si="33"/>
        <v>0.14164039711540868</v>
      </c>
      <c r="H101" s="130">
        <f t="shared" si="33"/>
        <v>0.14616166402902994</v>
      </c>
      <c r="I101" s="130">
        <f t="shared" si="33"/>
        <v>0.15116033786081945</v>
      </c>
      <c r="J101" s="129">
        <f t="shared" si="33"/>
        <v>0.15460483411961298</v>
      </c>
      <c r="K101" s="72">
        <f t="shared" si="33"/>
        <v>0.15717394032591861</v>
      </c>
      <c r="L101" s="72">
        <f t="shared" si="33"/>
        <v>0.1592698232978986</v>
      </c>
      <c r="M101" s="72">
        <f t="shared" si="33"/>
        <v>0.16088482329728065</v>
      </c>
      <c r="N101" s="130">
        <f t="shared" si="33"/>
        <v>0.16201502580707197</v>
      </c>
      <c r="O101" s="129">
        <f t="shared" si="33"/>
        <v>0.1627407885766109</v>
      </c>
      <c r="P101" s="72">
        <f t="shared" si="33"/>
        <v>0.16301898762981287</v>
      </c>
      <c r="Q101" s="72">
        <f t="shared" si="33"/>
        <v>0.16282026807680292</v>
      </c>
      <c r="R101" s="72">
        <f t="shared" si="33"/>
        <v>0.16212149205806156</v>
      </c>
      <c r="S101" s="130">
        <f t="shared" si="33"/>
        <v>0.16090845449472377</v>
      </c>
      <c r="T101" s="130">
        <f t="shared" si="32"/>
        <v>0.15917712682375759</v>
      </c>
      <c r="U101" s="130">
        <f t="shared" si="32"/>
        <v>0.15693081381220628</v>
      </c>
      <c r="V101" s="130">
        <f t="shared" si="32"/>
        <v>0.15418005176481481</v>
      </c>
      <c r="W101" s="130">
        <f t="shared" si="32"/>
        <v>0.15094215069355824</v>
      </c>
      <c r="X101" s="121">
        <f t="shared" si="33"/>
        <v>0.14724042998518355</v>
      </c>
      <c r="Y101" s="121">
        <f t="shared" si="32"/>
        <v>0.14310710693607573</v>
      </c>
      <c r="Z101" s="121">
        <f t="shared" si="32"/>
        <v>0.1385796722929987</v>
      </c>
      <c r="AA101" s="121">
        <f t="shared" si="32"/>
        <v>0.13370298819852389</v>
      </c>
      <c r="AB101" s="121">
        <f t="shared" si="32"/>
        <v>0.12852864662519087</v>
      </c>
      <c r="AC101" s="121">
        <f t="shared" si="33"/>
        <v>0.12311315712435622</v>
      </c>
      <c r="AD101" s="121">
        <f t="shared" si="32"/>
        <v>0.1175075052714014</v>
      </c>
      <c r="AE101" s="121">
        <f t="shared" si="32"/>
        <v>0.11176090122362381</v>
      </c>
      <c r="AF101" s="121">
        <f t="shared" si="32"/>
        <v>0.10597479529454559</v>
      </c>
      <c r="AG101" s="121">
        <f t="shared" si="32"/>
        <v>0.10012128859189086</v>
      </c>
      <c r="AH101" s="121">
        <f t="shared" si="33"/>
        <v>9.4382189721035362E-2</v>
      </c>
      <c r="AI101" s="121">
        <f t="shared" si="32"/>
        <v>8.8768800439458131E-2</v>
      </c>
      <c r="AJ101" s="121">
        <f t="shared" si="32"/>
        <v>8.3232559349699337E-2</v>
      </c>
      <c r="AK101" s="121">
        <f t="shared" si="32"/>
        <v>7.7912715678928796E-2</v>
      </c>
      <c r="AL101" s="121">
        <f t="shared" si="32"/>
        <v>7.2804713128410012E-2</v>
      </c>
      <c r="AM101" s="121">
        <f t="shared" si="33"/>
        <v>6.7839660366236981E-2</v>
      </c>
    </row>
    <row r="102" spans="2:40" x14ac:dyDescent="0.3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0.2072928754386241</v>
      </c>
      <c r="G102" s="130">
        <f t="shared" si="33"/>
        <v>0.22454793167459455</v>
      </c>
      <c r="H102" s="130">
        <f t="shared" si="33"/>
        <v>0.22924298858261358</v>
      </c>
      <c r="I102" s="130">
        <f t="shared" si="33"/>
        <v>0.2337997804327954</v>
      </c>
      <c r="J102" s="129">
        <f t="shared" si="33"/>
        <v>0.23704736793346903</v>
      </c>
      <c r="K102" s="72">
        <f t="shared" si="33"/>
        <v>0.23885029066608851</v>
      </c>
      <c r="L102" s="72">
        <f t="shared" si="33"/>
        <v>0.23997960348311356</v>
      </c>
      <c r="M102" s="72">
        <f t="shared" si="33"/>
        <v>0.24043407542405337</v>
      </c>
      <c r="N102" s="130">
        <f t="shared" si="33"/>
        <v>0.24022832438430505</v>
      </c>
      <c r="O102" s="129">
        <f t="shared" si="33"/>
        <v>0.23942892382057254</v>
      </c>
      <c r="P102" s="72">
        <f t="shared" si="33"/>
        <v>0.23803362800828101</v>
      </c>
      <c r="Q102" s="72">
        <f t="shared" si="33"/>
        <v>0.23602888117883022</v>
      </c>
      <c r="R102" s="72">
        <f t="shared" si="33"/>
        <v>0.23340761029284132</v>
      </c>
      <c r="S102" s="130">
        <f t="shared" si="33"/>
        <v>0.23016586488884749</v>
      </c>
      <c r="T102" s="130">
        <f t="shared" si="32"/>
        <v>0.2263091870304326</v>
      </c>
      <c r="U102" s="130">
        <f t="shared" si="32"/>
        <v>0.22184535808093561</v>
      </c>
      <c r="V102" s="130">
        <f t="shared" si="32"/>
        <v>0.21678967827528559</v>
      </c>
      <c r="W102" s="130">
        <f t="shared" si="32"/>
        <v>0.21116548259685636</v>
      </c>
      <c r="X102" s="121">
        <f t="shared" si="33"/>
        <v>0.20500417940036181</v>
      </c>
      <c r="Y102" s="121">
        <f t="shared" si="32"/>
        <v>0.19835128922934261</v>
      </c>
      <c r="Z102" s="121">
        <f t="shared" si="32"/>
        <v>0.19125827705806328</v>
      </c>
      <c r="AA102" s="121">
        <f t="shared" si="32"/>
        <v>0.18378678726922823</v>
      </c>
      <c r="AB102" s="121">
        <f t="shared" si="32"/>
        <v>0.17600555574466245</v>
      </c>
      <c r="AC102" s="121">
        <f t="shared" si="33"/>
        <v>0.16798918680793731</v>
      </c>
      <c r="AD102" s="121">
        <f t="shared" si="32"/>
        <v>0.15980268633684053</v>
      </c>
      <c r="AE102" s="121">
        <f t="shared" si="32"/>
        <v>0.15150854512908951</v>
      </c>
      <c r="AF102" s="121">
        <f t="shared" si="32"/>
        <v>0.14324045810518743</v>
      </c>
      <c r="AG102" s="121">
        <f t="shared" si="32"/>
        <v>0.13495270485606059</v>
      </c>
      <c r="AH102" s="121">
        <f t="shared" si="33"/>
        <v>0.12688856858311764</v>
      </c>
      <c r="AI102" s="121">
        <f t="shared" si="32"/>
        <v>0.11905005938105247</v>
      </c>
      <c r="AJ102" s="121">
        <f t="shared" si="32"/>
        <v>0.11136813107814574</v>
      </c>
      <c r="AK102" s="121">
        <f t="shared" si="32"/>
        <v>0.10402667372334187</v>
      </c>
      <c r="AL102" s="121">
        <f t="shared" si="32"/>
        <v>9.701010384520492E-2</v>
      </c>
      <c r="AM102" s="121">
        <f t="shared" si="33"/>
        <v>9.0222232416340337E-2</v>
      </c>
    </row>
    <row r="103" spans="2:40" x14ac:dyDescent="0.3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0.22459689707272371</v>
      </c>
      <c r="G103" s="130">
        <f t="shared" si="33"/>
        <v>0.233844525483932</v>
      </c>
      <c r="H103" s="130">
        <f t="shared" si="33"/>
        <v>0.23614586462033538</v>
      </c>
      <c r="I103" s="130">
        <f t="shared" si="33"/>
        <v>0.23761936304659353</v>
      </c>
      <c r="J103" s="129">
        <f t="shared" si="33"/>
        <v>0.23908294870573193</v>
      </c>
      <c r="K103" s="72">
        <f t="shared" si="33"/>
        <v>0.2391414856161557</v>
      </c>
      <c r="L103" s="72">
        <f t="shared" si="33"/>
        <v>0.2386333914495502</v>
      </c>
      <c r="M103" s="72">
        <f t="shared" si="33"/>
        <v>0.23755848328165086</v>
      </c>
      <c r="N103" s="130">
        <f t="shared" si="33"/>
        <v>0.23592807934458337</v>
      </c>
      <c r="O103" s="129">
        <f t="shared" si="33"/>
        <v>0.2337750031341769</v>
      </c>
      <c r="P103" s="72">
        <f t="shared" si="33"/>
        <v>0.23112331350570803</v>
      </c>
      <c r="Q103" s="72">
        <f t="shared" si="33"/>
        <v>0.22797403926413884</v>
      </c>
      <c r="R103" s="72">
        <f t="shared" si="33"/>
        <v>0.22433222164796024</v>
      </c>
      <c r="S103" s="130">
        <f t="shared" si="33"/>
        <v>0.22020002942047617</v>
      </c>
      <c r="T103" s="130">
        <f t="shared" si="32"/>
        <v>0.21558601621942136</v>
      </c>
      <c r="U103" s="130">
        <f t="shared" si="32"/>
        <v>0.21049629232158959</v>
      </c>
      <c r="V103" s="130">
        <f t="shared" si="32"/>
        <v>0.20494265685214455</v>
      </c>
      <c r="W103" s="130">
        <f t="shared" si="32"/>
        <v>0.19894366614169792</v>
      </c>
      <c r="X103" s="121">
        <f t="shared" si="33"/>
        <v>0.19252517119418114</v>
      </c>
      <c r="Y103" s="121">
        <f t="shared" si="32"/>
        <v>0.18572676654507</v>
      </c>
      <c r="Z103" s="121">
        <f t="shared" si="32"/>
        <v>0.17859314165568904</v>
      </c>
      <c r="AA103" s="121">
        <f t="shared" si="32"/>
        <v>0.17117853698072108</v>
      </c>
      <c r="AB103" s="121">
        <f t="shared" si="32"/>
        <v>0.16354300129279847</v>
      </c>
      <c r="AC103" s="121">
        <f t="shared" si="33"/>
        <v>0.15575174157533464</v>
      </c>
      <c r="AD103" s="121">
        <f t="shared" si="32"/>
        <v>0.1478601063419003</v>
      </c>
      <c r="AE103" s="121">
        <f t="shared" si="32"/>
        <v>0.13992133533749432</v>
      </c>
      <c r="AF103" s="121">
        <f t="shared" si="32"/>
        <v>0.13205542424609282</v>
      </c>
      <c r="AG103" s="121">
        <f t="shared" si="32"/>
        <v>0.12421372188221755</v>
      </c>
      <c r="AH103" s="121">
        <f t="shared" si="33"/>
        <v>0.11661858360479338</v>
      </c>
      <c r="AI103" s="121">
        <f t="shared" si="32"/>
        <v>0.10926449738783335</v>
      </c>
      <c r="AJ103" s="121">
        <f t="shared" si="32"/>
        <v>0.10208384905111741</v>
      </c>
      <c r="AK103" s="121">
        <f t="shared" si="32"/>
        <v>9.52433526006531E-2</v>
      </c>
      <c r="AL103" s="121">
        <f t="shared" si="32"/>
        <v>8.8723617441232777E-2</v>
      </c>
      <c r="AM103" s="121">
        <f t="shared" si="33"/>
        <v>8.2433075530672209E-2</v>
      </c>
    </row>
    <row r="104" spans="2:40" x14ac:dyDescent="0.3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0.2895127860725577</v>
      </c>
      <c r="G104" s="130">
        <f t="shared" si="33"/>
        <v>0.25931350657789498</v>
      </c>
      <c r="H104" s="130">
        <f t="shared" si="33"/>
        <v>0.2501867946350026</v>
      </c>
      <c r="I104" s="130">
        <f t="shared" si="33"/>
        <v>0.23995372309108851</v>
      </c>
      <c r="J104" s="129">
        <f t="shared" si="33"/>
        <v>0.23132303827736583</v>
      </c>
      <c r="K104" s="72">
        <f t="shared" si="33"/>
        <v>0.22246287139728346</v>
      </c>
      <c r="L104" s="72">
        <f t="shared" si="33"/>
        <v>0.21407587551786994</v>
      </c>
      <c r="M104" s="72">
        <f t="shared" si="33"/>
        <v>0.20613286139923234</v>
      </c>
      <c r="N104" s="130">
        <f t="shared" si="33"/>
        <v>0.19853614700426739</v>
      </c>
      <c r="O104" s="129">
        <f t="shared" si="33"/>
        <v>0.19104313442536514</v>
      </c>
      <c r="P104" s="72">
        <f t="shared" si="33"/>
        <v>0.18367274597828576</v>
      </c>
      <c r="Q104" s="72">
        <f t="shared" si="33"/>
        <v>0.17643957185786438</v>
      </c>
      <c r="R104" s="72">
        <f t="shared" si="33"/>
        <v>0.16935719715679917</v>
      </c>
      <c r="S104" s="130">
        <f t="shared" si="33"/>
        <v>0.16242171835509692</v>
      </c>
      <c r="T104" s="130">
        <f t="shared" si="32"/>
        <v>0.15562961595939784</v>
      </c>
      <c r="U104" s="130">
        <f t="shared" si="32"/>
        <v>0.14896274523597089</v>
      </c>
      <c r="V104" s="130">
        <f t="shared" si="32"/>
        <v>0.14240332250973026</v>
      </c>
      <c r="W104" s="130">
        <f t="shared" si="32"/>
        <v>0.13593598705921511</v>
      </c>
      <c r="X104" s="121">
        <f t="shared" si="33"/>
        <v>0.12954902812646019</v>
      </c>
      <c r="Y104" s="121">
        <f t="shared" si="32"/>
        <v>0.12324278076082555</v>
      </c>
      <c r="Z104" s="121">
        <f t="shared" si="32"/>
        <v>0.11701739280925763</v>
      </c>
      <c r="AA104" s="121">
        <f t="shared" si="32"/>
        <v>0.11088001166392365</v>
      </c>
      <c r="AB104" s="121">
        <f t="shared" si="32"/>
        <v>0.10484217516771989</v>
      </c>
      <c r="AC104" s="121">
        <f t="shared" si="33"/>
        <v>9.8919551660223717E-2</v>
      </c>
      <c r="AD104" s="121">
        <f t="shared" si="32"/>
        <v>9.3121715685675038E-2</v>
      </c>
      <c r="AE104" s="121">
        <f t="shared" si="32"/>
        <v>8.7457911365305729E-2</v>
      </c>
      <c r="AF104" s="121">
        <f t="shared" si="32"/>
        <v>8.1986782033115144E-2</v>
      </c>
      <c r="AG104" s="121">
        <f t="shared" si="32"/>
        <v>7.6649483503386726E-2</v>
      </c>
      <c r="AH104" s="121">
        <f t="shared" si="33"/>
        <v>7.157715425285921E-2</v>
      </c>
      <c r="AI104" s="121">
        <f t="shared" si="32"/>
        <v>6.6746279291687929E-2</v>
      </c>
      <c r="AJ104" s="121">
        <f t="shared" si="32"/>
        <v>6.2095029268718835E-2</v>
      </c>
      <c r="AK104" s="121">
        <f t="shared" si="32"/>
        <v>5.7718311597415958E-2</v>
      </c>
      <c r="AL104" s="121">
        <f t="shared" si="32"/>
        <v>5.3591397940296798E-2</v>
      </c>
      <c r="AM104" s="121">
        <f t="shared" si="33"/>
        <v>4.964548811946725E-2</v>
      </c>
    </row>
    <row r="105" spans="2:40" x14ac:dyDescent="0.3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9.6950048042349996E-2</v>
      </c>
      <c r="G105" s="130">
        <f t="shared" si="33"/>
        <v>8.4688910284314398E-2</v>
      </c>
      <c r="H105" s="130">
        <f t="shared" si="33"/>
        <v>8.1008997558156548E-2</v>
      </c>
      <c r="I105" s="130">
        <f t="shared" si="33"/>
        <v>7.6898946071394469E-2</v>
      </c>
      <c r="J105" s="129">
        <f t="shared" si="33"/>
        <v>7.2716392354876064E-2</v>
      </c>
      <c r="K105" s="72">
        <f t="shared" si="33"/>
        <v>6.879036191326518E-2</v>
      </c>
      <c r="L105" s="72">
        <f t="shared" si="33"/>
        <v>6.5158964935442765E-2</v>
      </c>
      <c r="M105" s="72">
        <f t="shared" si="33"/>
        <v>6.1809816842019825E-2</v>
      </c>
      <c r="N105" s="130">
        <f t="shared" si="33"/>
        <v>5.8695817035700253E-2</v>
      </c>
      <c r="O105" s="129">
        <f t="shared" si="33"/>
        <v>5.5703294130459192E-2</v>
      </c>
      <c r="P105" s="72">
        <f t="shared" si="33"/>
        <v>5.2831843989214582E-2</v>
      </c>
      <c r="Q105" s="72">
        <f t="shared" si="33"/>
        <v>5.0085202032156148E-2</v>
      </c>
      <c r="R105" s="72">
        <f t="shared" si="33"/>
        <v>4.7466350068267431E-2</v>
      </c>
      <c r="S105" s="130">
        <f t="shared" si="33"/>
        <v>4.497152814610348E-2</v>
      </c>
      <c r="T105" s="130">
        <f t="shared" si="32"/>
        <v>4.2596791457289319E-2</v>
      </c>
      <c r="U105" s="130">
        <f t="shared" si="32"/>
        <v>4.0332551643079431E-2</v>
      </c>
      <c r="V105" s="130">
        <f t="shared" si="32"/>
        <v>3.8168871138245151E-2</v>
      </c>
      <c r="W105" s="130">
        <f t="shared" si="32"/>
        <v>3.609616046376353E-2</v>
      </c>
      <c r="X105" s="121">
        <f t="shared" si="33"/>
        <v>3.4105569177495465E-2</v>
      </c>
      <c r="Y105" s="121">
        <f t="shared" si="32"/>
        <v>3.2191869298624755E-2</v>
      </c>
      <c r="Z105" s="121">
        <f t="shared" si="32"/>
        <v>3.0349153684634735E-2</v>
      </c>
      <c r="AA105" s="121">
        <f t="shared" si="32"/>
        <v>2.8573510311614595E-2</v>
      </c>
      <c r="AB105" s="121">
        <f t="shared" si="32"/>
        <v>2.68625283026129E-2</v>
      </c>
      <c r="AC105" s="121">
        <f t="shared" si="33"/>
        <v>2.5215143584520157E-2</v>
      </c>
      <c r="AD105" s="121">
        <f t="shared" si="32"/>
        <v>2.36290188763973E-2</v>
      </c>
      <c r="AE105" s="121">
        <f t="shared" si="32"/>
        <v>2.2101966443136011E-2</v>
      </c>
      <c r="AF105" s="121">
        <f t="shared" si="32"/>
        <v>2.0645813676514253E-2</v>
      </c>
      <c r="AG105" s="121">
        <f t="shared" si="32"/>
        <v>1.9240706035551308E-2</v>
      </c>
      <c r="AH105" s="121">
        <f t="shared" si="33"/>
        <v>1.791846754236601E-2</v>
      </c>
      <c r="AI105" s="121">
        <f t="shared" si="32"/>
        <v>1.667023211653915E-2</v>
      </c>
      <c r="AJ105" s="121">
        <f t="shared" si="32"/>
        <v>1.5476899537839791E-2</v>
      </c>
      <c r="AK105" s="121">
        <f t="shared" si="32"/>
        <v>1.4361032799153768E-2</v>
      </c>
      <c r="AL105" s="121">
        <f t="shared" si="32"/>
        <v>1.3314645942261292E-2</v>
      </c>
      <c r="AM105" s="121">
        <f t="shared" si="33"/>
        <v>1.231847593401976E-2</v>
      </c>
    </row>
    <row r="106" spans="2:40" x14ac:dyDescent="0.3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3.7553401057059184E-2</v>
      </c>
      <c r="G106" s="132">
        <f t="shared" si="33"/>
        <v>3.0920008990433064E-2</v>
      </c>
      <c r="H106" s="132">
        <f t="shared" si="33"/>
        <v>2.8961626356129064E-2</v>
      </c>
      <c r="I106" s="132">
        <f t="shared" si="33"/>
        <v>2.6940646734575947E-2</v>
      </c>
      <c r="J106" s="131">
        <f t="shared" si="33"/>
        <v>2.5028611707115581E-2</v>
      </c>
      <c r="K106" s="73">
        <f t="shared" si="33"/>
        <v>2.329619929743244E-2</v>
      </c>
      <c r="L106" s="73">
        <f t="shared" si="33"/>
        <v>2.1702839748890902E-2</v>
      </c>
      <c r="M106" s="73">
        <f t="shared" si="33"/>
        <v>2.0244305516262173E-2</v>
      </c>
      <c r="N106" s="132">
        <f t="shared" si="33"/>
        <v>1.8900835061189152E-2</v>
      </c>
      <c r="O106" s="131">
        <f t="shared" si="33"/>
        <v>1.7625509900922424E-2</v>
      </c>
      <c r="P106" s="73">
        <f t="shared" si="33"/>
        <v>1.6418647838227017E-2</v>
      </c>
      <c r="Q106" s="73">
        <f t="shared" si="33"/>
        <v>1.5282408679236442E-2</v>
      </c>
      <c r="R106" s="73">
        <f t="shared" si="33"/>
        <v>1.4218314541465093E-2</v>
      </c>
      <c r="S106" s="132">
        <f t="shared" si="33"/>
        <v>1.3224835884045813E-2</v>
      </c>
      <c r="T106" s="132">
        <f t="shared" si="32"/>
        <v>1.2300074621230924E-2</v>
      </c>
      <c r="U106" s="132">
        <f t="shared" si="32"/>
        <v>1.1439645940581051E-2</v>
      </c>
      <c r="V106" s="132">
        <f t="shared" si="32"/>
        <v>1.0638818339944841E-2</v>
      </c>
      <c r="W106" s="132">
        <f t="shared" si="32"/>
        <v>9.8927978529615955E-3</v>
      </c>
      <c r="X106" s="122">
        <f t="shared" si="33"/>
        <v>9.196895789367391E-3</v>
      </c>
      <c r="Y106" s="122">
        <f t="shared" si="32"/>
        <v>8.5475316626128194E-3</v>
      </c>
      <c r="Z106" s="122">
        <f t="shared" si="32"/>
        <v>7.9407767449297725E-3</v>
      </c>
      <c r="AA106" s="122">
        <f t="shared" si="32"/>
        <v>7.3733039963510142E-3</v>
      </c>
      <c r="AB106" s="122">
        <f t="shared" si="32"/>
        <v>6.8422422686526757E-3</v>
      </c>
      <c r="AC106" s="122">
        <f t="shared" si="33"/>
        <v>6.3451456557352204E-3</v>
      </c>
      <c r="AD106" s="122">
        <f t="shared" si="32"/>
        <v>5.8792428533274094E-3</v>
      </c>
      <c r="AE106" s="122">
        <f t="shared" si="32"/>
        <v>5.4419408815615973E-3</v>
      </c>
      <c r="AF106" s="122">
        <f t="shared" si="32"/>
        <v>5.0347310154172211E-3</v>
      </c>
      <c r="AG106" s="122">
        <f t="shared" si="32"/>
        <v>4.65035248769082E-3</v>
      </c>
      <c r="AH106" s="122">
        <f t="shared" si="33"/>
        <v>4.2959093183150198E-3</v>
      </c>
      <c r="AI106" s="122">
        <f t="shared" si="32"/>
        <v>3.9674640116104066E-3</v>
      </c>
      <c r="AJ106" s="122">
        <f t="shared" si="32"/>
        <v>3.6587264070430444E-3</v>
      </c>
      <c r="AK106" s="122">
        <f t="shared" si="32"/>
        <v>3.3744244655862796E-3</v>
      </c>
      <c r="AL106" s="122">
        <f t="shared" si="32"/>
        <v>3.1114969921668227E-3</v>
      </c>
      <c r="AM106" s="122">
        <f t="shared" si="33"/>
        <v>2.8642940866641349E-3</v>
      </c>
    </row>
    <row r="107" spans="2:40" s="3" customFormat="1" x14ac:dyDescent="0.35"/>
    <row r="108" spans="2:40" s="3" customFormat="1" x14ac:dyDescent="0.35"/>
    <row r="109" spans="2:40" s="3" customFormat="1" x14ac:dyDescent="0.35"/>
    <row r="110" spans="2:40" s="3" customFormat="1" x14ac:dyDescent="0.35"/>
    <row r="111" spans="2:40" s="3" customFormat="1" x14ac:dyDescent="0.35"/>
    <row r="112" spans="2:40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Z67"/>
  <sheetViews>
    <sheetView showGridLines="0" zoomScaleNormal="100" workbookViewId="0">
      <selection activeCell="AV34" sqref="AV34"/>
    </sheetView>
  </sheetViews>
  <sheetFormatPr baseColWidth="10" defaultRowHeight="14.5" x14ac:dyDescent="0.35"/>
  <cols>
    <col min="1" max="1" width="15.7265625" customWidth="1"/>
    <col min="2" max="2" width="33.81640625" bestFit="1" customWidth="1"/>
    <col min="3" max="16" width="8.81640625" hidden="1" customWidth="1"/>
    <col min="17" max="17" width="14" customWidth="1"/>
    <col min="18" max="26" width="8.81640625" hidden="1" customWidth="1"/>
    <col min="27" max="27" width="14" customWidth="1"/>
    <col min="28" max="46" width="14" hidden="1" customWidth="1"/>
    <col min="47" max="47" width="14" customWidth="1"/>
    <col min="49" max="49" width="13.453125" customWidth="1"/>
  </cols>
  <sheetData>
    <row r="1" spans="1:52" s="244" customFormat="1" ht="45" customHeight="1" x14ac:dyDescent="0.3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2" x14ac:dyDescent="0.35">
      <c r="B2" s="245" t="s">
        <v>1</v>
      </c>
      <c r="C2" s="246">
        <f t="shared" ref="C2:AU2" si="0">C3+C4+C7</f>
        <v>1099450.1183000002</v>
      </c>
      <c r="D2" s="247">
        <f t="shared" si="0"/>
        <v>1138707.6022999999</v>
      </c>
      <c r="E2" s="247">
        <f t="shared" si="0"/>
        <v>1157204.6054</v>
      </c>
      <c r="F2" s="247">
        <f t="shared" si="0"/>
        <v>1191040.067</v>
      </c>
      <c r="G2" s="247">
        <f t="shared" si="0"/>
        <v>1205655.7762</v>
      </c>
      <c r="H2" s="247">
        <f t="shared" si="0"/>
        <v>1235180.531</v>
      </c>
      <c r="I2" s="247">
        <f t="shared" si="0"/>
        <v>1273175.4317999999</v>
      </c>
      <c r="J2" s="247">
        <f t="shared" si="0"/>
        <v>1316909.5723000001</v>
      </c>
      <c r="K2" s="247">
        <f t="shared" si="0"/>
        <v>1374709.6412</v>
      </c>
      <c r="L2" s="247">
        <f t="shared" si="0"/>
        <v>1425186.7481</v>
      </c>
      <c r="M2" s="247">
        <f t="shared" si="0"/>
        <v>1418608.5623999999</v>
      </c>
      <c r="N2" s="247">
        <f t="shared" si="0"/>
        <v>1418160.1909999999</v>
      </c>
      <c r="O2" s="247">
        <f t="shared" si="0"/>
        <v>1416274.6568999998</v>
      </c>
      <c r="P2" s="247">
        <f t="shared" si="0"/>
        <v>1411716.1617000001</v>
      </c>
      <c r="Q2" s="247">
        <f t="shared" si="0"/>
        <v>1416894.4613999999</v>
      </c>
      <c r="R2" s="247">
        <f t="shared" si="0"/>
        <v>1423152.5559999999</v>
      </c>
      <c r="S2" s="247">
        <f t="shared" si="0"/>
        <v>1425267.8826000001</v>
      </c>
      <c r="T2" s="247">
        <f t="shared" si="0"/>
        <v>1425522.7780999998</v>
      </c>
      <c r="U2" s="247">
        <f t="shared" si="0"/>
        <v>1431025.2075999998</v>
      </c>
      <c r="V2" s="247">
        <f t="shared" si="0"/>
        <v>1433930.8481999999</v>
      </c>
      <c r="W2" s="247">
        <f t="shared" si="0"/>
        <v>1438965.3351999999</v>
      </c>
      <c r="X2" s="247">
        <f t="shared" si="0"/>
        <v>1446174.4232000001</v>
      </c>
      <c r="Y2" s="247">
        <f t="shared" si="0"/>
        <v>1455458.3339999998</v>
      </c>
      <c r="Z2" s="247">
        <f t="shared" si="0"/>
        <v>1465988.3942</v>
      </c>
      <c r="AA2" s="247">
        <f t="shared" si="0"/>
        <v>1477399.2716000001</v>
      </c>
      <c r="AB2" s="247">
        <f t="shared" si="0"/>
        <v>1489356.6401</v>
      </c>
      <c r="AC2" s="247">
        <f t="shared" si="0"/>
        <v>1501548.2107000002</v>
      </c>
      <c r="AD2" s="247">
        <f t="shared" si="0"/>
        <v>1513709.6236999999</v>
      </c>
      <c r="AE2" s="247">
        <f t="shared" si="0"/>
        <v>1525744.8374999999</v>
      </c>
      <c r="AF2" s="247">
        <f t="shared" si="0"/>
        <v>1537714.0437</v>
      </c>
      <c r="AG2" s="247">
        <f t="shared" si="0"/>
        <v>1549530.6611000001</v>
      </c>
      <c r="AH2" s="247">
        <f t="shared" si="0"/>
        <v>1561273.0952000001</v>
      </c>
      <c r="AI2" s="247">
        <f t="shared" si="0"/>
        <v>1573001.8318999999</v>
      </c>
      <c r="AJ2" s="247">
        <f t="shared" si="0"/>
        <v>1584937.9314999999</v>
      </c>
      <c r="AK2" s="247">
        <f t="shared" si="0"/>
        <v>1597218.848</v>
      </c>
      <c r="AL2" s="247">
        <f t="shared" si="0"/>
        <v>1609926.3936999999</v>
      </c>
      <c r="AM2" s="247">
        <f t="shared" si="0"/>
        <v>1624599.5403</v>
      </c>
      <c r="AN2" s="247">
        <f t="shared" si="0"/>
        <v>1636981.8428</v>
      </c>
      <c r="AO2" s="247">
        <f t="shared" si="0"/>
        <v>1657419.6784000001</v>
      </c>
      <c r="AP2" s="247">
        <f t="shared" si="0"/>
        <v>1669498.0641000001</v>
      </c>
      <c r="AQ2" s="247">
        <f t="shared" si="0"/>
        <v>1682308.9720999999</v>
      </c>
      <c r="AR2" s="247">
        <f t="shared" si="0"/>
        <v>1702815.7907</v>
      </c>
      <c r="AS2" s="247">
        <f t="shared" si="0"/>
        <v>1715657.6928000001</v>
      </c>
      <c r="AT2" s="247">
        <f t="shared" si="0"/>
        <v>1729420.9810000001</v>
      </c>
      <c r="AU2" s="248">
        <f t="shared" si="0"/>
        <v>1753103.1000999999</v>
      </c>
      <c r="AW2" t="s">
        <v>530</v>
      </c>
      <c r="AX2" s="299">
        <f>Q8/Q7</f>
        <v>0.92170779474979703</v>
      </c>
      <c r="AY2" s="299">
        <f>AA8/AA7</f>
        <v>0.91314898423758672</v>
      </c>
      <c r="AZ2" s="299">
        <f>AU8/AU7</f>
        <v>0.89450602444299132</v>
      </c>
    </row>
    <row r="3" spans="1:52" x14ac:dyDescent="0.35">
      <c r="B3" s="249" t="s">
        <v>494</v>
      </c>
      <c r="C3" s="250">
        <f>Résultats!E286</f>
        <v>269949.78960000002</v>
      </c>
      <c r="D3" s="251">
        <f>Résultats!F286</f>
        <v>277098.30959999998</v>
      </c>
      <c r="E3" s="251">
        <f>Résultats!G286</f>
        <v>283661.64730000001</v>
      </c>
      <c r="F3" s="251">
        <f>Résultats!H286</f>
        <v>284996.717</v>
      </c>
      <c r="G3" s="251">
        <f>Résultats!I286</f>
        <v>276969.47560000001</v>
      </c>
      <c r="H3" s="251">
        <f>Résultats!J286</f>
        <v>276308.37359999999</v>
      </c>
      <c r="I3" s="251">
        <f>Résultats!K286</f>
        <v>278551.05219999998</v>
      </c>
      <c r="J3" s="251">
        <f>Résultats!L286</f>
        <v>278764.56170000002</v>
      </c>
      <c r="K3" s="251">
        <f>Résultats!M286</f>
        <v>284100.31670000002</v>
      </c>
      <c r="L3" s="251">
        <f>Résultats!N286</f>
        <v>292961.60119999998</v>
      </c>
      <c r="M3" s="251">
        <f>Résultats!O286</f>
        <v>300343.21960000001</v>
      </c>
      <c r="N3" s="251">
        <f>Résultats!P286</f>
        <v>308835.86979999999</v>
      </c>
      <c r="O3" s="251">
        <f>Résultats!Q286</f>
        <v>317314.30680000002</v>
      </c>
      <c r="P3" s="251">
        <f>Résultats!R286</f>
        <v>328533.185</v>
      </c>
      <c r="Q3" s="251">
        <f>Résultats!S286</f>
        <v>327772.53419999999</v>
      </c>
      <c r="R3" s="251">
        <f>Résultats!T286</f>
        <v>327038.10159999999</v>
      </c>
      <c r="S3" s="251">
        <f>Résultats!U286</f>
        <v>327193.70150000002</v>
      </c>
      <c r="T3" s="251">
        <f>Résultats!V286</f>
        <v>326541.63630000001</v>
      </c>
      <c r="U3" s="251">
        <f>Résultats!W286</f>
        <v>333093.4926</v>
      </c>
      <c r="V3" s="251">
        <f>Résultats!X286</f>
        <v>338220.11109999998</v>
      </c>
      <c r="W3" s="251">
        <f>Résultats!Y286</f>
        <v>344214.50209999998</v>
      </c>
      <c r="X3" s="251">
        <f>Résultats!Z286</f>
        <v>350827.86170000001</v>
      </c>
      <c r="Y3" s="251">
        <f>Résultats!AA286</f>
        <v>358141.04200000002</v>
      </c>
      <c r="Z3" s="251">
        <f>Résultats!AB286</f>
        <v>365890.50890000002</v>
      </c>
      <c r="AA3" s="251">
        <f>Résultats!AC286</f>
        <v>373931.39319999999</v>
      </c>
      <c r="AB3" s="251">
        <f>Résultats!AD286</f>
        <v>382252.76779999997</v>
      </c>
      <c r="AC3" s="251">
        <f>Résultats!AE286</f>
        <v>390676.33980000002</v>
      </c>
      <c r="AD3" s="251">
        <f>Résultats!AF286</f>
        <v>399039.10239999997</v>
      </c>
      <c r="AE3" s="251">
        <f>Résultats!AG286</f>
        <v>407287.0796</v>
      </c>
      <c r="AF3" s="251">
        <f>Résultats!AH286</f>
        <v>415462.049</v>
      </c>
      <c r="AG3" s="251">
        <f>Résultats!AI286</f>
        <v>423536.65539999999</v>
      </c>
      <c r="AH3" s="251">
        <f>Résultats!AJ286</f>
        <v>431543.44790000003</v>
      </c>
      <c r="AI3" s="251">
        <f>Résultats!AK286</f>
        <v>439505.86310000002</v>
      </c>
      <c r="AJ3" s="251">
        <f>Résultats!AL286</f>
        <v>447597.47989999998</v>
      </c>
      <c r="AK3" s="251">
        <f>Résultats!AM286</f>
        <v>455928.24410000001</v>
      </c>
      <c r="AL3" s="251">
        <f>Résultats!AN286</f>
        <v>464384.6985</v>
      </c>
      <c r="AM3" s="251">
        <f>Résultats!AO286</f>
        <v>474288.18969999999</v>
      </c>
      <c r="AN3" s="251">
        <f>Résultats!AP286</f>
        <v>482235.6385</v>
      </c>
      <c r="AO3" s="251">
        <f>Résultats!AQ286</f>
        <v>496755.07650000002</v>
      </c>
      <c r="AP3" s="251">
        <f>Résultats!AR286</f>
        <v>504253.6643</v>
      </c>
      <c r="AQ3" s="251">
        <f>Résultats!AS286</f>
        <v>512771.71409999998</v>
      </c>
      <c r="AR3" s="251">
        <f>Résultats!AT286</f>
        <v>527684.61979999999</v>
      </c>
      <c r="AS3" s="251">
        <f>Résultats!AU286</f>
        <v>536110.58129999996</v>
      </c>
      <c r="AT3" s="251">
        <f>Résultats!AV286</f>
        <v>545668.88740000001</v>
      </c>
      <c r="AU3" s="252">
        <f>Résultats!AW286</f>
        <v>563449.26509999996</v>
      </c>
      <c r="AV3" s="253"/>
      <c r="AW3" t="s">
        <v>531</v>
      </c>
      <c r="AX3" s="299">
        <f>Q5/Q4</f>
        <v>0.69225746188658555</v>
      </c>
      <c r="AY3" s="299">
        <f>AA5/AA4</f>
        <v>0.70496356101319213</v>
      </c>
      <c r="AZ3" s="299">
        <f>AU5/AU4</f>
        <v>0.69883462301353139</v>
      </c>
    </row>
    <row r="4" spans="1:52" x14ac:dyDescent="0.35">
      <c r="B4" s="254" t="s">
        <v>495</v>
      </c>
      <c r="C4" s="255">
        <f>Résultats!E292</f>
        <v>248850.0986</v>
      </c>
      <c r="D4" s="256">
        <f>Résultats!F292</f>
        <v>262898.17599999998</v>
      </c>
      <c r="E4" s="256">
        <f>Résultats!G292</f>
        <v>272240.8138</v>
      </c>
      <c r="F4" s="256">
        <f>Résultats!H292</f>
        <v>287789.44510000001</v>
      </c>
      <c r="G4" s="256">
        <f>Résultats!I292</f>
        <v>299413.01679999998</v>
      </c>
      <c r="H4" s="256">
        <f>Résultats!J292</f>
        <v>315292.54989999998</v>
      </c>
      <c r="I4" s="256">
        <f>Résultats!K292</f>
        <v>335052.9264</v>
      </c>
      <c r="J4" s="256">
        <f>Résultats!L292</f>
        <v>357362.24440000003</v>
      </c>
      <c r="K4" s="256">
        <f>Résultats!M292</f>
        <v>382941.71350000001</v>
      </c>
      <c r="L4" s="256">
        <f>Résultats!N292</f>
        <v>405799.53539999999</v>
      </c>
      <c r="M4" s="256">
        <f>Résultats!O292</f>
        <v>397149.67420000001</v>
      </c>
      <c r="N4" s="256">
        <f>Résultats!P292</f>
        <v>389425.27169999998</v>
      </c>
      <c r="O4" s="256">
        <f>Résultats!Q292</f>
        <v>380431.1961</v>
      </c>
      <c r="P4" s="256">
        <f>Résultats!R292</f>
        <v>367205.72249999997</v>
      </c>
      <c r="Q4" s="256">
        <f>Résultats!S292</f>
        <v>367277.58370000002</v>
      </c>
      <c r="R4" s="256">
        <f>Résultats!T292</f>
        <v>369728.29029999999</v>
      </c>
      <c r="S4" s="256">
        <f>Résultats!U292</f>
        <v>370793.2781</v>
      </c>
      <c r="T4" s="256">
        <f>Résultats!V292</f>
        <v>371594.67609999998</v>
      </c>
      <c r="U4" s="256">
        <f>Résultats!W292</f>
        <v>371956.2034</v>
      </c>
      <c r="V4" s="256">
        <f>Résultats!X292</f>
        <v>371975.93280000001</v>
      </c>
      <c r="W4" s="256">
        <f>Résultats!Y292</f>
        <v>372301.57539999997</v>
      </c>
      <c r="X4" s="256">
        <f>Résultats!Z292</f>
        <v>373063.17190000002</v>
      </c>
      <c r="Y4" s="256">
        <f>Résultats!AA292</f>
        <v>374249.80739999999</v>
      </c>
      <c r="Z4" s="256">
        <f>Résultats!AB292</f>
        <v>375568.005</v>
      </c>
      <c r="AA4" s="256">
        <f>Résultats!AC292</f>
        <v>376985.1937</v>
      </c>
      <c r="AB4" s="256">
        <f>Résultats!AD292</f>
        <v>378521.31219999999</v>
      </c>
      <c r="AC4" s="256">
        <f>Résultats!AE292</f>
        <v>380080.2562</v>
      </c>
      <c r="AD4" s="256">
        <f>Résultats!AF292</f>
        <v>381616.38740000001</v>
      </c>
      <c r="AE4" s="256">
        <f>Résultats!AG292</f>
        <v>383107.26179999998</v>
      </c>
      <c r="AF4" s="256">
        <f>Résultats!AH292</f>
        <v>384556.5638</v>
      </c>
      <c r="AG4" s="256">
        <f>Résultats!AI292</f>
        <v>385943.6384</v>
      </c>
      <c r="AH4" s="256">
        <f>Résultats!AJ292</f>
        <v>387288.84989999997</v>
      </c>
      <c r="AI4" s="256">
        <f>Résultats!AK292</f>
        <v>388623.69669999997</v>
      </c>
      <c r="AJ4" s="256">
        <f>Résultats!AL292</f>
        <v>389969.75390000001</v>
      </c>
      <c r="AK4" s="256">
        <f>Résultats!AM292</f>
        <v>391344.34989999997</v>
      </c>
      <c r="AL4" s="256">
        <f>Résultats!AN292</f>
        <v>392694.58230000001</v>
      </c>
      <c r="AM4" s="256">
        <f>Résultats!AO292</f>
        <v>394132.05</v>
      </c>
      <c r="AN4" s="256">
        <f>Résultats!AP292</f>
        <v>395610.74890000001</v>
      </c>
      <c r="AO4" s="256">
        <f>Résultats!AQ292</f>
        <v>397252.2757</v>
      </c>
      <c r="AP4" s="256">
        <f>Résultats!AR292</f>
        <v>398982.5478</v>
      </c>
      <c r="AQ4" s="256">
        <f>Résultats!AS292</f>
        <v>400497.21990000003</v>
      </c>
      <c r="AR4" s="256">
        <f>Résultats!AT292</f>
        <v>402160.99329999997</v>
      </c>
      <c r="AS4" s="256">
        <f>Résultats!AU292</f>
        <v>403926.63510000001</v>
      </c>
      <c r="AT4" s="256">
        <f>Résultats!AV292</f>
        <v>405510.82750000001</v>
      </c>
      <c r="AU4" s="257">
        <f>Résultats!AW292</f>
        <v>407306.12969999999</v>
      </c>
      <c r="AV4" s="253"/>
      <c r="AW4" t="s">
        <v>532</v>
      </c>
      <c r="AX4" s="299">
        <f>Q10/(Q7+Q4)</f>
        <v>0.84433173452317567</v>
      </c>
      <c r="AY4" s="299">
        <f>AA10/(AA7+AA4)</f>
        <v>0.84202519020965083</v>
      </c>
      <c r="AZ4" s="299">
        <f>AU10/(AU7+AU4)</f>
        <v>0.82751329188124723</v>
      </c>
    </row>
    <row r="5" spans="1:52" x14ac:dyDescent="0.35">
      <c r="B5" s="258" t="s">
        <v>496</v>
      </c>
      <c r="C5" s="259">
        <f>Résultats!E287</f>
        <v>163461.30420000001</v>
      </c>
      <c r="D5" s="212">
        <f>Résultats!F287</f>
        <v>168432.15770000001</v>
      </c>
      <c r="E5" s="212">
        <f>Résultats!G287</f>
        <v>175098.72440000001</v>
      </c>
      <c r="F5" s="212">
        <f>Résultats!H287</f>
        <v>184374.19330000001</v>
      </c>
      <c r="G5" s="212">
        <f>Résultats!I287</f>
        <v>192028.98420000001</v>
      </c>
      <c r="H5" s="212">
        <f>Résultats!J287</f>
        <v>200639.5944</v>
      </c>
      <c r="I5" s="212">
        <f>Résultats!K287</f>
        <v>215028.9877</v>
      </c>
      <c r="J5" s="212">
        <f>Résultats!L287</f>
        <v>230855.26809999999</v>
      </c>
      <c r="K5" s="212">
        <f>Résultats!M287</f>
        <v>247456.34839999999</v>
      </c>
      <c r="L5" s="212">
        <f>Résultats!N287</f>
        <v>260447.96119999999</v>
      </c>
      <c r="M5" s="212">
        <f>Résultats!O287</f>
        <v>261243.13010000001</v>
      </c>
      <c r="N5" s="212">
        <f>Résultats!P287</f>
        <v>258856.913</v>
      </c>
      <c r="O5" s="212">
        <f>Résultats!Q287</f>
        <v>254992.008</v>
      </c>
      <c r="P5" s="212">
        <f>Résultats!R287</f>
        <v>253651.96859999999</v>
      </c>
      <c r="Q5" s="212">
        <f>Résultats!S287</f>
        <v>254250.64790000001</v>
      </c>
      <c r="R5" s="212">
        <f>Résultats!T287</f>
        <v>257250.5552</v>
      </c>
      <c r="S5" s="212">
        <f>Résultats!U287</f>
        <v>258678.31950000001</v>
      </c>
      <c r="T5" s="212">
        <f>Résultats!V287</f>
        <v>259612.29920000001</v>
      </c>
      <c r="U5" s="212">
        <f>Résultats!W287</f>
        <v>260240.46109999999</v>
      </c>
      <c r="V5" s="212">
        <f>Résultats!X287</f>
        <v>260428.66740000001</v>
      </c>
      <c r="W5" s="212">
        <f>Résultats!Y287</f>
        <v>261063.1329</v>
      </c>
      <c r="X5" s="212">
        <f>Résultats!Z287</f>
        <v>262035.58960000001</v>
      </c>
      <c r="Y5" s="212">
        <f>Résultats!AA287</f>
        <v>263220.109</v>
      </c>
      <c r="Z5" s="212">
        <f>Résultats!AB287</f>
        <v>264487.51010000001</v>
      </c>
      <c r="AA5" s="212">
        <f>Résultats!AC287</f>
        <v>265760.82459999999</v>
      </c>
      <c r="AB5" s="212">
        <f>Résultats!AD287</f>
        <v>267062.70280000003</v>
      </c>
      <c r="AC5" s="212">
        <f>Résultats!AE287</f>
        <v>268301.4509</v>
      </c>
      <c r="AD5" s="212">
        <f>Résultats!AF287</f>
        <v>269453.12319999997</v>
      </c>
      <c r="AE5" s="212">
        <f>Résultats!AG287</f>
        <v>270507.57500000001</v>
      </c>
      <c r="AF5" s="212">
        <f>Résultats!AH287</f>
        <v>271472.39309999999</v>
      </c>
      <c r="AG5" s="212">
        <f>Résultats!AI287</f>
        <v>272329.63250000001</v>
      </c>
      <c r="AH5" s="212">
        <f>Résultats!AJ287</f>
        <v>273112.43119999999</v>
      </c>
      <c r="AI5" s="212">
        <f>Résultats!AK287</f>
        <v>273864.64649999997</v>
      </c>
      <c r="AJ5" s="212">
        <f>Résultats!AL287</f>
        <v>274604.57069999998</v>
      </c>
      <c r="AK5" s="212">
        <f>Résultats!AM287</f>
        <v>275355.28049999999</v>
      </c>
      <c r="AL5" s="212">
        <f>Résultats!AN287</f>
        <v>276031.38</v>
      </c>
      <c r="AM5" s="212">
        <f>Résultats!AO287</f>
        <v>276732.69380000001</v>
      </c>
      <c r="AN5" s="212">
        <f>Résultats!AP287</f>
        <v>277608.61410000001</v>
      </c>
      <c r="AO5" s="212">
        <f>Résultats!AQ287</f>
        <v>278346.10359999997</v>
      </c>
      <c r="AP5" s="212">
        <f>Résultats!AR287</f>
        <v>279602.94309999997</v>
      </c>
      <c r="AQ5" s="212">
        <f>Résultats!AS287</f>
        <v>280534.36229999998</v>
      </c>
      <c r="AR5" s="212">
        <f>Résultats!AT287</f>
        <v>281359.0649</v>
      </c>
      <c r="AS5" s="212">
        <f>Résultats!AU287</f>
        <v>282677.30330000003</v>
      </c>
      <c r="AT5" s="212">
        <f>Résultats!AV287</f>
        <v>283716.44270000001</v>
      </c>
      <c r="AU5" s="260">
        <f>Résultats!AW287</f>
        <v>284639.62560000003</v>
      </c>
    </row>
    <row r="6" spans="1:52" x14ac:dyDescent="0.35">
      <c r="B6" s="261" t="s">
        <v>497</v>
      </c>
      <c r="C6" s="262">
        <f>Résultats!E290</f>
        <v>47168.089030000003</v>
      </c>
      <c r="D6" s="263">
        <f>Résultats!F290</f>
        <v>49526.52794</v>
      </c>
      <c r="E6" s="263">
        <f>Résultats!G290</f>
        <v>49189.346380000003</v>
      </c>
      <c r="F6" s="263">
        <f>Résultats!H290</f>
        <v>50577.714240000001</v>
      </c>
      <c r="G6" s="263">
        <f>Résultats!I290</f>
        <v>51404.831019999998</v>
      </c>
      <c r="H6" s="263">
        <f>Résultats!J290</f>
        <v>52652.690450000002</v>
      </c>
      <c r="I6" s="263">
        <f>Résultats!K290</f>
        <v>53240.869079999997</v>
      </c>
      <c r="J6" s="263">
        <f>Résultats!L290</f>
        <v>54442.287770000003</v>
      </c>
      <c r="K6" s="263">
        <f>Résultats!M290</f>
        <v>56442.404170000002</v>
      </c>
      <c r="L6" s="263">
        <f>Résultats!N290</f>
        <v>57915.812980000002</v>
      </c>
      <c r="M6" s="263">
        <f>Résultats!O290</f>
        <v>56788.254739999997</v>
      </c>
      <c r="N6" s="263">
        <f>Résultats!P290</f>
        <v>56684.350449999998</v>
      </c>
      <c r="O6" s="263">
        <f>Résultats!Q290</f>
        <v>56743.446519999998</v>
      </c>
      <c r="P6" s="263">
        <f>Résultats!R290</f>
        <v>55968.629000000001</v>
      </c>
      <c r="Q6" s="263">
        <f>Résultats!S290</f>
        <v>56546.644039999999</v>
      </c>
      <c r="R6" s="263">
        <f>Résultats!T290</f>
        <v>56508.123540000001</v>
      </c>
      <c r="S6" s="263">
        <f>Résultats!U290</f>
        <v>56360.797469999998</v>
      </c>
      <c r="T6" s="263">
        <f>Résultats!V290</f>
        <v>56197.999080000001</v>
      </c>
      <c r="U6" s="263">
        <f>Résultats!W290</f>
        <v>55884.420230000003</v>
      </c>
      <c r="V6" s="263">
        <f>Résultats!X290</f>
        <v>55538.039270000001</v>
      </c>
      <c r="W6" s="263">
        <f>Résultats!Y290</f>
        <v>55243.147319999996</v>
      </c>
      <c r="X6" s="263">
        <f>Résultats!Z290</f>
        <v>55052.929069999998</v>
      </c>
      <c r="Y6" s="263">
        <f>Résultats!AA290</f>
        <v>54967.910629999998</v>
      </c>
      <c r="Z6" s="263">
        <f>Résultats!AB290</f>
        <v>54960.273070000003</v>
      </c>
      <c r="AA6" s="263">
        <f>Résultats!AC290</f>
        <v>55019.134940000004</v>
      </c>
      <c r="AB6" s="263">
        <f>Résultats!AD290</f>
        <v>55097.748169999999</v>
      </c>
      <c r="AC6" s="263">
        <f>Résultats!AE290</f>
        <v>55203.65006</v>
      </c>
      <c r="AD6" s="263">
        <f>Résultats!AF290</f>
        <v>55332.18477</v>
      </c>
      <c r="AE6" s="263">
        <f>Résultats!AG290</f>
        <v>55481.615089999999</v>
      </c>
      <c r="AF6" s="263">
        <f>Résultats!AH290</f>
        <v>55652.485999999997</v>
      </c>
      <c r="AG6" s="263">
        <f>Résultats!AI290</f>
        <v>55841.965709999997</v>
      </c>
      <c r="AH6" s="263">
        <f>Résultats!AJ290</f>
        <v>56048.068899999998</v>
      </c>
      <c r="AI6" s="263">
        <f>Résultats!AK290</f>
        <v>56265.120260000003</v>
      </c>
      <c r="AJ6" s="263">
        <f>Résultats!AL290</f>
        <v>56493.570670000001</v>
      </c>
      <c r="AK6" s="263">
        <f>Résultats!AM290</f>
        <v>56730.949939999999</v>
      </c>
      <c r="AL6" s="263">
        <f>Résultats!AN290</f>
        <v>57022.324699999997</v>
      </c>
      <c r="AM6" s="263">
        <f>Résultats!AO290</f>
        <v>57363.930789999999</v>
      </c>
      <c r="AN6" s="263">
        <f>Résultats!AP290</f>
        <v>57634.878080000002</v>
      </c>
      <c r="AO6" s="263">
        <f>Résultats!AQ290</f>
        <v>58086.585400000004</v>
      </c>
      <c r="AP6" s="263">
        <f>Résultats!AR290</f>
        <v>58289.664729999997</v>
      </c>
      <c r="AQ6" s="263">
        <f>Résultats!AS290</f>
        <v>58529.414700000001</v>
      </c>
      <c r="AR6" s="263">
        <f>Résultats!AT290</f>
        <v>58923.330119999999</v>
      </c>
      <c r="AS6" s="263">
        <f>Résultats!AU290</f>
        <v>59089.894350000002</v>
      </c>
      <c r="AT6" s="263">
        <f>Résultats!AV290</f>
        <v>59291.576659999999</v>
      </c>
      <c r="AU6" s="264">
        <f>Résultats!AW290</f>
        <v>59690.868990000003</v>
      </c>
      <c r="AV6" s="253"/>
    </row>
    <row r="7" spans="1:52" x14ac:dyDescent="0.35">
      <c r="B7" s="258" t="s">
        <v>498</v>
      </c>
      <c r="C7" s="259">
        <f>Résultats!E291</f>
        <v>580650.23010000004</v>
      </c>
      <c r="D7" s="212">
        <f>Résultats!F291</f>
        <v>598711.11670000001</v>
      </c>
      <c r="E7" s="212">
        <f>Résultats!G291</f>
        <v>601302.14430000004</v>
      </c>
      <c r="F7" s="212">
        <f>Résultats!H291</f>
        <v>618253.90489999996</v>
      </c>
      <c r="G7" s="212">
        <f>Résultats!I291</f>
        <v>629273.28379999998</v>
      </c>
      <c r="H7" s="212">
        <f>Résultats!J291</f>
        <v>643579.60750000004</v>
      </c>
      <c r="I7" s="212">
        <f>Résultats!K291</f>
        <v>659571.45319999999</v>
      </c>
      <c r="J7" s="212">
        <f>Résultats!L291</f>
        <v>680782.76619999995</v>
      </c>
      <c r="K7" s="212">
        <f>Résultats!M291</f>
        <v>707667.61100000003</v>
      </c>
      <c r="L7" s="212">
        <f>Résultats!N291</f>
        <v>726425.6115</v>
      </c>
      <c r="M7" s="212">
        <f>Résultats!O291</f>
        <v>721115.66859999998</v>
      </c>
      <c r="N7" s="212">
        <f>Résultats!P291</f>
        <v>719899.04949999996</v>
      </c>
      <c r="O7" s="212">
        <f>Résultats!Q291</f>
        <v>718529.15399999998</v>
      </c>
      <c r="P7" s="212">
        <f>Résultats!R291</f>
        <v>715977.25419999997</v>
      </c>
      <c r="Q7" s="212">
        <f>Résultats!S291</f>
        <v>721844.34349999996</v>
      </c>
      <c r="R7" s="212">
        <f>Résultats!T291</f>
        <v>726386.16410000005</v>
      </c>
      <c r="S7" s="212">
        <f>Résultats!U291</f>
        <v>727280.90300000005</v>
      </c>
      <c r="T7" s="212">
        <f>Résultats!V291</f>
        <v>727386.46569999994</v>
      </c>
      <c r="U7" s="212">
        <f>Résultats!W291</f>
        <v>725975.51159999997</v>
      </c>
      <c r="V7" s="212">
        <f>Résultats!X291</f>
        <v>723734.80429999996</v>
      </c>
      <c r="W7" s="212">
        <f>Résultats!Y291</f>
        <v>722449.25769999996</v>
      </c>
      <c r="X7" s="212">
        <f>Résultats!Z291</f>
        <v>722283.38959999999</v>
      </c>
      <c r="Y7" s="212">
        <f>Résultats!AA291</f>
        <v>723067.48459999997</v>
      </c>
      <c r="Z7" s="212">
        <f>Résultats!AB291</f>
        <v>724529.88029999996</v>
      </c>
      <c r="AA7" s="212">
        <f>Résultats!AC291</f>
        <v>726482.68469999998</v>
      </c>
      <c r="AB7" s="212">
        <f>Résultats!AD291</f>
        <v>728582.5601</v>
      </c>
      <c r="AC7" s="212">
        <f>Résultats!AE291</f>
        <v>730791.61470000003</v>
      </c>
      <c r="AD7" s="212">
        <f>Résultats!AF291</f>
        <v>733054.13390000002</v>
      </c>
      <c r="AE7" s="212">
        <f>Résultats!AG291</f>
        <v>735350.49609999999</v>
      </c>
      <c r="AF7" s="212">
        <f>Résultats!AH291</f>
        <v>737695.43090000004</v>
      </c>
      <c r="AG7" s="212">
        <f>Résultats!AI291</f>
        <v>740050.36730000004</v>
      </c>
      <c r="AH7" s="212">
        <f>Résultats!AJ291</f>
        <v>742440.79740000004</v>
      </c>
      <c r="AI7" s="212">
        <f>Résultats!AK291</f>
        <v>744872.27209999994</v>
      </c>
      <c r="AJ7" s="212">
        <f>Résultats!AL291</f>
        <v>747370.69770000002</v>
      </c>
      <c r="AK7" s="212">
        <f>Résultats!AM291</f>
        <v>749946.25399999996</v>
      </c>
      <c r="AL7" s="212">
        <f>Résultats!AN291</f>
        <v>752847.11289999995</v>
      </c>
      <c r="AM7" s="212">
        <f>Résultats!AO291</f>
        <v>756179.30059999996</v>
      </c>
      <c r="AN7" s="212">
        <f>Résultats!AP291</f>
        <v>759135.45539999998</v>
      </c>
      <c r="AO7" s="212">
        <f>Résultats!AQ291</f>
        <v>763412.32620000001</v>
      </c>
      <c r="AP7" s="212">
        <f>Résultats!AR291</f>
        <v>766261.85199999996</v>
      </c>
      <c r="AQ7" s="212">
        <f>Résultats!AS291</f>
        <v>769040.03810000001</v>
      </c>
      <c r="AR7" s="212">
        <f>Résultats!AT291</f>
        <v>772970.17760000005</v>
      </c>
      <c r="AS7" s="212">
        <f>Résultats!AU291</f>
        <v>775620.47640000004</v>
      </c>
      <c r="AT7" s="212">
        <f>Résultats!AV291</f>
        <v>778241.26610000001</v>
      </c>
      <c r="AU7" s="260">
        <f>Résultats!AW291</f>
        <v>782347.70530000003</v>
      </c>
    </row>
    <row r="8" spans="1:52" x14ac:dyDescent="0.35">
      <c r="B8" s="258" t="s">
        <v>499</v>
      </c>
      <c r="C8" s="259">
        <f>Résultats!E288</f>
        <v>533482.14110000001</v>
      </c>
      <c r="D8" s="212">
        <f>Résultats!F288</f>
        <v>549193.36600000004</v>
      </c>
      <c r="E8" s="212">
        <f>Résultats!G288</f>
        <v>552124.97250000003</v>
      </c>
      <c r="F8" s="212">
        <f>Résultats!H288</f>
        <v>567688.7084</v>
      </c>
      <c r="G8" s="212">
        <f>Résultats!I288</f>
        <v>577881.25219999999</v>
      </c>
      <c r="H8" s="212">
        <f>Résultats!J288</f>
        <v>590940.0723</v>
      </c>
      <c r="I8" s="212">
        <f>Résultats!K288</f>
        <v>606349.34909999999</v>
      </c>
      <c r="J8" s="212">
        <f>Résultats!L288</f>
        <v>626362.44579999999</v>
      </c>
      <c r="K8" s="212">
        <f>Résultats!M288</f>
        <v>651248.25780000002</v>
      </c>
      <c r="L8" s="212">
        <f>Résultats!N288</f>
        <v>668533.46530000004</v>
      </c>
      <c r="M8" s="212">
        <f>Résultats!O288</f>
        <v>664355.63450000004</v>
      </c>
      <c r="N8" s="212">
        <f>Résultats!P288</f>
        <v>663242.8726</v>
      </c>
      <c r="O8" s="212">
        <f>Résultats!Q288</f>
        <v>661814.09439999994</v>
      </c>
      <c r="P8" s="212">
        <f>Résultats!R288</f>
        <v>660040.08920000005</v>
      </c>
      <c r="Q8" s="212">
        <f>Résultats!S288</f>
        <v>665329.55799999996</v>
      </c>
      <c r="R8" s="212">
        <f>Résultats!T288</f>
        <v>667791.34450000001</v>
      </c>
      <c r="S8" s="212">
        <f>Résultats!U288</f>
        <v>668162.79449999996</v>
      </c>
      <c r="T8" s="212">
        <f>Résultats!V288</f>
        <v>667762.94010000001</v>
      </c>
      <c r="U8" s="212">
        <f>Résultats!W288</f>
        <v>666006.2757</v>
      </c>
      <c r="V8" s="212">
        <f>Résultats!X288</f>
        <v>663461.05900000001</v>
      </c>
      <c r="W8" s="212">
        <f>Résultats!Y288</f>
        <v>661817.04550000001</v>
      </c>
      <c r="X8" s="212">
        <f>Résultats!Z288</f>
        <v>661181.43059999996</v>
      </c>
      <c r="Y8" s="212">
        <f>Résultats!AA288</f>
        <v>661382.47050000005</v>
      </c>
      <c r="Z8" s="212">
        <f>Résultats!AB288</f>
        <v>662176.54969999997</v>
      </c>
      <c r="AA8" s="212">
        <f>Résultats!AC288</f>
        <v>663386.92559999996</v>
      </c>
      <c r="AB8" s="212">
        <f>Résultats!AD288</f>
        <v>664719.85369999998</v>
      </c>
      <c r="AC8" s="212">
        <f>Résultats!AE288</f>
        <v>666130.00470000005</v>
      </c>
      <c r="AD8" s="212">
        <f>Résultats!AF288</f>
        <v>667566.82429999998</v>
      </c>
      <c r="AE8" s="212">
        <f>Résultats!AG288</f>
        <v>669012.60270000005</v>
      </c>
      <c r="AF8" s="212">
        <f>Résultats!AH288</f>
        <v>670481.23109999998</v>
      </c>
      <c r="AG8" s="212">
        <f>Résultats!AI288</f>
        <v>671937.50719999999</v>
      </c>
      <c r="AH8" s="212">
        <f>Résultats!AJ288</f>
        <v>673408.45909999998</v>
      </c>
      <c r="AI8" s="212">
        <f>Résultats!AK288</f>
        <v>674905.12749999994</v>
      </c>
      <c r="AJ8" s="212">
        <f>Résultats!AL288</f>
        <v>676452.36820000003</v>
      </c>
      <c r="AK8" s="212">
        <f>Résultats!AM288</f>
        <v>678062.45109999995</v>
      </c>
      <c r="AL8" s="212">
        <f>Résultats!AN288</f>
        <v>679933.09869999997</v>
      </c>
      <c r="AM8" s="212">
        <f>Résultats!AO288</f>
        <v>682170.90489999996</v>
      </c>
      <c r="AN8" s="212">
        <f>Résultats!AP288</f>
        <v>684106.61540000001</v>
      </c>
      <c r="AO8" s="212">
        <f>Résultats!AQ288</f>
        <v>687146.44409999996</v>
      </c>
      <c r="AP8" s="212">
        <f>Résultats!AR288</f>
        <v>689035.65560000006</v>
      </c>
      <c r="AQ8" s="212">
        <f>Résultats!AS288</f>
        <v>690814.28249999997</v>
      </c>
      <c r="AR8" s="212">
        <f>Résultats!AT288</f>
        <v>693556.0294</v>
      </c>
      <c r="AS8" s="212">
        <f>Résultats!AU288</f>
        <v>695273.89650000003</v>
      </c>
      <c r="AT8" s="212">
        <f>Résultats!AV288</f>
        <v>696923.90599999996</v>
      </c>
      <c r="AU8" s="260">
        <f>Résultats!AW288</f>
        <v>699814.73560000001</v>
      </c>
    </row>
    <row r="9" spans="1:52" x14ac:dyDescent="0.35">
      <c r="B9" s="261" t="s">
        <v>500</v>
      </c>
      <c r="C9" s="262">
        <f>Résultats!E289</f>
        <v>85388.794450000001</v>
      </c>
      <c r="D9" s="263">
        <f>Résultats!F289</f>
        <v>94623.994390000007</v>
      </c>
      <c r="E9" s="263">
        <f>Résultats!G289</f>
        <v>97309.35699</v>
      </c>
      <c r="F9" s="263">
        <f>Résultats!H289</f>
        <v>103596.0677</v>
      </c>
      <c r="G9" s="263">
        <f>Résultats!I289</f>
        <v>107572.4648</v>
      </c>
      <c r="H9" s="263">
        <f>Résultats!J289</f>
        <v>114868.6064</v>
      </c>
      <c r="I9" s="263">
        <f>Résultats!K289</f>
        <v>120274.0929</v>
      </c>
      <c r="J9" s="263">
        <f>Résultats!L289</f>
        <v>126787.5068</v>
      </c>
      <c r="K9" s="263">
        <f>Résultats!M289</f>
        <v>135786.00930000001</v>
      </c>
      <c r="L9" s="263">
        <f>Résultats!N289</f>
        <v>145687.3455</v>
      </c>
      <c r="M9" s="263">
        <f>Résultats!O289</f>
        <v>136448.7072</v>
      </c>
      <c r="N9" s="263">
        <f>Résultats!P289</f>
        <v>131140.7317</v>
      </c>
      <c r="O9" s="263">
        <f>Résultats!Q289</f>
        <v>126024.32180000001</v>
      </c>
      <c r="P9" s="263">
        <f>Résultats!R289</f>
        <v>114452.5661</v>
      </c>
      <c r="Q9" s="263">
        <f>Résultats!S289</f>
        <v>113927.8288</v>
      </c>
      <c r="R9" s="263">
        <f>Résultats!T289</f>
        <v>113395.2877</v>
      </c>
      <c r="S9" s="263">
        <f>Résultats!U289</f>
        <v>113038.13069999999</v>
      </c>
      <c r="T9" s="263">
        <f>Résultats!V289</f>
        <v>112908.4338</v>
      </c>
      <c r="U9" s="263">
        <f>Résultats!W289</f>
        <v>112643.5937</v>
      </c>
      <c r="V9" s="263">
        <f>Résultats!X289</f>
        <v>112475.35920000001</v>
      </c>
      <c r="W9" s="263">
        <f>Résultats!Y289</f>
        <v>112168.3971</v>
      </c>
      <c r="X9" s="263">
        <f>Résultats!Z289</f>
        <v>111960.6588</v>
      </c>
      <c r="Y9" s="263">
        <f>Résultats!AA289</f>
        <v>111966.5242</v>
      </c>
      <c r="Z9" s="263">
        <f>Résultats!AB289</f>
        <v>112021.3536</v>
      </c>
      <c r="AA9" s="263">
        <f>Résultats!AC289</f>
        <v>112169.25689999999</v>
      </c>
      <c r="AB9" s="263">
        <f>Résultats!AD289</f>
        <v>112407.6498</v>
      </c>
      <c r="AC9" s="263">
        <f>Résultats!AE289</f>
        <v>112731.8756</v>
      </c>
      <c r="AD9" s="263">
        <f>Résultats!AF289</f>
        <v>113120.21490000001</v>
      </c>
      <c r="AE9" s="263">
        <f>Résultats!AG289</f>
        <v>113560.37609999999</v>
      </c>
      <c r="AF9" s="263">
        <f>Résultats!AH289</f>
        <v>114048.5156</v>
      </c>
      <c r="AG9" s="263">
        <f>Résultats!AI289</f>
        <v>114581.92140000001</v>
      </c>
      <c r="AH9" s="263">
        <f>Résultats!AJ289</f>
        <v>115147.87910000001</v>
      </c>
      <c r="AI9" s="263">
        <f>Résultats!AK289</f>
        <v>115734.0791</v>
      </c>
      <c r="AJ9" s="263">
        <f>Résultats!AL289</f>
        <v>116343.8561</v>
      </c>
      <c r="AK9" s="263">
        <f>Résultats!AM289</f>
        <v>116971.4801</v>
      </c>
      <c r="AL9" s="263">
        <f>Résultats!AN289</f>
        <v>117649.4587</v>
      </c>
      <c r="AM9" s="263">
        <f>Résultats!AO289</f>
        <v>118389.8008</v>
      </c>
      <c r="AN9" s="263">
        <f>Résultats!AP289</f>
        <v>118996.45359999999</v>
      </c>
      <c r="AO9" s="263">
        <f>Résultats!AQ289</f>
        <v>119905.6456</v>
      </c>
      <c r="AP9" s="263">
        <f>Résultats!AR289</f>
        <v>120383.44319999999</v>
      </c>
      <c r="AQ9" s="263">
        <f>Résultats!AS289</f>
        <v>120970.6073</v>
      </c>
      <c r="AR9" s="263">
        <f>Résultats!AT289</f>
        <v>121814.5496</v>
      </c>
      <c r="AS9" s="263">
        <f>Résultats!AU289</f>
        <v>122266.439</v>
      </c>
      <c r="AT9" s="263">
        <f>Résultats!AV289</f>
        <v>122815.50930000001</v>
      </c>
      <c r="AU9" s="264">
        <f>Résultats!AW289</f>
        <v>123692.7942</v>
      </c>
    </row>
    <row r="10" spans="1:52" x14ac:dyDescent="0.35">
      <c r="B10" s="249" t="s">
        <v>501</v>
      </c>
      <c r="C10" s="250">
        <f t="shared" ref="C10:AU10" si="1">C5+C8</f>
        <v>696943.44530000002</v>
      </c>
      <c r="D10" s="251">
        <f t="shared" si="1"/>
        <v>717625.52370000002</v>
      </c>
      <c r="E10" s="251">
        <f t="shared" si="1"/>
        <v>727223.6969000001</v>
      </c>
      <c r="F10" s="251">
        <f t="shared" si="1"/>
        <v>752062.90170000005</v>
      </c>
      <c r="G10" s="251">
        <f t="shared" si="1"/>
        <v>769910.23640000005</v>
      </c>
      <c r="H10" s="251">
        <f t="shared" si="1"/>
        <v>791579.66669999994</v>
      </c>
      <c r="I10" s="251">
        <f t="shared" si="1"/>
        <v>821378.33679999993</v>
      </c>
      <c r="J10" s="251">
        <f t="shared" si="1"/>
        <v>857217.71389999997</v>
      </c>
      <c r="K10" s="251">
        <f t="shared" si="1"/>
        <v>898704.60620000004</v>
      </c>
      <c r="L10" s="251">
        <f t="shared" si="1"/>
        <v>928981.42650000006</v>
      </c>
      <c r="M10" s="251">
        <f t="shared" si="1"/>
        <v>925598.76460000011</v>
      </c>
      <c r="N10" s="251">
        <f t="shared" si="1"/>
        <v>922099.78560000006</v>
      </c>
      <c r="O10" s="251">
        <f t="shared" si="1"/>
        <v>916806.10239999997</v>
      </c>
      <c r="P10" s="251">
        <f t="shared" si="1"/>
        <v>913692.05780000007</v>
      </c>
      <c r="Q10" s="251">
        <f t="shared" si="1"/>
        <v>919580.20589999994</v>
      </c>
      <c r="R10" s="251">
        <f t="shared" si="1"/>
        <v>925041.89969999995</v>
      </c>
      <c r="S10" s="251">
        <f t="shared" si="1"/>
        <v>926841.11399999994</v>
      </c>
      <c r="T10" s="251">
        <f t="shared" si="1"/>
        <v>927375.23930000002</v>
      </c>
      <c r="U10" s="251">
        <f t="shared" si="1"/>
        <v>926246.73679999996</v>
      </c>
      <c r="V10" s="251">
        <f t="shared" si="1"/>
        <v>923889.72640000004</v>
      </c>
      <c r="W10" s="251">
        <f t="shared" si="1"/>
        <v>922880.17839999998</v>
      </c>
      <c r="X10" s="251">
        <f t="shared" si="1"/>
        <v>923217.02019999991</v>
      </c>
      <c r="Y10" s="251">
        <f t="shared" si="1"/>
        <v>924602.57949999999</v>
      </c>
      <c r="Z10" s="251">
        <f t="shared" si="1"/>
        <v>926664.05979999993</v>
      </c>
      <c r="AA10" s="251">
        <f t="shared" si="1"/>
        <v>929147.75019999989</v>
      </c>
      <c r="AB10" s="251">
        <f t="shared" si="1"/>
        <v>931782.55649999995</v>
      </c>
      <c r="AC10" s="251">
        <f t="shared" si="1"/>
        <v>934431.45559999999</v>
      </c>
      <c r="AD10" s="251">
        <f t="shared" si="1"/>
        <v>937019.94750000001</v>
      </c>
      <c r="AE10" s="251">
        <f t="shared" si="1"/>
        <v>939520.17770000012</v>
      </c>
      <c r="AF10" s="251">
        <f t="shared" si="1"/>
        <v>941953.62419999996</v>
      </c>
      <c r="AG10" s="251">
        <f t="shared" si="1"/>
        <v>944267.13969999994</v>
      </c>
      <c r="AH10" s="251">
        <f t="shared" si="1"/>
        <v>946520.89029999997</v>
      </c>
      <c r="AI10" s="251">
        <f t="shared" si="1"/>
        <v>948769.77399999998</v>
      </c>
      <c r="AJ10" s="251">
        <f t="shared" si="1"/>
        <v>951056.93889999995</v>
      </c>
      <c r="AK10" s="251">
        <f t="shared" si="1"/>
        <v>953417.73159999994</v>
      </c>
      <c r="AL10" s="251">
        <f t="shared" si="1"/>
        <v>955964.47869999998</v>
      </c>
      <c r="AM10" s="251">
        <f t="shared" si="1"/>
        <v>958903.59869999997</v>
      </c>
      <c r="AN10" s="251">
        <f t="shared" si="1"/>
        <v>961715.22950000002</v>
      </c>
      <c r="AO10" s="251">
        <f t="shared" si="1"/>
        <v>965492.5477</v>
      </c>
      <c r="AP10" s="251">
        <f t="shared" si="1"/>
        <v>968638.59869999997</v>
      </c>
      <c r="AQ10" s="251">
        <f t="shared" si="1"/>
        <v>971348.64479999989</v>
      </c>
      <c r="AR10" s="251">
        <f t="shared" si="1"/>
        <v>974915.0943</v>
      </c>
      <c r="AS10" s="251">
        <f t="shared" si="1"/>
        <v>977951.19980000006</v>
      </c>
      <c r="AT10" s="251">
        <f t="shared" si="1"/>
        <v>980640.34869999997</v>
      </c>
      <c r="AU10" s="252">
        <f t="shared" si="1"/>
        <v>984454.36120000004</v>
      </c>
    </row>
    <row r="11" spans="1:52" x14ac:dyDescent="0.3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2" s="244" customFormat="1" ht="45" customHeight="1" x14ac:dyDescent="0.3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2" x14ac:dyDescent="0.35">
      <c r="B13" s="245" t="s">
        <v>1</v>
      </c>
      <c r="C13" s="246">
        <f t="shared" ref="C13:AU13" si="2">C14+C15+C18</f>
        <v>1099450.1183000002</v>
      </c>
      <c r="D13" s="247">
        <f t="shared" si="2"/>
        <v>1138707.6022999999</v>
      </c>
      <c r="E13" s="247">
        <f t="shared" si="2"/>
        <v>1157204.6054</v>
      </c>
      <c r="F13" s="247">
        <f t="shared" si="2"/>
        <v>1191040.067</v>
      </c>
      <c r="G13" s="247">
        <f t="shared" si="2"/>
        <v>1205655.7762</v>
      </c>
      <c r="H13" s="247">
        <f t="shared" si="2"/>
        <v>1235180.531</v>
      </c>
      <c r="I13" s="247">
        <f t="shared" si="2"/>
        <v>1273175.4317999999</v>
      </c>
      <c r="J13" s="247">
        <f t="shared" si="2"/>
        <v>1316909.5723000001</v>
      </c>
      <c r="K13" s="247">
        <f t="shared" si="2"/>
        <v>1374709.6412</v>
      </c>
      <c r="L13" s="247">
        <f t="shared" si="2"/>
        <v>1425186.7481</v>
      </c>
      <c r="M13" s="247">
        <f t="shared" si="2"/>
        <v>1418608.5623999999</v>
      </c>
      <c r="N13" s="247">
        <f t="shared" si="2"/>
        <v>1418160.1909999999</v>
      </c>
      <c r="O13" s="247">
        <f t="shared" si="2"/>
        <v>1416274.6568999998</v>
      </c>
      <c r="P13" s="247">
        <f t="shared" si="2"/>
        <v>1411716.1617000001</v>
      </c>
      <c r="Q13" s="247">
        <f t="shared" si="2"/>
        <v>1416894.4613999999</v>
      </c>
      <c r="R13" s="247">
        <f t="shared" si="2"/>
        <v>1423152.5559999999</v>
      </c>
      <c r="S13" s="247">
        <f t="shared" si="2"/>
        <v>1425267.8826000001</v>
      </c>
      <c r="T13" s="247">
        <f t="shared" si="2"/>
        <v>1425522.7780999998</v>
      </c>
      <c r="U13" s="247">
        <f t="shared" si="2"/>
        <v>1431014.2774</v>
      </c>
      <c r="V13" s="247">
        <f t="shared" si="2"/>
        <v>1433874.0368999999</v>
      </c>
      <c r="W13" s="247">
        <f t="shared" si="2"/>
        <v>1438815.7727999999</v>
      </c>
      <c r="X13" s="247">
        <f t="shared" si="2"/>
        <v>1445880.3947000001</v>
      </c>
      <c r="Y13" s="247">
        <f t="shared" si="2"/>
        <v>1454975.0266</v>
      </c>
      <c r="Z13" s="247">
        <f t="shared" si="2"/>
        <v>1465283.3078000001</v>
      </c>
      <c r="AA13" s="247">
        <f t="shared" si="2"/>
        <v>1476453.9975999999</v>
      </c>
      <c r="AB13" s="247">
        <f t="shared" si="2"/>
        <v>1488100.8682999997</v>
      </c>
      <c r="AC13" s="247">
        <f t="shared" si="2"/>
        <v>1499922.1093000001</v>
      </c>
      <c r="AD13" s="247">
        <f t="shared" si="2"/>
        <v>1511677.1729000001</v>
      </c>
      <c r="AE13" s="247">
        <f t="shared" si="2"/>
        <v>1523300.1472999998</v>
      </c>
      <c r="AF13" s="247">
        <f t="shared" si="2"/>
        <v>1534877.5212999999</v>
      </c>
      <c r="AG13" s="247">
        <f t="shared" si="2"/>
        <v>1546332.9287999999</v>
      </c>
      <c r="AH13" s="247">
        <f t="shared" si="2"/>
        <v>1557764.1433000001</v>
      </c>
      <c r="AI13" s="247">
        <f t="shared" si="2"/>
        <v>1569208.8338000001</v>
      </c>
      <c r="AJ13" s="247">
        <f t="shared" si="2"/>
        <v>1580910.8574000001</v>
      </c>
      <c r="AK13" s="247">
        <f t="shared" si="2"/>
        <v>1592926.2752999999</v>
      </c>
      <c r="AL13" s="247">
        <f t="shared" si="2"/>
        <v>1605603.8475000001</v>
      </c>
      <c r="AM13" s="247">
        <f t="shared" si="2"/>
        <v>1618894.7651</v>
      </c>
      <c r="AN13" s="247">
        <f t="shared" si="2"/>
        <v>1632645.5865</v>
      </c>
      <c r="AO13" s="247">
        <f t="shared" si="2"/>
        <v>1646892.7960999999</v>
      </c>
      <c r="AP13" s="247">
        <f t="shared" si="2"/>
        <v>1661579.7705000001</v>
      </c>
      <c r="AQ13" s="247">
        <f t="shared" si="2"/>
        <v>1676603.9078000002</v>
      </c>
      <c r="AR13" s="247">
        <f t="shared" si="2"/>
        <v>1692040.6266000001</v>
      </c>
      <c r="AS13" s="247">
        <f t="shared" si="2"/>
        <v>1707871.5216999999</v>
      </c>
      <c r="AT13" s="247">
        <f t="shared" si="2"/>
        <v>1724049.4350000001</v>
      </c>
      <c r="AU13" s="248">
        <f t="shared" si="2"/>
        <v>1740880.3366999999</v>
      </c>
      <c r="AW13" t="s">
        <v>530</v>
      </c>
      <c r="AX13" s="299">
        <f>Q19/Q18</f>
        <v>0.92170779474979703</v>
      </c>
      <c r="AY13" s="299">
        <f>AA19/AA18</f>
        <v>0.91314523406614745</v>
      </c>
      <c r="AZ13" s="299">
        <f>AU19/AU18</f>
        <v>0.89438376284313592</v>
      </c>
    </row>
    <row r="14" spans="1:52" x14ac:dyDescent="0.35">
      <c r="B14" s="249" t="s">
        <v>494</v>
      </c>
      <c r="C14" s="250">
        <f>Résultats!E294</f>
        <v>269949.78960000002</v>
      </c>
      <c r="D14" s="251">
        <f>Résultats!F294</f>
        <v>277098.30959999998</v>
      </c>
      <c r="E14" s="251">
        <f>Résultats!G294</f>
        <v>283661.64730000001</v>
      </c>
      <c r="F14" s="251">
        <f>Résultats!H294</f>
        <v>284996.717</v>
      </c>
      <c r="G14" s="251">
        <f>Résultats!I294</f>
        <v>276969.47560000001</v>
      </c>
      <c r="H14" s="251">
        <f>Résultats!J294</f>
        <v>276308.37359999999</v>
      </c>
      <c r="I14" s="251">
        <f>Résultats!K294</f>
        <v>278551.05219999998</v>
      </c>
      <c r="J14" s="251">
        <f>Résultats!L294</f>
        <v>278764.56170000002</v>
      </c>
      <c r="K14" s="251">
        <f>Résultats!M294</f>
        <v>284100.31670000002</v>
      </c>
      <c r="L14" s="251">
        <f>Résultats!N294</f>
        <v>292961.60119999998</v>
      </c>
      <c r="M14" s="251">
        <f>Résultats!O294</f>
        <v>300343.21960000001</v>
      </c>
      <c r="N14" s="251">
        <f>Résultats!P294</f>
        <v>308835.86979999999</v>
      </c>
      <c r="O14" s="251">
        <f>Résultats!Q294</f>
        <v>317314.30680000002</v>
      </c>
      <c r="P14" s="251">
        <f>Résultats!R294</f>
        <v>328533.185</v>
      </c>
      <c r="Q14" s="251">
        <f>Résultats!S294</f>
        <v>327772.53419999999</v>
      </c>
      <c r="R14" s="251">
        <f>Résultats!T294</f>
        <v>327038.10159999999</v>
      </c>
      <c r="S14" s="251">
        <f>Résultats!U294</f>
        <v>327193.70150000002</v>
      </c>
      <c r="T14" s="251">
        <f>Résultats!V294</f>
        <v>326541.63630000001</v>
      </c>
      <c r="U14" s="251">
        <f>Résultats!W294</f>
        <v>333086.6973</v>
      </c>
      <c r="V14" s="251">
        <f>Résultats!X294</f>
        <v>338181.86229999998</v>
      </c>
      <c r="W14" s="251">
        <f>Résultats!Y294</f>
        <v>344111.50229999999</v>
      </c>
      <c r="X14" s="251">
        <f>Résultats!Z294</f>
        <v>350621.85810000001</v>
      </c>
      <c r="Y14" s="251">
        <f>Résultats!AA294</f>
        <v>357797.44530000002</v>
      </c>
      <c r="Z14" s="251">
        <f>Résultats!AB294</f>
        <v>365381.91509999998</v>
      </c>
      <c r="AA14" s="251">
        <f>Résultats!AC294</f>
        <v>373238.93729999999</v>
      </c>
      <c r="AB14" s="251">
        <f>Résultats!AD294</f>
        <v>381316.25919999997</v>
      </c>
      <c r="AC14" s="251">
        <f>Résultats!AE294</f>
        <v>389444.9915</v>
      </c>
      <c r="AD14" s="251">
        <f>Résultats!AF294</f>
        <v>397478.72499999998</v>
      </c>
      <c r="AE14" s="251">
        <f>Résultats!AG294</f>
        <v>405383.95990000002</v>
      </c>
      <c r="AF14" s="251">
        <f>Résultats!AH294</f>
        <v>413220.3394</v>
      </c>
      <c r="AG14" s="251">
        <f>Résultats!AI294</f>
        <v>420967.31459999998</v>
      </c>
      <c r="AH14" s="251">
        <f>Résultats!AJ294</f>
        <v>428673.11949999997</v>
      </c>
      <c r="AI14" s="251">
        <f>Résultats!AK294</f>
        <v>436344.1311</v>
      </c>
      <c r="AJ14" s="251">
        <f>Résultats!AL294</f>
        <v>444174.89380000002</v>
      </c>
      <c r="AK14" s="251">
        <f>Résultats!AM294</f>
        <v>452212.3481</v>
      </c>
      <c r="AL14" s="251">
        <f>Résultats!AN294</f>
        <v>460561.84980000003</v>
      </c>
      <c r="AM14" s="251">
        <f>Résultats!AO294</f>
        <v>469270.15749999997</v>
      </c>
      <c r="AN14" s="251">
        <f>Résultats!AP294</f>
        <v>478277.84389999998</v>
      </c>
      <c r="AO14" s="251">
        <f>Résultats!AQ294</f>
        <v>487658.8823</v>
      </c>
      <c r="AP14" s="251">
        <f>Résultats!AR294</f>
        <v>497423.45030000003</v>
      </c>
      <c r="AQ14" s="251">
        <f>Résultats!AS294</f>
        <v>507521.70449999999</v>
      </c>
      <c r="AR14" s="251">
        <f>Résultats!AT294</f>
        <v>518032.69449999998</v>
      </c>
      <c r="AS14" s="251">
        <f>Résultats!AU294</f>
        <v>528955.00009999995</v>
      </c>
      <c r="AT14" s="251">
        <f>Résultats!AV294</f>
        <v>540254.44880000001</v>
      </c>
      <c r="AU14" s="252">
        <f>Résultats!AW294</f>
        <v>552148.10820000002</v>
      </c>
      <c r="AW14" t="s">
        <v>531</v>
      </c>
      <c r="AX14" s="299">
        <f>Q16/Q15</f>
        <v>0.69225746188658555</v>
      </c>
      <c r="AY14" s="299">
        <f>AA16/AA15</f>
        <v>0.70492804898263284</v>
      </c>
      <c r="AZ14" s="299">
        <f>AU16/AU15</f>
        <v>0.69803668253626283</v>
      </c>
    </row>
    <row r="15" spans="1:52" x14ac:dyDescent="0.35">
      <c r="B15" s="254" t="s">
        <v>495</v>
      </c>
      <c r="C15" s="255">
        <f>Résultats!E300</f>
        <v>248850.0986</v>
      </c>
      <c r="D15" s="256">
        <f>Résultats!F300</f>
        <v>262898.17599999998</v>
      </c>
      <c r="E15" s="256">
        <f>Résultats!G300</f>
        <v>272240.8138</v>
      </c>
      <c r="F15" s="256">
        <f>Résultats!H300</f>
        <v>287789.44510000001</v>
      </c>
      <c r="G15" s="256">
        <f>Résultats!I300</f>
        <v>299413.01679999998</v>
      </c>
      <c r="H15" s="256">
        <f>Résultats!J300</f>
        <v>315292.54989999998</v>
      </c>
      <c r="I15" s="256">
        <f>Résultats!K300</f>
        <v>335052.9264</v>
      </c>
      <c r="J15" s="256">
        <f>Résultats!L300</f>
        <v>357362.24440000003</v>
      </c>
      <c r="K15" s="256">
        <f>Résultats!M300</f>
        <v>382941.71350000001</v>
      </c>
      <c r="L15" s="256">
        <f>Résultats!N300</f>
        <v>405799.53539999999</v>
      </c>
      <c r="M15" s="256">
        <f>Résultats!O300</f>
        <v>397149.67420000001</v>
      </c>
      <c r="N15" s="256">
        <f>Résultats!P300</f>
        <v>389425.27169999998</v>
      </c>
      <c r="O15" s="256">
        <f>Résultats!Q300</f>
        <v>380431.1961</v>
      </c>
      <c r="P15" s="256">
        <f>Résultats!R300</f>
        <v>367205.72249999997</v>
      </c>
      <c r="Q15" s="256">
        <f>Résultats!S300</f>
        <v>367277.58370000002</v>
      </c>
      <c r="R15" s="256">
        <f>Résultats!T300</f>
        <v>369728.29029999999</v>
      </c>
      <c r="S15" s="256">
        <f>Résultats!U300</f>
        <v>370793.2781</v>
      </c>
      <c r="T15" s="256">
        <f>Résultats!V300</f>
        <v>371594.67609999998</v>
      </c>
      <c r="U15" s="256">
        <f>Résultats!W300</f>
        <v>371954.5698</v>
      </c>
      <c r="V15" s="256">
        <f>Résultats!X300</f>
        <v>371969.7181</v>
      </c>
      <c r="W15" s="256">
        <f>Résultats!Y300</f>
        <v>372286.81050000002</v>
      </c>
      <c r="X15" s="256">
        <f>Résultats!Z300</f>
        <v>373035.81229999999</v>
      </c>
      <c r="Y15" s="256">
        <f>Résultats!AA300</f>
        <v>374206.39769999997</v>
      </c>
      <c r="Z15" s="256">
        <f>Résultats!AB300</f>
        <v>375506.3824</v>
      </c>
      <c r="AA15" s="256">
        <f>Résultats!AC300</f>
        <v>376904.65669999999</v>
      </c>
      <c r="AB15" s="256">
        <f>Résultats!AD300</f>
        <v>378419.64929999999</v>
      </c>
      <c r="AC15" s="256">
        <f>Résultats!AE300</f>
        <v>379953.76150000002</v>
      </c>
      <c r="AD15" s="256">
        <f>Résultats!AF300</f>
        <v>381462.4706</v>
      </c>
      <c r="AE15" s="256">
        <f>Résultats!AG300</f>
        <v>382925.65250000003</v>
      </c>
      <c r="AF15" s="256">
        <f>Résultats!AH300</f>
        <v>384349.36829999997</v>
      </c>
      <c r="AG15" s="256">
        <f>Résultats!AI300</f>
        <v>385714.36479999998</v>
      </c>
      <c r="AH15" s="256">
        <f>Résultats!AJ300</f>
        <v>387041.83260000002</v>
      </c>
      <c r="AI15" s="256">
        <f>Résultats!AK300</f>
        <v>388362.97560000001</v>
      </c>
      <c r="AJ15" s="256">
        <f>Résultats!AL300</f>
        <v>389698.84659999999</v>
      </c>
      <c r="AK15" s="256">
        <f>Résultats!AM300</f>
        <v>391064.7782</v>
      </c>
      <c r="AL15" s="256">
        <f>Résultats!AN300</f>
        <v>392412.83130000002</v>
      </c>
      <c r="AM15" s="256">
        <f>Résultats!AO300</f>
        <v>393819.95400000003</v>
      </c>
      <c r="AN15" s="256">
        <f>Résultats!AP300</f>
        <v>395293.91389999999</v>
      </c>
      <c r="AO15" s="256">
        <f>Résultats!AQ300</f>
        <v>396833.80729999999</v>
      </c>
      <c r="AP15" s="256">
        <f>Résultats!AR300</f>
        <v>398426.30859999999</v>
      </c>
      <c r="AQ15" s="256">
        <f>Résultats!AS300</f>
        <v>400057.04479999997</v>
      </c>
      <c r="AR15" s="256">
        <f>Résultats!AT300</f>
        <v>401724.11479999998</v>
      </c>
      <c r="AS15" s="256">
        <f>Résultats!AU300</f>
        <v>403422.51140000002</v>
      </c>
      <c r="AT15" s="256">
        <f>Résultats!AV300</f>
        <v>405149.06359999999</v>
      </c>
      <c r="AU15" s="257">
        <f>Résultats!AW300</f>
        <v>406923.56420000002</v>
      </c>
      <c r="AW15" t="s">
        <v>532</v>
      </c>
      <c r="AX15" s="299">
        <f>Q21/(Q18+Q15)</f>
        <v>0.84433173452317567</v>
      </c>
      <c r="AY15" s="299">
        <f>AA21/(AA18+AA15)</f>
        <v>0.84200948774883222</v>
      </c>
      <c r="AZ15" s="299">
        <f>AU21/(AU18+AU15)</f>
        <v>0.82717076749972207</v>
      </c>
    </row>
    <row r="16" spans="1:52" x14ac:dyDescent="0.35">
      <c r="B16" s="258" t="s">
        <v>496</v>
      </c>
      <c r="C16" s="259">
        <f>Résultats!E295</f>
        <v>163461.30420000001</v>
      </c>
      <c r="D16" s="212">
        <f>Résultats!F295</f>
        <v>168432.15770000001</v>
      </c>
      <c r="E16" s="212">
        <f>Résultats!G295</f>
        <v>175098.72440000001</v>
      </c>
      <c r="F16" s="212">
        <f>Résultats!H295</f>
        <v>184374.19330000001</v>
      </c>
      <c r="G16" s="212">
        <f>Résultats!I295</f>
        <v>192028.98420000001</v>
      </c>
      <c r="H16" s="212">
        <f>Résultats!J295</f>
        <v>200639.5944</v>
      </c>
      <c r="I16" s="212">
        <f>Résultats!K295</f>
        <v>215028.9877</v>
      </c>
      <c r="J16" s="212">
        <f>Résultats!L295</f>
        <v>230855.26809999999</v>
      </c>
      <c r="K16" s="212">
        <f>Résultats!M295</f>
        <v>247456.34839999999</v>
      </c>
      <c r="L16" s="212">
        <f>Résultats!N295</f>
        <v>260447.96119999999</v>
      </c>
      <c r="M16" s="212">
        <f>Résultats!O295</f>
        <v>261243.13010000001</v>
      </c>
      <c r="N16" s="212">
        <f>Résultats!P295</f>
        <v>258856.913</v>
      </c>
      <c r="O16" s="212">
        <f>Résultats!Q295</f>
        <v>254992.008</v>
      </c>
      <c r="P16" s="212">
        <f>Résultats!R295</f>
        <v>253651.96859999999</v>
      </c>
      <c r="Q16" s="212">
        <f>Résultats!S295</f>
        <v>254250.64790000001</v>
      </c>
      <c r="R16" s="212">
        <f>Résultats!T295</f>
        <v>257250.5552</v>
      </c>
      <c r="S16" s="212">
        <f>Résultats!U295</f>
        <v>258678.31950000001</v>
      </c>
      <c r="T16" s="212">
        <f>Résultats!V295</f>
        <v>259612.29920000001</v>
      </c>
      <c r="U16" s="212">
        <f>Résultats!W295</f>
        <v>260238.85519999999</v>
      </c>
      <c r="V16" s="212">
        <f>Résultats!X295</f>
        <v>260423.64079999999</v>
      </c>
      <c r="W16" s="212">
        <f>Résultats!Y295</f>
        <v>261051.8174</v>
      </c>
      <c r="X16" s="212">
        <f>Résultats!Z295</f>
        <v>262014.61790000001</v>
      </c>
      <c r="Y16" s="212">
        <f>Résultats!AA295</f>
        <v>263185.80249999999</v>
      </c>
      <c r="Z16" s="212">
        <f>Résultats!AB295</f>
        <v>264436.56449999998</v>
      </c>
      <c r="AA16" s="212">
        <f>Résultats!AC295</f>
        <v>265690.6643</v>
      </c>
      <c r="AB16" s="212">
        <f>Résultats!AD295</f>
        <v>266971.37849999999</v>
      </c>
      <c r="AC16" s="212">
        <f>Résultats!AE295</f>
        <v>268184.14299999998</v>
      </c>
      <c r="AD16" s="212">
        <f>Résultats!AF295</f>
        <v>269304.96710000001</v>
      </c>
      <c r="AE16" s="212">
        <f>Résultats!AG295</f>
        <v>270324.8995</v>
      </c>
      <c r="AF16" s="212">
        <f>Résultats!AH295</f>
        <v>271253.2487</v>
      </c>
      <c r="AG16" s="212">
        <f>Résultats!AI295</f>
        <v>272073.75900000002</v>
      </c>
      <c r="AH16" s="212">
        <f>Résultats!AJ295</f>
        <v>272820.23609999998</v>
      </c>
      <c r="AI16" s="212">
        <f>Résultats!AK295</f>
        <v>273537.97720000002</v>
      </c>
      <c r="AJ16" s="212">
        <f>Résultats!AL295</f>
        <v>274244.12770000001</v>
      </c>
      <c r="AK16" s="212">
        <f>Résultats!AM295</f>
        <v>274963.81569999998</v>
      </c>
      <c r="AL16" s="212">
        <f>Résultats!AN295</f>
        <v>275605.90059999999</v>
      </c>
      <c r="AM16" s="212">
        <f>Résultats!AO295</f>
        <v>276299.40409999999</v>
      </c>
      <c r="AN16" s="212">
        <f>Résultats!AP295</f>
        <v>277070.18310000002</v>
      </c>
      <c r="AO16" s="212">
        <f>Résultats!AQ295</f>
        <v>277911.73259999999</v>
      </c>
      <c r="AP16" s="212">
        <f>Résultats!AR295</f>
        <v>278818.60070000001</v>
      </c>
      <c r="AQ16" s="212">
        <f>Résultats!AS295</f>
        <v>279775.00109999999</v>
      </c>
      <c r="AR16" s="212">
        <f>Résultats!AT295</f>
        <v>280776.0001</v>
      </c>
      <c r="AS16" s="212">
        <f>Résultats!AU295</f>
        <v>281822.10110000003</v>
      </c>
      <c r="AT16" s="212">
        <f>Résultats!AV295</f>
        <v>282914.42389999999</v>
      </c>
      <c r="AU16" s="260">
        <f>Résultats!AW295</f>
        <v>284047.5748</v>
      </c>
    </row>
    <row r="17" spans="1:49" x14ac:dyDescent="0.35">
      <c r="B17" s="261" t="s">
        <v>497</v>
      </c>
      <c r="C17" s="262">
        <f>Résultats!E298</f>
        <v>47168.089030000003</v>
      </c>
      <c r="D17" s="263">
        <f>Résultats!F298</f>
        <v>49526.52794</v>
      </c>
      <c r="E17" s="263">
        <f>Résultats!G298</f>
        <v>49189.346380000003</v>
      </c>
      <c r="F17" s="263">
        <f>Résultats!H298</f>
        <v>50577.714240000001</v>
      </c>
      <c r="G17" s="263">
        <f>Résultats!I298</f>
        <v>51404.831019999998</v>
      </c>
      <c r="H17" s="263">
        <f>Résultats!J298</f>
        <v>52652.690450000002</v>
      </c>
      <c r="I17" s="263">
        <f>Résultats!K298</f>
        <v>53240.869079999997</v>
      </c>
      <c r="J17" s="263">
        <f>Résultats!L298</f>
        <v>54442.287770000003</v>
      </c>
      <c r="K17" s="263">
        <f>Résultats!M298</f>
        <v>56442.404170000002</v>
      </c>
      <c r="L17" s="263">
        <f>Résultats!N298</f>
        <v>57915.812980000002</v>
      </c>
      <c r="M17" s="263">
        <f>Résultats!O298</f>
        <v>56788.254739999997</v>
      </c>
      <c r="N17" s="263">
        <f>Résultats!P298</f>
        <v>56684.350449999998</v>
      </c>
      <c r="O17" s="263">
        <f>Résultats!Q298</f>
        <v>56743.446519999998</v>
      </c>
      <c r="P17" s="263">
        <f>Résultats!R298</f>
        <v>55968.629000000001</v>
      </c>
      <c r="Q17" s="263">
        <f>Résultats!S298</f>
        <v>56546.644039999999</v>
      </c>
      <c r="R17" s="263">
        <f>Résultats!T298</f>
        <v>56508.123540000001</v>
      </c>
      <c r="S17" s="263">
        <f>Résultats!U298</f>
        <v>56360.797469999998</v>
      </c>
      <c r="T17" s="263">
        <f>Résultats!V298</f>
        <v>56197.999080000001</v>
      </c>
      <c r="U17" s="263">
        <f>Résultats!W298</f>
        <v>55884.349309999998</v>
      </c>
      <c r="V17" s="263">
        <f>Résultats!X298</f>
        <v>55537.247600000002</v>
      </c>
      <c r="W17" s="263">
        <f>Résultats!Y298</f>
        <v>55240.86967</v>
      </c>
      <c r="X17" s="263">
        <f>Résultats!Z298</f>
        <v>55048.533689999997</v>
      </c>
      <c r="Y17" s="263">
        <f>Résultats!AA298</f>
        <v>54961.171280000002</v>
      </c>
      <c r="Z17" s="263">
        <f>Résultats!AB298</f>
        <v>54951.4159</v>
      </c>
      <c r="AA17" s="263">
        <f>Résultats!AC298</f>
        <v>55008.810519999999</v>
      </c>
      <c r="AB17" s="263">
        <f>Résultats!AD298</f>
        <v>55085.422619999998</v>
      </c>
      <c r="AC17" s="263">
        <f>Résultats!AE298</f>
        <v>55189.513619999998</v>
      </c>
      <c r="AD17" s="263">
        <f>Résultats!AF298</f>
        <v>55317.193169999999</v>
      </c>
      <c r="AE17" s="263">
        <f>Résultats!AG298</f>
        <v>55467.475449999998</v>
      </c>
      <c r="AF17" s="263">
        <f>Résultats!AH298</f>
        <v>55641.415330000003</v>
      </c>
      <c r="AG17" s="263">
        <f>Résultats!AI298</f>
        <v>55836.176330000002</v>
      </c>
      <c r="AH17" s="263">
        <f>Résultats!AJ298</f>
        <v>56050.00187</v>
      </c>
      <c r="AI17" s="263">
        <f>Résultats!AK298</f>
        <v>56276.309910000004</v>
      </c>
      <c r="AJ17" s="263">
        <f>Résultats!AL298</f>
        <v>56515.955450000001</v>
      </c>
      <c r="AK17" s="263">
        <f>Résultats!AM298</f>
        <v>56764.127619999999</v>
      </c>
      <c r="AL17" s="263">
        <f>Résultats!AN298</f>
        <v>57071.980839999997</v>
      </c>
      <c r="AM17" s="263">
        <f>Résultats!AO298</f>
        <v>57397.504520000002</v>
      </c>
      <c r="AN17" s="263">
        <f>Résultats!AP298</f>
        <v>57723.658660000001</v>
      </c>
      <c r="AO17" s="263">
        <f>Résultats!AQ298</f>
        <v>58046.9018</v>
      </c>
      <c r="AP17" s="263">
        <f>Résultats!AR298</f>
        <v>58360.56538</v>
      </c>
      <c r="AQ17" s="263">
        <f>Résultats!AS298</f>
        <v>58662.145729999997</v>
      </c>
      <c r="AR17" s="263">
        <f>Résultats!AT298</f>
        <v>58952.059029999997</v>
      </c>
      <c r="AS17" s="263">
        <f>Résultats!AU298</f>
        <v>59228.37629</v>
      </c>
      <c r="AT17" s="263">
        <f>Résultats!AV298</f>
        <v>59489.613120000002</v>
      </c>
      <c r="AU17" s="264">
        <f>Résultats!AW298</f>
        <v>59746.465459999999</v>
      </c>
      <c r="AW17" s="253"/>
    </row>
    <row r="18" spans="1:49" x14ac:dyDescent="0.35">
      <c r="B18" s="258" t="s">
        <v>498</v>
      </c>
      <c r="C18" s="259">
        <f>Résultats!E299</f>
        <v>580650.23010000004</v>
      </c>
      <c r="D18" s="212">
        <f>Résultats!F299</f>
        <v>598711.11670000001</v>
      </c>
      <c r="E18" s="212">
        <f>Résultats!G299</f>
        <v>601302.14430000004</v>
      </c>
      <c r="F18" s="212">
        <f>Résultats!H299</f>
        <v>618253.90489999996</v>
      </c>
      <c r="G18" s="212">
        <f>Résultats!I299</f>
        <v>629273.28379999998</v>
      </c>
      <c r="H18" s="212">
        <f>Résultats!J299</f>
        <v>643579.60750000004</v>
      </c>
      <c r="I18" s="212">
        <f>Résultats!K299</f>
        <v>659571.45319999999</v>
      </c>
      <c r="J18" s="212">
        <f>Résultats!L299</f>
        <v>680782.76619999995</v>
      </c>
      <c r="K18" s="212">
        <f>Résultats!M299</f>
        <v>707667.61100000003</v>
      </c>
      <c r="L18" s="212">
        <f>Résultats!N299</f>
        <v>726425.6115</v>
      </c>
      <c r="M18" s="212">
        <f>Résultats!O299</f>
        <v>721115.66859999998</v>
      </c>
      <c r="N18" s="212">
        <f>Résultats!P299</f>
        <v>719899.04949999996</v>
      </c>
      <c r="O18" s="212">
        <f>Résultats!Q299</f>
        <v>718529.15399999998</v>
      </c>
      <c r="P18" s="212">
        <f>Résultats!R299</f>
        <v>715977.25419999997</v>
      </c>
      <c r="Q18" s="212">
        <f>Résultats!S299</f>
        <v>721844.34349999996</v>
      </c>
      <c r="R18" s="212">
        <f>Résultats!T299</f>
        <v>726386.16410000005</v>
      </c>
      <c r="S18" s="212">
        <f>Résultats!U299</f>
        <v>727280.90300000005</v>
      </c>
      <c r="T18" s="212">
        <f>Résultats!V299</f>
        <v>727386.46569999994</v>
      </c>
      <c r="U18" s="212">
        <f>Résultats!W299</f>
        <v>725973.01029999997</v>
      </c>
      <c r="V18" s="212">
        <f>Résultats!X299</f>
        <v>723722.45649999997</v>
      </c>
      <c r="W18" s="212">
        <f>Résultats!Y299</f>
        <v>722417.46</v>
      </c>
      <c r="X18" s="212">
        <f>Résultats!Z299</f>
        <v>722222.7243</v>
      </c>
      <c r="Y18" s="212">
        <f>Résultats!AA299</f>
        <v>722971.18359999999</v>
      </c>
      <c r="Z18" s="212">
        <f>Résultats!AB299</f>
        <v>724395.01029999997</v>
      </c>
      <c r="AA18" s="212">
        <f>Résultats!AC299</f>
        <v>726310.40359999996</v>
      </c>
      <c r="AB18" s="212">
        <f>Résultats!AD299</f>
        <v>728364.95979999995</v>
      </c>
      <c r="AC18" s="212">
        <f>Résultats!AE299</f>
        <v>730523.35629999998</v>
      </c>
      <c r="AD18" s="212">
        <f>Résultats!AF299</f>
        <v>732735.97730000003</v>
      </c>
      <c r="AE18" s="212">
        <f>Résultats!AG299</f>
        <v>734990.53489999997</v>
      </c>
      <c r="AF18" s="212">
        <f>Résultats!AH299</f>
        <v>737307.81359999999</v>
      </c>
      <c r="AG18" s="212">
        <f>Résultats!AI299</f>
        <v>739651.24939999997</v>
      </c>
      <c r="AH18" s="212">
        <f>Résultats!AJ299</f>
        <v>742049.1912</v>
      </c>
      <c r="AI18" s="212">
        <f>Résultats!AK299</f>
        <v>744501.72710000002</v>
      </c>
      <c r="AJ18" s="212">
        <f>Résultats!AL299</f>
        <v>747037.11699999997</v>
      </c>
      <c r="AK18" s="212">
        <f>Résultats!AM299</f>
        <v>749649.14899999998</v>
      </c>
      <c r="AL18" s="212">
        <f>Résultats!AN299</f>
        <v>752629.16639999999</v>
      </c>
      <c r="AM18" s="212">
        <f>Résultats!AO299</f>
        <v>755804.65359999996</v>
      </c>
      <c r="AN18" s="212">
        <f>Résultats!AP299</f>
        <v>759073.82869999995</v>
      </c>
      <c r="AO18" s="212">
        <f>Résultats!AQ299</f>
        <v>762400.10649999999</v>
      </c>
      <c r="AP18" s="212">
        <f>Résultats!AR299</f>
        <v>765730.01159999997</v>
      </c>
      <c r="AQ18" s="212">
        <f>Résultats!AS299</f>
        <v>769025.15850000002</v>
      </c>
      <c r="AR18" s="212">
        <f>Résultats!AT299</f>
        <v>772283.8173</v>
      </c>
      <c r="AS18" s="212">
        <f>Résultats!AU299</f>
        <v>775494.01020000002</v>
      </c>
      <c r="AT18" s="212">
        <f>Résultats!AV299</f>
        <v>778645.92260000005</v>
      </c>
      <c r="AU18" s="260">
        <f>Résultats!AW299</f>
        <v>781808.66429999995</v>
      </c>
    </row>
    <row r="19" spans="1:49" x14ac:dyDescent="0.35">
      <c r="B19" s="258" t="s">
        <v>499</v>
      </c>
      <c r="C19" s="259">
        <f>Résultats!E296</f>
        <v>533482.14110000001</v>
      </c>
      <c r="D19" s="212">
        <f>Résultats!F296</f>
        <v>549193.36600000004</v>
      </c>
      <c r="E19" s="212">
        <f>Résultats!G296</f>
        <v>552124.97250000003</v>
      </c>
      <c r="F19" s="212">
        <f>Résultats!H296</f>
        <v>567688.7084</v>
      </c>
      <c r="G19" s="212">
        <f>Résultats!I296</f>
        <v>577881.25219999999</v>
      </c>
      <c r="H19" s="212">
        <f>Résultats!J296</f>
        <v>590940.0723</v>
      </c>
      <c r="I19" s="212">
        <f>Résultats!K296</f>
        <v>606349.34909999999</v>
      </c>
      <c r="J19" s="212">
        <f>Résultats!L296</f>
        <v>626362.44579999999</v>
      </c>
      <c r="K19" s="212">
        <f>Résultats!M296</f>
        <v>651248.25780000002</v>
      </c>
      <c r="L19" s="212">
        <f>Résultats!N296</f>
        <v>668533.46530000004</v>
      </c>
      <c r="M19" s="212">
        <f>Résultats!O296</f>
        <v>664355.63450000004</v>
      </c>
      <c r="N19" s="212">
        <f>Résultats!P296</f>
        <v>663242.8726</v>
      </c>
      <c r="O19" s="212">
        <f>Résultats!Q296</f>
        <v>661814.09439999994</v>
      </c>
      <c r="P19" s="212">
        <f>Résultats!R296</f>
        <v>660040.08920000005</v>
      </c>
      <c r="Q19" s="212">
        <f>Résultats!S296</f>
        <v>665329.55799999996</v>
      </c>
      <c r="R19" s="212">
        <f>Résultats!T296</f>
        <v>667791.34450000001</v>
      </c>
      <c r="S19" s="212">
        <f>Résultats!U296</f>
        <v>668162.79449999996</v>
      </c>
      <c r="T19" s="212">
        <f>Résultats!V296</f>
        <v>667762.94010000001</v>
      </c>
      <c r="U19" s="212">
        <f>Résultats!W296</f>
        <v>666003.85900000005</v>
      </c>
      <c r="V19" s="212">
        <f>Résultats!X296</f>
        <v>663449.58330000006</v>
      </c>
      <c r="W19" s="212">
        <f>Résultats!Y296</f>
        <v>661787.76240000001</v>
      </c>
      <c r="X19" s="212">
        <f>Résultats!Z296</f>
        <v>661125.66859999998</v>
      </c>
      <c r="Y19" s="212">
        <f>Résultats!AA296</f>
        <v>661293.80279999995</v>
      </c>
      <c r="Z19" s="212">
        <f>Résultats!AB296</f>
        <v>662051.91200000001</v>
      </c>
      <c r="AA19" s="212">
        <f>Résultats!AC296</f>
        <v>663226.8835</v>
      </c>
      <c r="AB19" s="212">
        <f>Résultats!AD296</f>
        <v>664517.19799999997</v>
      </c>
      <c r="AC19" s="212">
        <f>Résultats!AE296</f>
        <v>665879.35950000002</v>
      </c>
      <c r="AD19" s="212">
        <f>Résultats!AF296</f>
        <v>667268.07849999995</v>
      </c>
      <c r="AE19" s="212">
        <f>Résultats!AG296</f>
        <v>668672.11840000004</v>
      </c>
      <c r="AF19" s="212">
        <f>Résultats!AH296</f>
        <v>670110.80050000001</v>
      </c>
      <c r="AG19" s="212">
        <f>Résultats!AI296</f>
        <v>671550.86360000004</v>
      </c>
      <c r="AH19" s="212">
        <f>Résultats!AJ296</f>
        <v>673021.87139999995</v>
      </c>
      <c r="AI19" s="212">
        <f>Résultats!AK296</f>
        <v>674530.35649999999</v>
      </c>
      <c r="AJ19" s="212">
        <f>Résultats!AL296</f>
        <v>676103.04350000003</v>
      </c>
      <c r="AK19" s="212">
        <f>Résultats!AM296</f>
        <v>677738.43700000003</v>
      </c>
      <c r="AL19" s="212">
        <f>Résultats!AN296</f>
        <v>679670.44400000002</v>
      </c>
      <c r="AM19" s="212">
        <f>Résultats!AO296</f>
        <v>681771.33389999997</v>
      </c>
      <c r="AN19" s="212">
        <f>Résultats!AP296</f>
        <v>683958.15460000001</v>
      </c>
      <c r="AO19" s="212">
        <f>Résultats!AQ296</f>
        <v>686198.48149999999</v>
      </c>
      <c r="AP19" s="212">
        <f>Résultats!AR296</f>
        <v>688446.67200000002</v>
      </c>
      <c r="AQ19" s="212">
        <f>Résultats!AS296</f>
        <v>690667.81889999995</v>
      </c>
      <c r="AR19" s="212">
        <f>Résultats!AT296</f>
        <v>692859.91740000003</v>
      </c>
      <c r="AS19" s="212">
        <f>Résultats!AU296</f>
        <v>695013.34479999996</v>
      </c>
      <c r="AT19" s="212">
        <f>Résultats!AV296</f>
        <v>697120.17760000005</v>
      </c>
      <c r="AU19" s="260">
        <f>Résultats!AW296</f>
        <v>699236.97499999998</v>
      </c>
    </row>
    <row r="20" spans="1:49" x14ac:dyDescent="0.35">
      <c r="B20" s="261" t="s">
        <v>500</v>
      </c>
      <c r="C20" s="262">
        <f>Résultats!E297</f>
        <v>85388.794450000001</v>
      </c>
      <c r="D20" s="263">
        <f>Résultats!F297</f>
        <v>94623.994390000007</v>
      </c>
      <c r="E20" s="263">
        <f>Résultats!G297</f>
        <v>97309.35699</v>
      </c>
      <c r="F20" s="263">
        <f>Résultats!H297</f>
        <v>103596.0677</v>
      </c>
      <c r="G20" s="263">
        <f>Résultats!I297</f>
        <v>107572.4648</v>
      </c>
      <c r="H20" s="263">
        <f>Résultats!J297</f>
        <v>114868.6064</v>
      </c>
      <c r="I20" s="263">
        <f>Résultats!K297</f>
        <v>120274.0929</v>
      </c>
      <c r="J20" s="263">
        <f>Résultats!L297</f>
        <v>126787.5068</v>
      </c>
      <c r="K20" s="263">
        <f>Résultats!M297</f>
        <v>135786.00930000001</v>
      </c>
      <c r="L20" s="263">
        <f>Résultats!N297</f>
        <v>145687.3455</v>
      </c>
      <c r="M20" s="263">
        <f>Résultats!O297</f>
        <v>136448.7072</v>
      </c>
      <c r="N20" s="263">
        <f>Résultats!P297</f>
        <v>131140.7317</v>
      </c>
      <c r="O20" s="263">
        <f>Résultats!Q297</f>
        <v>126024.32180000001</v>
      </c>
      <c r="P20" s="263">
        <f>Résultats!R297</f>
        <v>114452.5661</v>
      </c>
      <c r="Q20" s="263">
        <f>Résultats!S297</f>
        <v>113927.8288</v>
      </c>
      <c r="R20" s="263">
        <f>Résultats!T297</f>
        <v>113395.2877</v>
      </c>
      <c r="S20" s="263">
        <f>Résultats!U297</f>
        <v>113038.13069999999</v>
      </c>
      <c r="T20" s="263">
        <f>Résultats!V297</f>
        <v>112908.4338</v>
      </c>
      <c r="U20" s="263">
        <f>Résultats!W297</f>
        <v>112643.5597</v>
      </c>
      <c r="V20" s="263">
        <f>Résultats!X297</f>
        <v>112474.1529</v>
      </c>
      <c r="W20" s="263">
        <f>Résultats!Y297</f>
        <v>112164.90670000001</v>
      </c>
      <c r="X20" s="263">
        <f>Résultats!Z297</f>
        <v>111954.194</v>
      </c>
      <c r="Y20" s="263">
        <f>Résultats!AA297</f>
        <v>111957.29489999999</v>
      </c>
      <c r="Z20" s="263">
        <f>Résultats!AB297</f>
        <v>112010.48850000001</v>
      </c>
      <c r="AA20" s="263">
        <f>Résultats!AC297</f>
        <v>112158.6247</v>
      </c>
      <c r="AB20" s="263">
        <f>Résultats!AD297</f>
        <v>112396.9855</v>
      </c>
      <c r="AC20" s="263">
        <f>Résultats!AE297</f>
        <v>112722.2864</v>
      </c>
      <c r="AD20" s="263">
        <f>Résultats!AF297</f>
        <v>113113.97380000001</v>
      </c>
      <c r="AE20" s="263">
        <f>Résultats!AG297</f>
        <v>113560.8931</v>
      </c>
      <c r="AF20" s="263">
        <f>Résultats!AH297</f>
        <v>114059.86629999999</v>
      </c>
      <c r="AG20" s="263">
        <f>Résultats!AI297</f>
        <v>114607.90180000001</v>
      </c>
      <c r="AH20" s="263">
        <f>Résultats!AJ297</f>
        <v>115192.4445</v>
      </c>
      <c r="AI20" s="263">
        <f>Résultats!AK297</f>
        <v>115799.4412</v>
      </c>
      <c r="AJ20" s="263">
        <f>Résultats!AL297</f>
        <v>116432.8514</v>
      </c>
      <c r="AK20" s="263">
        <f>Résultats!AM297</f>
        <v>117082.8797</v>
      </c>
      <c r="AL20" s="263">
        <f>Résultats!AN297</f>
        <v>117792.8009</v>
      </c>
      <c r="AM20" s="263">
        <f>Résultats!AO297</f>
        <v>118510.4806</v>
      </c>
      <c r="AN20" s="263">
        <f>Résultats!AP297</f>
        <v>119217.7836</v>
      </c>
      <c r="AO20" s="263">
        <f>Résultats!AQ297</f>
        <v>119920.3383</v>
      </c>
      <c r="AP20" s="263">
        <f>Résultats!AR297</f>
        <v>120610.236</v>
      </c>
      <c r="AQ20" s="263">
        <f>Résultats!AS297</f>
        <v>121288.8772</v>
      </c>
      <c r="AR20" s="263">
        <f>Résultats!AT297</f>
        <v>121959.30379999999</v>
      </c>
      <c r="AS20" s="263">
        <f>Résultats!AU297</f>
        <v>122615.9908</v>
      </c>
      <c r="AT20" s="263">
        <f>Résultats!AV297</f>
        <v>123254.6422</v>
      </c>
      <c r="AU20" s="264">
        <f>Résultats!AW297</f>
        <v>123900.5246</v>
      </c>
    </row>
    <row r="21" spans="1:49" x14ac:dyDescent="0.35">
      <c r="B21" s="249" t="s">
        <v>501</v>
      </c>
      <c r="C21" s="250">
        <f t="shared" ref="C21:AU21" si="3">C16+C19</f>
        <v>696943.44530000002</v>
      </c>
      <c r="D21" s="251">
        <f t="shared" si="3"/>
        <v>717625.52370000002</v>
      </c>
      <c r="E21" s="251">
        <f t="shared" si="3"/>
        <v>727223.6969000001</v>
      </c>
      <c r="F21" s="251">
        <f t="shared" si="3"/>
        <v>752062.90170000005</v>
      </c>
      <c r="G21" s="251">
        <f t="shared" si="3"/>
        <v>769910.23640000005</v>
      </c>
      <c r="H21" s="251">
        <f t="shared" si="3"/>
        <v>791579.66669999994</v>
      </c>
      <c r="I21" s="251">
        <f t="shared" si="3"/>
        <v>821378.33679999993</v>
      </c>
      <c r="J21" s="251">
        <f t="shared" si="3"/>
        <v>857217.71389999997</v>
      </c>
      <c r="K21" s="251">
        <f t="shared" si="3"/>
        <v>898704.60620000004</v>
      </c>
      <c r="L21" s="251">
        <f t="shared" si="3"/>
        <v>928981.42650000006</v>
      </c>
      <c r="M21" s="251">
        <f t="shared" si="3"/>
        <v>925598.76460000011</v>
      </c>
      <c r="N21" s="251">
        <f t="shared" si="3"/>
        <v>922099.78560000006</v>
      </c>
      <c r="O21" s="251">
        <f t="shared" si="3"/>
        <v>916806.10239999997</v>
      </c>
      <c r="P21" s="251">
        <f t="shared" si="3"/>
        <v>913692.05780000007</v>
      </c>
      <c r="Q21" s="251">
        <f t="shared" si="3"/>
        <v>919580.20589999994</v>
      </c>
      <c r="R21" s="251">
        <f t="shared" si="3"/>
        <v>925041.89969999995</v>
      </c>
      <c r="S21" s="251">
        <f t="shared" si="3"/>
        <v>926841.11399999994</v>
      </c>
      <c r="T21" s="251">
        <f t="shared" si="3"/>
        <v>927375.23930000002</v>
      </c>
      <c r="U21" s="251">
        <f t="shared" si="3"/>
        <v>926242.71420000005</v>
      </c>
      <c r="V21" s="251">
        <f t="shared" si="3"/>
        <v>923873.22409999999</v>
      </c>
      <c r="W21" s="251">
        <f t="shared" si="3"/>
        <v>922839.57979999995</v>
      </c>
      <c r="X21" s="251">
        <f t="shared" si="3"/>
        <v>923140.28649999993</v>
      </c>
      <c r="Y21" s="251">
        <f t="shared" si="3"/>
        <v>924479.60529999994</v>
      </c>
      <c r="Z21" s="251">
        <f t="shared" si="3"/>
        <v>926488.47649999999</v>
      </c>
      <c r="AA21" s="251">
        <f t="shared" si="3"/>
        <v>928917.54780000006</v>
      </c>
      <c r="AB21" s="251">
        <f t="shared" si="3"/>
        <v>931488.57649999997</v>
      </c>
      <c r="AC21" s="251">
        <f t="shared" si="3"/>
        <v>934063.50249999994</v>
      </c>
      <c r="AD21" s="251">
        <f t="shared" si="3"/>
        <v>936573.04559999995</v>
      </c>
      <c r="AE21" s="251">
        <f t="shared" si="3"/>
        <v>938997.01790000009</v>
      </c>
      <c r="AF21" s="251">
        <f t="shared" si="3"/>
        <v>941364.04920000001</v>
      </c>
      <c r="AG21" s="251">
        <f t="shared" si="3"/>
        <v>943624.62260000012</v>
      </c>
      <c r="AH21" s="251">
        <f t="shared" si="3"/>
        <v>945842.10749999993</v>
      </c>
      <c r="AI21" s="251">
        <f t="shared" si="3"/>
        <v>948068.33370000008</v>
      </c>
      <c r="AJ21" s="251">
        <f t="shared" si="3"/>
        <v>950347.17119999998</v>
      </c>
      <c r="AK21" s="251">
        <f t="shared" si="3"/>
        <v>952702.25270000007</v>
      </c>
      <c r="AL21" s="251">
        <f t="shared" si="3"/>
        <v>955276.34459999995</v>
      </c>
      <c r="AM21" s="251">
        <f t="shared" si="3"/>
        <v>958070.7379999999</v>
      </c>
      <c r="AN21" s="251">
        <f t="shared" si="3"/>
        <v>961028.33770000003</v>
      </c>
      <c r="AO21" s="251">
        <f t="shared" si="3"/>
        <v>964110.21409999998</v>
      </c>
      <c r="AP21" s="251">
        <f t="shared" si="3"/>
        <v>967265.27270000009</v>
      </c>
      <c r="AQ21" s="251">
        <f t="shared" si="3"/>
        <v>970442.82</v>
      </c>
      <c r="AR21" s="251">
        <f t="shared" si="3"/>
        <v>973635.91749999998</v>
      </c>
      <c r="AS21" s="251">
        <f t="shared" si="3"/>
        <v>976835.44589999993</v>
      </c>
      <c r="AT21" s="251">
        <f t="shared" si="3"/>
        <v>980034.60150000011</v>
      </c>
      <c r="AU21" s="252">
        <f t="shared" si="3"/>
        <v>983284.54979999992</v>
      </c>
      <c r="AW21" s="253"/>
    </row>
    <row r="22" spans="1:49" x14ac:dyDescent="0.3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3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3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10.930199999827892</v>
      </c>
      <c r="V24" s="247">
        <f t="shared" si="4"/>
        <v>56.811299999943003</v>
      </c>
      <c r="W24" s="247">
        <f t="shared" si="4"/>
        <v>149.56239999993704</v>
      </c>
      <c r="X24" s="247">
        <f t="shared" si="4"/>
        <v>294.0285000000149</v>
      </c>
      <c r="Y24" s="247">
        <f t="shared" si="4"/>
        <v>483.30739999981597</v>
      </c>
      <c r="Z24" s="247">
        <f t="shared" si="4"/>
        <v>705.08639999991283</v>
      </c>
      <c r="AA24" s="247">
        <f t="shared" si="4"/>
        <v>945.27400000020862</v>
      </c>
      <c r="AB24" s="247">
        <f t="shared" si="4"/>
        <v>1255.7718000002205</v>
      </c>
      <c r="AC24" s="247">
        <f t="shared" si="4"/>
        <v>1626.1014000000432</v>
      </c>
      <c r="AD24" s="247">
        <f t="shared" si="4"/>
        <v>2032.4507999997586</v>
      </c>
      <c r="AE24" s="247">
        <f t="shared" si="4"/>
        <v>2444.69020000007</v>
      </c>
      <c r="AF24" s="247">
        <f t="shared" si="4"/>
        <v>2836.5224000001326</v>
      </c>
      <c r="AG24" s="247">
        <f t="shared" si="4"/>
        <v>3197.7323000002652</v>
      </c>
      <c r="AH24" s="247">
        <f t="shared" si="4"/>
        <v>3508.9518999999855</v>
      </c>
      <c r="AI24" s="247">
        <f t="shared" si="4"/>
        <v>3792.9980999997351</v>
      </c>
      <c r="AJ24" s="247">
        <f t="shared" si="4"/>
        <v>4027.0740999998525</v>
      </c>
      <c r="AK24" s="247">
        <f t="shared" si="4"/>
        <v>4292.5727000001352</v>
      </c>
      <c r="AL24" s="247">
        <f t="shared" si="4"/>
        <v>4322.5461999997497</v>
      </c>
      <c r="AM24" s="247">
        <f t="shared" si="4"/>
        <v>5704.7752000000328</v>
      </c>
      <c r="AN24" s="247">
        <f t="shared" si="4"/>
        <v>4336.2563000000082</v>
      </c>
      <c r="AO24" s="247">
        <f t="shared" si="4"/>
        <v>10526.882300000172</v>
      </c>
      <c r="AP24" s="247">
        <f t="shared" si="4"/>
        <v>7918.2935999999754</v>
      </c>
      <c r="AQ24" s="247">
        <f t="shared" si="4"/>
        <v>5705.0642999997362</v>
      </c>
      <c r="AR24" s="247">
        <f t="shared" si="4"/>
        <v>10775.164099999936</v>
      </c>
      <c r="AS24" s="247">
        <f t="shared" si="4"/>
        <v>7786.1711000001524</v>
      </c>
      <c r="AT24" s="247">
        <f t="shared" si="4"/>
        <v>5371.5460000000894</v>
      </c>
      <c r="AU24" s="247">
        <f t="shared" si="4"/>
        <v>12222.763400000054</v>
      </c>
      <c r="AV24" s="268"/>
    </row>
    <row r="25" spans="1:49" x14ac:dyDescent="0.3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6.7952999999979511</v>
      </c>
      <c r="V25" s="251">
        <f t="shared" si="4"/>
        <v>38.248800000001211</v>
      </c>
      <c r="W25" s="251">
        <f t="shared" si="4"/>
        <v>102.9997999999905</v>
      </c>
      <c r="X25" s="251">
        <f t="shared" si="4"/>
        <v>206.00359999999637</v>
      </c>
      <c r="Y25" s="251">
        <f t="shared" si="4"/>
        <v>343.5966999999946</v>
      </c>
      <c r="Z25" s="251">
        <f t="shared" si="4"/>
        <v>508.59380000003148</v>
      </c>
      <c r="AA25" s="251">
        <f t="shared" si="4"/>
        <v>692.45590000000084</v>
      </c>
      <c r="AB25" s="251">
        <f t="shared" si="4"/>
        <v>936.50860000000102</v>
      </c>
      <c r="AC25" s="251">
        <f t="shared" si="4"/>
        <v>1231.3483000000124</v>
      </c>
      <c r="AD25" s="251">
        <f t="shared" si="4"/>
        <v>1560.3773999999976</v>
      </c>
      <c r="AE25" s="251">
        <f t="shared" si="4"/>
        <v>1903.1196999999811</v>
      </c>
      <c r="AF25" s="251">
        <f t="shared" si="4"/>
        <v>2241.709600000002</v>
      </c>
      <c r="AG25" s="251">
        <f t="shared" si="4"/>
        <v>2569.3408000000054</v>
      </c>
      <c r="AH25" s="251">
        <f t="shared" si="4"/>
        <v>2870.3284000000567</v>
      </c>
      <c r="AI25" s="251">
        <f t="shared" si="4"/>
        <v>3161.7320000000182</v>
      </c>
      <c r="AJ25" s="251">
        <f t="shared" si="4"/>
        <v>3422.5860999999568</v>
      </c>
      <c r="AK25" s="251">
        <f t="shared" si="4"/>
        <v>3715.8960000000079</v>
      </c>
      <c r="AL25" s="251">
        <f t="shared" si="4"/>
        <v>3822.8486999999732</v>
      </c>
      <c r="AM25" s="251">
        <f t="shared" si="4"/>
        <v>5018.032200000016</v>
      </c>
      <c r="AN25" s="251">
        <f t="shared" si="4"/>
        <v>3957.7946000000229</v>
      </c>
      <c r="AO25" s="251">
        <f t="shared" si="4"/>
        <v>9096.1942000000272</v>
      </c>
      <c r="AP25" s="251">
        <f t="shared" si="4"/>
        <v>6830.2139999999781</v>
      </c>
      <c r="AQ25" s="251">
        <f t="shared" si="4"/>
        <v>5250.0095999999903</v>
      </c>
      <c r="AR25" s="251">
        <f t="shared" si="4"/>
        <v>9651.9253000000026</v>
      </c>
      <c r="AS25" s="251">
        <f t="shared" si="4"/>
        <v>7155.5812000000151</v>
      </c>
      <c r="AT25" s="251">
        <f t="shared" si="4"/>
        <v>5414.438599999994</v>
      </c>
      <c r="AU25" s="251">
        <f t="shared" si="4"/>
        <v>11301.156899999944</v>
      </c>
      <c r="AV25" s="268"/>
    </row>
    <row r="26" spans="1:49" x14ac:dyDescent="0.3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1.6768200000005891</v>
      </c>
      <c r="V26" s="256">
        <f t="shared" si="6"/>
        <v>5.8182700000106706</v>
      </c>
      <c r="W26" s="256">
        <f t="shared" si="6"/>
        <v>13.593149999993329</v>
      </c>
      <c r="X26" s="256">
        <f t="shared" si="6"/>
        <v>25.367079999996349</v>
      </c>
      <c r="Y26" s="256">
        <f t="shared" si="6"/>
        <v>41.045850000002247</v>
      </c>
      <c r="Z26" s="256">
        <f t="shared" si="6"/>
        <v>59.802770000038436</v>
      </c>
      <c r="AA26" s="256">
        <f t="shared" si="6"/>
        <v>80.484719999993104</v>
      </c>
      <c r="AB26" s="256">
        <f t="shared" si="6"/>
        <v>103.64985000003799</v>
      </c>
      <c r="AC26" s="256">
        <f t="shared" si="6"/>
        <v>131.44434000001638</v>
      </c>
      <c r="AD26" s="256">
        <f t="shared" si="6"/>
        <v>163.14769999996497</v>
      </c>
      <c r="AE26" s="256">
        <f t="shared" si="6"/>
        <v>196.81514000001334</v>
      </c>
      <c r="AF26" s="256">
        <f t="shared" si="6"/>
        <v>230.21506999998383</v>
      </c>
      <c r="AG26" s="256">
        <f t="shared" si="6"/>
        <v>261.66287999998167</v>
      </c>
      <c r="AH26" s="256">
        <f t="shared" si="6"/>
        <v>290.26213000001007</v>
      </c>
      <c r="AI26" s="256">
        <f t="shared" si="6"/>
        <v>315.4796499999502</v>
      </c>
      <c r="AJ26" s="256">
        <f t="shared" si="6"/>
        <v>338.05821999996988</v>
      </c>
      <c r="AK26" s="256">
        <f t="shared" si="6"/>
        <v>358.28712000001542</v>
      </c>
      <c r="AL26" s="256">
        <f t="shared" si="6"/>
        <v>375.82326000001194</v>
      </c>
      <c r="AM26" s="256">
        <f t="shared" si="6"/>
        <v>399.7159700000193</v>
      </c>
      <c r="AN26" s="256">
        <f t="shared" si="6"/>
        <v>449.65041999998357</v>
      </c>
      <c r="AO26" s="256">
        <f t="shared" si="6"/>
        <v>474.05459999998857</v>
      </c>
      <c r="AP26" s="256">
        <f t="shared" si="6"/>
        <v>713.44174999996176</v>
      </c>
      <c r="AQ26" s="256">
        <f t="shared" si="6"/>
        <v>626.63016999998945</v>
      </c>
      <c r="AR26" s="256">
        <f t="shared" si="6"/>
        <v>554.33588999999483</v>
      </c>
      <c r="AS26" s="256">
        <f t="shared" si="6"/>
        <v>716.72026000000187</v>
      </c>
      <c r="AT26" s="256">
        <f t="shared" si="6"/>
        <v>603.98234000001685</v>
      </c>
      <c r="AU26" s="256">
        <f t="shared" si="6"/>
        <v>536.45433000002959</v>
      </c>
      <c r="AV26" s="268"/>
    </row>
    <row r="27" spans="1:49" x14ac:dyDescent="0.3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1.6058999999950174</v>
      </c>
      <c r="V27" s="212">
        <f t="shared" si="7"/>
        <v>5.0266000000119675</v>
      </c>
      <c r="W27" s="212">
        <f t="shared" si="7"/>
        <v>11.315499999996973</v>
      </c>
      <c r="X27" s="212">
        <f t="shared" si="7"/>
        <v>20.971699999994598</v>
      </c>
      <c r="Y27" s="212">
        <f t="shared" si="7"/>
        <v>34.306500000006054</v>
      </c>
      <c r="Z27" s="212">
        <f t="shared" si="7"/>
        <v>50.945600000035483</v>
      </c>
      <c r="AA27" s="212">
        <f t="shared" si="7"/>
        <v>70.160299999988638</v>
      </c>
      <c r="AB27" s="212">
        <f t="shared" si="7"/>
        <v>91.324300000036601</v>
      </c>
      <c r="AC27" s="212">
        <f t="shared" si="7"/>
        <v>117.30790000001434</v>
      </c>
      <c r="AD27" s="212">
        <f t="shared" si="7"/>
        <v>148.15609999996377</v>
      </c>
      <c r="AE27" s="212">
        <f t="shared" si="7"/>
        <v>182.67550000001211</v>
      </c>
      <c r="AF27" s="212">
        <f t="shared" si="7"/>
        <v>219.14439999999013</v>
      </c>
      <c r="AG27" s="212">
        <f t="shared" si="7"/>
        <v>255.87349999998696</v>
      </c>
      <c r="AH27" s="212">
        <f t="shared" si="7"/>
        <v>292.19510000001173</v>
      </c>
      <c r="AI27" s="212">
        <f t="shared" si="7"/>
        <v>326.66929999995045</v>
      </c>
      <c r="AJ27" s="212">
        <f t="shared" si="7"/>
        <v>360.4429999999702</v>
      </c>
      <c r="AK27" s="212">
        <f t="shared" si="7"/>
        <v>391.46480000001611</v>
      </c>
      <c r="AL27" s="212">
        <f t="shared" si="7"/>
        <v>425.47940000001108</v>
      </c>
      <c r="AM27" s="212">
        <f t="shared" si="7"/>
        <v>433.289700000023</v>
      </c>
      <c r="AN27" s="212">
        <f t="shared" si="7"/>
        <v>538.4309999999823</v>
      </c>
      <c r="AO27" s="212">
        <f t="shared" si="7"/>
        <v>434.37099999998463</v>
      </c>
      <c r="AP27" s="212">
        <f t="shared" si="7"/>
        <v>784.34239999996498</v>
      </c>
      <c r="AQ27" s="212">
        <f t="shared" si="7"/>
        <v>759.36119999998482</v>
      </c>
      <c r="AR27" s="212">
        <f t="shared" si="7"/>
        <v>583.06479999999283</v>
      </c>
      <c r="AS27" s="212">
        <f t="shared" si="7"/>
        <v>855.20219999999972</v>
      </c>
      <c r="AT27" s="212">
        <f t="shared" si="7"/>
        <v>802.01880000001984</v>
      </c>
      <c r="AU27" s="212">
        <f t="shared" si="7"/>
        <v>592.05080000002636</v>
      </c>
      <c r="AV27" s="268"/>
    </row>
    <row r="28" spans="1:49" x14ac:dyDescent="0.3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7.0920000005571637E-2</v>
      </c>
      <c r="V28" s="263">
        <f t="shared" si="7"/>
        <v>0.79166999999870313</v>
      </c>
      <c r="W28" s="263">
        <f t="shared" si="7"/>
        <v>2.2776499999963562</v>
      </c>
      <c r="X28" s="263">
        <f t="shared" si="7"/>
        <v>4.3953800000017509</v>
      </c>
      <c r="Y28" s="263">
        <f t="shared" si="7"/>
        <v>6.7393499999961932</v>
      </c>
      <c r="Z28" s="263">
        <f t="shared" si="7"/>
        <v>8.8571700000029523</v>
      </c>
      <c r="AA28" s="263">
        <f t="shared" si="7"/>
        <v>10.324420000004466</v>
      </c>
      <c r="AB28" s="263">
        <f t="shared" si="7"/>
        <v>12.325550000001385</v>
      </c>
      <c r="AC28" s="263">
        <f t="shared" si="7"/>
        <v>14.13644000000204</v>
      </c>
      <c r="AD28" s="263">
        <f t="shared" si="7"/>
        <v>14.991600000001199</v>
      </c>
      <c r="AE28" s="263">
        <f t="shared" si="7"/>
        <v>14.139640000001236</v>
      </c>
      <c r="AF28" s="263">
        <f t="shared" si="7"/>
        <v>11.070669999993697</v>
      </c>
      <c r="AG28" s="263">
        <f t="shared" si="7"/>
        <v>5.7893799999947078</v>
      </c>
      <c r="AH28" s="263">
        <f t="shared" si="7"/>
        <v>-1.9329700000016601</v>
      </c>
      <c r="AI28" s="263">
        <f t="shared" si="7"/>
        <v>-11.189650000000256</v>
      </c>
      <c r="AJ28" s="263">
        <f t="shared" si="7"/>
        <v>-22.384780000000319</v>
      </c>
      <c r="AK28" s="263">
        <f t="shared" si="7"/>
        <v>-33.177680000000692</v>
      </c>
      <c r="AL28" s="263">
        <f t="shared" si="7"/>
        <v>-49.656139999999141</v>
      </c>
      <c r="AM28" s="263">
        <f t="shared" si="7"/>
        <v>-33.573730000003707</v>
      </c>
      <c r="AN28" s="263">
        <f t="shared" si="7"/>
        <v>-88.780579999998736</v>
      </c>
      <c r="AO28" s="263">
        <f t="shared" si="7"/>
        <v>39.683600000003935</v>
      </c>
      <c r="AP28" s="263">
        <f t="shared" si="7"/>
        <v>-70.900650000003225</v>
      </c>
      <c r="AQ28" s="263">
        <f t="shared" si="7"/>
        <v>-132.73102999999537</v>
      </c>
      <c r="AR28" s="263">
        <f t="shared" si="7"/>
        <v>-28.728909999997995</v>
      </c>
      <c r="AS28" s="263">
        <f t="shared" si="7"/>
        <v>-138.48193999999785</v>
      </c>
      <c r="AT28" s="263">
        <f t="shared" si="7"/>
        <v>-198.03646000000299</v>
      </c>
      <c r="AU28" s="263">
        <f t="shared" si="7"/>
        <v>-55.596469999996771</v>
      </c>
      <c r="AV28" s="268"/>
    </row>
    <row r="29" spans="1:49" x14ac:dyDescent="0.3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2.4506999999430263</v>
      </c>
      <c r="V29" s="212">
        <f t="shared" si="9"/>
        <v>12.681999999957043</v>
      </c>
      <c r="W29" s="212">
        <f t="shared" si="9"/>
        <v>32.773499999995693</v>
      </c>
      <c r="X29" s="212">
        <f t="shared" si="9"/>
        <v>62.226799999989453</v>
      </c>
      <c r="Y29" s="212">
        <f t="shared" si="9"/>
        <v>97.897000000113621</v>
      </c>
      <c r="Z29" s="212">
        <f t="shared" si="9"/>
        <v>135.50279999995837</v>
      </c>
      <c r="AA29" s="212">
        <f t="shared" si="9"/>
        <v>170.67429999995511</v>
      </c>
      <c r="AB29" s="212">
        <f t="shared" si="9"/>
        <v>213.32000000000698</v>
      </c>
      <c r="AC29" s="212">
        <f t="shared" si="9"/>
        <v>260.23440000003029</v>
      </c>
      <c r="AD29" s="212">
        <f t="shared" si="9"/>
        <v>304.98690000003262</v>
      </c>
      <c r="AE29" s="212">
        <f t="shared" si="9"/>
        <v>339.96730000000389</v>
      </c>
      <c r="AF29" s="212">
        <f t="shared" si="9"/>
        <v>359.07989999996789</v>
      </c>
      <c r="AG29" s="212">
        <f t="shared" si="9"/>
        <v>360.66319999995176</v>
      </c>
      <c r="AH29" s="212">
        <f t="shared" si="9"/>
        <v>342.02230000004056</v>
      </c>
      <c r="AI29" s="212">
        <f t="shared" si="9"/>
        <v>309.40889999995125</v>
      </c>
      <c r="AJ29" s="212">
        <f t="shared" si="9"/>
        <v>260.32940000000235</v>
      </c>
      <c r="AK29" s="212">
        <f t="shared" si="9"/>
        <v>212.61449999990873</v>
      </c>
      <c r="AL29" s="212">
        <f t="shared" si="9"/>
        <v>119.31249999995634</v>
      </c>
      <c r="AM29" s="212">
        <f t="shared" si="9"/>
        <v>278.89119999999821</v>
      </c>
      <c r="AN29" s="212">
        <f t="shared" si="9"/>
        <v>-72.869200000001001</v>
      </c>
      <c r="AO29" s="212">
        <f t="shared" si="9"/>
        <v>933.26989999997022</v>
      </c>
      <c r="AP29" s="212">
        <f t="shared" si="9"/>
        <v>362.19080000002577</v>
      </c>
      <c r="AQ29" s="212">
        <f t="shared" si="9"/>
        <v>-171.806299999982</v>
      </c>
      <c r="AR29" s="212">
        <f t="shared" si="9"/>
        <v>551.35779999996885</v>
      </c>
      <c r="AS29" s="212">
        <f t="shared" si="9"/>
        <v>-89.00009999993199</v>
      </c>
      <c r="AT29" s="212">
        <f t="shared" si="9"/>
        <v>-635.4045000000915</v>
      </c>
      <c r="AU29" s="212">
        <f t="shared" si="9"/>
        <v>370.03020000003744</v>
      </c>
      <c r="AV29" s="268"/>
    </row>
    <row r="30" spans="1:49" x14ac:dyDescent="0.3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2.4166999999433756</v>
      </c>
      <c r="V30" s="212">
        <f t="shared" si="10"/>
        <v>11.475699999951757</v>
      </c>
      <c r="W30" s="212">
        <f t="shared" si="10"/>
        <v>29.283100000000559</v>
      </c>
      <c r="X30" s="212">
        <f t="shared" si="10"/>
        <v>55.761999999987893</v>
      </c>
      <c r="Y30" s="212">
        <f t="shared" si="10"/>
        <v>88.667700000107288</v>
      </c>
      <c r="Z30" s="212">
        <f t="shared" si="10"/>
        <v>124.63769999996293</v>
      </c>
      <c r="AA30" s="212">
        <f t="shared" si="10"/>
        <v>160.04209999996237</v>
      </c>
      <c r="AB30" s="212">
        <f t="shared" si="10"/>
        <v>202.65570000000298</v>
      </c>
      <c r="AC30" s="212">
        <f t="shared" si="10"/>
        <v>250.64520000002813</v>
      </c>
      <c r="AD30" s="212">
        <f t="shared" si="10"/>
        <v>298.74580000003334</v>
      </c>
      <c r="AE30" s="212">
        <f t="shared" si="10"/>
        <v>340.48430000001099</v>
      </c>
      <c r="AF30" s="212">
        <f t="shared" si="10"/>
        <v>370.43059999996331</v>
      </c>
      <c r="AG30" s="212">
        <f t="shared" si="10"/>
        <v>386.64359999995213</v>
      </c>
      <c r="AH30" s="212">
        <f t="shared" si="10"/>
        <v>386.58770000003278</v>
      </c>
      <c r="AI30" s="212">
        <f t="shared" si="10"/>
        <v>374.77099999994971</v>
      </c>
      <c r="AJ30" s="212">
        <f t="shared" si="10"/>
        <v>349.32469999999739</v>
      </c>
      <c r="AK30" s="212">
        <f t="shared" si="10"/>
        <v>324.01409999991301</v>
      </c>
      <c r="AL30" s="212">
        <f t="shared" si="10"/>
        <v>262.65469999995548</v>
      </c>
      <c r="AM30" s="212">
        <f t="shared" si="10"/>
        <v>399.57099999999627</v>
      </c>
      <c r="AN30" s="212">
        <f t="shared" si="10"/>
        <v>148.46080000000075</v>
      </c>
      <c r="AO30" s="212">
        <f t="shared" si="10"/>
        <v>947.96259999996983</v>
      </c>
      <c r="AP30" s="212">
        <f t="shared" si="10"/>
        <v>588.98360000003595</v>
      </c>
      <c r="AQ30" s="212">
        <f t="shared" si="10"/>
        <v>146.46360000001732</v>
      </c>
      <c r="AR30" s="212">
        <f t="shared" si="10"/>
        <v>696.11199999996461</v>
      </c>
      <c r="AS30" s="212">
        <f t="shared" si="10"/>
        <v>260.5517000000691</v>
      </c>
      <c r="AT30" s="212">
        <f t="shared" si="10"/>
        <v>-196.27160000009462</v>
      </c>
      <c r="AU30" s="212">
        <f t="shared" si="10"/>
        <v>577.76060000003781</v>
      </c>
      <c r="AV30" s="268"/>
    </row>
    <row r="31" spans="1:49" x14ac:dyDescent="0.3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3.3999999999650754E-2</v>
      </c>
      <c r="V31" s="263">
        <f t="shared" si="10"/>
        <v>1.2063000000052853</v>
      </c>
      <c r="W31" s="263">
        <f t="shared" si="10"/>
        <v>3.4903999999951338</v>
      </c>
      <c r="X31" s="263">
        <f t="shared" si="10"/>
        <v>6.46480000000156</v>
      </c>
      <c r="Y31" s="263">
        <f t="shared" si="10"/>
        <v>9.229300000006333</v>
      </c>
      <c r="Z31" s="263">
        <f t="shared" si="10"/>
        <v>10.865099999995437</v>
      </c>
      <c r="AA31" s="263">
        <f t="shared" si="10"/>
        <v>10.632199999992736</v>
      </c>
      <c r="AB31" s="263">
        <f t="shared" si="10"/>
        <v>10.664300000004005</v>
      </c>
      <c r="AC31" s="263">
        <f t="shared" si="10"/>
        <v>9.5892000000021653</v>
      </c>
      <c r="AD31" s="263">
        <f t="shared" si="10"/>
        <v>6.2410999999992782</v>
      </c>
      <c r="AE31" s="263">
        <f t="shared" si="10"/>
        <v>-0.51700000000710133</v>
      </c>
      <c r="AF31" s="263">
        <f t="shared" si="10"/>
        <v>-11.350699999995413</v>
      </c>
      <c r="AG31" s="263">
        <f t="shared" si="10"/>
        <v>-25.980400000000373</v>
      </c>
      <c r="AH31" s="263">
        <f t="shared" si="10"/>
        <v>-44.565399999992223</v>
      </c>
      <c r="AI31" s="263">
        <f t="shared" si="10"/>
        <v>-65.362099999998463</v>
      </c>
      <c r="AJ31" s="263">
        <f t="shared" si="10"/>
        <v>-88.995299999995041</v>
      </c>
      <c r="AK31" s="263">
        <f t="shared" si="10"/>
        <v>-111.39960000000428</v>
      </c>
      <c r="AL31" s="263">
        <f t="shared" si="10"/>
        <v>-143.34219999999914</v>
      </c>
      <c r="AM31" s="263">
        <f t="shared" si="10"/>
        <v>-120.67979999999807</v>
      </c>
      <c r="AN31" s="263">
        <f t="shared" si="10"/>
        <v>-221.33000000000175</v>
      </c>
      <c r="AO31" s="263">
        <f t="shared" si="10"/>
        <v>-14.692699999999604</v>
      </c>
      <c r="AP31" s="263">
        <f t="shared" si="10"/>
        <v>-226.79280000001017</v>
      </c>
      <c r="AQ31" s="263">
        <f t="shared" si="10"/>
        <v>-318.26989999999932</v>
      </c>
      <c r="AR31" s="263">
        <f t="shared" si="10"/>
        <v>-144.75419999999576</v>
      </c>
      <c r="AS31" s="263">
        <f t="shared" si="10"/>
        <v>-349.55180000000109</v>
      </c>
      <c r="AT31" s="263">
        <f t="shared" si="10"/>
        <v>-439.13289999999688</v>
      </c>
      <c r="AU31" s="263">
        <f t="shared" si="10"/>
        <v>-207.73040000000037</v>
      </c>
      <c r="AV31" s="268"/>
    </row>
    <row r="32" spans="1:49" x14ac:dyDescent="0.3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4.022599999938393</v>
      </c>
      <c r="V32" s="251">
        <f t="shared" si="12"/>
        <v>16.502299999963725</v>
      </c>
      <c r="W32" s="251">
        <f t="shared" si="12"/>
        <v>40.598599999997532</v>
      </c>
      <c r="X32" s="251">
        <f t="shared" si="12"/>
        <v>76.733699999982491</v>
      </c>
      <c r="Y32" s="251">
        <f t="shared" si="12"/>
        <v>122.97420000011334</v>
      </c>
      <c r="Z32" s="251">
        <f t="shared" si="12"/>
        <v>175.58329999999842</v>
      </c>
      <c r="AA32" s="251">
        <f t="shared" si="12"/>
        <v>230.20239999995101</v>
      </c>
      <c r="AB32" s="251">
        <f t="shared" si="12"/>
        <v>293.98000000003958</v>
      </c>
      <c r="AC32" s="251">
        <f t="shared" si="12"/>
        <v>367.95310000004247</v>
      </c>
      <c r="AD32" s="251">
        <f t="shared" si="12"/>
        <v>446.90189999999711</v>
      </c>
      <c r="AE32" s="251">
        <f t="shared" si="12"/>
        <v>523.1598000000231</v>
      </c>
      <c r="AF32" s="251">
        <f t="shared" si="12"/>
        <v>589.57499999995343</v>
      </c>
      <c r="AG32" s="251">
        <f t="shared" si="12"/>
        <v>642.51709999993909</v>
      </c>
      <c r="AH32" s="251">
        <f t="shared" si="12"/>
        <v>678.78280000004452</v>
      </c>
      <c r="AI32" s="251">
        <f t="shared" si="12"/>
        <v>701.44029999990016</v>
      </c>
      <c r="AJ32" s="251">
        <f t="shared" si="12"/>
        <v>709.76769999996759</v>
      </c>
      <c r="AK32" s="251">
        <f t="shared" si="12"/>
        <v>715.47889999992913</v>
      </c>
      <c r="AL32" s="251">
        <f t="shared" si="12"/>
        <v>688.13409999996657</v>
      </c>
      <c r="AM32" s="251">
        <f t="shared" si="12"/>
        <v>832.86070000001928</v>
      </c>
      <c r="AN32" s="251">
        <f t="shared" si="12"/>
        <v>686.89179999998305</v>
      </c>
      <c r="AO32" s="251">
        <f t="shared" si="12"/>
        <v>1382.3335999999545</v>
      </c>
      <c r="AP32" s="251">
        <f t="shared" si="12"/>
        <v>1373.3260000000009</v>
      </c>
      <c r="AQ32" s="251">
        <f t="shared" si="12"/>
        <v>905.82480000000214</v>
      </c>
      <c r="AR32" s="251">
        <f t="shared" si="12"/>
        <v>1279.1767999999574</v>
      </c>
      <c r="AS32" s="251">
        <f t="shared" si="12"/>
        <v>1115.7539000000688</v>
      </c>
      <c r="AT32" s="251">
        <f t="shared" si="12"/>
        <v>605.74719999992521</v>
      </c>
      <c r="AU32" s="251">
        <f t="shared" si="12"/>
        <v>1169.8114000000642</v>
      </c>
      <c r="AV32" s="268"/>
    </row>
    <row r="36" spans="1:50" s="244" customFormat="1" ht="45" customHeight="1" x14ac:dyDescent="0.3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35">
      <c r="B37" s="245" t="s">
        <v>536</v>
      </c>
      <c r="C37" s="246">
        <f t="shared" ref="C37:AU37" si="13">C38+C39+C42</f>
        <v>0.99999999999999978</v>
      </c>
      <c r="D37" s="247">
        <f t="shared" si="13"/>
        <v>1</v>
      </c>
      <c r="E37" s="247">
        <f t="shared" si="13"/>
        <v>1</v>
      </c>
      <c r="F37" s="247">
        <f t="shared" si="13"/>
        <v>0.99999999999999978</v>
      </c>
      <c r="G37" s="247">
        <f t="shared" si="13"/>
        <v>1</v>
      </c>
      <c r="H37" s="247">
        <f t="shared" si="13"/>
        <v>1.0000000000000002</v>
      </c>
      <c r="I37" s="247">
        <f t="shared" si="13"/>
        <v>1</v>
      </c>
      <c r="J37" s="247">
        <f t="shared" si="13"/>
        <v>0.99999999999999978</v>
      </c>
      <c r="K37" s="247">
        <f t="shared" si="13"/>
        <v>1.0000000000000002</v>
      </c>
      <c r="L37" s="247">
        <f t="shared" si="13"/>
        <v>1</v>
      </c>
      <c r="M37" s="247">
        <f t="shared" si="13"/>
        <v>1</v>
      </c>
      <c r="N37" s="247">
        <f t="shared" si="13"/>
        <v>1</v>
      </c>
      <c r="O37" s="247">
        <f t="shared" si="13"/>
        <v>1</v>
      </c>
      <c r="P37" s="247">
        <f t="shared" si="13"/>
        <v>1</v>
      </c>
      <c r="Q37" s="247">
        <f t="shared" si="13"/>
        <v>1.0000000000000002</v>
      </c>
      <c r="R37" s="247">
        <f t="shared" si="13"/>
        <v>1</v>
      </c>
      <c r="S37" s="247">
        <f t="shared" si="13"/>
        <v>1</v>
      </c>
      <c r="T37" s="247">
        <f t="shared" si="13"/>
        <v>1</v>
      </c>
      <c r="U37" s="247">
        <f t="shared" si="13"/>
        <v>1</v>
      </c>
      <c r="V37" s="247">
        <f t="shared" si="13"/>
        <v>0.99999999999999989</v>
      </c>
      <c r="W37" s="247">
        <f t="shared" si="13"/>
        <v>1</v>
      </c>
      <c r="X37" s="247">
        <f t="shared" si="13"/>
        <v>1</v>
      </c>
      <c r="Y37" s="247">
        <f t="shared" si="13"/>
        <v>1</v>
      </c>
      <c r="Z37" s="247">
        <f t="shared" si="13"/>
        <v>1</v>
      </c>
      <c r="AA37" s="247">
        <f t="shared" si="13"/>
        <v>0.99999999999999989</v>
      </c>
      <c r="AB37" s="247">
        <f t="shared" si="13"/>
        <v>1</v>
      </c>
      <c r="AC37" s="247">
        <f t="shared" si="13"/>
        <v>0.99999999999999978</v>
      </c>
      <c r="AD37" s="247">
        <f t="shared" si="13"/>
        <v>1</v>
      </c>
      <c r="AE37" s="247">
        <f t="shared" si="13"/>
        <v>1</v>
      </c>
      <c r="AF37" s="247">
        <f t="shared" si="13"/>
        <v>0.99999999999999989</v>
      </c>
      <c r="AG37" s="247">
        <f t="shared" si="13"/>
        <v>1</v>
      </c>
      <c r="AH37" s="247">
        <f t="shared" si="13"/>
        <v>1</v>
      </c>
      <c r="AI37" s="247">
        <f t="shared" si="13"/>
        <v>1</v>
      </c>
      <c r="AJ37" s="247">
        <f t="shared" si="13"/>
        <v>1</v>
      </c>
      <c r="AK37" s="247">
        <f t="shared" si="13"/>
        <v>1</v>
      </c>
      <c r="AL37" s="247">
        <f t="shared" si="13"/>
        <v>1</v>
      </c>
      <c r="AM37" s="247">
        <f t="shared" si="13"/>
        <v>1</v>
      </c>
      <c r="AN37" s="247">
        <f t="shared" si="13"/>
        <v>1</v>
      </c>
      <c r="AO37" s="247">
        <f t="shared" si="13"/>
        <v>1</v>
      </c>
      <c r="AP37" s="247">
        <f t="shared" si="13"/>
        <v>0.99999999999999989</v>
      </c>
      <c r="AQ37" s="247">
        <f t="shared" si="13"/>
        <v>1</v>
      </c>
      <c r="AR37" s="247">
        <f t="shared" si="13"/>
        <v>1</v>
      </c>
      <c r="AS37" s="247">
        <f t="shared" si="13"/>
        <v>1</v>
      </c>
      <c r="AT37" s="247">
        <f t="shared" si="13"/>
        <v>0.99999999999999978</v>
      </c>
      <c r="AU37" s="248">
        <f t="shared" si="13"/>
        <v>1</v>
      </c>
    </row>
    <row r="38" spans="1:50" x14ac:dyDescent="0.3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35">
      <c r="B39" s="254" t="s">
        <v>495</v>
      </c>
      <c r="C39" s="301">
        <f>C4/(C$2-C$3)</f>
        <v>0.29999999998794447</v>
      </c>
      <c r="D39" s="301">
        <f t="shared" ref="D39:AU45" si="14">D4/(D$2-D$3)</f>
        <v>0.30512458283285648</v>
      </c>
      <c r="E39" s="301">
        <f t="shared" si="14"/>
        <v>0.31165131751750086</v>
      </c>
      <c r="F39" s="301">
        <f t="shared" si="14"/>
        <v>0.31763319613791102</v>
      </c>
      <c r="G39" s="301">
        <f t="shared" si="14"/>
        <v>0.32240490314819659</v>
      </c>
      <c r="H39" s="301">
        <f t="shared" si="14"/>
        <v>0.32881604441922868</v>
      </c>
      <c r="I39" s="301">
        <f t="shared" si="14"/>
        <v>0.33686377819810281</v>
      </c>
      <c r="J39" s="301">
        <f t="shared" si="14"/>
        <v>0.34423152907459531</v>
      </c>
      <c r="K39" s="301">
        <f t="shared" si="14"/>
        <v>0.35112638861359752</v>
      </c>
      <c r="L39" s="301">
        <f t="shared" si="14"/>
        <v>0.35840886992403187</v>
      </c>
      <c r="M39" s="301">
        <f t="shared" si="14"/>
        <v>0.35514797696008865</v>
      </c>
      <c r="N39" s="301">
        <f t="shared" si="14"/>
        <v>0.35104726747426152</v>
      </c>
      <c r="O39" s="301">
        <f t="shared" si="14"/>
        <v>0.34617372325160106</v>
      </c>
      <c r="P39" s="301">
        <f t="shared" si="14"/>
        <v>0.33900617937951755</v>
      </c>
      <c r="Q39" s="301">
        <f t="shared" si="14"/>
        <v>0.33722356930617131</v>
      </c>
      <c r="R39" s="301">
        <f t="shared" si="14"/>
        <v>0.3373081057510412</v>
      </c>
      <c r="S39" s="301">
        <f t="shared" si="14"/>
        <v>0.3376759826267442</v>
      </c>
      <c r="T39" s="301">
        <f t="shared" si="14"/>
        <v>0.33812652644009183</v>
      </c>
      <c r="U39" s="301">
        <f t="shared" si="14"/>
        <v>0.33877899537677536</v>
      </c>
      <c r="V39" s="301">
        <f t="shared" si="14"/>
        <v>0.33948369784574961</v>
      </c>
      <c r="W39" s="301">
        <f t="shared" si="14"/>
        <v>0.34007882354905877</v>
      </c>
      <c r="X39" s="301">
        <f t="shared" si="14"/>
        <v>0.34058916603446149</v>
      </c>
      <c r="Y39" s="301">
        <f t="shared" si="14"/>
        <v>0.34105888071615298</v>
      </c>
      <c r="Z39" s="301">
        <f t="shared" si="14"/>
        <v>0.34139507949111408</v>
      </c>
      <c r="AA39" s="301">
        <f t="shared" si="14"/>
        <v>0.34163676268186327</v>
      </c>
      <c r="AB39" s="301">
        <f t="shared" si="14"/>
        <v>0.341902256572931</v>
      </c>
      <c r="AC39" s="301">
        <f t="shared" si="14"/>
        <v>0.34214590013164042</v>
      </c>
      <c r="AD39" s="301">
        <f t="shared" si="14"/>
        <v>0.34235801531284293</v>
      </c>
      <c r="AE39" s="301">
        <f t="shared" si="14"/>
        <v>0.3425317220020152</v>
      </c>
      <c r="AF39" s="301">
        <f t="shared" si="14"/>
        <v>0.34266507488168862</v>
      </c>
      <c r="AG39" s="301">
        <f t="shared" si="14"/>
        <v>0.34275816429419553</v>
      </c>
      <c r="AH39" s="301">
        <f t="shared" si="14"/>
        <v>0.3428155141591635</v>
      </c>
      <c r="AI39" s="301">
        <f t="shared" si="14"/>
        <v>0.34285406159090698</v>
      </c>
      <c r="AJ39" s="301">
        <f t="shared" si="14"/>
        <v>0.34287864583678013</v>
      </c>
      <c r="AK39" s="301">
        <f t="shared" si="14"/>
        <v>0.34289632155272665</v>
      </c>
      <c r="AL39" s="301">
        <f t="shared" si="14"/>
        <v>0.34280252211285905</v>
      </c>
      <c r="AM39" s="301">
        <f t="shared" si="14"/>
        <v>0.34263075800688353</v>
      </c>
      <c r="AN39" s="301">
        <f t="shared" si="14"/>
        <v>0.34259540964658708</v>
      </c>
      <c r="AO39" s="301">
        <f t="shared" si="14"/>
        <v>0.34226276484154056</v>
      </c>
      <c r="AP39" s="301">
        <f t="shared" si="14"/>
        <v>0.34240245897640054</v>
      </c>
      <c r="AQ39" s="301">
        <f t="shared" si="14"/>
        <v>0.34244075352065445</v>
      </c>
      <c r="AR39" s="301">
        <f t="shared" si="14"/>
        <v>0.34222647076240531</v>
      </c>
      <c r="AS39" s="301">
        <f t="shared" si="14"/>
        <v>0.34244213831047138</v>
      </c>
      <c r="AT39" s="301">
        <f t="shared" si="14"/>
        <v>0.34256397914091086</v>
      </c>
      <c r="AU39" s="302">
        <f t="shared" si="14"/>
        <v>0.34237365334093173</v>
      </c>
      <c r="AV39" s="253"/>
      <c r="AW39" s="303">
        <f t="shared" ref="AW39:AW44" si="15">AA39-P39</f>
        <v>2.6305833023457237E-3</v>
      </c>
      <c r="AX39" s="303">
        <f t="shared" ref="AX39:AX44" si="16">AU39-P39</f>
        <v>3.3674739614141802E-3</v>
      </c>
    </row>
    <row r="40" spans="1:50" x14ac:dyDescent="0.35">
      <c r="B40" s="258" t="s">
        <v>496</v>
      </c>
      <c r="C40" s="304">
        <f>C5/(C$2-C$3)</f>
        <v>0.19705996314212187</v>
      </c>
      <c r="D40" s="304">
        <f t="shared" si="14"/>
        <v>0.19548553982303171</v>
      </c>
      <c r="E40" s="304">
        <f t="shared" si="14"/>
        <v>0.20044660972466491</v>
      </c>
      <c r="F40" s="304">
        <f t="shared" si="14"/>
        <v>0.2034937879076095</v>
      </c>
      <c r="G40" s="304">
        <f t="shared" si="14"/>
        <v>0.20677486474812334</v>
      </c>
      <c r="H40" s="304">
        <f t="shared" si="14"/>
        <v>0.20924540654516247</v>
      </c>
      <c r="I40" s="304">
        <f t="shared" si="14"/>
        <v>0.21619114925221972</v>
      </c>
      <c r="J40" s="304">
        <f t="shared" si="14"/>
        <v>0.22237285325541972</v>
      </c>
      <c r="K40" s="304">
        <f t="shared" si="14"/>
        <v>0.22689733421585101</v>
      </c>
      <c r="L40" s="304">
        <f t="shared" si="14"/>
        <v>0.23003195249027902</v>
      </c>
      <c r="M40" s="304">
        <f t="shared" si="14"/>
        <v>0.23361461730172114</v>
      </c>
      <c r="N40" s="304">
        <f t="shared" si="14"/>
        <v>0.23334646870446712</v>
      </c>
      <c r="O40" s="304">
        <f t="shared" si="14"/>
        <v>0.23203021653765488</v>
      </c>
      <c r="P40" s="304">
        <f t="shared" si="14"/>
        <v>0.23417277972071734</v>
      </c>
      <c r="Q40" s="304">
        <f t="shared" si="14"/>
        <v>0.23344553217622524</v>
      </c>
      <c r="R40" s="304">
        <f t="shared" si="14"/>
        <v>0.23469315103669161</v>
      </c>
      <c r="S40" s="304">
        <f t="shared" si="14"/>
        <v>0.23557453945494647</v>
      </c>
      <c r="T40" s="304">
        <f t="shared" si="14"/>
        <v>0.23622998550710894</v>
      </c>
      <c r="U40" s="304">
        <f t="shared" si="14"/>
        <v>0.23702791124856068</v>
      </c>
      <c r="V40" s="304">
        <f t="shared" si="14"/>
        <v>0.2376801272289002</v>
      </c>
      <c r="W40" s="304">
        <f t="shared" si="14"/>
        <v>0.23846808333614047</v>
      </c>
      <c r="X40" s="304">
        <f t="shared" si="14"/>
        <v>0.23922619453076174</v>
      </c>
      <c r="Y40" s="304">
        <f t="shared" si="14"/>
        <v>0.23987602393492585</v>
      </c>
      <c r="Z40" s="304">
        <f t="shared" si="14"/>
        <v>0.24042179667300559</v>
      </c>
      <c r="AA40" s="304">
        <f t="shared" si="14"/>
        <v>0.24084146879322516</v>
      </c>
      <c r="AB40" s="304">
        <f t="shared" si="14"/>
        <v>0.24122641920236382</v>
      </c>
      <c r="AC40" s="304">
        <f t="shared" si="14"/>
        <v>0.24152330968883834</v>
      </c>
      <c r="AD40" s="304">
        <f t="shared" si="14"/>
        <v>0.24173342530467795</v>
      </c>
      <c r="AE40" s="304">
        <f t="shared" si="14"/>
        <v>0.24185765898562064</v>
      </c>
      <c r="AF40" s="304">
        <f t="shared" si="14"/>
        <v>0.24189967527976625</v>
      </c>
      <c r="AG40" s="304">
        <f t="shared" si="14"/>
        <v>0.24185708904435954</v>
      </c>
      <c r="AH40" s="304">
        <f t="shared" si="14"/>
        <v>0.24175025578263407</v>
      </c>
      <c r="AI40" s="304">
        <f t="shared" si="14"/>
        <v>0.24161060474695178</v>
      </c>
      <c r="AJ40" s="304">
        <f t="shared" si="14"/>
        <v>0.24144447716924938</v>
      </c>
      <c r="AK40" s="304">
        <f t="shared" si="14"/>
        <v>0.2412665797467011</v>
      </c>
      <c r="AL40" s="304">
        <f t="shared" si="14"/>
        <v>0.24096144309422776</v>
      </c>
      <c r="AM40" s="304">
        <f t="shared" si="14"/>
        <v>0.24057199266586113</v>
      </c>
      <c r="AN40" s="304">
        <f t="shared" si="14"/>
        <v>0.2404066045562667</v>
      </c>
      <c r="AO40" s="304">
        <f t="shared" si="14"/>
        <v>0.23981613908475305</v>
      </c>
      <c r="AP40" s="304">
        <f t="shared" si="14"/>
        <v>0.23995218783972735</v>
      </c>
      <c r="AQ40" s="304">
        <f t="shared" si="14"/>
        <v>0.23986782839200493</v>
      </c>
      <c r="AR40" s="304">
        <f t="shared" si="14"/>
        <v>0.23942779484311949</v>
      </c>
      <c r="AS40" s="304">
        <f t="shared" si="14"/>
        <v>0.23964901490074988</v>
      </c>
      <c r="AT40" s="304">
        <f t="shared" si="14"/>
        <v>0.23967555726737338</v>
      </c>
      <c r="AU40" s="305">
        <f t="shared" si="14"/>
        <v>0.23926256296227552</v>
      </c>
      <c r="AW40" s="303">
        <f t="shared" si="15"/>
        <v>6.6686890725078107E-3</v>
      </c>
      <c r="AX40" s="303">
        <f t="shared" si="16"/>
        <v>5.0897832415581767E-3</v>
      </c>
    </row>
    <row r="41" spans="1:50" x14ac:dyDescent="0.35">
      <c r="B41" s="261" t="s">
        <v>497</v>
      </c>
      <c r="C41" s="306">
        <f t="shared" ref="C41:R45" si="17">C6/(C$2-C$3)</f>
        <v>5.6863255381612958E-2</v>
      </c>
      <c r="D41" s="306">
        <f t="shared" si="17"/>
        <v>5.7481422681503545E-2</v>
      </c>
      <c r="E41" s="306">
        <f t="shared" si="17"/>
        <v>5.6310163025055246E-2</v>
      </c>
      <c r="F41" s="306">
        <f t="shared" si="17"/>
        <v>5.582262067262013E-2</v>
      </c>
      <c r="G41" s="306">
        <f t="shared" si="17"/>
        <v>5.5352201261920933E-2</v>
      </c>
      <c r="H41" s="306">
        <f t="shared" si="17"/>
        <v>5.4911064049214628E-2</v>
      </c>
      <c r="I41" s="306">
        <f t="shared" si="17"/>
        <v>5.3528618614206352E-2</v>
      </c>
      <c r="J41" s="306">
        <f t="shared" si="17"/>
        <v>5.2441891271562208E-2</v>
      </c>
      <c r="K41" s="306">
        <f t="shared" si="17"/>
        <v>5.175309150770057E-2</v>
      </c>
      <c r="L41" s="306">
        <f t="shared" si="17"/>
        <v>5.1152205140975571E-2</v>
      </c>
      <c r="M41" s="306">
        <f t="shared" si="17"/>
        <v>5.0782450789192066E-2</v>
      </c>
      <c r="N41" s="306">
        <f t="shared" si="17"/>
        <v>5.1098086796368354E-2</v>
      </c>
      <c r="O41" s="306">
        <f t="shared" si="17"/>
        <v>5.1633752314027184E-2</v>
      </c>
      <c r="P41" s="306">
        <f t="shared" si="17"/>
        <v>5.1670521235952879E-2</v>
      </c>
      <c r="Q41" s="306">
        <f t="shared" si="17"/>
        <v>5.191947992946442E-2</v>
      </c>
      <c r="R41" s="306">
        <f t="shared" si="17"/>
        <v>5.1553123228296333E-2</v>
      </c>
      <c r="S41" s="306">
        <f t="shared" si="14"/>
        <v>5.1326948980387047E-2</v>
      </c>
      <c r="T41" s="306">
        <f t="shared" si="14"/>
        <v>5.1136454432652405E-2</v>
      </c>
      <c r="U41" s="306">
        <f t="shared" si="14"/>
        <v>5.0899723057913494E-2</v>
      </c>
      <c r="V41" s="306">
        <f t="shared" si="14"/>
        <v>5.068677105144706E-2</v>
      </c>
      <c r="W41" s="306">
        <f t="shared" si="14"/>
        <v>5.0461845426112421E-2</v>
      </c>
      <c r="X41" s="306">
        <f t="shared" si="14"/>
        <v>5.0260740303606638E-2</v>
      </c>
      <c r="Y41" s="306">
        <f t="shared" si="14"/>
        <v>5.0092995918996241E-2</v>
      </c>
      <c r="Z41" s="306">
        <f t="shared" si="14"/>
        <v>4.9959438886669774E-2</v>
      </c>
      <c r="AA41" s="306">
        <f t="shared" si="14"/>
        <v>4.9860205282800191E-2</v>
      </c>
      <c r="AB41" s="306">
        <f t="shared" si="14"/>
        <v>4.9767460442112665E-2</v>
      </c>
      <c r="AC41" s="306">
        <f t="shared" si="14"/>
        <v>4.9693984973510401E-2</v>
      </c>
      <c r="AD41" s="306">
        <f t="shared" si="14"/>
        <v>4.9639946255569826E-2</v>
      </c>
      <c r="AE41" s="306">
        <f t="shared" si="14"/>
        <v>4.9605463146119598E-2</v>
      </c>
      <c r="AF41" s="306">
        <f t="shared" si="14"/>
        <v>4.9590008538926228E-2</v>
      </c>
      <c r="AG41" s="306">
        <f t="shared" si="14"/>
        <v>4.9593484003748807E-2</v>
      </c>
      <c r="AH41" s="306">
        <f t="shared" si="14"/>
        <v>4.9611930636637012E-2</v>
      </c>
      <c r="AI41" s="306">
        <f t="shared" si="14"/>
        <v>4.9638571118665993E-2</v>
      </c>
      <c r="AJ41" s="306">
        <f t="shared" si="14"/>
        <v>4.9671644572674228E-2</v>
      </c>
      <c r="AK41" s="306">
        <f t="shared" si="14"/>
        <v>4.9707716637760711E-2</v>
      </c>
      <c r="AL41" s="306">
        <f t="shared" si="14"/>
        <v>4.9777607344134667E-2</v>
      </c>
      <c r="AM41" s="306">
        <f t="shared" si="14"/>
        <v>4.9868177654753293E-2</v>
      </c>
      <c r="AN41" s="306">
        <f t="shared" si="14"/>
        <v>4.9911294677030711E-2</v>
      </c>
      <c r="AO41" s="306">
        <f t="shared" si="14"/>
        <v>5.0045969615091779E-2</v>
      </c>
      <c r="AP41" s="306">
        <f t="shared" si="14"/>
        <v>5.0023552775713583E-2</v>
      </c>
      <c r="AQ41" s="306">
        <f t="shared" si="14"/>
        <v>5.0044933839978621E-2</v>
      </c>
      <c r="AR41" s="306">
        <f t="shared" si="14"/>
        <v>5.0141917412395987E-2</v>
      </c>
      <c r="AS41" s="306">
        <f t="shared" si="14"/>
        <v>5.0095408461351645E-2</v>
      </c>
      <c r="AT41" s="306">
        <f t="shared" si="14"/>
        <v>5.0087832562714873E-2</v>
      </c>
      <c r="AU41" s="307">
        <f t="shared" si="14"/>
        <v>5.0174989760781968E-2</v>
      </c>
      <c r="AV41" s="253"/>
      <c r="AW41" s="303">
        <f t="shared" si="15"/>
        <v>-1.8103159531526886E-3</v>
      </c>
      <c r="AX41" s="303">
        <f t="shared" si="16"/>
        <v>-1.4955314751709109E-3</v>
      </c>
    </row>
    <row r="42" spans="1:50" x14ac:dyDescent="0.35">
      <c r="B42" s="258" t="s">
        <v>498</v>
      </c>
      <c r="C42" s="304">
        <f t="shared" si="17"/>
        <v>0.70000000001205531</v>
      </c>
      <c r="D42" s="304">
        <f t="shared" si="14"/>
        <v>0.69487541716714363</v>
      </c>
      <c r="E42" s="304">
        <f t="shared" si="14"/>
        <v>0.68834868248249925</v>
      </c>
      <c r="F42" s="304">
        <f t="shared" si="14"/>
        <v>0.68236680386208881</v>
      </c>
      <c r="G42" s="304">
        <f t="shared" si="14"/>
        <v>0.67759509685180341</v>
      </c>
      <c r="H42" s="304">
        <f t="shared" si="14"/>
        <v>0.67118395558077149</v>
      </c>
      <c r="I42" s="304">
        <f t="shared" si="14"/>
        <v>0.66313622180189724</v>
      </c>
      <c r="J42" s="304">
        <f t="shared" si="14"/>
        <v>0.65576847092540447</v>
      </c>
      <c r="K42" s="304">
        <f t="shared" si="14"/>
        <v>0.64887361138640265</v>
      </c>
      <c r="L42" s="304">
        <f t="shared" si="14"/>
        <v>0.64159113007596813</v>
      </c>
      <c r="M42" s="304">
        <f t="shared" si="14"/>
        <v>0.6448520230399114</v>
      </c>
      <c r="N42" s="304">
        <f t="shared" si="14"/>
        <v>0.64895273252573848</v>
      </c>
      <c r="O42" s="304">
        <f t="shared" si="14"/>
        <v>0.65382627674839899</v>
      </c>
      <c r="P42" s="304">
        <f t="shared" si="14"/>
        <v>0.6609938206204824</v>
      </c>
      <c r="Q42" s="304">
        <f t="shared" si="14"/>
        <v>0.66277643069382886</v>
      </c>
      <c r="R42" s="304">
        <f t="shared" si="14"/>
        <v>0.66269189424895891</v>
      </c>
      <c r="S42" s="304">
        <f t="shared" si="14"/>
        <v>0.66232401737325575</v>
      </c>
      <c r="T42" s="304">
        <f t="shared" si="14"/>
        <v>0.66187347355990822</v>
      </c>
      <c r="U42" s="304">
        <f t="shared" si="14"/>
        <v>0.66122100462322475</v>
      </c>
      <c r="V42" s="304">
        <f t="shared" si="14"/>
        <v>0.66051630215425028</v>
      </c>
      <c r="W42" s="304">
        <f t="shared" si="14"/>
        <v>0.65992117645094117</v>
      </c>
      <c r="X42" s="304">
        <f t="shared" si="14"/>
        <v>0.65941083396553846</v>
      </c>
      <c r="Y42" s="304">
        <f t="shared" si="14"/>
        <v>0.65894111928384702</v>
      </c>
      <c r="Z42" s="304">
        <f t="shared" si="14"/>
        <v>0.65860492050888586</v>
      </c>
      <c r="AA42" s="304">
        <f t="shared" si="14"/>
        <v>0.65836323731813662</v>
      </c>
      <c r="AB42" s="304">
        <f t="shared" si="14"/>
        <v>0.65809774342706906</v>
      </c>
      <c r="AC42" s="304">
        <f t="shared" si="14"/>
        <v>0.65785409986835941</v>
      </c>
      <c r="AD42" s="304">
        <f t="shared" si="14"/>
        <v>0.65764198468715718</v>
      </c>
      <c r="AE42" s="304">
        <f t="shared" si="14"/>
        <v>0.65746827799798491</v>
      </c>
      <c r="AF42" s="304">
        <f t="shared" si="14"/>
        <v>0.65733492511831126</v>
      </c>
      <c r="AG42" s="304">
        <f t="shared" si="14"/>
        <v>0.65724183570580441</v>
      </c>
      <c r="AH42" s="304">
        <f t="shared" si="14"/>
        <v>0.65718448584083644</v>
      </c>
      <c r="AI42" s="304">
        <f t="shared" si="14"/>
        <v>0.65714593840909297</v>
      </c>
      <c r="AJ42" s="304">
        <f t="shared" si="14"/>
        <v>0.65712135416321982</v>
      </c>
      <c r="AK42" s="304">
        <f t="shared" si="14"/>
        <v>0.65710367844727335</v>
      </c>
      <c r="AL42" s="304">
        <f t="shared" si="14"/>
        <v>0.657197477887141</v>
      </c>
      <c r="AM42" s="304">
        <f t="shared" si="14"/>
        <v>0.65736924199311642</v>
      </c>
      <c r="AN42" s="304">
        <f t="shared" si="14"/>
        <v>0.65740459035341303</v>
      </c>
      <c r="AO42" s="304">
        <f t="shared" si="14"/>
        <v>0.65773723515845939</v>
      </c>
      <c r="AP42" s="304">
        <f t="shared" si="14"/>
        <v>0.65759754102359935</v>
      </c>
      <c r="AQ42" s="304">
        <f t="shared" si="14"/>
        <v>0.6575592464793456</v>
      </c>
      <c r="AR42" s="304">
        <f t="shared" si="14"/>
        <v>0.65777352923759469</v>
      </c>
      <c r="AS42" s="304">
        <f t="shared" si="14"/>
        <v>0.65755786168952857</v>
      </c>
      <c r="AT42" s="304">
        <f t="shared" si="14"/>
        <v>0.65743602085908892</v>
      </c>
      <c r="AU42" s="305">
        <f t="shared" si="14"/>
        <v>0.65762634665906827</v>
      </c>
      <c r="AW42" s="303">
        <f t="shared" si="15"/>
        <v>-2.6305833023457792E-3</v>
      </c>
      <c r="AX42" s="303">
        <f t="shared" si="16"/>
        <v>-3.3674739614141247E-3</v>
      </c>
    </row>
    <row r="43" spans="1:50" x14ac:dyDescent="0.35">
      <c r="B43" s="258" t="s">
        <v>499</v>
      </c>
      <c r="C43" s="304">
        <f t="shared" si="17"/>
        <v>0.64313674466660875</v>
      </c>
      <c r="D43" s="304">
        <f t="shared" si="14"/>
        <v>0.63740418151597322</v>
      </c>
      <c r="E43" s="304">
        <f t="shared" si="14"/>
        <v>0.63205245647094421</v>
      </c>
      <c r="F43" s="304">
        <f t="shared" si="14"/>
        <v>0.62655799901847953</v>
      </c>
      <c r="G43" s="304">
        <f t="shared" si="14"/>
        <v>0.62225667787566807</v>
      </c>
      <c r="H43" s="304">
        <f t="shared" si="14"/>
        <v>0.61628661103514071</v>
      </c>
      <c r="I43" s="304">
        <f t="shared" si="14"/>
        <v>0.60962646958628808</v>
      </c>
      <c r="J43" s="304">
        <f t="shared" si="14"/>
        <v>0.60334773986727663</v>
      </c>
      <c r="K43" s="304">
        <f t="shared" si="14"/>
        <v>0.59714165574237221</v>
      </c>
      <c r="L43" s="304">
        <f t="shared" si="14"/>
        <v>0.59045982782702311</v>
      </c>
      <c r="M43" s="304">
        <f t="shared" si="14"/>
        <v>0.59409480833639594</v>
      </c>
      <c r="N43" s="304">
        <f t="shared" si="14"/>
        <v>0.59788004276562157</v>
      </c>
      <c r="O43" s="304">
        <f t="shared" si="14"/>
        <v>0.60221835513881661</v>
      </c>
      <c r="P43" s="304">
        <f t="shared" si="14"/>
        <v>0.60935234710839237</v>
      </c>
      <c r="Q43" s="304">
        <f t="shared" si="14"/>
        <v>0.61088620234695068</v>
      </c>
      <c r="R43" s="304">
        <f t="shared" si="14"/>
        <v>0.60923505006194001</v>
      </c>
      <c r="S43" s="304">
        <f t="shared" si="14"/>
        <v>0.60848602580807909</v>
      </c>
      <c r="T43" s="304">
        <f t="shared" si="14"/>
        <v>0.60762001703348978</v>
      </c>
      <c r="U43" s="304">
        <f t="shared" si="14"/>
        <v>0.60660081733771587</v>
      </c>
      <c r="V43" s="304">
        <f t="shared" si="14"/>
        <v>0.60550749074155441</v>
      </c>
      <c r="W43" s="304">
        <f t="shared" si="14"/>
        <v>0.6045366904411813</v>
      </c>
      <c r="X43" s="304">
        <f t="shared" si="14"/>
        <v>0.60362761325014658</v>
      </c>
      <c r="Y43" s="304">
        <f t="shared" si="14"/>
        <v>0.60272673667116528</v>
      </c>
      <c r="Z43" s="304">
        <f t="shared" si="14"/>
        <v>0.60192511825383832</v>
      </c>
      <c r="AA43" s="304">
        <f t="shared" si="14"/>
        <v>0.60118372141642573</v>
      </c>
      <c r="AB43" s="304">
        <f t="shared" si="14"/>
        <v>0.60041326774428994</v>
      </c>
      <c r="AC43" s="304">
        <f t="shared" si="14"/>
        <v>0.5996461177474216</v>
      </c>
      <c r="AD43" s="304">
        <f t="shared" si="14"/>
        <v>0.59889161105780475</v>
      </c>
      <c r="AE43" s="304">
        <f t="shared" si="14"/>
        <v>0.59815634338853219</v>
      </c>
      <c r="AF43" s="304">
        <f t="shared" si="14"/>
        <v>0.59744267264967765</v>
      </c>
      <c r="AG43" s="304">
        <f t="shared" si="14"/>
        <v>0.59675051891797115</v>
      </c>
      <c r="AH43" s="304">
        <f t="shared" si="14"/>
        <v>0.5960793015474225</v>
      </c>
      <c r="AI43" s="304">
        <f t="shared" si="14"/>
        <v>0.59541908050586445</v>
      </c>
      <c r="AJ43" s="304">
        <f t="shared" si="14"/>
        <v>0.59476682399572889</v>
      </c>
      <c r="AK43" s="304">
        <f t="shared" si="14"/>
        <v>0.59411901647392507</v>
      </c>
      <c r="AL43" s="304">
        <f t="shared" si="14"/>
        <v>0.59354722883420719</v>
      </c>
      <c r="AM43" s="304">
        <f t="shared" si="14"/>
        <v>0.59303153406613007</v>
      </c>
      <c r="AN43" s="304">
        <f t="shared" si="14"/>
        <v>0.59243027849110907</v>
      </c>
      <c r="AO43" s="304">
        <f t="shared" si="14"/>
        <v>0.59202843179256592</v>
      </c>
      <c r="AP43" s="304">
        <f t="shared" si="14"/>
        <v>0.59132286387153166</v>
      </c>
      <c r="AQ43" s="304">
        <f t="shared" si="14"/>
        <v>0.59067317246596007</v>
      </c>
      <c r="AR43" s="304">
        <f t="shared" si="14"/>
        <v>0.59019456429602224</v>
      </c>
      <c r="AS43" s="304">
        <f t="shared" si="14"/>
        <v>0.5894413963812245</v>
      </c>
      <c r="AT43" s="304">
        <f t="shared" si="14"/>
        <v>0.58874143477164265</v>
      </c>
      <c r="AU43" s="305">
        <f t="shared" si="14"/>
        <v>0.58825072891897168</v>
      </c>
      <c r="AW43" s="303">
        <f t="shared" si="15"/>
        <v>-8.1686256919666356E-3</v>
      </c>
      <c r="AX43" s="303">
        <f t="shared" si="16"/>
        <v>-2.110161818942069E-2</v>
      </c>
    </row>
    <row r="44" spans="1:50" x14ac:dyDescent="0.35">
      <c r="B44" s="261" t="s">
        <v>500</v>
      </c>
      <c r="C44" s="306">
        <f t="shared" si="17"/>
        <v>0.10294003690609987</v>
      </c>
      <c r="D44" s="306">
        <f t="shared" si="14"/>
        <v>0.10982239304021381</v>
      </c>
      <c r="E44" s="306">
        <f t="shared" si="14"/>
        <v>0.11139618960657958</v>
      </c>
      <c r="F44" s="306">
        <f t="shared" si="14"/>
        <v>0.11433897473007223</v>
      </c>
      <c r="G44" s="306">
        <f t="shared" si="14"/>
        <v>0.11583294028403374</v>
      </c>
      <c r="H44" s="306">
        <f t="shared" si="14"/>
        <v>0.11979553844953472</v>
      </c>
      <c r="I44" s="306">
        <f t="shared" si="14"/>
        <v>0.12092413514775263</v>
      </c>
      <c r="J44" s="306">
        <f t="shared" si="14"/>
        <v>0.12212889866582574</v>
      </c>
      <c r="K44" s="306">
        <f t="shared" si="14"/>
        <v>0.12450472066360919</v>
      </c>
      <c r="L44" s="306">
        <f t="shared" si="14"/>
        <v>0.12867347620646633</v>
      </c>
      <c r="M44" s="306">
        <f t="shared" si="14"/>
        <v>0.12201818475242118</v>
      </c>
      <c r="N44" s="306">
        <f t="shared" si="14"/>
        <v>0.11821676419943619</v>
      </c>
      <c r="O44" s="306">
        <f t="shared" si="14"/>
        <v>0.11467594967237209</v>
      </c>
      <c r="P44" s="306">
        <f t="shared" si="14"/>
        <v>0.10566318762568493</v>
      </c>
      <c r="Q44" s="306">
        <f t="shared" si="14"/>
        <v>0.10460521081684088</v>
      </c>
      <c r="R44" s="306">
        <f t="shared" si="14"/>
        <v>0.10345205032632403</v>
      </c>
      <c r="S44" s="306">
        <f t="shared" si="14"/>
        <v>0.10294216241999571</v>
      </c>
      <c r="T44" s="306">
        <f t="shared" si="14"/>
        <v>0.10273919133413834</v>
      </c>
      <c r="U44" s="306">
        <f t="shared" si="14"/>
        <v>0.10259617438958853</v>
      </c>
      <c r="V44" s="306">
        <f t="shared" si="14"/>
        <v>0.10265059508104003</v>
      </c>
      <c r="W44" s="306">
        <f t="shared" si="14"/>
        <v>0.10246020711614658</v>
      </c>
      <c r="X44" s="306">
        <f t="shared" si="14"/>
        <v>0.10221482655377834</v>
      </c>
      <c r="Y44" s="306">
        <f t="shared" si="14"/>
        <v>0.10203659872699793</v>
      </c>
      <c r="Z44" s="306">
        <f t="shared" si="14"/>
        <v>0.10182853280319819</v>
      </c>
      <c r="AA44" s="306">
        <f t="shared" si="14"/>
        <v>0.10165158324557895</v>
      </c>
      <c r="AB44" s="306">
        <f t="shared" si="14"/>
        <v>0.10153306533602303</v>
      </c>
      <c r="AC44" s="306">
        <f t="shared" si="14"/>
        <v>0.10148053844289666</v>
      </c>
      <c r="AD44" s="306">
        <f t="shared" si="14"/>
        <v>0.10148309544247389</v>
      </c>
      <c r="AE44" s="306">
        <f t="shared" si="14"/>
        <v>0.10153300408342585</v>
      </c>
      <c r="AF44" s="306">
        <f t="shared" si="14"/>
        <v>0.10162469404252419</v>
      </c>
      <c r="AG44" s="306">
        <f t="shared" si="14"/>
        <v>0.10176068506578551</v>
      </c>
      <c r="AH44" s="306">
        <f t="shared" si="14"/>
        <v>0.10192516357802767</v>
      </c>
      <c r="AI44" s="306">
        <f t="shared" si="14"/>
        <v>0.10210365302183155</v>
      </c>
      <c r="AJ44" s="306">
        <f t="shared" si="14"/>
        <v>0.10229466114242973</v>
      </c>
      <c r="AK44" s="306">
        <f t="shared" si="14"/>
        <v>0.10249053107095329</v>
      </c>
      <c r="AL44" s="306">
        <f t="shared" si="14"/>
        <v>0.10270203100678897</v>
      </c>
      <c r="AM44" s="306">
        <f t="shared" si="14"/>
        <v>0.10291978840185148</v>
      </c>
      <c r="AN44" s="306">
        <f t="shared" si="14"/>
        <v>0.10304987637706496</v>
      </c>
      <c r="AO44" s="306">
        <f t="shared" si="14"/>
        <v>0.10330774747822521</v>
      </c>
      <c r="AP44" s="306">
        <f t="shared" si="14"/>
        <v>0.10331175435870994</v>
      </c>
      <c r="AQ44" s="306">
        <f t="shared" si="14"/>
        <v>0.1034345904523548</v>
      </c>
      <c r="AR44" s="306">
        <f t="shared" si="14"/>
        <v>0.10366038499915345</v>
      </c>
      <c r="AS44" s="306">
        <f t="shared" si="14"/>
        <v>0.10365540961269183</v>
      </c>
      <c r="AT44" s="306">
        <f t="shared" si="14"/>
        <v>0.10375103872171093</v>
      </c>
      <c r="AU44" s="307">
        <f t="shared" si="14"/>
        <v>0.10397376998326577</v>
      </c>
      <c r="AW44" s="303">
        <f t="shared" si="15"/>
        <v>-4.0116043801059764E-3</v>
      </c>
      <c r="AX44" s="303">
        <f t="shared" si="16"/>
        <v>-1.6894176424191581E-3</v>
      </c>
    </row>
    <row r="45" spans="1:50" x14ac:dyDescent="0.35">
      <c r="B45" s="249" t="s">
        <v>501</v>
      </c>
      <c r="C45" s="308">
        <f t="shared" si="17"/>
        <v>0.84019670780873057</v>
      </c>
      <c r="D45" s="308">
        <f t="shared" si="14"/>
        <v>0.83288972133900496</v>
      </c>
      <c r="E45" s="308">
        <f t="shared" si="14"/>
        <v>0.83249906619560921</v>
      </c>
      <c r="F45" s="308">
        <f t="shared" si="14"/>
        <v>0.83005178692608905</v>
      </c>
      <c r="G45" s="308">
        <f t="shared" si="14"/>
        <v>0.82903154262379142</v>
      </c>
      <c r="H45" s="308">
        <f t="shared" si="14"/>
        <v>0.82553201758030315</v>
      </c>
      <c r="I45" s="308">
        <f t="shared" si="14"/>
        <v>0.82581761883850779</v>
      </c>
      <c r="J45" s="308">
        <f t="shared" ref="J45:AU45" si="18">J10/(J$2-J$3)</f>
        <v>0.8257205931226963</v>
      </c>
      <c r="K45" s="308">
        <f t="shared" si="18"/>
        <v>0.82403898995822322</v>
      </c>
      <c r="L45" s="308">
        <f t="shared" si="18"/>
        <v>0.82049178031730219</v>
      </c>
      <c r="M45" s="308">
        <f t="shared" si="18"/>
        <v>0.82770942563811711</v>
      </c>
      <c r="N45" s="308">
        <f t="shared" si="18"/>
        <v>0.83122651147008875</v>
      </c>
      <c r="O45" s="308">
        <f t="shared" si="18"/>
        <v>0.83424857167647148</v>
      </c>
      <c r="P45" s="308">
        <f t="shared" si="18"/>
        <v>0.84352512682910974</v>
      </c>
      <c r="Q45" s="308">
        <f t="shared" si="18"/>
        <v>0.84433173452317589</v>
      </c>
      <c r="R45" s="308">
        <f t="shared" si="18"/>
        <v>0.84392820109863154</v>
      </c>
      <c r="S45" s="308">
        <f t="shared" si="18"/>
        <v>0.84406056526302553</v>
      </c>
      <c r="T45" s="308">
        <f t="shared" si="18"/>
        <v>0.84385000254059872</v>
      </c>
      <c r="U45" s="308">
        <f t="shared" si="18"/>
        <v>0.84362872858627647</v>
      </c>
      <c r="V45" s="308">
        <f t="shared" si="18"/>
        <v>0.84318761797045461</v>
      </c>
      <c r="W45" s="308">
        <f t="shared" si="18"/>
        <v>0.84300477377732175</v>
      </c>
      <c r="X45" s="308">
        <f t="shared" si="18"/>
        <v>0.84285380778090835</v>
      </c>
      <c r="Y45" s="308">
        <f t="shared" si="18"/>
        <v>0.84260276060609107</v>
      </c>
      <c r="Z45" s="308">
        <f t="shared" si="18"/>
        <v>0.84234691492684388</v>
      </c>
      <c r="AA45" s="308">
        <f t="shared" si="18"/>
        <v>0.84202519020965083</v>
      </c>
      <c r="AB45" s="308">
        <f t="shared" si="18"/>
        <v>0.84163968694665359</v>
      </c>
      <c r="AC45" s="308">
        <f t="shared" si="18"/>
        <v>0.84116942743625989</v>
      </c>
      <c r="AD45" s="308">
        <f t="shared" si="18"/>
        <v>0.84062503636248276</v>
      </c>
      <c r="AE45" s="308">
        <f t="shared" si="18"/>
        <v>0.8400140023741528</v>
      </c>
      <c r="AF45" s="308">
        <f t="shared" si="18"/>
        <v>0.83934234792944395</v>
      </c>
      <c r="AG45" s="308">
        <f t="shared" si="18"/>
        <v>0.83860760796233058</v>
      </c>
      <c r="AH45" s="308">
        <f t="shared" si="18"/>
        <v>0.8378295573300566</v>
      </c>
      <c r="AI45" s="308">
        <f t="shared" si="18"/>
        <v>0.83702968525281629</v>
      </c>
      <c r="AJ45" s="308">
        <f t="shared" si="18"/>
        <v>0.83621130116497822</v>
      </c>
      <c r="AK45" s="308">
        <f t="shared" si="18"/>
        <v>0.83538559622062614</v>
      </c>
      <c r="AL45" s="308">
        <f t="shared" si="18"/>
        <v>0.83450867192843492</v>
      </c>
      <c r="AM45" s="308">
        <f t="shared" si="18"/>
        <v>0.83360352673199112</v>
      </c>
      <c r="AN45" s="308">
        <f t="shared" si="18"/>
        <v>0.83283688304737569</v>
      </c>
      <c r="AO45" s="308">
        <f t="shared" si="18"/>
        <v>0.83184457087731911</v>
      </c>
      <c r="AP45" s="308">
        <f t="shared" si="18"/>
        <v>0.83127505171125904</v>
      </c>
      <c r="AQ45" s="308">
        <f t="shared" si="18"/>
        <v>0.8305410008579649</v>
      </c>
      <c r="AR45" s="308">
        <f t="shared" si="18"/>
        <v>0.82962235913914173</v>
      </c>
      <c r="AS45" s="308">
        <f t="shared" si="18"/>
        <v>0.82909041128197447</v>
      </c>
      <c r="AT45" s="308">
        <f t="shared" si="18"/>
        <v>0.82841699203901609</v>
      </c>
      <c r="AU45" s="309">
        <f t="shared" si="18"/>
        <v>0.82751329188124723</v>
      </c>
      <c r="AW45" s="310">
        <f>AA45-P45</f>
        <v>-1.4999366194589081E-3</v>
      </c>
      <c r="AX45" s="310">
        <f>AU45-P45</f>
        <v>-1.6011834947862513E-2</v>
      </c>
    </row>
    <row r="46" spans="1:50" x14ac:dyDescent="0.3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3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35">
      <c r="B48" s="245" t="s">
        <v>1</v>
      </c>
      <c r="C48" s="246">
        <f t="shared" ref="C48:AU48" si="19">C49+C50+C53</f>
        <v>0.99999999999999978</v>
      </c>
      <c r="D48" s="247">
        <f t="shared" si="19"/>
        <v>1</v>
      </c>
      <c r="E48" s="247">
        <f t="shared" si="19"/>
        <v>1</v>
      </c>
      <c r="F48" s="247">
        <f t="shared" si="19"/>
        <v>0.99999999999999978</v>
      </c>
      <c r="G48" s="247">
        <f t="shared" si="19"/>
        <v>1</v>
      </c>
      <c r="H48" s="247">
        <f t="shared" si="19"/>
        <v>1.0000000000000002</v>
      </c>
      <c r="I48" s="247">
        <f t="shared" si="19"/>
        <v>1</v>
      </c>
      <c r="J48" s="247">
        <f t="shared" si="19"/>
        <v>0.99999999999999978</v>
      </c>
      <c r="K48" s="247">
        <f t="shared" si="19"/>
        <v>1.0000000000000002</v>
      </c>
      <c r="L48" s="247">
        <f t="shared" si="19"/>
        <v>1</v>
      </c>
      <c r="M48" s="247">
        <f t="shared" si="19"/>
        <v>1</v>
      </c>
      <c r="N48" s="247">
        <f t="shared" si="19"/>
        <v>1</v>
      </c>
      <c r="O48" s="247">
        <f t="shared" si="19"/>
        <v>1</v>
      </c>
      <c r="P48" s="247">
        <f t="shared" si="19"/>
        <v>1</v>
      </c>
      <c r="Q48" s="247">
        <f t="shared" si="19"/>
        <v>1.0000000000000002</v>
      </c>
      <c r="R48" s="247">
        <f t="shared" si="19"/>
        <v>1</v>
      </c>
      <c r="S48" s="247">
        <f t="shared" si="19"/>
        <v>1</v>
      </c>
      <c r="T48" s="247">
        <f t="shared" si="19"/>
        <v>1</v>
      </c>
      <c r="U48" s="247">
        <f t="shared" si="19"/>
        <v>0.99999623391879178</v>
      </c>
      <c r="V48" s="247">
        <f t="shared" si="19"/>
        <v>0.99998305894122286</v>
      </c>
      <c r="W48" s="247">
        <f t="shared" si="19"/>
        <v>0.99995746739934588</v>
      </c>
      <c r="X48" s="247">
        <f t="shared" si="19"/>
        <v>0.99991963739779344</v>
      </c>
      <c r="Y48" s="247">
        <f t="shared" si="19"/>
        <v>0.99987267976088723</v>
      </c>
      <c r="Z48" s="247">
        <f t="shared" si="19"/>
        <v>0.99982138625787254</v>
      </c>
      <c r="AA48" s="247">
        <f t="shared" si="19"/>
        <v>0.99977088766700972</v>
      </c>
      <c r="AB48" s="247">
        <f t="shared" si="19"/>
        <v>0.99971162308434824</v>
      </c>
      <c r="AC48" s="247">
        <f t="shared" si="19"/>
        <v>0.99964464569646516</v>
      </c>
      <c r="AD48" s="247">
        <f t="shared" si="19"/>
        <v>0.99957649063918064</v>
      </c>
      <c r="AE48" s="247">
        <f t="shared" si="19"/>
        <v>0.99951578815008912</v>
      </c>
      <c r="AF48" s="247">
        <f t="shared" si="19"/>
        <v>0.99946998285339717</v>
      </c>
      <c r="AG48" s="247">
        <f t="shared" si="19"/>
        <v>0.99944192287275135</v>
      </c>
      <c r="AH48" s="247">
        <f t="shared" si="19"/>
        <v>0.99943471121473504</v>
      </c>
      <c r="AI48" s="247">
        <f t="shared" si="19"/>
        <v>0.99944308041900831</v>
      </c>
      <c r="AJ48" s="247">
        <f t="shared" si="19"/>
        <v>0.99946850742963589</v>
      </c>
      <c r="AK48" s="247">
        <f t="shared" si="19"/>
        <v>0.9994947152828304</v>
      </c>
      <c r="AL48" s="247">
        <f t="shared" si="19"/>
        <v>0.99956378933905787</v>
      </c>
      <c r="AM48" s="247">
        <f t="shared" si="19"/>
        <v>0.99940299380716202</v>
      </c>
      <c r="AN48" s="247">
        <f t="shared" si="19"/>
        <v>0.99967225551502947</v>
      </c>
      <c r="AO48" s="247">
        <f t="shared" si="19"/>
        <v>0.99876735441258568</v>
      </c>
      <c r="AP48" s="247">
        <f t="shared" si="19"/>
        <v>0.99906622198726136</v>
      </c>
      <c r="AQ48" s="247">
        <f t="shared" si="19"/>
        <v>0.99961091047173811</v>
      </c>
      <c r="AR48" s="247">
        <f t="shared" si="19"/>
        <v>0.99904415879025676</v>
      </c>
      <c r="AS48" s="247">
        <f t="shared" si="19"/>
        <v>0.99946539659683609</v>
      </c>
      <c r="AT48" s="247">
        <f t="shared" si="19"/>
        <v>1.0000362344448908</v>
      </c>
      <c r="AU48" s="248">
        <f t="shared" si="19"/>
        <v>0.99922531540445969</v>
      </c>
    </row>
    <row r="49" spans="1:50" x14ac:dyDescent="0.3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35">
      <c r="B50" s="254" t="s">
        <v>495</v>
      </c>
      <c r="C50" s="301">
        <f>C15/(C$2-C$3)</f>
        <v>0.29999999998794447</v>
      </c>
      <c r="D50" s="301">
        <f t="shared" ref="D50:AU51" si="20">D15/(D$2-D$3)</f>
        <v>0.30512458283285648</v>
      </c>
      <c r="E50" s="301">
        <f t="shared" si="20"/>
        <v>0.31165131751750086</v>
      </c>
      <c r="F50" s="301">
        <f t="shared" si="20"/>
        <v>0.31763319613791102</v>
      </c>
      <c r="G50" s="301">
        <f t="shared" si="20"/>
        <v>0.32240490314819659</v>
      </c>
      <c r="H50" s="301">
        <f t="shared" si="20"/>
        <v>0.32881604441922868</v>
      </c>
      <c r="I50" s="301">
        <f t="shared" si="20"/>
        <v>0.33686377819810281</v>
      </c>
      <c r="J50" s="301">
        <f t="shared" si="20"/>
        <v>0.34423152907459531</v>
      </c>
      <c r="K50" s="301">
        <f t="shared" si="20"/>
        <v>0.35112638861359752</v>
      </c>
      <c r="L50" s="301">
        <f t="shared" si="20"/>
        <v>0.35840886992403187</v>
      </c>
      <c r="M50" s="301">
        <f t="shared" si="20"/>
        <v>0.35514797696008865</v>
      </c>
      <c r="N50" s="301">
        <f t="shared" si="20"/>
        <v>0.35104726747426152</v>
      </c>
      <c r="O50" s="301">
        <f t="shared" si="20"/>
        <v>0.34617372325160106</v>
      </c>
      <c r="P50" s="301">
        <f t="shared" si="20"/>
        <v>0.33900617937951755</v>
      </c>
      <c r="Q50" s="301">
        <f t="shared" si="20"/>
        <v>0.33722356930617131</v>
      </c>
      <c r="R50" s="301">
        <f t="shared" si="20"/>
        <v>0.3373081057510412</v>
      </c>
      <c r="S50" s="301">
        <f t="shared" si="20"/>
        <v>0.3376759826267442</v>
      </c>
      <c r="T50" s="301">
        <f t="shared" si="20"/>
        <v>0.33812652644009183</v>
      </c>
      <c r="U50" s="301">
        <f t="shared" si="20"/>
        <v>0.33877750748825036</v>
      </c>
      <c r="V50" s="301">
        <f t="shared" si="20"/>
        <v>0.33947802600208726</v>
      </c>
      <c r="W50" s="301">
        <f t="shared" si="20"/>
        <v>0.34006533655315657</v>
      </c>
      <c r="X50" s="301">
        <f t="shared" si="20"/>
        <v>0.34056418800379823</v>
      </c>
      <c r="Y50" s="301">
        <f t="shared" si="20"/>
        <v>0.34101932087296405</v>
      </c>
      <c r="Z50" s="301">
        <f t="shared" si="20"/>
        <v>0.34133906393029589</v>
      </c>
      <c r="AA50" s="301">
        <f t="shared" si="20"/>
        <v>0.34156377732218363</v>
      </c>
      <c r="AB50" s="301">
        <f t="shared" si="20"/>
        <v>0.34181042878464152</v>
      </c>
      <c r="AC50" s="301">
        <f t="shared" si="20"/>
        <v>0.34203203038364011</v>
      </c>
      <c r="AD50" s="301">
        <f t="shared" si="20"/>
        <v>0.34221993253675903</v>
      </c>
      <c r="AE50" s="301">
        <f t="shared" si="20"/>
        <v>0.3423693472509643</v>
      </c>
      <c r="AF50" s="301">
        <f t="shared" si="20"/>
        <v>0.34248045012630524</v>
      </c>
      <c r="AG50" s="301">
        <f t="shared" si="20"/>
        <v>0.34255454544823422</v>
      </c>
      <c r="AH50" s="301">
        <f t="shared" si="20"/>
        <v>0.34259686246617632</v>
      </c>
      <c r="AI50" s="301">
        <f t="shared" si="20"/>
        <v>0.34262404656908385</v>
      </c>
      <c r="AJ50" s="301">
        <f t="shared" si="20"/>
        <v>0.34264045216344435</v>
      </c>
      <c r="AK50" s="301">
        <f t="shared" si="20"/>
        <v>0.342651360541881</v>
      </c>
      <c r="AL50" s="301">
        <f t="shared" si="20"/>
        <v>0.34255656773059556</v>
      </c>
      <c r="AM50" s="301">
        <f t="shared" si="20"/>
        <v>0.34235944363635495</v>
      </c>
      <c r="AN50" s="301">
        <f t="shared" si="20"/>
        <v>0.3423210333387714</v>
      </c>
      <c r="AO50" s="301">
        <f t="shared" si="20"/>
        <v>0.34190222278717358</v>
      </c>
      <c r="AP50" s="301">
        <f t="shared" si="20"/>
        <v>0.34192510057837222</v>
      </c>
      <c r="AQ50" s="301">
        <f t="shared" si="20"/>
        <v>0.34206438663110977</v>
      </c>
      <c r="AR50" s="301">
        <f t="shared" si="20"/>
        <v>0.34185470077551489</v>
      </c>
      <c r="AS50" s="301">
        <f t="shared" si="20"/>
        <v>0.3420147508029398</v>
      </c>
      <c r="AT50" s="301">
        <f t="shared" si="20"/>
        <v>0.34225837131816156</v>
      </c>
      <c r="AU50" s="302">
        <f t="shared" si="20"/>
        <v>0.34205207618231231</v>
      </c>
      <c r="AW50" s="303">
        <f t="shared" ref="AW50:AW55" si="21">AA50-P50</f>
        <v>2.5575979426660789E-3</v>
      </c>
      <c r="AX50" s="303">
        <f t="shared" ref="AX50:AX55" si="22">AU50-P50</f>
        <v>3.0458968027947675E-3</v>
      </c>
    </row>
    <row r="51" spans="1:50" x14ac:dyDescent="0.35">
      <c r="B51" s="258" t="s">
        <v>496</v>
      </c>
      <c r="C51" s="304">
        <f>C16/(C$2-C$3)</f>
        <v>0.19705996314212187</v>
      </c>
      <c r="D51" s="304">
        <f t="shared" si="20"/>
        <v>0.19548553982303171</v>
      </c>
      <c r="E51" s="304">
        <f t="shared" si="20"/>
        <v>0.20044660972466491</v>
      </c>
      <c r="F51" s="304">
        <f t="shared" si="20"/>
        <v>0.2034937879076095</v>
      </c>
      <c r="G51" s="304">
        <f t="shared" si="20"/>
        <v>0.20677486474812334</v>
      </c>
      <c r="H51" s="304">
        <f t="shared" si="20"/>
        <v>0.20924540654516247</v>
      </c>
      <c r="I51" s="304">
        <f t="shared" si="20"/>
        <v>0.21619114925221972</v>
      </c>
      <c r="J51" s="304">
        <f t="shared" si="20"/>
        <v>0.22237285325541972</v>
      </c>
      <c r="K51" s="304">
        <f t="shared" si="20"/>
        <v>0.22689733421585101</v>
      </c>
      <c r="L51" s="304">
        <f t="shared" si="20"/>
        <v>0.23003195249027902</v>
      </c>
      <c r="M51" s="304">
        <f t="shared" si="20"/>
        <v>0.23361461730172114</v>
      </c>
      <c r="N51" s="304">
        <f t="shared" si="20"/>
        <v>0.23334646870446712</v>
      </c>
      <c r="O51" s="304">
        <f t="shared" si="20"/>
        <v>0.23203021653765488</v>
      </c>
      <c r="P51" s="304">
        <f t="shared" si="20"/>
        <v>0.23417277972071734</v>
      </c>
      <c r="Q51" s="304">
        <f t="shared" si="20"/>
        <v>0.23344553217622524</v>
      </c>
      <c r="R51" s="304">
        <f t="shared" si="20"/>
        <v>0.23469315103669161</v>
      </c>
      <c r="S51" s="304">
        <f t="shared" si="20"/>
        <v>0.23557453945494647</v>
      </c>
      <c r="T51" s="304">
        <f t="shared" si="20"/>
        <v>0.23622998550710894</v>
      </c>
      <c r="U51" s="304">
        <f t="shared" si="20"/>
        <v>0.23702644858929139</v>
      </c>
      <c r="V51" s="304">
        <f t="shared" si="20"/>
        <v>0.23767553970426453</v>
      </c>
      <c r="W51" s="304">
        <f t="shared" si="20"/>
        <v>0.23845774719420035</v>
      </c>
      <c r="X51" s="304">
        <f t="shared" si="20"/>
        <v>0.23920704835297918</v>
      </c>
      <c r="Y51" s="304">
        <f t="shared" si="20"/>
        <v>0.23984475996027593</v>
      </c>
      <c r="Z51" s="304">
        <f t="shared" si="20"/>
        <v>0.24037548661216393</v>
      </c>
      <c r="AA51" s="304">
        <f t="shared" si="20"/>
        <v>0.24077788715086534</v>
      </c>
      <c r="AB51" s="304">
        <f t="shared" si="20"/>
        <v>0.24114392983322239</v>
      </c>
      <c r="AC51" s="304">
        <f t="shared" si="20"/>
        <v>0.24141770984148153</v>
      </c>
      <c r="AD51" s="304">
        <f t="shared" si="20"/>
        <v>0.24160051060282761</v>
      </c>
      <c r="AE51" s="304">
        <f t="shared" si="20"/>
        <v>0.24169433095761983</v>
      </c>
      <c r="AF51" s="304">
        <f t="shared" si="20"/>
        <v>0.24170440327220027</v>
      </c>
      <c r="AG51" s="304">
        <f t="shared" si="20"/>
        <v>0.24162984671562182</v>
      </c>
      <c r="AH51" s="304">
        <f t="shared" si="20"/>
        <v>0.24149161416806872</v>
      </c>
      <c r="AI51" s="304">
        <f t="shared" si="20"/>
        <v>0.24132240848601069</v>
      </c>
      <c r="AJ51" s="304">
        <f t="shared" si="20"/>
        <v>0.24112755975064099</v>
      </c>
      <c r="AK51" s="304">
        <f t="shared" si="20"/>
        <v>0.24092357788664695</v>
      </c>
      <c r="AL51" s="304">
        <f t="shared" si="20"/>
        <v>0.24059002108332861</v>
      </c>
      <c r="AM51" s="304">
        <f t="shared" si="20"/>
        <v>0.24019532099364471</v>
      </c>
      <c r="AN51" s="304">
        <f t="shared" si="20"/>
        <v>0.23994032807231289</v>
      </c>
      <c r="AO51" s="304">
        <f t="shared" si="20"/>
        <v>0.23944189574237068</v>
      </c>
      <c r="AP51" s="304">
        <f t="shared" si="20"/>
        <v>0.23927907377015142</v>
      </c>
      <c r="AQ51" s="304">
        <f t="shared" si="20"/>
        <v>0.2392185449298444</v>
      </c>
      <c r="AR51" s="304">
        <f t="shared" si="20"/>
        <v>0.23893162487125716</v>
      </c>
      <c r="AS51" s="304">
        <f t="shared" si="20"/>
        <v>0.2389239890059279</v>
      </c>
      <c r="AT51" s="304">
        <f t="shared" si="20"/>
        <v>0.2389980346641728</v>
      </c>
      <c r="AU51" s="305">
        <f t="shared" si="20"/>
        <v>0.23876489651294236</v>
      </c>
      <c r="AW51" s="303">
        <f t="shared" si="21"/>
        <v>6.6051074301479995E-3</v>
      </c>
      <c r="AX51" s="303">
        <f t="shared" si="22"/>
        <v>4.592116792225015E-3</v>
      </c>
    </row>
    <row r="52" spans="1:50" x14ac:dyDescent="0.35">
      <c r="B52" s="261" t="s">
        <v>497</v>
      </c>
      <c r="C52" s="306">
        <f t="shared" ref="C52:AU56" si="23">C17/(C$2-C$3)</f>
        <v>5.6863255381612958E-2</v>
      </c>
      <c r="D52" s="306">
        <f t="shared" si="23"/>
        <v>5.7481422681503545E-2</v>
      </c>
      <c r="E52" s="306">
        <f t="shared" si="23"/>
        <v>5.6310163025055246E-2</v>
      </c>
      <c r="F52" s="306">
        <f t="shared" si="23"/>
        <v>5.582262067262013E-2</v>
      </c>
      <c r="G52" s="306">
        <f t="shared" si="23"/>
        <v>5.5352201261920933E-2</v>
      </c>
      <c r="H52" s="306">
        <f t="shared" si="23"/>
        <v>5.4911064049214628E-2</v>
      </c>
      <c r="I52" s="306">
        <f t="shared" si="23"/>
        <v>5.3528618614206352E-2</v>
      </c>
      <c r="J52" s="306">
        <f t="shared" si="23"/>
        <v>5.2441891271562208E-2</v>
      </c>
      <c r="K52" s="306">
        <f t="shared" si="23"/>
        <v>5.175309150770057E-2</v>
      </c>
      <c r="L52" s="306">
        <f t="shared" si="23"/>
        <v>5.1152205140975571E-2</v>
      </c>
      <c r="M52" s="306">
        <f t="shared" si="23"/>
        <v>5.0782450789192066E-2</v>
      </c>
      <c r="N52" s="306">
        <f t="shared" si="23"/>
        <v>5.1098086796368354E-2</v>
      </c>
      <c r="O52" s="306">
        <f t="shared" si="23"/>
        <v>5.1633752314027184E-2</v>
      </c>
      <c r="P52" s="306">
        <f t="shared" si="23"/>
        <v>5.1670521235952879E-2</v>
      </c>
      <c r="Q52" s="306">
        <f t="shared" si="23"/>
        <v>5.191947992946442E-2</v>
      </c>
      <c r="R52" s="306">
        <f t="shared" si="23"/>
        <v>5.1553123228296333E-2</v>
      </c>
      <c r="S52" s="306">
        <f t="shared" si="23"/>
        <v>5.1326948980387047E-2</v>
      </c>
      <c r="T52" s="306">
        <f t="shared" si="23"/>
        <v>5.1136454432652405E-2</v>
      </c>
      <c r="U52" s="306">
        <f t="shared" si="23"/>
        <v>5.0899658463732421E-2</v>
      </c>
      <c r="V52" s="306">
        <f t="shared" si="23"/>
        <v>5.0686048534113612E-2</v>
      </c>
      <c r="W52" s="306">
        <f t="shared" si="23"/>
        <v>5.0459764907028873E-2</v>
      </c>
      <c r="X52" s="306">
        <f t="shared" si="23"/>
        <v>5.0256727527966033E-2</v>
      </c>
      <c r="Y52" s="306">
        <f t="shared" si="23"/>
        <v>5.0086854258740696E-2</v>
      </c>
      <c r="Z52" s="306">
        <f t="shared" si="23"/>
        <v>4.9951387630396714E-2</v>
      </c>
      <c r="AA52" s="306">
        <f t="shared" si="23"/>
        <v>4.985084894338869E-2</v>
      </c>
      <c r="AB52" s="306">
        <f t="shared" si="23"/>
        <v>4.9756327295252298E-2</v>
      </c>
      <c r="AC52" s="306">
        <f t="shared" si="23"/>
        <v>4.9681259437496475E-2</v>
      </c>
      <c r="AD52" s="306">
        <f t="shared" si="23"/>
        <v>4.9626496900165226E-2</v>
      </c>
      <c r="AE52" s="306">
        <f t="shared" si="23"/>
        <v>4.959282105937101E-2</v>
      </c>
      <c r="AF52" s="306">
        <f t="shared" si="23"/>
        <v>4.9580143847170473E-2</v>
      </c>
      <c r="AG52" s="306">
        <f t="shared" si="23"/>
        <v>4.9588342431084398E-2</v>
      </c>
      <c r="AH52" s="306">
        <f t="shared" si="23"/>
        <v>4.9613641638914963E-2</v>
      </c>
      <c r="AI52" s="306">
        <f t="shared" si="23"/>
        <v>4.9648442922631777E-2</v>
      </c>
      <c r="AJ52" s="306">
        <f t="shared" si="23"/>
        <v>4.9691326260746183E-2</v>
      </c>
      <c r="AK52" s="306">
        <f t="shared" si="23"/>
        <v>4.9736786955072207E-2</v>
      </c>
      <c r="AL52" s="306">
        <f t="shared" si="23"/>
        <v>4.9820954644549893E-2</v>
      </c>
      <c r="AM52" s="306">
        <f t="shared" si="23"/>
        <v>4.989736430059704E-2</v>
      </c>
      <c r="AN52" s="306">
        <f t="shared" si="23"/>
        <v>4.9988177874108475E-2</v>
      </c>
      <c r="AO52" s="306">
        <f t="shared" si="23"/>
        <v>5.0011779203895435E-2</v>
      </c>
      <c r="AP52" s="306">
        <f t="shared" si="23"/>
        <v>5.008439893812567E-2</v>
      </c>
      <c r="AQ52" s="306">
        <f t="shared" si="23"/>
        <v>5.0158424050822333E-2</v>
      </c>
      <c r="AR52" s="306">
        <f t="shared" si="23"/>
        <v>5.01663648193846E-2</v>
      </c>
      <c r="AS52" s="306">
        <f t="shared" si="23"/>
        <v>5.0212811097202194E-2</v>
      </c>
      <c r="AT52" s="306">
        <f t="shared" si="23"/>
        <v>5.0255128114774041E-2</v>
      </c>
      <c r="AU52" s="307">
        <f t="shared" si="23"/>
        <v>5.0221723077957379E-2</v>
      </c>
      <c r="AW52" s="303">
        <f t="shared" si="21"/>
        <v>-1.8196722925641895E-3</v>
      </c>
      <c r="AX52" s="303">
        <f t="shared" si="22"/>
        <v>-1.4487981579954998E-3</v>
      </c>
    </row>
    <row r="53" spans="1:50" x14ac:dyDescent="0.35">
      <c r="B53" s="258" t="s">
        <v>498</v>
      </c>
      <c r="C53" s="304">
        <f t="shared" si="23"/>
        <v>0.70000000001205531</v>
      </c>
      <c r="D53" s="304">
        <f t="shared" si="23"/>
        <v>0.69487541716714363</v>
      </c>
      <c r="E53" s="304">
        <f t="shared" si="23"/>
        <v>0.68834868248249925</v>
      </c>
      <c r="F53" s="304">
        <f t="shared" si="23"/>
        <v>0.68236680386208881</v>
      </c>
      <c r="G53" s="304">
        <f t="shared" si="23"/>
        <v>0.67759509685180341</v>
      </c>
      <c r="H53" s="304">
        <f t="shared" si="23"/>
        <v>0.67118395558077149</v>
      </c>
      <c r="I53" s="304">
        <f t="shared" si="23"/>
        <v>0.66313622180189724</v>
      </c>
      <c r="J53" s="304">
        <f t="shared" si="23"/>
        <v>0.65576847092540447</v>
      </c>
      <c r="K53" s="304">
        <f t="shared" si="23"/>
        <v>0.64887361138640265</v>
      </c>
      <c r="L53" s="304">
        <f t="shared" si="23"/>
        <v>0.64159113007596813</v>
      </c>
      <c r="M53" s="304">
        <f t="shared" si="23"/>
        <v>0.6448520230399114</v>
      </c>
      <c r="N53" s="304">
        <f t="shared" si="23"/>
        <v>0.64895273252573848</v>
      </c>
      <c r="O53" s="304">
        <f t="shared" si="23"/>
        <v>0.65382627674839899</v>
      </c>
      <c r="P53" s="304">
        <f t="shared" si="23"/>
        <v>0.6609938206204824</v>
      </c>
      <c r="Q53" s="304">
        <f t="shared" si="23"/>
        <v>0.66277643069382886</v>
      </c>
      <c r="R53" s="304">
        <f t="shared" si="23"/>
        <v>0.66269189424895891</v>
      </c>
      <c r="S53" s="304">
        <f t="shared" si="23"/>
        <v>0.66232401737325575</v>
      </c>
      <c r="T53" s="304">
        <f t="shared" si="23"/>
        <v>0.66187347355990822</v>
      </c>
      <c r="U53" s="304">
        <f t="shared" si="23"/>
        <v>0.66121872643054136</v>
      </c>
      <c r="V53" s="304">
        <f t="shared" si="23"/>
        <v>0.66050503293913554</v>
      </c>
      <c r="W53" s="304">
        <f t="shared" si="23"/>
        <v>0.65989213084618936</v>
      </c>
      <c r="X53" s="304">
        <f t="shared" si="23"/>
        <v>0.65935544939399526</v>
      </c>
      <c r="Y53" s="304">
        <f t="shared" si="23"/>
        <v>0.65885335888792318</v>
      </c>
      <c r="Z53" s="304">
        <f t="shared" si="23"/>
        <v>0.65848232232757664</v>
      </c>
      <c r="AA53" s="304">
        <f t="shared" si="23"/>
        <v>0.65820711034482604</v>
      </c>
      <c r="AB53" s="304">
        <f t="shared" si="23"/>
        <v>0.65790119429970673</v>
      </c>
      <c r="AC53" s="304">
        <f t="shared" si="23"/>
        <v>0.657612615312825</v>
      </c>
      <c r="AD53" s="304">
        <f t="shared" si="23"/>
        <v>0.65735655810242166</v>
      </c>
      <c r="AE53" s="304">
        <f t="shared" si="23"/>
        <v>0.65714644089912488</v>
      </c>
      <c r="AF53" s="304">
        <f t="shared" si="23"/>
        <v>0.65698953272709193</v>
      </c>
      <c r="AG53" s="304">
        <f t="shared" si="23"/>
        <v>0.65688737742451719</v>
      </c>
      <c r="AH53" s="304">
        <f t="shared" si="23"/>
        <v>0.65683784874855866</v>
      </c>
      <c r="AI53" s="304">
        <f t="shared" si="23"/>
        <v>0.65681903384992446</v>
      </c>
      <c r="AJ53" s="304">
        <f t="shared" si="23"/>
        <v>0.65682805526619148</v>
      </c>
      <c r="AK53" s="304">
        <f t="shared" si="23"/>
        <v>0.65684335474094935</v>
      </c>
      <c r="AL53" s="304">
        <f t="shared" si="23"/>
        <v>0.65700722160846237</v>
      </c>
      <c r="AM53" s="304">
        <f t="shared" si="23"/>
        <v>0.65704355017080707</v>
      </c>
      <c r="AN53" s="304">
        <f t="shared" si="23"/>
        <v>0.65735122217625808</v>
      </c>
      <c r="AO53" s="304">
        <f t="shared" si="23"/>
        <v>0.65686513162541205</v>
      </c>
      <c r="AP53" s="304">
        <f t="shared" si="23"/>
        <v>0.65714112140888914</v>
      </c>
      <c r="AQ53" s="304">
        <f t="shared" si="23"/>
        <v>0.65754652384062828</v>
      </c>
      <c r="AR53" s="304">
        <f t="shared" si="23"/>
        <v>0.65718945801474182</v>
      </c>
      <c r="AS53" s="304">
        <f t="shared" si="23"/>
        <v>0.65745064579389623</v>
      </c>
      <c r="AT53" s="304">
        <f t="shared" si="23"/>
        <v>0.65777786312672915</v>
      </c>
      <c r="AU53" s="305">
        <f t="shared" si="23"/>
        <v>0.65717323922214732</v>
      </c>
      <c r="AW53" s="303">
        <f t="shared" si="21"/>
        <v>-2.7867102756563567E-3</v>
      </c>
      <c r="AX53" s="303">
        <f t="shared" si="22"/>
        <v>-3.8205813983350767E-3</v>
      </c>
    </row>
    <row r="54" spans="1:50" x14ac:dyDescent="0.35">
      <c r="B54" s="258" t="s">
        <v>499</v>
      </c>
      <c r="C54" s="304">
        <f t="shared" si="23"/>
        <v>0.64313674466660875</v>
      </c>
      <c r="D54" s="304">
        <f t="shared" si="23"/>
        <v>0.63740418151597322</v>
      </c>
      <c r="E54" s="304">
        <f t="shared" si="23"/>
        <v>0.63205245647094421</v>
      </c>
      <c r="F54" s="304">
        <f t="shared" si="23"/>
        <v>0.62655799901847953</v>
      </c>
      <c r="G54" s="304">
        <f t="shared" si="23"/>
        <v>0.62225667787566807</v>
      </c>
      <c r="H54" s="304">
        <f t="shared" si="23"/>
        <v>0.61628661103514071</v>
      </c>
      <c r="I54" s="304">
        <f t="shared" si="23"/>
        <v>0.60962646958628808</v>
      </c>
      <c r="J54" s="304">
        <f t="shared" si="23"/>
        <v>0.60334773986727663</v>
      </c>
      <c r="K54" s="304">
        <f t="shared" si="23"/>
        <v>0.59714165574237221</v>
      </c>
      <c r="L54" s="304">
        <f t="shared" si="23"/>
        <v>0.59045982782702311</v>
      </c>
      <c r="M54" s="304">
        <f t="shared" si="23"/>
        <v>0.59409480833639594</v>
      </c>
      <c r="N54" s="304">
        <f t="shared" si="23"/>
        <v>0.59788004276562157</v>
      </c>
      <c r="O54" s="304">
        <f t="shared" si="23"/>
        <v>0.60221835513881661</v>
      </c>
      <c r="P54" s="304">
        <f t="shared" si="23"/>
        <v>0.60935234710839237</v>
      </c>
      <c r="Q54" s="304">
        <f t="shared" si="23"/>
        <v>0.61088620234695068</v>
      </c>
      <c r="R54" s="304">
        <f t="shared" si="23"/>
        <v>0.60923505006194001</v>
      </c>
      <c r="S54" s="304">
        <f t="shared" si="23"/>
        <v>0.60848602580807909</v>
      </c>
      <c r="T54" s="304">
        <f t="shared" si="23"/>
        <v>0.60762001703348978</v>
      </c>
      <c r="U54" s="304">
        <f t="shared" si="23"/>
        <v>0.60659861619900479</v>
      </c>
      <c r="V54" s="304">
        <f t="shared" si="23"/>
        <v>0.60549701744818285</v>
      </c>
      <c r="W54" s="304">
        <f t="shared" si="23"/>
        <v>0.60450994179745832</v>
      </c>
      <c r="X54" s="304">
        <f t="shared" si="23"/>
        <v>0.60357670516136452</v>
      </c>
      <c r="Y54" s="304">
        <f t="shared" si="23"/>
        <v>0.60264593260414967</v>
      </c>
      <c r="Z54" s="304">
        <f t="shared" si="23"/>
        <v>0.60181182133575006</v>
      </c>
      <c r="AA54" s="304">
        <f t="shared" si="23"/>
        <v>0.60103868583982878</v>
      </c>
      <c r="AB54" s="304">
        <f t="shared" si="23"/>
        <v>0.60023021744063687</v>
      </c>
      <c r="AC54" s="304">
        <f t="shared" si="23"/>
        <v>0.59942048848578855</v>
      </c>
      <c r="AD54" s="304">
        <f t="shared" si="23"/>
        <v>0.59862359840806534</v>
      </c>
      <c r="AE54" s="304">
        <f t="shared" si="23"/>
        <v>0.59785192035816281</v>
      </c>
      <c r="AF54" s="304">
        <f t="shared" si="23"/>
        <v>0.59711259473335465</v>
      </c>
      <c r="AG54" s="304">
        <f t="shared" si="23"/>
        <v>0.59640713911484367</v>
      </c>
      <c r="AH54" s="304">
        <f t="shared" si="23"/>
        <v>0.59573710666838753</v>
      </c>
      <c r="AI54" s="304">
        <f t="shared" si="23"/>
        <v>0.59508844765818281</v>
      </c>
      <c r="AJ54" s="304">
        <f t="shared" si="23"/>
        <v>0.59445968227795343</v>
      </c>
      <c r="AK54" s="304">
        <f t="shared" si="23"/>
        <v>0.59383511498652763</v>
      </c>
      <c r="AL54" s="304">
        <f t="shared" si="23"/>
        <v>0.5933179445566461</v>
      </c>
      <c r="AM54" s="304">
        <f t="shared" si="23"/>
        <v>0.5926841750665065</v>
      </c>
      <c r="AN54" s="304">
        <f t="shared" si="23"/>
        <v>0.59230171275134114</v>
      </c>
      <c r="AO54" s="304">
        <f t="shared" si="23"/>
        <v>0.59121169059235346</v>
      </c>
      <c r="AP54" s="304">
        <f t="shared" si="23"/>
        <v>0.59081740458753851</v>
      </c>
      <c r="AQ54" s="304">
        <f t="shared" si="23"/>
        <v>0.59054794037181502</v>
      </c>
      <c r="AR54" s="304">
        <f t="shared" si="23"/>
        <v>0.58960219468041009</v>
      </c>
      <c r="AS54" s="304">
        <f t="shared" si="23"/>
        <v>0.58922050507687573</v>
      </c>
      <c r="AT54" s="304">
        <f t="shared" si="23"/>
        <v>0.58890723942031975</v>
      </c>
      <c r="AU54" s="305">
        <f t="shared" si="23"/>
        <v>0.58776507453531635</v>
      </c>
      <c r="AW54" s="303">
        <f t="shared" si="21"/>
        <v>-8.313661268563588E-3</v>
      </c>
      <c r="AX54" s="303">
        <f t="shared" si="22"/>
        <v>-2.1587272573076022E-2</v>
      </c>
    </row>
    <row r="55" spans="1:50" x14ac:dyDescent="0.35">
      <c r="B55" s="261" t="s">
        <v>500</v>
      </c>
      <c r="C55" s="306">
        <f t="shared" si="23"/>
        <v>0.10294003690609987</v>
      </c>
      <c r="D55" s="306">
        <f t="shared" si="23"/>
        <v>0.10982239304021381</v>
      </c>
      <c r="E55" s="306">
        <f t="shared" si="23"/>
        <v>0.11139618960657958</v>
      </c>
      <c r="F55" s="306">
        <f t="shared" si="23"/>
        <v>0.11433897473007223</v>
      </c>
      <c r="G55" s="306">
        <f t="shared" si="23"/>
        <v>0.11583294028403374</v>
      </c>
      <c r="H55" s="306">
        <f t="shared" si="23"/>
        <v>0.11979553844953472</v>
      </c>
      <c r="I55" s="306">
        <f t="shared" si="23"/>
        <v>0.12092413514775263</v>
      </c>
      <c r="J55" s="306">
        <f t="shared" si="23"/>
        <v>0.12212889866582574</v>
      </c>
      <c r="K55" s="306">
        <f t="shared" si="23"/>
        <v>0.12450472066360919</v>
      </c>
      <c r="L55" s="306">
        <f t="shared" si="23"/>
        <v>0.12867347620646633</v>
      </c>
      <c r="M55" s="306">
        <f t="shared" si="23"/>
        <v>0.12201818475242118</v>
      </c>
      <c r="N55" s="306">
        <f t="shared" si="23"/>
        <v>0.11821676419943619</v>
      </c>
      <c r="O55" s="306">
        <f t="shared" si="23"/>
        <v>0.11467594967237209</v>
      </c>
      <c r="P55" s="306">
        <f t="shared" si="23"/>
        <v>0.10566318762568493</v>
      </c>
      <c r="Q55" s="306">
        <f t="shared" si="23"/>
        <v>0.10460521081684088</v>
      </c>
      <c r="R55" s="306">
        <f t="shared" si="23"/>
        <v>0.10345205032632403</v>
      </c>
      <c r="S55" s="306">
        <f t="shared" si="23"/>
        <v>0.10294216241999571</v>
      </c>
      <c r="T55" s="306">
        <f t="shared" si="23"/>
        <v>0.10273919133413834</v>
      </c>
      <c r="U55" s="306">
        <f t="shared" si="23"/>
        <v>0.10259614342227104</v>
      </c>
      <c r="V55" s="306">
        <f t="shared" si="23"/>
        <v>0.10264949415179003</v>
      </c>
      <c r="W55" s="306">
        <f t="shared" si="23"/>
        <v>0.10245701881074003</v>
      </c>
      <c r="X55" s="306">
        <f t="shared" si="23"/>
        <v>0.10220892449480702</v>
      </c>
      <c r="Y55" s="306">
        <f t="shared" si="23"/>
        <v>0.1020281879418337</v>
      </c>
      <c r="Z55" s="306">
        <f t="shared" si="23"/>
        <v>0.10181865631843698</v>
      </c>
      <c r="AA55" s="306">
        <f t="shared" si="23"/>
        <v>0.10164194798549743</v>
      </c>
      <c r="AB55" s="306">
        <f t="shared" si="23"/>
        <v>0.10152343272587071</v>
      </c>
      <c r="AC55" s="306">
        <f t="shared" si="23"/>
        <v>0.10147190630425745</v>
      </c>
      <c r="AD55" s="306">
        <f t="shared" si="23"/>
        <v>0.10147749638886948</v>
      </c>
      <c r="AE55" s="306">
        <f t="shared" si="23"/>
        <v>0.10153346632707907</v>
      </c>
      <c r="AF55" s="306">
        <f t="shared" si="23"/>
        <v>0.10163480825934323</v>
      </c>
      <c r="AG55" s="306">
        <f t="shared" si="23"/>
        <v>0.10178375836801312</v>
      </c>
      <c r="AH55" s="306">
        <f t="shared" si="23"/>
        <v>0.10196461142301119</v>
      </c>
      <c r="AI55" s="306">
        <f t="shared" si="23"/>
        <v>0.10216131718809163</v>
      </c>
      <c r="AJ55" s="306">
        <f t="shared" si="23"/>
        <v>0.10237290974413452</v>
      </c>
      <c r="AK55" s="306">
        <f t="shared" si="23"/>
        <v>0.10258813951495462</v>
      </c>
      <c r="AL55" s="306">
        <f t="shared" si="23"/>
        <v>0.1028271615023446</v>
      </c>
      <c r="AM55" s="306">
        <f t="shared" si="23"/>
        <v>0.10302469895492657</v>
      </c>
      <c r="AN55" s="306">
        <f t="shared" si="23"/>
        <v>0.10324154619955568</v>
      </c>
      <c r="AO55" s="306">
        <f t="shared" si="23"/>
        <v>0.10332040634623578</v>
      </c>
      <c r="AP55" s="306">
        <f t="shared" si="23"/>
        <v>0.10350638545930903</v>
      </c>
      <c r="AQ55" s="306">
        <f t="shared" si="23"/>
        <v>0.10370672363821351</v>
      </c>
      <c r="AR55" s="306">
        <f t="shared" si="23"/>
        <v>0.10378356631166101</v>
      </c>
      <c r="AS55" s="306">
        <f t="shared" si="23"/>
        <v>0.10395175368966175</v>
      </c>
      <c r="AT55" s="306">
        <f t="shared" si="23"/>
        <v>0.1041220056685693</v>
      </c>
      <c r="AU55" s="307">
        <f t="shared" si="23"/>
        <v>0.1041483841389878</v>
      </c>
      <c r="AW55" s="303">
        <f t="shared" si="21"/>
        <v>-4.0212396401874961E-3</v>
      </c>
      <c r="AX55" s="303">
        <f t="shared" si="22"/>
        <v>-1.5148034866971222E-3</v>
      </c>
    </row>
    <row r="56" spans="1:50" x14ac:dyDescent="0.35">
      <c r="B56" s="249" t="s">
        <v>501</v>
      </c>
      <c r="C56" s="308">
        <f t="shared" si="23"/>
        <v>0.84019670780873057</v>
      </c>
      <c r="D56" s="308">
        <f t="shared" si="23"/>
        <v>0.83288972133900496</v>
      </c>
      <c r="E56" s="308">
        <f t="shared" si="23"/>
        <v>0.83249906619560921</v>
      </c>
      <c r="F56" s="308">
        <f t="shared" si="23"/>
        <v>0.83005178692608905</v>
      </c>
      <c r="G56" s="308">
        <f t="shared" si="23"/>
        <v>0.82903154262379142</v>
      </c>
      <c r="H56" s="308">
        <f t="shared" si="23"/>
        <v>0.82553201758030315</v>
      </c>
      <c r="I56" s="308">
        <f t="shared" si="23"/>
        <v>0.82581761883850779</v>
      </c>
      <c r="J56" s="308">
        <f t="shared" si="23"/>
        <v>0.8257205931226963</v>
      </c>
      <c r="K56" s="308">
        <f t="shared" si="23"/>
        <v>0.82403898995822322</v>
      </c>
      <c r="L56" s="308">
        <f t="shared" si="23"/>
        <v>0.82049178031730219</v>
      </c>
      <c r="M56" s="308">
        <f t="shared" si="23"/>
        <v>0.82770942563811711</v>
      </c>
      <c r="N56" s="308">
        <f t="shared" si="23"/>
        <v>0.83122651147008875</v>
      </c>
      <c r="O56" s="308">
        <f t="shared" si="23"/>
        <v>0.83424857167647148</v>
      </c>
      <c r="P56" s="308">
        <f t="shared" si="23"/>
        <v>0.84352512682910974</v>
      </c>
      <c r="Q56" s="308">
        <f t="shared" si="23"/>
        <v>0.84433173452317589</v>
      </c>
      <c r="R56" s="308">
        <f t="shared" si="23"/>
        <v>0.84392820109863154</v>
      </c>
      <c r="S56" s="308">
        <f t="shared" si="23"/>
        <v>0.84406056526302553</v>
      </c>
      <c r="T56" s="308">
        <f t="shared" si="23"/>
        <v>0.84385000254059872</v>
      </c>
      <c r="U56" s="308">
        <f t="shared" si="23"/>
        <v>0.84362506478829624</v>
      </c>
      <c r="V56" s="308">
        <f t="shared" si="23"/>
        <v>0.84317255715244732</v>
      </c>
      <c r="W56" s="308">
        <f t="shared" si="23"/>
        <v>0.84296768899165864</v>
      </c>
      <c r="X56" s="308">
        <f t="shared" si="23"/>
        <v>0.84278375351434365</v>
      </c>
      <c r="Y56" s="308">
        <f t="shared" si="23"/>
        <v>0.84249069256442555</v>
      </c>
      <c r="Z56" s="308">
        <f t="shared" si="23"/>
        <v>0.84218730794791397</v>
      </c>
      <c r="AA56" s="308">
        <f t="shared" si="23"/>
        <v>0.84181657299069412</v>
      </c>
      <c r="AB56" s="308">
        <f t="shared" si="23"/>
        <v>0.84137414727385917</v>
      </c>
      <c r="AC56" s="308">
        <f t="shared" si="23"/>
        <v>0.84083819832727003</v>
      </c>
      <c r="AD56" s="308">
        <f t="shared" si="23"/>
        <v>0.84022410901089295</v>
      </c>
      <c r="AE56" s="308">
        <f t="shared" si="23"/>
        <v>0.83954625131578264</v>
      </c>
      <c r="AF56" s="308">
        <f t="shared" si="23"/>
        <v>0.83881699800555487</v>
      </c>
      <c r="AG56" s="308">
        <f t="shared" si="23"/>
        <v>0.8380369858304656</v>
      </c>
      <c r="AH56" s="308">
        <f t="shared" si="23"/>
        <v>0.83722872083645627</v>
      </c>
      <c r="AI56" s="308">
        <f t="shared" si="23"/>
        <v>0.83641085614419364</v>
      </c>
      <c r="AJ56" s="308">
        <f t="shared" si="23"/>
        <v>0.83558724202859436</v>
      </c>
      <c r="AK56" s="308">
        <f t="shared" si="23"/>
        <v>0.83475869287317461</v>
      </c>
      <c r="AL56" s="308">
        <f t="shared" si="23"/>
        <v>0.83390796563997471</v>
      </c>
      <c r="AM56" s="308">
        <f t="shared" si="23"/>
        <v>0.83287949606015121</v>
      </c>
      <c r="AN56" s="308">
        <f t="shared" si="23"/>
        <v>0.83224204082365405</v>
      </c>
      <c r="AO56" s="308">
        <f t="shared" si="23"/>
        <v>0.83065358633472419</v>
      </c>
      <c r="AP56" s="308">
        <f t="shared" si="23"/>
        <v>0.83009647835768996</v>
      </c>
      <c r="AQ56" s="308">
        <f t="shared" si="23"/>
        <v>0.82976648530165942</v>
      </c>
      <c r="AR56" s="308">
        <f t="shared" si="23"/>
        <v>0.82853381955166716</v>
      </c>
      <c r="AS56" s="308">
        <f t="shared" si="23"/>
        <v>0.82814449408280366</v>
      </c>
      <c r="AT56" s="308">
        <f t="shared" si="23"/>
        <v>0.82790527408449255</v>
      </c>
      <c r="AU56" s="309">
        <f t="shared" si="23"/>
        <v>0.82652997104825876</v>
      </c>
      <c r="AW56" s="310">
        <f>AA56-P56</f>
        <v>-1.7085538384156163E-3</v>
      </c>
      <c r="AX56" s="310">
        <f>AU56-P56</f>
        <v>-1.6995155780850979E-2</v>
      </c>
    </row>
    <row r="57" spans="1:50" x14ac:dyDescent="0.3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3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3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3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35">
      <c r="B61" s="254" t="s">
        <v>495</v>
      </c>
      <c r="C61" s="301">
        <f t="shared" ref="C61:AU66" si="24">C39-C50</f>
        <v>0</v>
      </c>
      <c r="D61" s="301">
        <f t="shared" si="24"/>
        <v>0</v>
      </c>
      <c r="E61" s="301">
        <f t="shared" si="24"/>
        <v>0</v>
      </c>
      <c r="F61" s="301">
        <f t="shared" si="24"/>
        <v>0</v>
      </c>
      <c r="G61" s="301">
        <f t="shared" si="24"/>
        <v>0</v>
      </c>
      <c r="H61" s="301">
        <f t="shared" si="24"/>
        <v>0</v>
      </c>
      <c r="I61" s="301">
        <f t="shared" si="24"/>
        <v>0</v>
      </c>
      <c r="J61" s="301">
        <f t="shared" si="24"/>
        <v>0</v>
      </c>
      <c r="K61" s="301">
        <f t="shared" si="24"/>
        <v>0</v>
      </c>
      <c r="L61" s="301">
        <f t="shared" si="24"/>
        <v>0</v>
      </c>
      <c r="M61" s="301">
        <f t="shared" si="24"/>
        <v>0</v>
      </c>
      <c r="N61" s="301">
        <f t="shared" si="24"/>
        <v>0</v>
      </c>
      <c r="O61" s="301">
        <f t="shared" si="24"/>
        <v>0</v>
      </c>
      <c r="P61" s="301">
        <f t="shared" si="24"/>
        <v>0</v>
      </c>
      <c r="Q61" s="301">
        <f t="shared" si="24"/>
        <v>0</v>
      </c>
      <c r="R61" s="301">
        <f t="shared" si="24"/>
        <v>0</v>
      </c>
      <c r="S61" s="301">
        <f t="shared" si="24"/>
        <v>0</v>
      </c>
      <c r="T61" s="301">
        <f t="shared" si="24"/>
        <v>0</v>
      </c>
      <c r="U61" s="301">
        <f t="shared" si="24"/>
        <v>1.4878885249980378E-6</v>
      </c>
      <c r="V61" s="301">
        <f t="shared" si="24"/>
        <v>5.6718436623470758E-6</v>
      </c>
      <c r="W61" s="301">
        <f t="shared" si="24"/>
        <v>1.3486995902201038E-5</v>
      </c>
      <c r="X61" s="301">
        <f t="shared" si="24"/>
        <v>2.4978030663258544E-5</v>
      </c>
      <c r="Y61" s="301">
        <f t="shared" si="24"/>
        <v>3.9559843188929911E-5</v>
      </c>
      <c r="Z61" s="301">
        <f t="shared" si="24"/>
        <v>5.6015560818190036E-5</v>
      </c>
      <c r="AA61" s="301">
        <f t="shared" si="24"/>
        <v>7.2985359679644812E-5</v>
      </c>
      <c r="AB61" s="301">
        <f t="shared" si="24"/>
        <v>9.1827788289478018E-5</v>
      </c>
      <c r="AC61" s="301">
        <f t="shared" si="24"/>
        <v>1.1386974800031702E-4</v>
      </c>
      <c r="AD61" s="301">
        <f t="shared" si="24"/>
        <v>1.3808277608390318E-4</v>
      </c>
      <c r="AE61" s="301">
        <f t="shared" si="24"/>
        <v>1.6237475105090882E-4</v>
      </c>
      <c r="AF61" s="301">
        <f t="shared" si="24"/>
        <v>1.8462475538338907E-4</v>
      </c>
      <c r="AG61" s="301">
        <f t="shared" si="24"/>
        <v>2.0361884596131752E-4</v>
      </c>
      <c r="AH61" s="301">
        <f t="shared" si="24"/>
        <v>2.1865169298718179E-4</v>
      </c>
      <c r="AI61" s="301">
        <f t="shared" si="24"/>
        <v>2.3001502182312672E-4</v>
      </c>
      <c r="AJ61" s="301">
        <f t="shared" si="24"/>
        <v>2.3819367333577368E-4</v>
      </c>
      <c r="AK61" s="301">
        <f t="shared" si="24"/>
        <v>2.449610108456457E-4</v>
      </c>
      <c r="AL61" s="301">
        <f t="shared" si="24"/>
        <v>2.4595438226349131E-4</v>
      </c>
      <c r="AM61" s="301">
        <f t="shared" si="24"/>
        <v>2.7131437052857477E-4</v>
      </c>
      <c r="AN61" s="301">
        <f t="shared" si="24"/>
        <v>2.7437630781568245E-4</v>
      </c>
      <c r="AO61" s="301">
        <f t="shared" si="24"/>
        <v>3.6054205436697462E-4</v>
      </c>
      <c r="AP61" s="301">
        <f t="shared" si="24"/>
        <v>4.7735839802831581E-4</v>
      </c>
      <c r="AQ61" s="301">
        <f t="shared" si="24"/>
        <v>3.7636688954467701E-4</v>
      </c>
      <c r="AR61" s="301">
        <f t="shared" si="24"/>
        <v>3.7176998689042451E-4</v>
      </c>
      <c r="AS61" s="301">
        <f t="shared" si="24"/>
        <v>4.2738750753157362E-4</v>
      </c>
      <c r="AT61" s="301">
        <f t="shared" si="24"/>
        <v>3.0560782274929865E-4</v>
      </c>
      <c r="AU61" s="302">
        <f t="shared" si="24"/>
        <v>3.2157715861941272E-4</v>
      </c>
      <c r="AV61" s="268"/>
    </row>
    <row r="62" spans="1:50" x14ac:dyDescent="0.35">
      <c r="B62" s="258" t="s">
        <v>496</v>
      </c>
      <c r="C62" s="304">
        <f t="shared" si="24"/>
        <v>0</v>
      </c>
      <c r="D62" s="304">
        <f t="shared" si="24"/>
        <v>0</v>
      </c>
      <c r="E62" s="304">
        <f t="shared" si="24"/>
        <v>0</v>
      </c>
      <c r="F62" s="304">
        <f t="shared" si="24"/>
        <v>0</v>
      </c>
      <c r="G62" s="304">
        <f t="shared" si="24"/>
        <v>0</v>
      </c>
      <c r="H62" s="304">
        <f t="shared" si="24"/>
        <v>0</v>
      </c>
      <c r="I62" s="304">
        <f t="shared" si="24"/>
        <v>0</v>
      </c>
      <c r="J62" s="304">
        <f t="shared" si="24"/>
        <v>0</v>
      </c>
      <c r="K62" s="304">
        <f t="shared" si="24"/>
        <v>0</v>
      </c>
      <c r="L62" s="304">
        <f t="shared" si="24"/>
        <v>0</v>
      </c>
      <c r="M62" s="304">
        <f t="shared" si="24"/>
        <v>0</v>
      </c>
      <c r="N62" s="304">
        <f t="shared" si="24"/>
        <v>0</v>
      </c>
      <c r="O62" s="304">
        <f t="shared" si="24"/>
        <v>0</v>
      </c>
      <c r="P62" s="304">
        <f t="shared" si="24"/>
        <v>0</v>
      </c>
      <c r="Q62" s="304">
        <f t="shared" si="24"/>
        <v>0</v>
      </c>
      <c r="R62" s="304">
        <f t="shared" si="24"/>
        <v>0</v>
      </c>
      <c r="S62" s="304">
        <f t="shared" si="24"/>
        <v>0</v>
      </c>
      <c r="T62" s="304">
        <f t="shared" si="24"/>
        <v>0</v>
      </c>
      <c r="U62" s="304">
        <f t="shared" si="24"/>
        <v>1.4626592692856821E-6</v>
      </c>
      <c r="V62" s="304">
        <f t="shared" si="24"/>
        <v>4.5875246356685828E-6</v>
      </c>
      <c r="W62" s="304">
        <f t="shared" si="24"/>
        <v>1.0336141940125998E-5</v>
      </c>
      <c r="X62" s="304">
        <f t="shared" si="24"/>
        <v>1.9146177782564111E-5</v>
      </c>
      <c r="Y62" s="304">
        <f t="shared" si="24"/>
        <v>3.1263974649919923E-5</v>
      </c>
      <c r="Z62" s="304">
        <f t="shared" si="24"/>
        <v>4.6310060841658895E-5</v>
      </c>
      <c r="AA62" s="304">
        <f t="shared" si="24"/>
        <v>6.358164235981123E-5</v>
      </c>
      <c r="AB62" s="304">
        <f t="shared" si="24"/>
        <v>8.2489369141430791E-5</v>
      </c>
      <c r="AC62" s="304">
        <f t="shared" si="24"/>
        <v>1.0559984735680761E-4</v>
      </c>
      <c r="AD62" s="304">
        <f t="shared" si="24"/>
        <v>1.329147018503396E-4</v>
      </c>
      <c r="AE62" s="304">
        <f t="shared" si="24"/>
        <v>1.6332802800081425E-4</v>
      </c>
      <c r="AF62" s="304">
        <f t="shared" si="24"/>
        <v>1.9527200756597196E-4</v>
      </c>
      <c r="AG62" s="304">
        <f t="shared" si="24"/>
        <v>2.272423287377201E-4</v>
      </c>
      <c r="AH62" s="304">
        <f t="shared" si="24"/>
        <v>2.5864161456534696E-4</v>
      </c>
      <c r="AI62" s="304">
        <f t="shared" si="24"/>
        <v>2.8819626094109263E-4</v>
      </c>
      <c r="AJ62" s="304">
        <f t="shared" si="24"/>
        <v>3.1691741860839784E-4</v>
      </c>
      <c r="AK62" s="304">
        <f t="shared" si="24"/>
        <v>3.4300186005414846E-4</v>
      </c>
      <c r="AL62" s="304">
        <f t="shared" si="24"/>
        <v>3.7142201089915283E-4</v>
      </c>
      <c r="AM62" s="304">
        <f t="shared" si="24"/>
        <v>3.7667167221641651E-4</v>
      </c>
      <c r="AN62" s="304">
        <f t="shared" si="24"/>
        <v>4.6627648395380916E-4</v>
      </c>
      <c r="AO62" s="304">
        <f t="shared" si="24"/>
        <v>3.7424334238236878E-4</v>
      </c>
      <c r="AP62" s="304">
        <f t="shared" si="24"/>
        <v>6.7311406957593078E-4</v>
      </c>
      <c r="AQ62" s="304">
        <f t="shared" si="24"/>
        <v>6.4928346216053257E-4</v>
      </c>
      <c r="AR62" s="304">
        <f t="shared" si="24"/>
        <v>4.9616997186233136E-4</v>
      </c>
      <c r="AS62" s="304">
        <f t="shared" si="24"/>
        <v>7.2502589482198454E-4</v>
      </c>
      <c r="AT62" s="304">
        <f t="shared" si="24"/>
        <v>6.7752260320058655E-4</v>
      </c>
      <c r="AU62" s="305">
        <f t="shared" si="24"/>
        <v>4.9766644933316173E-4</v>
      </c>
      <c r="AV62" s="268"/>
    </row>
    <row r="63" spans="1:50" x14ac:dyDescent="0.35">
      <c r="B63" s="261" t="s">
        <v>497</v>
      </c>
      <c r="C63" s="306">
        <f t="shared" si="24"/>
        <v>0</v>
      </c>
      <c r="D63" s="306">
        <f t="shared" si="24"/>
        <v>0</v>
      </c>
      <c r="E63" s="306">
        <f t="shared" si="24"/>
        <v>0</v>
      </c>
      <c r="F63" s="306">
        <f t="shared" si="24"/>
        <v>0</v>
      </c>
      <c r="G63" s="306">
        <f t="shared" si="24"/>
        <v>0</v>
      </c>
      <c r="H63" s="306">
        <f t="shared" si="24"/>
        <v>0</v>
      </c>
      <c r="I63" s="306">
        <f t="shared" si="24"/>
        <v>0</v>
      </c>
      <c r="J63" s="306">
        <f t="shared" si="24"/>
        <v>0</v>
      </c>
      <c r="K63" s="306">
        <f t="shared" si="24"/>
        <v>0</v>
      </c>
      <c r="L63" s="306">
        <f t="shared" si="24"/>
        <v>0</v>
      </c>
      <c r="M63" s="306">
        <f t="shared" si="24"/>
        <v>0</v>
      </c>
      <c r="N63" s="306">
        <f t="shared" si="24"/>
        <v>0</v>
      </c>
      <c r="O63" s="306">
        <f t="shared" si="24"/>
        <v>0</v>
      </c>
      <c r="P63" s="306">
        <f t="shared" si="24"/>
        <v>0</v>
      </c>
      <c r="Q63" s="306">
        <f t="shared" si="24"/>
        <v>0</v>
      </c>
      <c r="R63" s="306">
        <f t="shared" si="24"/>
        <v>0</v>
      </c>
      <c r="S63" s="306">
        <f t="shared" si="24"/>
        <v>0</v>
      </c>
      <c r="T63" s="306">
        <f t="shared" si="24"/>
        <v>0</v>
      </c>
      <c r="U63" s="306">
        <f t="shared" si="24"/>
        <v>6.459418107340742E-8</v>
      </c>
      <c r="V63" s="306">
        <f t="shared" si="24"/>
        <v>7.2251733344852465E-7</v>
      </c>
      <c r="W63" s="306">
        <f t="shared" si="24"/>
        <v>2.0805190835485043E-6</v>
      </c>
      <c r="X63" s="306">
        <f t="shared" si="24"/>
        <v>4.0127756406049819E-6</v>
      </c>
      <c r="Y63" s="306">
        <f t="shared" si="24"/>
        <v>6.1416602555458555E-6</v>
      </c>
      <c r="Z63" s="306">
        <f t="shared" si="24"/>
        <v>8.0512562730603032E-6</v>
      </c>
      <c r="AA63" s="306">
        <f t="shared" si="24"/>
        <v>9.3563394115009357E-6</v>
      </c>
      <c r="AB63" s="306">
        <f t="shared" si="24"/>
        <v>1.1133146860367593E-5</v>
      </c>
      <c r="AC63" s="306">
        <f t="shared" si="24"/>
        <v>1.2725536013925842E-5</v>
      </c>
      <c r="AD63" s="306">
        <f t="shared" si="24"/>
        <v>1.3449355404600294E-5</v>
      </c>
      <c r="AE63" s="306">
        <f t="shared" si="24"/>
        <v>1.2642086748587689E-5</v>
      </c>
      <c r="AF63" s="306">
        <f t="shared" si="24"/>
        <v>9.8646917557551617E-6</v>
      </c>
      <c r="AG63" s="306">
        <f t="shared" si="24"/>
        <v>5.141572664409122E-6</v>
      </c>
      <c r="AH63" s="306">
        <f t="shared" si="24"/>
        <v>-1.7110022779501244E-6</v>
      </c>
      <c r="AI63" s="306">
        <f t="shared" si="24"/>
        <v>-9.8718039657844092E-6</v>
      </c>
      <c r="AJ63" s="306">
        <f t="shared" si="24"/>
        <v>-1.968168807195414E-5</v>
      </c>
      <c r="AK63" s="306">
        <f t="shared" si="24"/>
        <v>-2.9070317311495619E-5</v>
      </c>
      <c r="AL63" s="306">
        <f t="shared" si="24"/>
        <v>-4.3347300415226553E-5</v>
      </c>
      <c r="AM63" s="306">
        <f t="shared" si="24"/>
        <v>-2.9186645843747028E-5</v>
      </c>
      <c r="AN63" s="306">
        <f t="shared" si="24"/>
        <v>-7.6883197077763643E-5</v>
      </c>
      <c r="AO63" s="306">
        <f t="shared" si="24"/>
        <v>3.419041119634425E-5</v>
      </c>
      <c r="AP63" s="306">
        <f t="shared" si="24"/>
        <v>-6.0846162412087068E-5</v>
      </c>
      <c r="AQ63" s="306">
        <f t="shared" si="24"/>
        <v>-1.1349021084371136E-4</v>
      </c>
      <c r="AR63" s="306">
        <f t="shared" si="24"/>
        <v>-2.4447406988613307E-5</v>
      </c>
      <c r="AS63" s="306">
        <f t="shared" si="24"/>
        <v>-1.1740263585054839E-4</v>
      </c>
      <c r="AT63" s="306">
        <f t="shared" si="24"/>
        <v>-1.6729555205916707E-4</v>
      </c>
      <c r="AU63" s="307">
        <f t="shared" si="24"/>
        <v>-4.6733317175411127E-5</v>
      </c>
      <c r="AV63" s="268"/>
    </row>
    <row r="64" spans="1:50" x14ac:dyDescent="0.35">
      <c r="B64" s="258" t="s">
        <v>498</v>
      </c>
      <c r="C64" s="304">
        <f t="shared" si="24"/>
        <v>0</v>
      </c>
      <c r="D64" s="304">
        <f t="shared" si="24"/>
        <v>0</v>
      </c>
      <c r="E64" s="304">
        <f t="shared" si="24"/>
        <v>0</v>
      </c>
      <c r="F64" s="304">
        <f t="shared" si="24"/>
        <v>0</v>
      </c>
      <c r="G64" s="304">
        <f t="shared" si="24"/>
        <v>0</v>
      </c>
      <c r="H64" s="304">
        <f t="shared" si="24"/>
        <v>0</v>
      </c>
      <c r="I64" s="304">
        <f t="shared" si="24"/>
        <v>0</v>
      </c>
      <c r="J64" s="304">
        <f t="shared" si="24"/>
        <v>0</v>
      </c>
      <c r="K64" s="304">
        <f t="shared" si="24"/>
        <v>0</v>
      </c>
      <c r="L64" s="304">
        <f t="shared" si="24"/>
        <v>0</v>
      </c>
      <c r="M64" s="304">
        <f t="shared" si="24"/>
        <v>0</v>
      </c>
      <c r="N64" s="304">
        <f t="shared" si="24"/>
        <v>0</v>
      </c>
      <c r="O64" s="304">
        <f t="shared" si="24"/>
        <v>0</v>
      </c>
      <c r="P64" s="304">
        <f t="shared" si="24"/>
        <v>0</v>
      </c>
      <c r="Q64" s="304">
        <f t="shared" si="24"/>
        <v>0</v>
      </c>
      <c r="R64" s="304">
        <f t="shared" si="24"/>
        <v>0</v>
      </c>
      <c r="S64" s="304">
        <f t="shared" si="24"/>
        <v>0</v>
      </c>
      <c r="T64" s="304">
        <f t="shared" si="24"/>
        <v>0</v>
      </c>
      <c r="U64" s="304">
        <f t="shared" si="24"/>
        <v>2.2781926833914667E-6</v>
      </c>
      <c r="V64" s="304">
        <f t="shared" si="24"/>
        <v>1.1269215114739772E-5</v>
      </c>
      <c r="W64" s="304">
        <f t="shared" si="24"/>
        <v>2.9045604751809506E-5</v>
      </c>
      <c r="X64" s="304">
        <f t="shared" si="24"/>
        <v>5.5384571543193317E-5</v>
      </c>
      <c r="Y64" s="304">
        <f t="shared" si="24"/>
        <v>8.776039592384155E-5</v>
      </c>
      <c r="Z64" s="304">
        <f t="shared" si="24"/>
        <v>1.2259818130921918E-4</v>
      </c>
      <c r="AA64" s="304">
        <f t="shared" si="24"/>
        <v>1.5612697331057745E-4</v>
      </c>
      <c r="AB64" s="304">
        <f t="shared" si="24"/>
        <v>1.9654912736233321E-4</v>
      </c>
      <c r="AC64" s="304">
        <f t="shared" si="24"/>
        <v>2.4148455553441028E-4</v>
      </c>
      <c r="AD64" s="304">
        <f t="shared" si="24"/>
        <v>2.854265847355153E-4</v>
      </c>
      <c r="AE64" s="304">
        <f t="shared" si="24"/>
        <v>3.2183709886002276E-4</v>
      </c>
      <c r="AF64" s="304">
        <f t="shared" si="24"/>
        <v>3.4539239121933463E-4</v>
      </c>
      <c r="AG64" s="304">
        <f t="shared" si="24"/>
        <v>3.5445828128721768E-4</v>
      </c>
      <c r="AH64" s="304">
        <f t="shared" si="24"/>
        <v>3.466370922777795E-4</v>
      </c>
      <c r="AI64" s="304">
        <f t="shared" si="24"/>
        <v>3.2690455916850603E-4</v>
      </c>
      <c r="AJ64" s="304">
        <f t="shared" si="24"/>
        <v>2.9329889702833789E-4</v>
      </c>
      <c r="AK64" s="304">
        <f t="shared" si="24"/>
        <v>2.6032370632400603E-4</v>
      </c>
      <c r="AL64" s="304">
        <f t="shared" si="24"/>
        <v>1.9025627867863548E-4</v>
      </c>
      <c r="AM64" s="304">
        <f t="shared" si="24"/>
        <v>3.2569182230934857E-4</v>
      </c>
      <c r="AN64" s="304">
        <f t="shared" si="24"/>
        <v>5.3368177154955454E-5</v>
      </c>
      <c r="AO64" s="304">
        <f t="shared" si="24"/>
        <v>8.7210353304734145E-4</v>
      </c>
      <c r="AP64" s="304">
        <f t="shared" si="24"/>
        <v>4.5641961471021286E-4</v>
      </c>
      <c r="AQ64" s="304">
        <f t="shared" si="24"/>
        <v>1.2722638717321821E-5</v>
      </c>
      <c r="AR64" s="304">
        <f t="shared" si="24"/>
        <v>5.8407122285286661E-4</v>
      </c>
      <c r="AS64" s="304">
        <f t="shared" si="24"/>
        <v>1.0721589563233991E-4</v>
      </c>
      <c r="AT64" s="304">
        <f t="shared" si="24"/>
        <v>-3.4184226764022441E-4</v>
      </c>
      <c r="AU64" s="305">
        <f t="shared" si="24"/>
        <v>4.5310743692095201E-4</v>
      </c>
      <c r="AV64" s="268"/>
    </row>
    <row r="65" spans="2:48" x14ac:dyDescent="0.35">
      <c r="B65" s="258" t="s">
        <v>499</v>
      </c>
      <c r="C65" s="304">
        <f t="shared" si="24"/>
        <v>0</v>
      </c>
      <c r="D65" s="304">
        <f t="shared" si="24"/>
        <v>0</v>
      </c>
      <c r="E65" s="304">
        <f t="shared" si="24"/>
        <v>0</v>
      </c>
      <c r="F65" s="304">
        <f t="shared" si="24"/>
        <v>0</v>
      </c>
      <c r="G65" s="304">
        <f t="shared" si="24"/>
        <v>0</v>
      </c>
      <c r="H65" s="304">
        <f t="shared" si="24"/>
        <v>0</v>
      </c>
      <c r="I65" s="304">
        <f t="shared" si="24"/>
        <v>0</v>
      </c>
      <c r="J65" s="304">
        <f t="shared" si="24"/>
        <v>0</v>
      </c>
      <c r="K65" s="304">
        <f t="shared" si="24"/>
        <v>0</v>
      </c>
      <c r="L65" s="304">
        <f t="shared" si="24"/>
        <v>0</v>
      </c>
      <c r="M65" s="304">
        <f t="shared" si="24"/>
        <v>0</v>
      </c>
      <c r="N65" s="304">
        <f t="shared" si="24"/>
        <v>0</v>
      </c>
      <c r="O65" s="304">
        <f t="shared" si="24"/>
        <v>0</v>
      </c>
      <c r="P65" s="304">
        <f t="shared" si="24"/>
        <v>0</v>
      </c>
      <c r="Q65" s="304">
        <f t="shared" si="24"/>
        <v>0</v>
      </c>
      <c r="R65" s="304">
        <f t="shared" si="24"/>
        <v>0</v>
      </c>
      <c r="S65" s="304">
        <f t="shared" si="24"/>
        <v>0</v>
      </c>
      <c r="T65" s="304">
        <f t="shared" si="24"/>
        <v>0</v>
      </c>
      <c r="U65" s="304">
        <f t="shared" si="24"/>
        <v>2.2011387110776326E-6</v>
      </c>
      <c r="V65" s="304">
        <f t="shared" si="24"/>
        <v>1.0473293371560111E-5</v>
      </c>
      <c r="W65" s="304">
        <f t="shared" si="24"/>
        <v>2.6748643722984689E-5</v>
      </c>
      <c r="X65" s="304">
        <f t="shared" si="24"/>
        <v>5.090808878205344E-5</v>
      </c>
      <c r="Y65" s="304">
        <f t="shared" si="24"/>
        <v>8.0804067015605163E-5</v>
      </c>
      <c r="Z65" s="304">
        <f t="shared" si="24"/>
        <v>1.1329691808825704E-4</v>
      </c>
      <c r="AA65" s="304">
        <f t="shared" si="24"/>
        <v>1.4503557659695243E-4</v>
      </c>
      <c r="AB65" s="304">
        <f t="shared" si="24"/>
        <v>1.8305030365306507E-4</v>
      </c>
      <c r="AC65" s="304">
        <f t="shared" si="24"/>
        <v>2.2562926163305352E-4</v>
      </c>
      <c r="AD65" s="304">
        <f t="shared" si="24"/>
        <v>2.6801264973941308E-4</v>
      </c>
      <c r="AE65" s="304">
        <f t="shared" si="24"/>
        <v>3.0442303036937179E-4</v>
      </c>
      <c r="AF65" s="304">
        <f t="shared" si="24"/>
        <v>3.3007791632300165E-4</v>
      </c>
      <c r="AG65" s="304">
        <f t="shared" si="24"/>
        <v>3.4337980312748595E-4</v>
      </c>
      <c r="AH65" s="304">
        <f t="shared" si="24"/>
        <v>3.4219487903497381E-4</v>
      </c>
      <c r="AI65" s="304">
        <f t="shared" si="24"/>
        <v>3.3063284768164447E-4</v>
      </c>
      <c r="AJ65" s="304">
        <f t="shared" si="24"/>
        <v>3.0714171777546095E-4</v>
      </c>
      <c r="AK65" s="304">
        <f t="shared" si="24"/>
        <v>2.8390148739743104E-4</v>
      </c>
      <c r="AL65" s="304">
        <f t="shared" si="24"/>
        <v>2.292842775610815E-4</v>
      </c>
      <c r="AM65" s="304">
        <f t="shared" si="24"/>
        <v>3.4735899962357042E-4</v>
      </c>
      <c r="AN65" s="304">
        <f t="shared" si="24"/>
        <v>1.285657397679385E-4</v>
      </c>
      <c r="AO65" s="304">
        <f t="shared" si="24"/>
        <v>8.1674120021246743E-4</v>
      </c>
      <c r="AP65" s="304">
        <f t="shared" si="24"/>
        <v>5.0545928399314821E-4</v>
      </c>
      <c r="AQ65" s="304">
        <f t="shared" si="24"/>
        <v>1.2523209414505576E-4</v>
      </c>
      <c r="AR65" s="304">
        <f t="shared" si="24"/>
        <v>5.9236961561215384E-4</v>
      </c>
      <c r="AS65" s="304">
        <f t="shared" si="24"/>
        <v>2.2089130434876925E-4</v>
      </c>
      <c r="AT65" s="304">
        <f t="shared" si="24"/>
        <v>-1.6580464867710365E-4</v>
      </c>
      <c r="AU65" s="305">
        <f t="shared" si="24"/>
        <v>4.8565438365533176E-4</v>
      </c>
      <c r="AV65" s="268"/>
    </row>
    <row r="66" spans="2:48" x14ac:dyDescent="0.35">
      <c r="B66" s="261" t="s">
        <v>500</v>
      </c>
      <c r="C66" s="306">
        <f t="shared" si="24"/>
        <v>0</v>
      </c>
      <c r="D66" s="306">
        <f t="shared" si="24"/>
        <v>0</v>
      </c>
      <c r="E66" s="306">
        <f t="shared" si="24"/>
        <v>0</v>
      </c>
      <c r="F66" s="306">
        <f t="shared" si="24"/>
        <v>0</v>
      </c>
      <c r="G66" s="306">
        <f t="shared" si="24"/>
        <v>0</v>
      </c>
      <c r="H66" s="306">
        <f t="shared" si="24"/>
        <v>0</v>
      </c>
      <c r="I66" s="306">
        <f t="shared" si="24"/>
        <v>0</v>
      </c>
      <c r="J66" s="306">
        <f t="shared" si="24"/>
        <v>0</v>
      </c>
      <c r="K66" s="306">
        <f t="shared" si="24"/>
        <v>0</v>
      </c>
      <c r="L66" s="306">
        <f t="shared" si="24"/>
        <v>0</v>
      </c>
      <c r="M66" s="306">
        <f t="shared" si="24"/>
        <v>0</v>
      </c>
      <c r="N66" s="306">
        <f t="shared" si="24"/>
        <v>0</v>
      </c>
      <c r="O66" s="306">
        <f t="shared" si="24"/>
        <v>0</v>
      </c>
      <c r="P66" s="306">
        <f t="shared" si="24"/>
        <v>0</v>
      </c>
      <c r="Q66" s="306">
        <f t="shared" si="24"/>
        <v>0</v>
      </c>
      <c r="R66" s="306">
        <f t="shared" si="24"/>
        <v>0</v>
      </c>
      <c r="S66" s="306">
        <f t="shared" si="24"/>
        <v>0</v>
      </c>
      <c r="T66" s="306">
        <f t="shared" si="24"/>
        <v>0</v>
      </c>
      <c r="U66" s="306">
        <f t="shared" si="24"/>
        <v>3.0967317488084234E-8</v>
      </c>
      <c r="V66" s="306">
        <f t="shared" si="24"/>
        <v>1.100929250000271E-6</v>
      </c>
      <c r="W66" s="306">
        <f t="shared" si="24"/>
        <v>3.1883054065484639E-6</v>
      </c>
      <c r="X66" s="306">
        <f t="shared" si="24"/>
        <v>5.9020589713160154E-6</v>
      </c>
      <c r="Y66" s="306">
        <f t="shared" si="24"/>
        <v>8.4107851642256648E-6</v>
      </c>
      <c r="Z66" s="306">
        <f t="shared" si="24"/>
        <v>9.876484761209281E-6</v>
      </c>
      <c r="AA66" s="306">
        <f t="shared" si="24"/>
        <v>9.6352600815197142E-6</v>
      </c>
      <c r="AB66" s="306">
        <f t="shared" si="24"/>
        <v>9.6326101523269703E-6</v>
      </c>
      <c r="AC66" s="306">
        <f t="shared" si="24"/>
        <v>8.6321386392057553E-6</v>
      </c>
      <c r="AD66" s="306">
        <f t="shared" si="24"/>
        <v>5.5990536044076E-6</v>
      </c>
      <c r="AE66" s="306">
        <f t="shared" si="24"/>
        <v>-4.6224365322922178E-7</v>
      </c>
      <c r="AF66" s="306">
        <f t="shared" si="24"/>
        <v>-1.0114216819040456E-5</v>
      </c>
      <c r="AG66" s="306">
        <f t="shared" ref="AG66:AU66" si="25">AG44-AG55</f>
        <v>-2.3073302227616388E-5</v>
      </c>
      <c r="AH66" s="306">
        <f t="shared" si="25"/>
        <v>-3.9447844983525604E-5</v>
      </c>
      <c r="AI66" s="306">
        <f t="shared" si="25"/>
        <v>-5.766416626007409E-5</v>
      </c>
      <c r="AJ66" s="306">
        <f t="shared" si="25"/>
        <v>-7.8248601704786203E-5</v>
      </c>
      <c r="AK66" s="306">
        <f t="shared" si="25"/>
        <v>-9.7608444001320849E-5</v>
      </c>
      <c r="AL66" s="306">
        <f t="shared" si="25"/>
        <v>-1.2513049555562539E-4</v>
      </c>
      <c r="AM66" s="306">
        <f t="shared" si="25"/>
        <v>-1.0491055307508546E-4</v>
      </c>
      <c r="AN66" s="306">
        <f t="shared" si="25"/>
        <v>-1.9166982249071984E-4</v>
      </c>
      <c r="AO66" s="306">
        <f t="shared" si="25"/>
        <v>-1.2658868010564928E-5</v>
      </c>
      <c r="AP66" s="306">
        <f t="shared" si="25"/>
        <v>-1.9463110059908528E-4</v>
      </c>
      <c r="AQ66" s="306">
        <f t="shared" si="25"/>
        <v>-2.7213318585871116E-4</v>
      </c>
      <c r="AR66" s="306">
        <f t="shared" si="25"/>
        <v>-1.2318131250756148E-4</v>
      </c>
      <c r="AS66" s="306">
        <f t="shared" si="25"/>
        <v>-2.9634407696992049E-4</v>
      </c>
      <c r="AT66" s="306">
        <f t="shared" si="25"/>
        <v>-3.7096694685836984E-4</v>
      </c>
      <c r="AU66" s="307">
        <f t="shared" si="25"/>
        <v>-1.7461415572203598E-4</v>
      </c>
      <c r="AV66" s="268"/>
    </row>
    <row r="67" spans="2:48" x14ac:dyDescent="0.35">
      <c r="B67" s="249" t="s">
        <v>501</v>
      </c>
      <c r="C67" s="308">
        <f t="shared" ref="C67:AU67" si="26">C45-C56</f>
        <v>0</v>
      </c>
      <c r="D67" s="308">
        <f t="shared" si="26"/>
        <v>0</v>
      </c>
      <c r="E67" s="308">
        <f t="shared" si="26"/>
        <v>0</v>
      </c>
      <c r="F67" s="308">
        <f t="shared" si="26"/>
        <v>0</v>
      </c>
      <c r="G67" s="308">
        <f t="shared" si="26"/>
        <v>0</v>
      </c>
      <c r="H67" s="308">
        <f t="shared" si="26"/>
        <v>0</v>
      </c>
      <c r="I67" s="308">
        <f t="shared" si="26"/>
        <v>0</v>
      </c>
      <c r="J67" s="308">
        <f t="shared" si="26"/>
        <v>0</v>
      </c>
      <c r="K67" s="308">
        <f t="shared" si="26"/>
        <v>0</v>
      </c>
      <c r="L67" s="308">
        <f t="shared" si="26"/>
        <v>0</v>
      </c>
      <c r="M67" s="308">
        <f t="shared" si="26"/>
        <v>0</v>
      </c>
      <c r="N67" s="308">
        <f t="shared" si="26"/>
        <v>0</v>
      </c>
      <c r="O67" s="308">
        <f t="shared" si="26"/>
        <v>0</v>
      </c>
      <c r="P67" s="308">
        <f t="shared" si="26"/>
        <v>0</v>
      </c>
      <c r="Q67" s="308">
        <f t="shared" si="26"/>
        <v>0</v>
      </c>
      <c r="R67" s="308">
        <f t="shared" si="26"/>
        <v>0</v>
      </c>
      <c r="S67" s="308">
        <f t="shared" si="26"/>
        <v>0</v>
      </c>
      <c r="T67" s="308">
        <f t="shared" si="26"/>
        <v>0</v>
      </c>
      <c r="U67" s="308">
        <f t="shared" si="26"/>
        <v>3.6637979802245368E-6</v>
      </c>
      <c r="V67" s="308">
        <f t="shared" si="26"/>
        <v>1.5060818007284205E-5</v>
      </c>
      <c r="W67" s="308">
        <f t="shared" si="26"/>
        <v>3.7084785663110686E-5</v>
      </c>
      <c r="X67" s="308">
        <f t="shared" si="26"/>
        <v>7.0054266564700818E-5</v>
      </c>
      <c r="Y67" s="308">
        <f t="shared" si="26"/>
        <v>1.1206804166552509E-4</v>
      </c>
      <c r="Z67" s="308">
        <f t="shared" si="26"/>
        <v>1.5960697892991593E-4</v>
      </c>
      <c r="AA67" s="308">
        <f t="shared" si="26"/>
        <v>2.0861721895670815E-4</v>
      </c>
      <c r="AB67" s="308">
        <f t="shared" si="26"/>
        <v>2.655396727944126E-4</v>
      </c>
      <c r="AC67" s="308">
        <f t="shared" si="26"/>
        <v>3.3122910898986113E-4</v>
      </c>
      <c r="AD67" s="308">
        <f t="shared" si="26"/>
        <v>4.0092735158980819E-4</v>
      </c>
      <c r="AE67" s="308">
        <f t="shared" si="26"/>
        <v>4.6775105837015829E-4</v>
      </c>
      <c r="AF67" s="308">
        <f t="shared" si="26"/>
        <v>5.2534992388908464E-4</v>
      </c>
      <c r="AG67" s="308">
        <f t="shared" si="26"/>
        <v>5.7062213186498401E-4</v>
      </c>
      <c r="AH67" s="308">
        <f t="shared" si="26"/>
        <v>6.0083649360032076E-4</v>
      </c>
      <c r="AI67" s="308">
        <f t="shared" si="26"/>
        <v>6.1882910862265383E-4</v>
      </c>
      <c r="AJ67" s="308">
        <f t="shared" si="26"/>
        <v>6.2405913638385879E-4</v>
      </c>
      <c r="AK67" s="308">
        <f t="shared" si="26"/>
        <v>6.2690334745152398E-4</v>
      </c>
      <c r="AL67" s="308">
        <f t="shared" si="26"/>
        <v>6.0070628846020657E-4</v>
      </c>
      <c r="AM67" s="308">
        <f t="shared" si="26"/>
        <v>7.2403067183990366E-4</v>
      </c>
      <c r="AN67" s="308">
        <f t="shared" si="26"/>
        <v>5.9484222372163664E-4</v>
      </c>
      <c r="AO67" s="308">
        <f t="shared" si="26"/>
        <v>1.1909845425949195E-3</v>
      </c>
      <c r="AP67" s="308">
        <f t="shared" si="26"/>
        <v>1.178573353569079E-3</v>
      </c>
      <c r="AQ67" s="308">
        <f t="shared" si="26"/>
        <v>7.745155563054773E-4</v>
      </c>
      <c r="AR67" s="308">
        <f t="shared" si="26"/>
        <v>1.0885395874745685E-3</v>
      </c>
      <c r="AS67" s="308">
        <f t="shared" si="26"/>
        <v>9.459171991708093E-4</v>
      </c>
      <c r="AT67" s="308">
        <f t="shared" si="26"/>
        <v>5.1171795452353841E-4</v>
      </c>
      <c r="AU67" s="309">
        <f t="shared" si="26"/>
        <v>9.8332083298846573E-4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4.5" x14ac:dyDescent="0.35"/>
  <cols>
    <col min="2" max="2" width="68.54296875" customWidth="1"/>
  </cols>
  <sheetData>
    <row r="4" spans="2:2" x14ac:dyDescent="0.35">
      <c r="B4" t="str">
        <f>Résultats!B1&amp;" : Energie finale par usage et énergie primaire (Mtep)"</f>
        <v>SNBC3 : Energie finale par usage et énergie primaire (Mtep)</v>
      </c>
    </row>
    <row r="5" spans="2:2" x14ac:dyDescent="0.35">
      <c r="B5" t="str">
        <f>Résultats!B1&amp;" : Ventilation du mix énergie (Mtep)"</f>
        <v>SNBC3 : Ventilation du mix énergie (Mtep)</v>
      </c>
    </row>
    <row r="6" spans="2:2" x14ac:dyDescent="0.35">
      <c r="B6" t="str">
        <f>Résultats!B1&amp;" : Ventilation du mix electrique (%)"</f>
        <v>SNBC3 : Ventilation du mix electrique (%)</v>
      </c>
    </row>
    <row r="7" spans="2:2" x14ac:dyDescent="0.35">
      <c r="B7" t="str">
        <f>Résultats!B1&amp;" : Ventilation du mix carburant (%)"</f>
        <v>SNBC3 : Ventilation du mix carburant (%)</v>
      </c>
    </row>
    <row r="8" spans="2:2" x14ac:dyDescent="0.35">
      <c r="B8" t="str">
        <f>Résultats!B1&amp;" : Ventilation du mix gaz (%)"</f>
        <v>SNBC3 : Ventilation du mix gaz (%)</v>
      </c>
    </row>
    <row r="9" spans="2:2" x14ac:dyDescent="0.35">
      <c r="B9" t="str">
        <f>Résultats!B1&amp;" : Emissions CO2 (Mt.eqCO2)"</f>
        <v>SNBC3 : Emissions CO2 (Mt.eqCO2)</v>
      </c>
    </row>
    <row r="10" spans="2:2" x14ac:dyDescent="0.35">
      <c r="B10" t="str">
        <f>Résultats!B1&amp;" : Ventilation du parc auto (%)"</f>
        <v>SNBC3 : Ventilation du parc auto (%)</v>
      </c>
    </row>
    <row r="11" spans="2:2" x14ac:dyDescent="0.3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2023-08-11T15:11:30Z</dcterms:modified>
</cp:coreProperties>
</file>