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20-Economie\Investissements\Ademe-fichiers\"/>
    </mc:Choice>
  </mc:AlternateContent>
  <bookViews>
    <workbookView xWindow="0" yWindow="0" windowWidth="19200" windowHeight="6760" tabRatio="500" activeTab="1"/>
  </bookViews>
  <sheets>
    <sheet name="AME" sheetId="1" r:id="rId1"/>
    <sheet name="AMS" sheetId="2" r:id="rId2"/>
    <sheet name="extrait clim" sheetId="3" r:id="rId3"/>
  </sheets>
  <definedNames>
    <definedName name="_xlnm._FilterDatabase" localSheetId="1" hidden="1">AMS!$A$2:$A$23</definedName>
    <definedName name="_xlnm.Print_Area" localSheetId="0">AME!$B$2:$F$19</definedName>
    <definedName name="_xlnm.Print_Area" localSheetId="1">AMS!$B$2:$F$23</definedName>
  </definedNames>
  <calcPr calcId="162913"/>
</workbook>
</file>

<file path=xl/calcChain.xml><?xml version="1.0" encoding="utf-8"?>
<calcChain xmlns="http://schemas.openxmlformats.org/spreadsheetml/2006/main">
  <c r="I36" i="3" l="1"/>
  <c r="H36" i="3"/>
  <c r="G36" i="3"/>
  <c r="F36" i="3"/>
  <c r="I35" i="3"/>
  <c r="I37" i="3" s="1"/>
  <c r="H35" i="3"/>
  <c r="H37" i="3" s="1"/>
  <c r="G35" i="3"/>
  <c r="G37" i="3" s="1"/>
  <c r="F35" i="3"/>
  <c r="F37" i="3" s="1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E34" i="3" s="1"/>
  <c r="D22" i="3"/>
  <c r="D34" i="3" s="1"/>
  <c r="D17" i="3"/>
  <c r="D16" i="3"/>
  <c r="D15" i="3"/>
  <c r="D14" i="3"/>
  <c r="D13" i="3"/>
  <c r="D12" i="3"/>
  <c r="D11" i="3"/>
  <c r="D10" i="3"/>
  <c r="D9" i="3"/>
  <c r="D8" i="3"/>
  <c r="D7" i="3"/>
  <c r="D6" i="3"/>
  <c r="D18" i="3" s="1"/>
</calcChain>
</file>

<file path=xl/sharedStrings.xml><?xml version="1.0" encoding="utf-8"?>
<sst xmlns="http://schemas.openxmlformats.org/spreadsheetml/2006/main" count="333" uniqueCount="173">
  <si>
    <t>Levier</t>
  </si>
  <si>
    <t>Mesure</t>
  </si>
  <si>
    <t>Description</t>
  </si>
  <si>
    <t>Traduction dans la modélisation</t>
  </si>
  <si>
    <t>Commentaire</t>
  </si>
  <si>
    <t xml:space="preserve">Construction neuves </t>
  </si>
  <si>
    <t>RE2020</t>
  </si>
  <si>
    <t>Seuils pour les différents indicateurs définis pour trois périodes à venir</t>
  </si>
  <si>
    <t>Prise en compte des niveaux de performance énergétique et de la suppression progressive de certains systèmes.
Impact ACV pour l'empreinte carbone.</t>
  </si>
  <si>
    <t xml:space="preserve">Renovation </t>
  </si>
  <si>
    <t>Objectif de suppression des passoires en 2028 : Fin des mise en location + gel des loyers des passoires thermiques. Échéances de rénovations suivantes?</t>
  </si>
  <si>
    <t>Rénovation au niveau D ou E des passoires thermiques du parc locatif privé et public</t>
  </si>
  <si>
    <t>Rénovation de l'ensemble des passoires louées en 2028. Prise en compte des échéances suivantes?</t>
  </si>
  <si>
    <t>Déjà assez ambitieux. Pas de cible sur le niveau de performance atteint au-delà de la sortie de passoire.</t>
  </si>
  <si>
    <t>Ma prim Rénov  et autres aides Anah, + éco PTZ + éco PLS</t>
  </si>
  <si>
    <t xml:space="preserve">Renforcement temporaire de Ma Prime Renov (budget ANAH 2Md€, ouvert à tous (y compris  copropriétés), bonification pour rénovations globales), 500M€ pour le parc social (40k rénovations lourdes), 
</t>
  </si>
  <si>
    <t>Mesure prise en compte par le modèle</t>
  </si>
  <si>
    <t>à préciser pour la durée, est-ce qu'on prend en compte que la période votée en PLF ou on prolonge à budget constant?</t>
  </si>
  <si>
    <t>France Rénov
Obligation d’élaboration de plans pluriannuels de travaux pour les copropriétés</t>
  </si>
  <si>
    <t>Impact indirect – conforte les hypothèses de rénovation</t>
  </si>
  <si>
    <t>Décret tertiaire</t>
  </si>
  <si>
    <t>Objectif de réduction de 40% de la consommation pour les bâtiments &gt;1000m2 en 2030</t>
  </si>
  <si>
    <t>Atteinte partielle (50%) de l'objectif 2030, pas de prise en compte de 2040 et 2050.</t>
  </si>
  <si>
    <t>Modélisation prudente de l’impact du fait de la publication des seuils en valeur absolue à 2030 uniquement, et du faible niveau de sanctions</t>
  </si>
  <si>
    <t>Plan de relance tertiaire privé</t>
  </si>
  <si>
    <t>105 M€ pour les PME en crédit d'impôt</t>
  </si>
  <si>
    <t>A discuter avec CGDD</t>
  </si>
  <si>
    <t>Plan de relance parc public</t>
  </si>
  <si>
    <t>Rénovation bâtiments de l’Etat (2,7Md€ pour 4200 bâtiments dont 50% universités/recherche)</t>
  </si>
  <si>
    <t>Prolongation CEE jusqu'à fin 2025</t>
  </si>
  <si>
    <t>Dimensionnement sur la base des dispositions de la 5e période</t>
  </si>
  <si>
    <t>A discuter avec les modélisateurs et SD5</t>
  </si>
  <si>
    <t xml:space="preserve">Impact sur le prix des énergies? Egalement sur les gestes? </t>
  </si>
  <si>
    <t>Efficacité énergétique du chauffage</t>
  </si>
  <si>
    <t>Loi climat résilience – article 186</t>
  </si>
  <si>
    <t>Diverses mesures pour réduire jusqu’à 50 % les émissions de particules fines du chauffage au bois dans les zones PPA, avec des gains de consommation d’énergie attendus</t>
  </si>
  <si>
    <t>à discuter avec SD5</t>
  </si>
  <si>
    <t>Décret d’interdiction d’installation d’appareil de chauffage à bois à foyer ouvert dans les bâtiments neufs à usage d’habitation ou professionnel</t>
  </si>
  <si>
    <t>Fin des foyers ouverts dans le neuf</t>
  </si>
  <si>
    <t>Devrait être publié prochainement – consultations réalisées</t>
  </si>
  <si>
    <t>Usages hors chauffage</t>
  </si>
  <si>
    <t>Usages cuisson</t>
  </si>
  <si>
    <t>Maintien des tendances</t>
  </si>
  <si>
    <t>Eau chaude sanitaire</t>
  </si>
  <si>
    <t>Électricité spécifique</t>
  </si>
  <si>
    <t>Directives éco-conception?</t>
  </si>
  <si>
    <t>Climatisation</t>
  </si>
  <si>
    <t>Mix énergétique</t>
  </si>
  <si>
    <t>Soutien aux systèmes vertueux</t>
  </si>
  <si>
    <t>TVA réduite à préciser</t>
  </si>
  <si>
    <t>A voir avec CGDD et CSTB</t>
  </si>
  <si>
    <t>Interdiction d'installation de nouvelles chaudières fioul</t>
  </si>
  <si>
    <t>Poursuite du fonds chaleur jusqu'à 2028</t>
  </si>
  <si>
    <t>PPE : maintien du fonds chaleur à 350M€/an jusqu’à 2028</t>
  </si>
  <si>
    <t>Changements de systèmes de chauffage vers RCU + décarbonation du mix de chaleur</t>
  </si>
  <si>
    <t>Construction neuve</t>
  </si>
  <si>
    <t>Faciliter la reconversion de bureaux en logements</t>
  </si>
  <si>
    <t>Mesures sur la réversibilité, en conception ou fin d'utilisation des bâtiments</t>
  </si>
  <si>
    <t>Impact sur le rythme de nouveaux logements et nouvelles surfaces tertiaires</t>
  </si>
  <si>
    <t>Réduction du taux de logements vacants</t>
  </si>
  <si>
    <t>Incitation fiscale ou réglementaire permettant de réduire la vacance des logements</t>
  </si>
  <si>
    <t>Impact sur le rythme de construction de nouveaux logements</t>
  </si>
  <si>
    <t>Réduction de la part des maisons individuelles dans les  logements neufs</t>
  </si>
  <si>
    <t>Impact sur le ratio de nouvelles maisons/appartements. Traduction en termes d'artificialisation.</t>
  </si>
  <si>
    <t>RE2020 + réglementation supplémentaire à long terme?</t>
  </si>
  <si>
    <t xml:space="preserve">Rénovation </t>
  </si>
  <si>
    <t>Sécurisation de la suppression des passoires en 2028.  + autres seuils LCR</t>
  </si>
  <si>
    <t>Mesures complémentaires ciblant les propriétaires occupants.</t>
  </si>
  <si>
    <t>Rénovation de l'ensemble des passoires louées ou propriétaires occupants en 2028</t>
  </si>
  <si>
    <t>Pas de cible sur le niveau de performance atteint au-delà de la sortie de passoire</t>
  </si>
  <si>
    <t>Ma prim Rénov  et autres aides Anah, + éco PTZ + éco PLS + CEE jusqu'à la fin de la période</t>
  </si>
  <si>
    <t>Montants en hausse jusqu'à la fin de la période</t>
  </si>
  <si>
    <t>Mesures intégrées dans les modèles</t>
  </si>
  <si>
    <t>Trajectoire à définir post-montants Fr relance</t>
  </si>
  <si>
    <t>Renforcement du ciblage des incitations à la rénovation globale?</t>
  </si>
  <si>
    <t>A discuter, est-ce qu'on fixe des cibles sur le niveau de performance des rénovations</t>
  </si>
  <si>
    <t>Objectif de réduction de 40% de la consommation pour les bâtiments &gt;1000m2 en 2030, 50% en 2040 et 60% en 2050</t>
  </si>
  <si>
    <t>Atteinte des objectifs</t>
  </si>
  <si>
    <t>Dispositifs de soutien pour le tertiaire privé</t>
  </si>
  <si>
    <t>Contribue à l'atteinte des objectifs pour le parc soumis au décret tertiaire
Soutient la rénovation pour les plus petits bâtiments.</t>
  </si>
  <si>
    <t>Préciser quelle forme pour les bâtiments hors décret tertiaire</t>
  </si>
  <si>
    <t>Aides pour le parc public</t>
  </si>
  <si>
    <t>Maintien des aides au niveau du plan de relance. Ou bien objectifs spécifiques (SPE, etc.)?</t>
  </si>
  <si>
    <t xml:space="preserve">Efficacité énergétique chauffage </t>
  </si>
  <si>
    <t>Système de chauffage plus performants (pompe à chaleur, à bois haut rendement…)</t>
  </si>
  <si>
    <t>Pris en compte dans la modélisation?</t>
  </si>
  <si>
    <t>Usages ECS et cuisson</t>
  </si>
  <si>
    <t>Réduction accélérée des énergies fossiles</t>
  </si>
  <si>
    <t>Electricité spécifique et climatisation</t>
  </si>
  <si>
    <t>Directives éco-conception + efforts de sobriété</t>
  </si>
  <si>
    <t>RED 3</t>
  </si>
  <si>
    <t xml:space="preserve"> Objectif +1,1%/an d’EnR dans le chauffage et le froid (=doublement du rythme actuel en FR)</t>
  </si>
  <si>
    <t>A discuter</t>
  </si>
  <si>
    <t>Voir si on l’atteint avec le FC / l’utiliser pour dimensionner la trajectoire de hausse</t>
  </si>
  <si>
    <t>Fonds chaleur</t>
  </si>
  <si>
    <t>Doublement du budget à court terme puis poursuite jusqu'à 2050</t>
  </si>
  <si>
    <t>Trajectoire exacte à définir</t>
  </si>
  <si>
    <t>Fin du fioul (renforcement des dispositifs d’accompagnement,)</t>
  </si>
  <si>
    <t>Sortie à l'horizon 2030</t>
  </si>
  <si>
    <t>Prise en compte de l'objectif dans les modèles</t>
  </si>
  <si>
    <t>Réduction du nombre de systèmes gaz</t>
  </si>
  <si>
    <t>A discuter sur la cible et les mesures correspondantes</t>
  </si>
  <si>
    <t>Stabilisation systèmes bois dans l'existant après 2035</t>
  </si>
  <si>
    <t>Fin des switch fossile vers bois à partir de 2035</t>
  </si>
  <si>
    <t xml:space="preserve">Fiscalité </t>
  </si>
  <si>
    <t>Prise en compte de la DTE</t>
  </si>
  <si>
    <t>Impact sur les prix des énergies</t>
  </si>
  <si>
    <t xml:space="preserve">ETS Bâtiments </t>
  </si>
  <si>
    <t>Signal prix supplémentaire équivalent à 50€/tCO2 pour les combustibles fossiles</t>
  </si>
  <si>
    <t>Quelle réduction de la part des différents modes ECS et cuisson dans le parc existant ? Pour quel coût au m² ?</t>
  </si>
  <si>
    <t>Quels gains d'EE au m² ? Pour quel coût ?</t>
  </si>
  <si>
    <t>Renforcement de quels dispositifs ?</t>
  </si>
  <si>
    <t>chronique de travaux dans les logements collectifs (m² et €/m² et baisses de kWh attendus par m²)</t>
  </si>
  <si>
    <t>Taux d’aide moyen à la rénov énergétique (toutes mesures confondues) par classe énergétique de bâtiment</t>
  </si>
  <si>
    <t>Baisse des kWh au m² pour les constructions neuves (RE 2020)</t>
  </si>
  <si>
    <t>quels gains pour les nouveaux équipements ? (kWh/m²) Et variation du coût de ces équipements</t>
  </si>
  <si>
    <t>Taux d’aide par kWh économisés dans le tertiaire (privé et public) pour AMS ?</t>
  </si>
  <si>
    <t>à quel niveau de TWh ?</t>
  </si>
  <si>
    <t xml:space="preserve">Quelle chronique attendue de rénovation des passoires ? </t>
  </si>
  <si>
    <t xml:space="preserve">Quelle chronique attendue de rénovation des logements collectifs ? </t>
  </si>
  <si>
    <t>Nb de m² rénovés ? Chronique d'investissement?</t>
  </si>
  <si>
    <t>Combien de TWh économisés ? à quel horizon ?</t>
  </si>
  <si>
    <t>Et après 2028 ?</t>
  </si>
  <si>
    <t>Quels gains moyens d'EE en % attendus en 2030 et en 2050 ?</t>
  </si>
  <si>
    <t>Demandes équipe ThreeME</t>
  </si>
  <si>
    <t>Voir fichier d'hypothèses, onglet Construction neuve résidentiel, ligne 51-54</t>
  </si>
  <si>
    <t>690k passoires rénovées entre 2019 et 2030. 2757k entre 2030 et 2050 en AME</t>
  </si>
  <si>
    <t>On n'a pas la répartition des rénos entre LC/MI à ce stade (on essaie de l'obtenir du CSTB mais c'est compliqué)</t>
  </si>
  <si>
    <t>Ca n'a pas été modélisé au final</t>
  </si>
  <si>
    <t>Idem</t>
  </si>
  <si>
    <t>Arrêt du fonds chaleur</t>
  </si>
  <si>
    <t>Voir sorties du modèle tertiaire (onglet réglementations, ligne 5 pour les surfaces, 29 pour les investissements)</t>
  </si>
  <si>
    <t>Voir fichier d'hypothèses, onglet construction neuve résidentiel, ligne 69-72)</t>
  </si>
  <si>
    <t>Montant des aides dans le fichier de sortie MENFIS, onglet comparaison, lignes 189-195</t>
  </si>
  <si>
    <t>Cf remarque AME : on aura peut être les données à la fin du mois mais pas sûr</t>
  </si>
  <si>
    <t>Pas modélisé in fine</t>
  </si>
  <si>
    <t>Ce doit être un paramètre du modèle tertiaire. Je leur demande et vous mets en copie</t>
  </si>
  <si>
    <t>Voir fichier d'hypothèses, onglet hors chauffage pour la part des énergies ECS et cuisson. Mais on n'a pas de données de coût…</t>
  </si>
  <si>
    <t>Idem pour élec spé. Pour Clim, on a les données de TWh / m² climatisés dans les sorties du modèle MICO si besoin (je les mets dans un nouvel onglet) en revanche pas de données de coûts</t>
  </si>
  <si>
    <t>Surface climatisée [m²]</t>
  </si>
  <si>
    <t>France Entière</t>
  </si>
  <si>
    <t>Type logt.</t>
  </si>
  <si>
    <t>Stat. Occup.</t>
  </si>
  <si>
    <t>Mais. Indiv.</t>
  </si>
  <si>
    <t>Propriétaire</t>
  </si>
  <si>
    <t>Loc. bail. Priv.</t>
  </si>
  <si>
    <t>Loc. HLM</t>
  </si>
  <si>
    <t>Appart.</t>
  </si>
  <si>
    <t>Autres</t>
  </si>
  <si>
    <t>M. Ind. Second.</t>
  </si>
  <si>
    <t>Appart. Second.</t>
  </si>
  <si>
    <t>Autres Second.</t>
  </si>
  <si>
    <t>Total</t>
  </si>
  <si>
    <t>AMS</t>
  </si>
  <si>
    <t>Consommation énergétique [GWh]</t>
  </si>
  <si>
    <t>Maison individuelles</t>
  </si>
  <si>
    <t>Appartements et autres</t>
  </si>
  <si>
    <t>Total en TWh</t>
  </si>
  <si>
    <t>kWh /m²</t>
  </si>
  <si>
    <t>Poids des différentes technologies dans les surfaces climatisées par type de logement [%]</t>
  </si>
  <si>
    <t>Climatiseur mobile</t>
  </si>
  <si>
    <t>Climatiseur Monosplit</t>
  </si>
  <si>
    <t>PAC Air-Air multisplit</t>
  </si>
  <si>
    <t>Pac Air Eau Elec</t>
  </si>
  <si>
    <t>Pac Gaz</t>
  </si>
  <si>
    <t>Réseau Froid</t>
  </si>
  <si>
    <t>Absorption solaire</t>
  </si>
  <si>
    <t>PAC Géothermique Eau-eau</t>
  </si>
  <si>
    <t>Techno alternat. 2</t>
  </si>
  <si>
    <t>Appart. &amp; Autres</t>
  </si>
  <si>
    <t>AME</t>
  </si>
  <si>
    <t>Décret interdiction d'installation de nouvelles chaudières fioul à partir de 2022, interdiction des ventes de fioul à partir de 2030</t>
  </si>
  <si>
    <t>Voir les sorties Menfis, onglet comparaison, lignes 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</si>
</sst>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\ _€_-;\-* #,##0.0\ _€_-;_-* &quot;-&quot;??\ _€_-;_-@_-"/>
    <numFmt numFmtId="171" formatCode="_-* #,##0.00_-;\-* #,##0.00_-;_-* &quot;-&quot;??_-;_-@_-"/>
    <numFmt numFmtId="180" formatCode="_-* #,##0.00&quot; €&quot;_-;\-* #,##0.00&quot; €&quot;_-;_-* \-??&quot; €&quot;_-;_-@_-"/>
    <numFmt numFmtId="181" formatCode="#,##0.00\ [$€-40C];[Red]\-#,##0.00\ [$€-40C]"/>
  </numFmts>
  <fonts count="2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1"/>
    </font>
    <font>
      <sz val="8"/>
      <color theme="0"/>
      <name val="Arial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9"/>
      <color theme="0"/>
      <name val="Arial"/>
      <family val="2"/>
    </font>
    <font>
      <sz val="9"/>
      <color theme="0"/>
      <name val="Calibri"/>
      <family val="2"/>
      <scheme val="minor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206518753624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43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>
      <alignment vertical="top"/>
    </xf>
    <xf numFmtId="171" fontId="1" fillId="0" borderId="0" applyFont="0" applyFill="0" applyBorder="0" applyAlignment="0" applyProtection="0"/>
    <xf numFmtId="0" fontId="21" fillId="0" borderId="0"/>
    <xf numFmtId="164" fontId="1" fillId="0" borderId="0" applyFont="0" applyFill="0" applyBorder="0" applyAlignment="0" applyProtection="0"/>
    <xf numFmtId="0" fontId="19" fillId="0" borderId="0"/>
    <xf numFmtId="0" fontId="19" fillId="0" borderId="0"/>
    <xf numFmtId="0" fontId="22" fillId="0" borderId="0" applyNumberFormat="0" applyFill="0" applyBorder="0" applyProtection="0">
      <alignment horizontal="center"/>
    </xf>
    <xf numFmtId="180" fontId="19" fillId="0" borderId="0" applyFill="0" applyBorder="0" applyAlignment="0" applyProtection="0"/>
    <xf numFmtId="0" fontId="23" fillId="0" borderId="0" applyNumberFormat="0" applyFill="0" applyBorder="0" applyAlignment="0" applyProtection="0"/>
    <xf numFmtId="181" fontId="23" fillId="0" borderId="0" applyFill="0" applyBorder="0" applyAlignment="0" applyProtection="0"/>
    <xf numFmtId="0" fontId="22" fillId="0" borderId="0" applyNumberFormat="0" applyFill="0" applyBorder="0" applyProtection="0">
      <alignment horizontal="center" textRotation="90"/>
    </xf>
    <xf numFmtId="0" fontId="19" fillId="0" borderId="0"/>
    <xf numFmtId="180" fontId="19" fillId="0" borderId="0" applyFill="0" applyBorder="0" applyAlignment="0" applyProtection="0"/>
    <xf numFmtId="0" fontId="19" fillId="0" borderId="0"/>
    <xf numFmtId="180" fontId="19" fillId="0" borderId="0" applyFill="0" applyBorder="0" applyAlignment="0" applyProtection="0"/>
    <xf numFmtId="0" fontId="19" fillId="0" borderId="0"/>
    <xf numFmtId="180" fontId="19" fillId="0" borderId="0" applyFill="0" applyBorder="0" applyAlignment="0" applyProtection="0"/>
    <xf numFmtId="0" fontId="20" fillId="2" borderId="0" applyNumberFormat="0" applyBorder="0" applyAlignment="0" applyProtection="0"/>
    <xf numFmtId="171" fontId="1" fillId="0" borderId="0" applyFont="0" applyFill="0" applyBorder="0" applyAlignment="0" applyProtection="0"/>
    <xf numFmtId="0" fontId="19" fillId="0" borderId="0"/>
  </cellStyleXfs>
  <cellXfs count="199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9" fillId="0" borderId="4" xfId="0" applyFont="1" applyFill="1" applyBorder="1" applyAlignment="1"/>
    <xf numFmtId="0" fontId="9" fillId="0" borderId="0" xfId="0" applyFont="1"/>
    <xf numFmtId="0" fontId="9" fillId="0" borderId="0" xfId="0" applyFont="1" applyFill="1" applyBorder="1" applyAlignment="1"/>
    <xf numFmtId="0" fontId="9" fillId="0" borderId="0" xfId="0" applyFont="1" applyAlignment="1"/>
    <xf numFmtId="0" fontId="8" fillId="3" borderId="6" xfId="0" applyFont="1" applyFill="1" applyBorder="1"/>
    <xf numFmtId="0" fontId="8" fillId="3" borderId="7" xfId="0" applyFont="1" applyFill="1" applyBorder="1"/>
    <xf numFmtId="0" fontId="8" fillId="3" borderId="7" xfId="0" applyFont="1" applyFill="1" applyBorder="1" applyAlignment="1"/>
    <xf numFmtId="0" fontId="10" fillId="3" borderId="8" xfId="0" applyFont="1" applyFill="1" applyBorder="1" applyAlignment="1"/>
    <xf numFmtId="0" fontId="8" fillId="4" borderId="9" xfId="0" applyFont="1" applyFill="1" applyBorder="1"/>
    <xf numFmtId="0" fontId="8" fillId="4" borderId="0" xfId="0" applyFont="1" applyFill="1" applyBorder="1"/>
    <xf numFmtId="0" fontId="11" fillId="4" borderId="0" xfId="0" applyFont="1" applyFill="1" applyBorder="1"/>
    <xf numFmtId="0" fontId="11" fillId="4" borderId="10" xfId="0" applyFont="1" applyFill="1" applyBorder="1"/>
    <xf numFmtId="0" fontId="12" fillId="5" borderId="9" xfId="0" applyFont="1" applyFill="1" applyBorder="1"/>
    <xf numFmtId="0" fontId="12" fillId="5" borderId="0" xfId="0" applyFont="1" applyFill="1" applyBorder="1"/>
    <xf numFmtId="165" fontId="12" fillId="5" borderId="0" xfId="1" applyNumberFormat="1" applyFont="1" applyFill="1" applyBorder="1"/>
    <xf numFmtId="165" fontId="12" fillId="5" borderId="10" xfId="1" applyNumberFormat="1" applyFont="1" applyFill="1" applyBorder="1"/>
    <xf numFmtId="0" fontId="12" fillId="6" borderId="9" xfId="0" applyFont="1" applyFill="1" applyBorder="1"/>
    <xf numFmtId="0" fontId="12" fillId="6" borderId="0" xfId="0" applyFont="1" applyFill="1" applyBorder="1"/>
    <xf numFmtId="165" fontId="12" fillId="6" borderId="0" xfId="1" applyNumberFormat="1" applyFont="1" applyFill="1" applyBorder="1"/>
    <xf numFmtId="165" fontId="12" fillId="6" borderId="10" xfId="1" applyNumberFormat="1" applyFont="1" applyFill="1" applyBorder="1"/>
    <xf numFmtId="0" fontId="12" fillId="6" borderId="11" xfId="0" applyFont="1" applyFill="1" applyBorder="1"/>
    <xf numFmtId="0" fontId="12" fillId="6" borderId="12" xfId="0" applyFont="1" applyFill="1" applyBorder="1"/>
    <xf numFmtId="165" fontId="12" fillId="6" borderId="12" xfId="1" applyNumberFormat="1" applyFont="1" applyFill="1" applyBorder="1"/>
    <xf numFmtId="165" fontId="12" fillId="6" borderId="13" xfId="1" applyNumberFormat="1" applyFont="1" applyFill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165" fontId="13" fillId="3" borderId="12" xfId="0" applyNumberFormat="1" applyFont="1" applyFill="1" applyBorder="1"/>
    <xf numFmtId="165" fontId="13" fillId="3" borderId="13" xfId="0" applyNumberFormat="1" applyFont="1" applyFill="1" applyBorder="1"/>
    <xf numFmtId="0" fontId="11" fillId="5" borderId="6" xfId="0" applyFont="1" applyFill="1" applyBorder="1" applyAlignment="1">
      <alignment horizontal="left"/>
    </xf>
    <xf numFmtId="0" fontId="11" fillId="5" borderId="7" xfId="0" applyFont="1" applyFill="1" applyBorder="1" applyAlignment="1">
      <alignment horizontal="left"/>
    </xf>
    <xf numFmtId="165" fontId="14" fillId="5" borderId="7" xfId="0" applyNumberFormat="1" applyFont="1" applyFill="1" applyBorder="1" applyAlignment="1">
      <alignment horizontal="left"/>
    </xf>
    <xf numFmtId="166" fontId="14" fillId="5" borderId="7" xfId="0" applyNumberFormat="1" applyFont="1" applyFill="1" applyBorder="1" applyAlignment="1">
      <alignment horizontal="left"/>
    </xf>
    <xf numFmtId="166" fontId="14" fillId="5" borderId="8" xfId="0" applyNumberFormat="1" applyFont="1" applyFill="1" applyBorder="1" applyAlignment="1">
      <alignment horizontal="left"/>
    </xf>
    <xf numFmtId="0" fontId="11" fillId="6" borderId="9" xfId="0" applyFont="1" applyFill="1" applyBorder="1" applyAlignment="1">
      <alignment horizontal="left"/>
    </xf>
    <xf numFmtId="0" fontId="11" fillId="6" borderId="0" xfId="0" applyFont="1" applyFill="1" applyBorder="1" applyAlignment="1">
      <alignment horizontal="left"/>
    </xf>
    <xf numFmtId="165" fontId="14" fillId="6" borderId="0" xfId="0" applyNumberFormat="1" applyFont="1" applyFill="1" applyBorder="1" applyAlignment="1">
      <alignment horizontal="left"/>
    </xf>
    <xf numFmtId="166" fontId="14" fillId="6" borderId="0" xfId="0" applyNumberFormat="1" applyFont="1" applyFill="1" applyBorder="1" applyAlignment="1">
      <alignment horizontal="left"/>
    </xf>
    <xf numFmtId="166" fontId="14" fillId="6" borderId="10" xfId="0" applyNumberFormat="1" applyFont="1" applyFill="1" applyBorder="1" applyAlignment="1">
      <alignment horizontal="left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165" fontId="10" fillId="3" borderId="12" xfId="0" applyNumberFormat="1" applyFont="1" applyFill="1" applyBorder="1" applyAlignment="1">
      <alignment horizontal="left"/>
    </xf>
    <xf numFmtId="166" fontId="10" fillId="3" borderId="12" xfId="0" applyNumberFormat="1" applyFont="1" applyFill="1" applyBorder="1" applyAlignment="1">
      <alignment horizontal="left"/>
    </xf>
    <xf numFmtId="166" fontId="10" fillId="3" borderId="13" xfId="0" applyNumberFormat="1" applyFont="1" applyFill="1" applyBorder="1" applyAlignment="1">
      <alignment horizontal="left"/>
    </xf>
    <xf numFmtId="0" fontId="11" fillId="6" borderId="14" xfId="0" applyFont="1" applyFill="1" applyBorder="1" applyAlignment="1">
      <alignment horizontal="center"/>
    </xf>
    <xf numFmtId="0" fontId="11" fillId="6" borderId="15" xfId="0" applyFont="1" applyFill="1" applyBorder="1" applyAlignment="1">
      <alignment horizontal="center"/>
    </xf>
    <xf numFmtId="165" fontId="14" fillId="6" borderId="15" xfId="0" applyNumberFormat="1" applyFont="1" applyFill="1" applyBorder="1" applyAlignment="1">
      <alignment horizontal="left"/>
    </xf>
    <xf numFmtId="165" fontId="14" fillId="6" borderId="1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5" fillId="3" borderId="0" xfId="0" applyFont="1" applyFill="1" applyBorder="1" applyAlignment="1">
      <alignment wrapText="1"/>
    </xf>
    <xf numFmtId="0" fontId="16" fillId="3" borderId="0" xfId="0" applyFont="1" applyFill="1" applyBorder="1" applyAlignment="1">
      <alignment horizont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wrapText="1"/>
    </xf>
    <xf numFmtId="0" fontId="17" fillId="7" borderId="9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9" fontId="18" fillId="6" borderId="0" xfId="0" applyNumberFormat="1" applyFont="1" applyFill="1" applyBorder="1" applyAlignment="1">
      <alignment horizontal="center"/>
    </xf>
    <xf numFmtId="9" fontId="18" fillId="6" borderId="10" xfId="0" applyNumberFormat="1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9" fontId="18" fillId="5" borderId="0" xfId="0" applyNumberFormat="1" applyFont="1" applyFill="1" applyBorder="1" applyAlignment="1">
      <alignment horizontal="center"/>
    </xf>
    <xf numFmtId="9" fontId="18" fillId="5" borderId="10" xfId="0" applyNumberFormat="1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9" fontId="18" fillId="5" borderId="18" xfId="0" applyNumberFormat="1" applyFont="1" applyFill="1" applyBorder="1" applyAlignment="1">
      <alignment horizontal="center"/>
    </xf>
    <xf numFmtId="9" fontId="18" fillId="5" borderId="19" xfId="0" applyNumberFormat="1" applyFont="1" applyFill="1" applyBorder="1" applyAlignment="1">
      <alignment horizontal="center"/>
    </xf>
    <xf numFmtId="0" fontId="17" fillId="6" borderId="20" xfId="0" applyFont="1" applyFill="1" applyBorder="1" applyAlignment="1">
      <alignment horizontal="center"/>
    </xf>
    <xf numFmtId="0" fontId="17" fillId="6" borderId="21" xfId="0" applyFont="1" applyFill="1" applyBorder="1" applyAlignment="1">
      <alignment horizontal="center"/>
    </xf>
    <xf numFmtId="9" fontId="18" fillId="6" borderId="22" xfId="0" applyNumberFormat="1" applyFont="1" applyFill="1" applyBorder="1" applyAlignment="1">
      <alignment horizontal="center"/>
    </xf>
    <xf numFmtId="0" fontId="17" fillId="5" borderId="9" xfId="0" applyFont="1" applyFill="1" applyBorder="1" applyAlignment="1">
      <alignment horizontal="center"/>
    </xf>
    <xf numFmtId="0" fontId="17" fillId="6" borderId="9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9" fontId="18" fillId="5" borderId="12" xfId="0" applyNumberFormat="1" applyFont="1" applyFill="1" applyBorder="1" applyAlignment="1">
      <alignment horizontal="center"/>
    </xf>
    <xf numFmtId="9" fontId="18" fillId="5" borderId="13" xfId="0" applyNumberFormat="1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165" fontId="12" fillId="5" borderId="0" xfId="3" applyNumberFormat="1" applyFont="1" applyFill="1" applyBorder="1"/>
    <xf numFmtId="165" fontId="12" fillId="6" borderId="0" xfId="3" applyNumberFormat="1" applyFont="1" applyFill="1" applyBorder="1"/>
    <xf numFmtId="0" fontId="8" fillId="4" borderId="0" xfId="2" applyFont="1" applyFill="1" applyBorder="1"/>
    <xf numFmtId="0" fontId="11" fillId="4" borderId="0" xfId="2" applyFont="1" applyFill="1" applyBorder="1"/>
    <xf numFmtId="0" fontId="8" fillId="3" borderId="7" xfId="2" applyFont="1" applyFill="1" applyBorder="1" applyAlignment="1"/>
    <xf numFmtId="0" fontId="8" fillId="4" borderId="9" xfId="2" applyFont="1" applyFill="1" applyBorder="1"/>
    <xf numFmtId="0" fontId="11" fillId="4" borderId="10" xfId="2" applyFont="1" applyFill="1" applyBorder="1"/>
    <xf numFmtId="165" fontId="12" fillId="6" borderId="12" xfId="3" applyNumberFormat="1" applyFont="1" applyFill="1" applyBorder="1"/>
    <xf numFmtId="165" fontId="12" fillId="5" borderId="10" xfId="3" applyNumberFormat="1" applyFont="1" applyFill="1" applyBorder="1"/>
    <xf numFmtId="165" fontId="12" fillId="6" borderId="10" xfId="3" applyNumberFormat="1" applyFont="1" applyFill="1" applyBorder="1"/>
    <xf numFmtId="165" fontId="12" fillId="6" borderId="13" xfId="3" applyNumberFormat="1" applyFont="1" applyFill="1" applyBorder="1"/>
    <xf numFmtId="0" fontId="10" fillId="3" borderId="8" xfId="2" applyFont="1" applyFill="1" applyBorder="1" applyAlignment="1"/>
    <xf numFmtId="0" fontId="12" fillId="5" borderId="9" xfId="2" applyFont="1" applyFill="1" applyBorder="1"/>
    <xf numFmtId="0" fontId="12" fillId="5" borderId="0" xfId="2" applyFont="1" applyFill="1" applyBorder="1"/>
    <xf numFmtId="0" fontId="12" fillId="6" borderId="9" xfId="2" applyFont="1" applyFill="1" applyBorder="1"/>
    <xf numFmtId="0" fontId="12" fillId="6" borderId="0" xfId="2" applyFont="1" applyFill="1" applyBorder="1"/>
    <xf numFmtId="0" fontId="12" fillId="6" borderId="11" xfId="2" applyFont="1" applyFill="1" applyBorder="1"/>
    <xf numFmtId="0" fontId="12" fillId="6" borderId="12" xfId="2" applyFont="1" applyFill="1" applyBorder="1"/>
    <xf numFmtId="165" fontId="13" fillId="3" borderId="12" xfId="2" applyNumberFormat="1" applyFont="1" applyFill="1" applyBorder="1"/>
    <xf numFmtId="165" fontId="13" fillId="3" borderId="13" xfId="2" applyNumberFormat="1" applyFont="1" applyFill="1" applyBorder="1"/>
    <xf numFmtId="0" fontId="11" fillId="6" borderId="9" xfId="2" applyFont="1" applyFill="1" applyBorder="1" applyAlignment="1">
      <alignment horizontal="left"/>
    </xf>
    <xf numFmtId="165" fontId="14" fillId="5" borderId="7" xfId="2" applyNumberFormat="1" applyFont="1" applyFill="1" applyBorder="1" applyAlignment="1">
      <alignment horizontal="left"/>
    </xf>
    <xf numFmtId="166" fontId="14" fillId="5" borderId="7" xfId="2" applyNumberFormat="1" applyFont="1" applyFill="1" applyBorder="1" applyAlignment="1">
      <alignment horizontal="left"/>
    </xf>
    <xf numFmtId="166" fontId="14" fillId="5" borderId="8" xfId="2" applyNumberFormat="1" applyFont="1" applyFill="1" applyBorder="1" applyAlignment="1">
      <alignment horizontal="left"/>
    </xf>
    <xf numFmtId="165" fontId="10" fillId="3" borderId="12" xfId="2" applyNumberFormat="1" applyFont="1" applyFill="1" applyBorder="1" applyAlignment="1">
      <alignment horizontal="left"/>
    </xf>
    <xf numFmtId="166" fontId="10" fillId="3" borderId="12" xfId="2" applyNumberFormat="1" applyFont="1" applyFill="1" applyBorder="1" applyAlignment="1">
      <alignment horizontal="left"/>
    </xf>
    <xf numFmtId="166" fontId="10" fillId="3" borderId="13" xfId="2" applyNumberFormat="1" applyFont="1" applyFill="1" applyBorder="1" applyAlignment="1">
      <alignment horizontal="left"/>
    </xf>
    <xf numFmtId="0" fontId="11" fillId="6" borderId="0" xfId="2" applyFont="1" applyFill="1" applyBorder="1" applyAlignment="1">
      <alignment horizontal="left"/>
    </xf>
    <xf numFmtId="165" fontId="14" fillId="6" borderId="0" xfId="2" applyNumberFormat="1" applyFont="1" applyFill="1" applyBorder="1" applyAlignment="1">
      <alignment horizontal="left"/>
    </xf>
    <xf numFmtId="166" fontId="14" fillId="6" borderId="0" xfId="2" applyNumberFormat="1" applyFont="1" applyFill="1" applyBorder="1" applyAlignment="1">
      <alignment horizontal="left"/>
    </xf>
    <xf numFmtId="166" fontId="14" fillId="6" borderId="10" xfId="2" applyNumberFormat="1" applyFont="1" applyFill="1" applyBorder="1" applyAlignment="1">
      <alignment horizontal="left"/>
    </xf>
    <xf numFmtId="165" fontId="14" fillId="6" borderId="15" xfId="2" applyNumberFormat="1" applyFont="1" applyFill="1" applyBorder="1" applyAlignment="1">
      <alignment horizontal="left"/>
    </xf>
    <xf numFmtId="165" fontId="14" fillId="6" borderId="16" xfId="2" applyNumberFormat="1" applyFont="1" applyFill="1" applyBorder="1" applyAlignment="1">
      <alignment horizontal="left"/>
    </xf>
    <xf numFmtId="0" fontId="8" fillId="3" borderId="11" xfId="2" applyFont="1" applyFill="1" applyBorder="1" applyAlignment="1">
      <alignment horizontal="center"/>
    </xf>
    <xf numFmtId="0" fontId="8" fillId="3" borderId="12" xfId="2" applyFont="1" applyFill="1" applyBorder="1" applyAlignment="1">
      <alignment horizontal="center"/>
    </xf>
    <xf numFmtId="0" fontId="11" fillId="6" borderId="14" xfId="2" applyFont="1" applyFill="1" applyBorder="1" applyAlignment="1">
      <alignment horizontal="center"/>
    </xf>
    <xf numFmtId="0" fontId="11" fillId="6" borderId="15" xfId="2" applyFont="1" applyFill="1" applyBorder="1" applyAlignment="1">
      <alignment horizontal="center"/>
    </xf>
    <xf numFmtId="0" fontId="7" fillId="3" borderId="11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1" fillId="5" borderId="6" xfId="2" applyFont="1" applyFill="1" applyBorder="1" applyAlignment="1">
      <alignment horizontal="left"/>
    </xf>
    <xf numFmtId="0" fontId="11" fillId="5" borderId="7" xfId="2" applyFont="1" applyFill="1" applyBorder="1" applyAlignment="1">
      <alignment horizontal="left"/>
    </xf>
    <xf numFmtId="0" fontId="10" fillId="3" borderId="9" xfId="2" applyFont="1" applyFill="1" applyBorder="1" applyAlignment="1">
      <alignment horizontal="center" wrapText="1"/>
    </xf>
    <xf numFmtId="0" fontId="9" fillId="0" borderId="5" xfId="0" applyFont="1" applyFill="1" applyBorder="1" applyAlignment="1"/>
    <xf numFmtId="0" fontId="8" fillId="3" borderId="7" xfId="2" applyFont="1" applyFill="1" applyBorder="1" applyAlignment="1">
      <alignment horizontal="center"/>
    </xf>
    <xf numFmtId="0" fontId="10" fillId="3" borderId="0" xfId="2" applyFont="1" applyFill="1" applyBorder="1" applyAlignment="1">
      <alignment horizontal="center" wrapText="1"/>
    </xf>
    <xf numFmtId="0" fontId="8" fillId="3" borderId="8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165" fontId="12" fillId="5" borderId="0" xfId="8" applyNumberFormat="1" applyFont="1" applyFill="1" applyBorder="1"/>
    <xf numFmtId="165" fontId="12" fillId="6" borderId="0" xfId="8" applyNumberFormat="1" applyFont="1" applyFill="1" applyBorder="1"/>
    <xf numFmtId="0" fontId="8" fillId="4" borderId="0" xfId="2" applyFont="1" applyFill="1" applyBorder="1"/>
    <xf numFmtId="0" fontId="11" fillId="4" borderId="0" xfId="2" applyFont="1" applyFill="1" applyBorder="1"/>
    <xf numFmtId="0" fontId="8" fillId="3" borderId="7" xfId="2" applyFont="1" applyFill="1" applyBorder="1" applyAlignment="1"/>
    <xf numFmtId="0" fontId="8" fillId="4" borderId="9" xfId="2" applyFont="1" applyFill="1" applyBorder="1"/>
    <xf numFmtId="0" fontId="11" fillId="4" borderId="10" xfId="2" applyFont="1" applyFill="1" applyBorder="1"/>
    <xf numFmtId="165" fontId="12" fillId="6" borderId="12" xfId="8" applyNumberFormat="1" applyFont="1" applyFill="1" applyBorder="1"/>
    <xf numFmtId="165" fontId="12" fillId="5" borderId="10" xfId="8" applyNumberFormat="1" applyFont="1" applyFill="1" applyBorder="1"/>
    <xf numFmtId="165" fontId="12" fillId="6" borderId="10" xfId="8" applyNumberFormat="1" applyFont="1" applyFill="1" applyBorder="1"/>
    <xf numFmtId="165" fontId="12" fillId="6" borderId="13" xfId="8" applyNumberFormat="1" applyFont="1" applyFill="1" applyBorder="1"/>
    <xf numFmtId="0" fontId="10" fillId="3" borderId="8" xfId="2" applyFont="1" applyFill="1" applyBorder="1" applyAlignment="1"/>
    <xf numFmtId="0" fontId="12" fillId="5" borderId="9" xfId="2" applyFont="1" applyFill="1" applyBorder="1"/>
    <xf numFmtId="0" fontId="12" fillId="5" borderId="0" xfId="2" applyFont="1" applyFill="1" applyBorder="1"/>
    <xf numFmtId="0" fontId="12" fillId="6" borderId="9" xfId="2" applyFont="1" applyFill="1" applyBorder="1"/>
    <xf numFmtId="0" fontId="12" fillId="6" borderId="0" xfId="2" applyFont="1" applyFill="1" applyBorder="1"/>
    <xf numFmtId="0" fontId="12" fillId="6" borderId="11" xfId="2" applyFont="1" applyFill="1" applyBorder="1"/>
    <xf numFmtId="0" fontId="12" fillId="6" borderId="12" xfId="2" applyFont="1" applyFill="1" applyBorder="1"/>
    <xf numFmtId="165" fontId="13" fillId="3" borderId="12" xfId="2" applyNumberFormat="1" applyFont="1" applyFill="1" applyBorder="1"/>
    <xf numFmtId="165" fontId="13" fillId="3" borderId="13" xfId="2" applyNumberFormat="1" applyFont="1" applyFill="1" applyBorder="1"/>
    <xf numFmtId="0" fontId="17" fillId="7" borderId="0" xfId="2" applyFont="1" applyFill="1" applyBorder="1" applyAlignment="1">
      <alignment horizontal="center"/>
    </xf>
    <xf numFmtId="0" fontId="12" fillId="5" borderId="0" xfId="2" applyFont="1" applyFill="1" applyBorder="1" applyAlignment="1">
      <alignment horizontal="center"/>
    </xf>
    <xf numFmtId="0" fontId="12" fillId="6" borderId="0" xfId="2" applyFont="1" applyFill="1" applyBorder="1" applyAlignment="1">
      <alignment horizontal="center"/>
    </xf>
    <xf numFmtId="0" fontId="17" fillId="7" borderId="9" xfId="2" applyFont="1" applyFill="1" applyBorder="1" applyAlignment="1">
      <alignment horizontal="center"/>
    </xf>
    <xf numFmtId="0" fontId="12" fillId="5" borderId="9" xfId="2" applyFont="1" applyFill="1" applyBorder="1" applyAlignment="1">
      <alignment horizontal="center"/>
    </xf>
    <xf numFmtId="0" fontId="12" fillId="6" borderId="9" xfId="2" applyFont="1" applyFill="1" applyBorder="1" applyAlignment="1">
      <alignment horizontal="center"/>
    </xf>
    <xf numFmtId="0" fontId="12" fillId="5" borderId="17" xfId="2" applyFont="1" applyFill="1" applyBorder="1" applyAlignment="1">
      <alignment horizontal="center"/>
    </xf>
    <xf numFmtId="0" fontId="12" fillId="5" borderId="18" xfId="2" applyFont="1" applyFill="1" applyBorder="1" applyAlignment="1">
      <alignment horizontal="center"/>
    </xf>
    <xf numFmtId="0" fontId="17" fillId="6" borderId="20" xfId="2" applyFont="1" applyFill="1" applyBorder="1" applyAlignment="1">
      <alignment horizontal="center"/>
    </xf>
    <xf numFmtId="9" fontId="18" fillId="6" borderId="0" xfId="2" applyNumberFormat="1" applyFont="1" applyFill="1" applyBorder="1" applyAlignment="1">
      <alignment horizontal="center"/>
    </xf>
    <xf numFmtId="9" fontId="18" fillId="6" borderId="10" xfId="2" applyNumberFormat="1" applyFont="1" applyFill="1" applyBorder="1" applyAlignment="1">
      <alignment horizontal="center"/>
    </xf>
    <xf numFmtId="9" fontId="18" fillId="5" borderId="0" xfId="2" applyNumberFormat="1" applyFont="1" applyFill="1" applyBorder="1" applyAlignment="1">
      <alignment horizontal="center"/>
    </xf>
    <xf numFmtId="9" fontId="18" fillId="5" borderId="10" xfId="2" applyNumberFormat="1" applyFont="1" applyFill="1" applyBorder="1" applyAlignment="1">
      <alignment horizontal="center"/>
    </xf>
    <xf numFmtId="9" fontId="18" fillId="5" borderId="18" xfId="2" applyNumberFormat="1" applyFont="1" applyFill="1" applyBorder="1" applyAlignment="1">
      <alignment horizontal="center"/>
    </xf>
    <xf numFmtId="9" fontId="18" fillId="5" borderId="19" xfId="2" applyNumberFormat="1" applyFont="1" applyFill="1" applyBorder="1" applyAlignment="1">
      <alignment horizontal="center"/>
    </xf>
    <xf numFmtId="0" fontId="17" fillId="6" borderId="21" xfId="2" applyFont="1" applyFill="1" applyBorder="1" applyAlignment="1">
      <alignment horizontal="center"/>
    </xf>
    <xf numFmtId="9" fontId="18" fillId="6" borderId="22" xfId="2" applyNumberFormat="1" applyFont="1" applyFill="1" applyBorder="1" applyAlignment="1">
      <alignment horizontal="center"/>
    </xf>
    <xf numFmtId="0" fontId="17" fillId="5" borderId="9" xfId="2" applyFont="1" applyFill="1" applyBorder="1" applyAlignment="1">
      <alignment horizontal="center"/>
    </xf>
    <xf numFmtId="0" fontId="17" fillId="6" borderId="9" xfId="2" applyFont="1" applyFill="1" applyBorder="1" applyAlignment="1">
      <alignment horizontal="center"/>
    </xf>
    <xf numFmtId="0" fontId="12" fillId="5" borderId="11" xfId="2" applyFont="1" applyFill="1" applyBorder="1" applyAlignment="1">
      <alignment horizontal="center"/>
    </xf>
    <xf numFmtId="0" fontId="12" fillId="5" borderId="12" xfId="2" applyFont="1" applyFill="1" applyBorder="1" applyAlignment="1">
      <alignment horizontal="center"/>
    </xf>
    <xf numFmtId="9" fontId="18" fillId="5" borderId="12" xfId="2" applyNumberFormat="1" applyFont="1" applyFill="1" applyBorder="1" applyAlignment="1">
      <alignment horizontal="center"/>
    </xf>
    <xf numFmtId="9" fontId="18" fillId="5" borderId="13" xfId="2" applyNumberFormat="1" applyFont="1" applyFill="1" applyBorder="1" applyAlignment="1">
      <alignment horizontal="center"/>
    </xf>
    <xf numFmtId="0" fontId="15" fillId="3" borderId="0" xfId="2" applyFont="1" applyFill="1" applyBorder="1" applyAlignment="1">
      <alignment wrapText="1"/>
    </xf>
    <xf numFmtId="0" fontId="16" fillId="3" borderId="0" xfId="2" applyFont="1" applyFill="1" applyBorder="1" applyAlignment="1">
      <alignment horizontal="center" wrapText="1"/>
    </xf>
    <xf numFmtId="0" fontId="16" fillId="3" borderId="0" xfId="2" applyFont="1" applyFill="1" applyBorder="1" applyAlignment="1">
      <alignment horizontal="center" vertical="center" wrapText="1"/>
    </xf>
    <xf numFmtId="0" fontId="16" fillId="3" borderId="10" xfId="2" applyFont="1" applyFill="1" applyBorder="1" applyAlignment="1">
      <alignment horizontal="center" wrapText="1"/>
    </xf>
  </cellXfs>
  <cellStyles count="25">
    <cellStyle name="En-tête" xfId="11"/>
    <cellStyle name="Euro" xfId="12"/>
    <cellStyle name="Euro 2" xfId="19"/>
    <cellStyle name="Euro 3" xfId="21"/>
    <cellStyle name="Euro 4" xfId="17"/>
    <cellStyle name="Milliers" xfId="1" builtinId="3"/>
    <cellStyle name="Milliers 2" xfId="8"/>
    <cellStyle name="Milliers 3" xfId="6"/>
    <cellStyle name="Milliers 4" xfId="23"/>
    <cellStyle name="Milliers 5" xfId="3"/>
    <cellStyle name="Neutre 2" xfId="22"/>
    <cellStyle name="Normal" xfId="0" builtinId="0"/>
    <cellStyle name="Normal 2" xfId="7"/>
    <cellStyle name="Normal 2 2" xfId="9"/>
    <cellStyle name="Normal 2 2 2 2 4" xfId="24"/>
    <cellStyle name="Normal 3" xfId="10"/>
    <cellStyle name="Normal 3 2" xfId="18"/>
    <cellStyle name="Normal 3 3" xfId="20"/>
    <cellStyle name="Normal 3 4" xfId="16"/>
    <cellStyle name="Normal 4" xfId="2"/>
    <cellStyle name="Pourcentage 2" xfId="4"/>
    <cellStyle name="Résultat" xfId="13"/>
    <cellStyle name="Résultat2" xfId="14"/>
    <cellStyle name="Standard_Mappe1" xfId="5"/>
    <cellStyle name="Titre1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opLeftCell="A5" zoomScale="50" zoomScaleNormal="50" zoomScaleSheetLayoutView="76" zoomScalePageLayoutView="76" workbookViewId="0">
      <selection activeCell="I16" sqref="I16"/>
    </sheetView>
  </sheetViews>
  <sheetFormatPr baseColWidth="10" defaultColWidth="8.7265625" defaultRowHeight="14.5" x14ac:dyDescent="0.35"/>
  <cols>
    <col min="1" max="1" width="10.453125" customWidth="1"/>
    <col min="2" max="2" width="22.7265625" customWidth="1"/>
    <col min="3" max="3" width="33.36328125" customWidth="1"/>
    <col min="4" max="4" width="36.54296875" customWidth="1"/>
    <col min="5" max="5" width="42" customWidth="1"/>
    <col min="6" max="6" width="34.453125" customWidth="1"/>
    <col min="7" max="7" width="31.54296875" customWidth="1"/>
    <col min="8" max="1025" width="10.4531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124</v>
      </c>
    </row>
    <row r="3" spans="2:8" ht="58" x14ac:dyDescent="0.35">
      <c r="B3" s="2" t="s">
        <v>5</v>
      </c>
      <c r="C3" s="3" t="s">
        <v>6</v>
      </c>
      <c r="D3" s="4" t="s">
        <v>7</v>
      </c>
      <c r="E3" s="3" t="s">
        <v>8</v>
      </c>
      <c r="F3" s="3"/>
      <c r="G3" s="12" t="s">
        <v>123</v>
      </c>
      <c r="H3" s="22" t="s">
        <v>125</v>
      </c>
    </row>
    <row r="4" spans="2:8" ht="86.25" customHeight="1" x14ac:dyDescent="0.35">
      <c r="B4" s="18" t="s">
        <v>9</v>
      </c>
      <c r="C4" s="5" t="s">
        <v>10</v>
      </c>
      <c r="D4" s="6" t="s">
        <v>11</v>
      </c>
      <c r="E4" s="5" t="s">
        <v>12</v>
      </c>
      <c r="F4" s="5" t="s">
        <v>13</v>
      </c>
      <c r="G4" s="16" t="s">
        <v>118</v>
      </c>
      <c r="H4" s="22" t="s">
        <v>126</v>
      </c>
    </row>
    <row r="5" spans="2:8" ht="87" x14ac:dyDescent="0.35">
      <c r="B5" s="18"/>
      <c r="C5" s="5" t="s">
        <v>14</v>
      </c>
      <c r="D5" s="5" t="s">
        <v>15</v>
      </c>
      <c r="E5" s="5" t="s">
        <v>16</v>
      </c>
      <c r="F5" s="5" t="s">
        <v>17</v>
      </c>
      <c r="H5" s="23"/>
    </row>
    <row r="6" spans="2:8" ht="58" x14ac:dyDescent="0.35">
      <c r="B6" s="18"/>
      <c r="C6" s="5" t="s">
        <v>18</v>
      </c>
      <c r="D6" s="5"/>
      <c r="E6" s="5" t="s">
        <v>19</v>
      </c>
      <c r="F6" s="5"/>
      <c r="G6" s="16" t="s">
        <v>119</v>
      </c>
      <c r="H6" s="22" t="s">
        <v>127</v>
      </c>
    </row>
    <row r="7" spans="2:8" ht="58" x14ac:dyDescent="0.35">
      <c r="B7" s="18"/>
      <c r="C7" s="5" t="s">
        <v>20</v>
      </c>
      <c r="D7" s="5" t="s">
        <v>21</v>
      </c>
      <c r="E7" s="5" t="s">
        <v>22</v>
      </c>
      <c r="F7" s="5" t="s">
        <v>23</v>
      </c>
      <c r="G7" s="16" t="s">
        <v>120</v>
      </c>
      <c r="H7" s="22" t="s">
        <v>131</v>
      </c>
    </row>
    <row r="8" spans="2:8" ht="29" x14ac:dyDescent="0.35">
      <c r="B8" s="18"/>
      <c r="C8" s="5" t="s">
        <v>24</v>
      </c>
      <c r="D8" s="5" t="s">
        <v>25</v>
      </c>
      <c r="E8" s="5" t="s">
        <v>26</v>
      </c>
      <c r="F8" s="5"/>
      <c r="G8" s="17" t="s">
        <v>121</v>
      </c>
      <c r="H8" s="24" t="s">
        <v>128</v>
      </c>
    </row>
    <row r="9" spans="2:8" ht="43.5" x14ac:dyDescent="0.35">
      <c r="B9" s="18"/>
      <c r="C9" s="5" t="s">
        <v>27</v>
      </c>
      <c r="D9" s="5" t="s">
        <v>28</v>
      </c>
      <c r="E9" s="5" t="s">
        <v>26</v>
      </c>
      <c r="F9" s="5"/>
      <c r="G9" s="16" t="s">
        <v>120</v>
      </c>
      <c r="H9" s="24" t="s">
        <v>129</v>
      </c>
    </row>
    <row r="10" spans="2:8" ht="29" x14ac:dyDescent="0.35">
      <c r="B10" s="18"/>
      <c r="C10" s="5" t="s">
        <v>29</v>
      </c>
      <c r="D10" s="5" t="s">
        <v>30</v>
      </c>
      <c r="E10" s="5" t="s">
        <v>31</v>
      </c>
      <c r="F10" s="5" t="s">
        <v>32</v>
      </c>
      <c r="H10" s="25"/>
    </row>
    <row r="11" spans="2:8" ht="54.75" customHeight="1" x14ac:dyDescent="0.35">
      <c r="B11" s="18" t="s">
        <v>33</v>
      </c>
      <c r="C11" s="5" t="s">
        <v>34</v>
      </c>
      <c r="D11" s="5" t="s">
        <v>35</v>
      </c>
      <c r="E11" s="5" t="s">
        <v>36</v>
      </c>
      <c r="F11" s="5"/>
      <c r="H11" s="25"/>
    </row>
    <row r="12" spans="2:8" ht="54.75" customHeight="1" x14ac:dyDescent="0.35">
      <c r="B12" s="18"/>
      <c r="C12" s="5" t="s">
        <v>37</v>
      </c>
      <c r="D12" s="5"/>
      <c r="E12" s="5" t="s">
        <v>38</v>
      </c>
      <c r="F12" s="5" t="s">
        <v>39</v>
      </c>
      <c r="H12" s="25"/>
    </row>
    <row r="13" spans="2:8" ht="13.9" customHeight="1" x14ac:dyDescent="0.35">
      <c r="B13" s="18" t="s">
        <v>40</v>
      </c>
      <c r="C13" s="5" t="s">
        <v>41</v>
      </c>
      <c r="D13" s="5"/>
      <c r="E13" s="19" t="s">
        <v>42</v>
      </c>
      <c r="F13" s="5"/>
      <c r="H13" s="25"/>
    </row>
    <row r="14" spans="2:8" x14ac:dyDescent="0.35">
      <c r="B14" s="18"/>
      <c r="C14" s="5" t="s">
        <v>43</v>
      </c>
      <c r="D14" s="5"/>
      <c r="E14" s="19"/>
      <c r="F14" s="5"/>
      <c r="H14" s="25"/>
    </row>
    <row r="15" spans="2:8" x14ac:dyDescent="0.35">
      <c r="B15" s="18"/>
      <c r="C15" s="5" t="s">
        <v>44</v>
      </c>
      <c r="D15" s="5" t="s">
        <v>45</v>
      </c>
      <c r="E15" s="19"/>
      <c r="F15" s="5"/>
      <c r="H15" s="25"/>
    </row>
    <row r="16" spans="2:8" x14ac:dyDescent="0.35">
      <c r="B16" s="18"/>
      <c r="C16" s="5" t="s">
        <v>46</v>
      </c>
      <c r="D16" s="5"/>
      <c r="E16" s="19"/>
      <c r="F16" s="5"/>
      <c r="H16" s="25"/>
    </row>
    <row r="17" spans="2:8" ht="26.25" customHeight="1" x14ac:dyDescent="0.35">
      <c r="B17" s="18" t="s">
        <v>47</v>
      </c>
      <c r="C17" s="7" t="s">
        <v>48</v>
      </c>
      <c r="D17" s="7" t="s">
        <v>49</v>
      </c>
      <c r="E17" s="5" t="s">
        <v>50</v>
      </c>
      <c r="F17" s="5"/>
      <c r="H17" s="25"/>
    </row>
    <row r="18" spans="2:8" ht="29" x14ac:dyDescent="0.35">
      <c r="B18" s="18"/>
      <c r="C18" s="5" t="s">
        <v>51</v>
      </c>
      <c r="D18" s="8"/>
      <c r="E18" s="5" t="s">
        <v>16</v>
      </c>
      <c r="F18" s="5"/>
      <c r="H18" s="25"/>
    </row>
    <row r="19" spans="2:8" ht="29" x14ac:dyDescent="0.35">
      <c r="B19" s="18"/>
      <c r="C19" s="5" t="s">
        <v>52</v>
      </c>
      <c r="D19" s="9" t="s">
        <v>53</v>
      </c>
      <c r="E19" s="5" t="s">
        <v>54</v>
      </c>
      <c r="F19" s="5"/>
      <c r="G19" s="16" t="s">
        <v>122</v>
      </c>
      <c r="H19" s="22" t="s">
        <v>130</v>
      </c>
    </row>
  </sheetData>
  <mergeCells count="5">
    <mergeCell ref="B4:B10"/>
    <mergeCell ref="B11:B12"/>
    <mergeCell ref="B13:B16"/>
    <mergeCell ref="E13:E16"/>
    <mergeCell ref="B17:B19"/>
  </mergeCells>
  <pageMargins left="0.7" right="0.7" top="0.75" bottom="0.75" header="0.51180555555555496" footer="0.51180555555555496"/>
  <pageSetup paperSize="9" scale="48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topLeftCell="D16" zoomScale="84" zoomScaleNormal="84" zoomScaleSheetLayoutView="100" zoomScalePageLayoutView="76" workbookViewId="0">
      <selection activeCell="G29" sqref="G29"/>
    </sheetView>
  </sheetViews>
  <sheetFormatPr baseColWidth="10" defaultColWidth="8.7265625" defaultRowHeight="14.5" x14ac:dyDescent="0.35"/>
  <cols>
    <col min="1" max="1" width="10.453125" style="10" customWidth="1"/>
    <col min="2" max="2" width="21.54296875" customWidth="1"/>
    <col min="3" max="3" width="41.26953125" customWidth="1"/>
    <col min="4" max="4" width="40.54296875" customWidth="1"/>
    <col min="5" max="5" width="32.54296875" customWidth="1"/>
    <col min="6" max="6" width="20.90625" customWidth="1"/>
    <col min="7" max="7" width="64.6328125" customWidth="1"/>
    <col min="8" max="1025" width="10.4531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5" t="s">
        <v>124</v>
      </c>
    </row>
    <row r="3" spans="2:8" ht="24.25" customHeight="1" x14ac:dyDescent="0.35">
      <c r="B3" s="20" t="s">
        <v>55</v>
      </c>
      <c r="C3" s="3" t="s">
        <v>56</v>
      </c>
      <c r="D3" s="3" t="s">
        <v>57</v>
      </c>
      <c r="E3" s="3" t="s">
        <v>58</v>
      </c>
      <c r="F3" s="3"/>
      <c r="G3" s="15"/>
    </row>
    <row r="4" spans="2:8" ht="29" x14ac:dyDescent="0.35">
      <c r="B4" s="20"/>
      <c r="C4" s="3" t="s">
        <v>59</v>
      </c>
      <c r="D4" s="3" t="s">
        <v>60</v>
      </c>
      <c r="E4" s="4" t="s">
        <v>61</v>
      </c>
      <c r="F4" s="3"/>
      <c r="G4" s="15"/>
    </row>
    <row r="5" spans="2:8" ht="43.5" x14ac:dyDescent="0.35">
      <c r="B5" s="20"/>
      <c r="C5" s="3" t="s">
        <v>62</v>
      </c>
      <c r="D5" s="3"/>
      <c r="E5" s="3" t="s">
        <v>63</v>
      </c>
      <c r="F5" s="3"/>
      <c r="G5" s="15"/>
      <c r="H5" s="23"/>
    </row>
    <row r="6" spans="2:8" ht="87" x14ac:dyDescent="0.35">
      <c r="B6" s="20"/>
      <c r="C6" s="5" t="s">
        <v>64</v>
      </c>
      <c r="D6" s="5"/>
      <c r="E6" s="5" t="s">
        <v>8</v>
      </c>
      <c r="F6" s="5"/>
      <c r="G6" s="13" t="s">
        <v>114</v>
      </c>
      <c r="H6" s="145" t="s">
        <v>132</v>
      </c>
    </row>
    <row r="7" spans="2:8" ht="35.5" customHeight="1" x14ac:dyDescent="0.35">
      <c r="B7" s="21" t="s">
        <v>65</v>
      </c>
      <c r="C7" s="5" t="s">
        <v>66</v>
      </c>
      <c r="D7" s="6" t="s">
        <v>67</v>
      </c>
      <c r="E7" s="5" t="s">
        <v>68</v>
      </c>
      <c r="F7" s="5" t="s">
        <v>69</v>
      </c>
      <c r="G7" s="15"/>
      <c r="H7" s="23"/>
    </row>
    <row r="8" spans="2:8" ht="43.5" x14ac:dyDescent="0.35">
      <c r="B8" s="21"/>
      <c r="C8" s="5" t="s">
        <v>70</v>
      </c>
      <c r="D8" s="5" t="s">
        <v>71</v>
      </c>
      <c r="E8" s="5" t="s">
        <v>72</v>
      </c>
      <c r="F8" s="5" t="s">
        <v>73</v>
      </c>
      <c r="G8" s="14" t="s">
        <v>113</v>
      </c>
      <c r="H8" s="145" t="s">
        <v>133</v>
      </c>
    </row>
    <row r="9" spans="2:8" ht="43.5" x14ac:dyDescent="0.35">
      <c r="B9" s="21"/>
      <c r="C9" s="5" t="s">
        <v>74</v>
      </c>
      <c r="D9" s="5"/>
      <c r="E9" s="5" t="s">
        <v>75</v>
      </c>
      <c r="F9" s="5"/>
      <c r="G9" s="15"/>
      <c r="H9" s="23"/>
    </row>
    <row r="10" spans="2:8" ht="43.5" x14ac:dyDescent="0.35">
      <c r="B10" s="21"/>
      <c r="C10" s="5" t="s">
        <v>18</v>
      </c>
      <c r="D10" s="5"/>
      <c r="E10" s="5" t="s">
        <v>19</v>
      </c>
      <c r="F10" s="5"/>
      <c r="G10" s="14" t="s">
        <v>112</v>
      </c>
      <c r="H10" s="145" t="s">
        <v>134</v>
      </c>
    </row>
    <row r="11" spans="2:8" ht="43.5" x14ac:dyDescent="0.35">
      <c r="B11" s="21"/>
      <c r="C11" s="5" t="s">
        <v>20</v>
      </c>
      <c r="D11" s="5" t="s">
        <v>76</v>
      </c>
      <c r="E11" s="5" t="s">
        <v>77</v>
      </c>
      <c r="F11" s="5"/>
      <c r="G11" s="15"/>
      <c r="H11" s="23"/>
    </row>
    <row r="12" spans="2:8" ht="72.5" x14ac:dyDescent="0.35">
      <c r="B12" s="21"/>
      <c r="C12" s="5" t="s">
        <v>78</v>
      </c>
      <c r="D12" s="5"/>
      <c r="E12" s="5" t="s">
        <v>79</v>
      </c>
      <c r="F12" s="5" t="s">
        <v>80</v>
      </c>
      <c r="G12" s="13" t="s">
        <v>116</v>
      </c>
      <c r="H12" s="145" t="s">
        <v>135</v>
      </c>
    </row>
    <row r="13" spans="2:8" ht="43.5" x14ac:dyDescent="0.35">
      <c r="B13" s="21"/>
      <c r="C13" s="5" t="s">
        <v>81</v>
      </c>
      <c r="D13" s="5" t="s">
        <v>82</v>
      </c>
      <c r="E13" s="5"/>
      <c r="F13" s="5"/>
      <c r="G13" s="15"/>
      <c r="H13" s="23"/>
    </row>
    <row r="14" spans="2:8" ht="30" customHeight="1" x14ac:dyDescent="0.35">
      <c r="B14" s="2" t="s">
        <v>83</v>
      </c>
      <c r="C14" s="5" t="s">
        <v>84</v>
      </c>
      <c r="D14" s="5"/>
      <c r="E14" s="5" t="s">
        <v>85</v>
      </c>
      <c r="F14" s="5"/>
      <c r="G14" s="14" t="s">
        <v>115</v>
      </c>
      <c r="H14" s="145" t="s">
        <v>136</v>
      </c>
    </row>
    <row r="15" spans="2:8" ht="36" customHeight="1" x14ac:dyDescent="0.35">
      <c r="B15" s="18" t="s">
        <v>40</v>
      </c>
      <c r="C15" s="5" t="s">
        <v>86</v>
      </c>
      <c r="D15" s="5" t="s">
        <v>87</v>
      </c>
      <c r="E15" s="5"/>
      <c r="F15" s="5"/>
      <c r="G15" s="15" t="s">
        <v>109</v>
      </c>
      <c r="H15" s="145" t="s">
        <v>137</v>
      </c>
    </row>
    <row r="16" spans="2:8" x14ac:dyDescent="0.35">
      <c r="B16" s="18"/>
      <c r="C16" s="5" t="s">
        <v>88</v>
      </c>
      <c r="D16" s="5" t="s">
        <v>89</v>
      </c>
      <c r="E16" s="5"/>
      <c r="F16" s="5"/>
      <c r="G16" s="15" t="s">
        <v>110</v>
      </c>
      <c r="H16" s="24" t="s">
        <v>138</v>
      </c>
    </row>
    <row r="17" spans="1:8" ht="35.5" customHeight="1" x14ac:dyDescent="0.35">
      <c r="B17" s="18" t="s">
        <v>47</v>
      </c>
      <c r="C17" s="5" t="s">
        <v>90</v>
      </c>
      <c r="D17" s="5" t="s">
        <v>91</v>
      </c>
      <c r="E17" s="5" t="s">
        <v>92</v>
      </c>
      <c r="F17" s="5" t="s">
        <v>93</v>
      </c>
      <c r="G17" s="15"/>
      <c r="H17" s="23"/>
    </row>
    <row r="18" spans="1:8" ht="43.5" x14ac:dyDescent="0.35">
      <c r="B18" s="18"/>
      <c r="C18" s="5" t="s">
        <v>94</v>
      </c>
      <c r="D18" s="5" t="s">
        <v>95</v>
      </c>
      <c r="E18" s="5" t="s">
        <v>54</v>
      </c>
      <c r="F18" s="5" t="s">
        <v>96</v>
      </c>
      <c r="G18" s="15"/>
      <c r="H18" s="23"/>
    </row>
    <row r="19" spans="1:8" ht="29" x14ac:dyDescent="0.35">
      <c r="A19" s="11"/>
      <c r="B19" s="18"/>
      <c r="C19" s="3" t="s">
        <v>97</v>
      </c>
      <c r="D19" s="3" t="s">
        <v>98</v>
      </c>
      <c r="E19" s="3" t="s">
        <v>99</v>
      </c>
      <c r="F19" s="3"/>
      <c r="G19" s="12" t="s">
        <v>111</v>
      </c>
      <c r="H19" s="24" t="s">
        <v>171</v>
      </c>
    </row>
    <row r="20" spans="1:8" ht="29" x14ac:dyDescent="0.35">
      <c r="B20" s="18"/>
      <c r="C20" s="3" t="s">
        <v>100</v>
      </c>
      <c r="D20" s="3" t="s">
        <v>101</v>
      </c>
      <c r="E20" s="3"/>
      <c r="F20" s="3"/>
      <c r="G20" s="15"/>
      <c r="H20" s="23"/>
    </row>
    <row r="21" spans="1:8" ht="29" x14ac:dyDescent="0.35">
      <c r="B21" s="18"/>
      <c r="C21" s="3" t="s">
        <v>102</v>
      </c>
      <c r="D21" s="3"/>
      <c r="E21" s="3" t="s">
        <v>103</v>
      </c>
      <c r="F21" s="3"/>
      <c r="G21" s="15" t="s">
        <v>117</v>
      </c>
      <c r="H21" s="24" t="s">
        <v>172</v>
      </c>
    </row>
    <row r="22" spans="1:8" ht="13.9" customHeight="1" x14ac:dyDescent="0.35">
      <c r="B22" s="18" t="s">
        <v>104</v>
      </c>
      <c r="C22" s="3" t="s">
        <v>105</v>
      </c>
      <c r="D22" s="3"/>
      <c r="E22" s="3" t="s">
        <v>106</v>
      </c>
      <c r="F22" s="3"/>
      <c r="G22" s="15"/>
      <c r="H22" s="23"/>
    </row>
    <row r="23" spans="1:8" ht="43.5" x14ac:dyDescent="0.35">
      <c r="B23" s="18"/>
      <c r="C23" s="3" t="s">
        <v>107</v>
      </c>
      <c r="D23" s="3"/>
      <c r="E23" s="3" t="s">
        <v>108</v>
      </c>
      <c r="F23" s="3"/>
      <c r="G23" s="15"/>
      <c r="H23" s="23"/>
    </row>
  </sheetData>
  <mergeCells count="5">
    <mergeCell ref="B3:B6"/>
    <mergeCell ref="B7:B13"/>
    <mergeCell ref="B15:B16"/>
    <mergeCell ref="B17:B21"/>
    <mergeCell ref="B22:B23"/>
  </mergeCells>
  <pageMargins left="0.7" right="0.7" top="0.75" bottom="0.75" header="0.51180555555555496" footer="0.51180555555555496"/>
  <pageSetup paperSize="9" scale="47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53"/>
  <sheetViews>
    <sheetView topLeftCell="J34" workbookViewId="0">
      <selection activeCell="Q42" sqref="Q42"/>
    </sheetView>
  </sheetViews>
  <sheetFormatPr baseColWidth="10" defaultRowHeight="14.5" x14ac:dyDescent="0.35"/>
  <sheetData>
    <row r="3" spans="2:24" ht="15" thickBot="1" x14ac:dyDescent="0.4"/>
    <row r="4" spans="2:24" x14ac:dyDescent="0.35">
      <c r="B4" s="26" t="s">
        <v>153</v>
      </c>
      <c r="C4" s="27" t="s">
        <v>139</v>
      </c>
      <c r="D4" s="28"/>
      <c r="E4" s="28"/>
      <c r="F4" s="28"/>
      <c r="G4" s="28"/>
      <c r="H4" s="28"/>
      <c r="I4" s="29" t="s">
        <v>140</v>
      </c>
      <c r="Q4" s="101" t="s">
        <v>170</v>
      </c>
      <c r="R4" s="102" t="s">
        <v>154</v>
      </c>
      <c r="S4" s="107"/>
      <c r="T4" s="107"/>
      <c r="U4" s="107"/>
      <c r="V4" s="107"/>
      <c r="W4" s="107"/>
      <c r="X4" s="114" t="s">
        <v>140</v>
      </c>
    </row>
    <row r="5" spans="2:24" x14ac:dyDescent="0.35">
      <c r="B5" s="30" t="s">
        <v>141</v>
      </c>
      <c r="C5" s="31" t="s">
        <v>142</v>
      </c>
      <c r="D5" s="32">
        <v>2006</v>
      </c>
      <c r="E5" s="32">
        <v>2015</v>
      </c>
      <c r="F5" s="32">
        <v>2020</v>
      </c>
      <c r="G5" s="32">
        <v>2030</v>
      </c>
      <c r="H5" s="32">
        <v>2040</v>
      </c>
      <c r="I5" s="33">
        <v>2050</v>
      </c>
      <c r="Q5" s="108" t="s">
        <v>141</v>
      </c>
      <c r="R5" s="105" t="s">
        <v>142</v>
      </c>
      <c r="S5" s="106">
        <v>2006</v>
      </c>
      <c r="T5" s="106">
        <v>2015</v>
      </c>
      <c r="U5" s="106">
        <v>2020</v>
      </c>
      <c r="V5" s="106">
        <v>2030</v>
      </c>
      <c r="W5" s="106">
        <v>2040</v>
      </c>
      <c r="X5" s="109">
        <v>2050</v>
      </c>
    </row>
    <row r="6" spans="2:24" x14ac:dyDescent="0.35">
      <c r="B6" s="34" t="s">
        <v>143</v>
      </c>
      <c r="C6" s="35" t="s">
        <v>144</v>
      </c>
      <c r="D6" s="36">
        <f t="shared" ref="D6:I17" si="0">P6+Z6+AJ6+AT6+BD6+BN6+BX6+CH6+CR6+DB6+DL6+DV6+EF6</f>
        <v>0</v>
      </c>
      <c r="E6" s="36">
        <v>80244714.751097396</v>
      </c>
      <c r="F6" s="36">
        <v>260932287.55920106</v>
      </c>
      <c r="G6" s="36">
        <v>434112086.36464417</v>
      </c>
      <c r="H6" s="36">
        <v>628645606.91297746</v>
      </c>
      <c r="I6" s="37">
        <v>900978943.01087904</v>
      </c>
      <c r="Q6" s="115" t="s">
        <v>143</v>
      </c>
      <c r="R6" s="116" t="s">
        <v>144</v>
      </c>
      <c r="S6" s="103" t="e">
        <v>#N/A</v>
      </c>
      <c r="T6" s="103">
        <v>0</v>
      </c>
      <c r="U6" s="103">
        <v>2791.9234673846818</v>
      </c>
      <c r="V6" s="103">
        <v>3894.4722194680044</v>
      </c>
      <c r="W6" s="103">
        <v>5347.1836198215906</v>
      </c>
      <c r="X6" s="111">
        <v>6376.8124452465827</v>
      </c>
    </row>
    <row r="7" spans="2:24" x14ac:dyDescent="0.35">
      <c r="B7" s="38" t="s">
        <v>143</v>
      </c>
      <c r="C7" s="39" t="s">
        <v>145</v>
      </c>
      <c r="D7" s="40">
        <f t="shared" si="0"/>
        <v>0</v>
      </c>
      <c r="E7" s="40">
        <v>7061160.9821469374</v>
      </c>
      <c r="F7" s="40">
        <v>35181068.272411458</v>
      </c>
      <c r="G7" s="40">
        <v>62488434.356480323</v>
      </c>
      <c r="H7" s="40">
        <v>96927467.011865959</v>
      </c>
      <c r="I7" s="41">
        <v>147222189.50189379</v>
      </c>
      <c r="Q7" s="117" t="s">
        <v>143</v>
      </c>
      <c r="R7" s="118" t="s">
        <v>145</v>
      </c>
      <c r="S7" s="104" t="e">
        <v>#N/A</v>
      </c>
      <c r="T7" s="104">
        <v>0</v>
      </c>
      <c r="U7" s="104">
        <v>391.38425433321174</v>
      </c>
      <c r="V7" s="104">
        <v>644.57696875729584</v>
      </c>
      <c r="W7" s="104">
        <v>963.47227014732971</v>
      </c>
      <c r="X7" s="112">
        <v>1213.3175411008528</v>
      </c>
    </row>
    <row r="8" spans="2:24" x14ac:dyDescent="0.35">
      <c r="B8" s="34" t="s">
        <v>143</v>
      </c>
      <c r="C8" s="35" t="s">
        <v>146</v>
      </c>
      <c r="D8" s="36">
        <f t="shared" si="0"/>
        <v>0</v>
      </c>
      <c r="E8" s="36">
        <v>1745273.3727959413</v>
      </c>
      <c r="F8" s="36">
        <v>6570303.4302466149</v>
      </c>
      <c r="G8" s="36">
        <v>12192456.845914822</v>
      </c>
      <c r="H8" s="36">
        <v>19817152.733483825</v>
      </c>
      <c r="I8" s="37">
        <v>34763519.67374894</v>
      </c>
      <c r="Q8" s="115" t="s">
        <v>143</v>
      </c>
      <c r="R8" s="116" t="s">
        <v>146</v>
      </c>
      <c r="S8" s="103" t="e">
        <v>#N/A</v>
      </c>
      <c r="T8" s="103">
        <v>0</v>
      </c>
      <c r="U8" s="103">
        <v>55.257543550065861</v>
      </c>
      <c r="V8" s="103">
        <v>100.98393590245422</v>
      </c>
      <c r="W8" s="103">
        <v>155.72832596649457</v>
      </c>
      <c r="X8" s="111">
        <v>216.33497795848083</v>
      </c>
    </row>
    <row r="9" spans="2:24" x14ac:dyDescent="0.35">
      <c r="B9" s="38" t="s">
        <v>147</v>
      </c>
      <c r="C9" s="39" t="s">
        <v>144</v>
      </c>
      <c r="D9" s="40">
        <f t="shared" si="0"/>
        <v>0</v>
      </c>
      <c r="E9" s="40">
        <v>10500231.195352042</v>
      </c>
      <c r="F9" s="40">
        <v>34195744.653555296</v>
      </c>
      <c r="G9" s="40">
        <v>54292277.593047604</v>
      </c>
      <c r="H9" s="40">
        <v>76242639.540940717</v>
      </c>
      <c r="I9" s="41">
        <v>99689271.332435712</v>
      </c>
      <c r="Q9" s="117" t="s">
        <v>147</v>
      </c>
      <c r="R9" s="118" t="s">
        <v>144</v>
      </c>
      <c r="S9" s="104" t="e">
        <v>#N/A</v>
      </c>
      <c r="T9" s="104">
        <v>0</v>
      </c>
      <c r="U9" s="104">
        <v>352.86763503735875</v>
      </c>
      <c r="V9" s="104">
        <v>486.58492909708485</v>
      </c>
      <c r="W9" s="104">
        <v>613.84966515096585</v>
      </c>
      <c r="X9" s="112">
        <v>671.50633507177008</v>
      </c>
    </row>
    <row r="10" spans="2:24" x14ac:dyDescent="0.35">
      <c r="B10" s="34" t="s">
        <v>147</v>
      </c>
      <c r="C10" s="35" t="s">
        <v>145</v>
      </c>
      <c r="D10" s="36">
        <f t="shared" si="0"/>
        <v>0</v>
      </c>
      <c r="E10" s="36">
        <v>15129936.332897734</v>
      </c>
      <c r="F10" s="36">
        <v>52328531.016558997</v>
      </c>
      <c r="G10" s="36">
        <v>89869872.994225562</v>
      </c>
      <c r="H10" s="36">
        <v>133163193.5251618</v>
      </c>
      <c r="I10" s="37">
        <v>173918845.42537221</v>
      </c>
      <c r="Q10" s="115" t="s">
        <v>147</v>
      </c>
      <c r="R10" s="116" t="s">
        <v>145</v>
      </c>
      <c r="S10" s="103" t="e">
        <v>#N/A</v>
      </c>
      <c r="T10" s="103">
        <v>0</v>
      </c>
      <c r="U10" s="103">
        <v>553.84024708391632</v>
      </c>
      <c r="V10" s="103">
        <v>832.24896530390401</v>
      </c>
      <c r="W10" s="103">
        <v>1123.6303119827007</v>
      </c>
      <c r="X10" s="111">
        <v>1246.6846131744016</v>
      </c>
    </row>
    <row r="11" spans="2:24" x14ac:dyDescent="0.35">
      <c r="B11" s="38" t="s">
        <v>147</v>
      </c>
      <c r="C11" s="39" t="s">
        <v>146</v>
      </c>
      <c r="D11" s="40">
        <f t="shared" si="0"/>
        <v>0</v>
      </c>
      <c r="E11" s="40">
        <v>5593039.789897834</v>
      </c>
      <c r="F11" s="40">
        <v>22114742.978651393</v>
      </c>
      <c r="G11" s="40">
        <v>39397677.20808848</v>
      </c>
      <c r="H11" s="40">
        <v>63368419.530014627</v>
      </c>
      <c r="I11" s="41">
        <v>98704351.022050455</v>
      </c>
      <c r="Q11" s="117" t="s">
        <v>147</v>
      </c>
      <c r="R11" s="118" t="s">
        <v>146</v>
      </c>
      <c r="S11" s="104" t="e">
        <v>#N/A</v>
      </c>
      <c r="T11" s="104">
        <v>0</v>
      </c>
      <c r="U11" s="104">
        <v>218.81364477337792</v>
      </c>
      <c r="V11" s="104">
        <v>371.88423955013246</v>
      </c>
      <c r="W11" s="104">
        <v>554.64809744932552</v>
      </c>
      <c r="X11" s="112">
        <v>707.08432149816019</v>
      </c>
    </row>
    <row r="12" spans="2:24" x14ac:dyDescent="0.35">
      <c r="B12" s="34" t="s">
        <v>148</v>
      </c>
      <c r="C12" s="35" t="s">
        <v>144</v>
      </c>
      <c r="D12" s="36">
        <f t="shared" si="0"/>
        <v>0</v>
      </c>
      <c r="E12" s="36">
        <v>76573.77732796222</v>
      </c>
      <c r="F12" s="36">
        <v>258901.90523270765</v>
      </c>
      <c r="G12" s="36">
        <v>270627.97748533613</v>
      </c>
      <c r="H12" s="36">
        <v>302676.08281888254</v>
      </c>
      <c r="I12" s="37">
        <v>301703.38598961406</v>
      </c>
      <c r="Q12" s="115" t="s">
        <v>148</v>
      </c>
      <c r="R12" s="116" t="s">
        <v>144</v>
      </c>
      <c r="S12" s="103" t="e">
        <v>#N/A</v>
      </c>
      <c r="T12" s="103">
        <v>0</v>
      </c>
      <c r="U12" s="103">
        <v>3.0672573828230747</v>
      </c>
      <c r="V12" s="103">
        <v>4.5797217181207097</v>
      </c>
      <c r="W12" s="103">
        <v>6.2651326971973358</v>
      </c>
      <c r="X12" s="111">
        <v>7.0215357383999795</v>
      </c>
    </row>
    <row r="13" spans="2:24" x14ac:dyDescent="0.35">
      <c r="B13" s="38" t="s">
        <v>148</v>
      </c>
      <c r="C13" s="39" t="s">
        <v>145</v>
      </c>
      <c r="D13" s="40">
        <f t="shared" si="0"/>
        <v>0</v>
      </c>
      <c r="E13" s="40">
        <v>289881.57840491435</v>
      </c>
      <c r="F13" s="40">
        <v>1150526.4116801531</v>
      </c>
      <c r="G13" s="40">
        <v>1186609.2975778591</v>
      </c>
      <c r="H13" s="40">
        <v>1315938.4605903951</v>
      </c>
      <c r="I13" s="41">
        <v>1399960.9033856574</v>
      </c>
      <c r="Q13" s="117" t="s">
        <v>148</v>
      </c>
      <c r="R13" s="118" t="s">
        <v>145</v>
      </c>
      <c r="S13" s="104" t="e">
        <v>#N/A</v>
      </c>
      <c r="T13" s="104">
        <v>0</v>
      </c>
      <c r="U13" s="104">
        <v>11.421636973052085</v>
      </c>
      <c r="V13" s="104">
        <v>18.063133921150104</v>
      </c>
      <c r="W13" s="104">
        <v>24.952188312542351</v>
      </c>
      <c r="X13" s="112">
        <v>29.449110043405291</v>
      </c>
    </row>
    <row r="14" spans="2:24" x14ac:dyDescent="0.35">
      <c r="B14" s="34" t="s">
        <v>148</v>
      </c>
      <c r="C14" s="35" t="s">
        <v>146</v>
      </c>
      <c r="D14" s="36">
        <f t="shared" si="0"/>
        <v>0</v>
      </c>
      <c r="E14" s="36">
        <v>54358.33133534783</v>
      </c>
      <c r="F14" s="36">
        <v>233478.03571435742</v>
      </c>
      <c r="G14" s="36">
        <v>239622.22589801523</v>
      </c>
      <c r="H14" s="36">
        <v>269470.4717088766</v>
      </c>
      <c r="I14" s="37">
        <v>303260.10774999834</v>
      </c>
      <c r="Q14" s="115" t="s">
        <v>148</v>
      </c>
      <c r="R14" s="116" t="s">
        <v>146</v>
      </c>
      <c r="S14" s="103" t="e">
        <v>#N/A</v>
      </c>
      <c r="T14" s="103">
        <v>0</v>
      </c>
      <c r="U14" s="103">
        <v>2.022894869209376</v>
      </c>
      <c r="V14" s="103">
        <v>3.3471891845987156</v>
      </c>
      <c r="W14" s="103">
        <v>4.8197369620768438</v>
      </c>
      <c r="X14" s="111">
        <v>6.1348954389873391</v>
      </c>
    </row>
    <row r="15" spans="2:24" x14ac:dyDescent="0.35">
      <c r="B15" s="38" t="s">
        <v>149</v>
      </c>
      <c r="C15" s="39" t="s">
        <v>144</v>
      </c>
      <c r="D15" s="40">
        <f t="shared" si="0"/>
        <v>0</v>
      </c>
      <c r="E15" s="40">
        <v>10556208.478395132</v>
      </c>
      <c r="F15" s="40">
        <v>36309702.698388048</v>
      </c>
      <c r="G15" s="40">
        <v>50862136.451791495</v>
      </c>
      <c r="H15" s="40">
        <v>67380310.25993754</v>
      </c>
      <c r="I15" s="41">
        <v>82519661.911171719</v>
      </c>
      <c r="Q15" s="117" t="s">
        <v>149</v>
      </c>
      <c r="R15" s="118" t="s">
        <v>144</v>
      </c>
      <c r="S15" s="104" t="e">
        <v>#N/A</v>
      </c>
      <c r="T15" s="104">
        <v>0</v>
      </c>
      <c r="U15" s="104">
        <v>427.85024950951646</v>
      </c>
      <c r="V15" s="104">
        <v>683.3321640104424</v>
      </c>
      <c r="W15" s="104">
        <v>1026.0586359538358</v>
      </c>
      <c r="X15" s="112">
        <v>1249.5883139867003</v>
      </c>
    </row>
    <row r="16" spans="2:24" x14ac:dyDescent="0.35">
      <c r="B16" s="34" t="s">
        <v>150</v>
      </c>
      <c r="C16" s="35" t="s">
        <v>144</v>
      </c>
      <c r="D16" s="36">
        <f t="shared" si="0"/>
        <v>0</v>
      </c>
      <c r="E16" s="36">
        <v>5575365.8335524965</v>
      </c>
      <c r="F16" s="36">
        <v>18450776.397539314</v>
      </c>
      <c r="G16" s="36">
        <v>26273699.837452423</v>
      </c>
      <c r="H16" s="36">
        <v>35725867.298119903</v>
      </c>
      <c r="I16" s="37">
        <v>40093745.983532436</v>
      </c>
      <c r="Q16" s="115" t="s">
        <v>150</v>
      </c>
      <c r="R16" s="116" t="s">
        <v>144</v>
      </c>
      <c r="S16" s="103" t="e">
        <v>#N/A</v>
      </c>
      <c r="T16" s="103">
        <v>0</v>
      </c>
      <c r="U16" s="103">
        <v>241.00042892498436</v>
      </c>
      <c r="V16" s="103">
        <v>373.26244555139868</v>
      </c>
      <c r="W16" s="103">
        <v>535.07129305130195</v>
      </c>
      <c r="X16" s="111">
        <v>617.04436933724241</v>
      </c>
    </row>
    <row r="17" spans="2:24" ht="15" thickBot="1" x14ac:dyDescent="0.4">
      <c r="B17" s="42" t="s">
        <v>151</v>
      </c>
      <c r="C17" s="43" t="s">
        <v>144</v>
      </c>
      <c r="D17" s="44">
        <f t="shared" si="0"/>
        <v>0</v>
      </c>
      <c r="E17" s="44">
        <v>185377.18176161026</v>
      </c>
      <c r="F17" s="44">
        <v>661071.37438664539</v>
      </c>
      <c r="G17" s="44">
        <v>924749.8793872681</v>
      </c>
      <c r="H17" s="44">
        <v>1311983.2719640576</v>
      </c>
      <c r="I17" s="45">
        <v>1649710.5911131992</v>
      </c>
      <c r="Q17" s="119" t="s">
        <v>151</v>
      </c>
      <c r="R17" s="120" t="s">
        <v>144</v>
      </c>
      <c r="S17" s="110" t="e">
        <v>#N/A</v>
      </c>
      <c r="T17" s="110">
        <v>0</v>
      </c>
      <c r="U17" s="110">
        <v>7.860833175033398</v>
      </c>
      <c r="V17" s="110">
        <v>15.548127647055074</v>
      </c>
      <c r="W17" s="110">
        <v>27.758507011123196</v>
      </c>
      <c r="X17" s="113">
        <v>39.196943837409812</v>
      </c>
    </row>
    <row r="18" spans="2:24" ht="15" thickBot="1" x14ac:dyDescent="0.4">
      <c r="B18" s="46" t="s">
        <v>152</v>
      </c>
      <c r="C18" s="47"/>
      <c r="D18" s="48">
        <f t="shared" ref="D18:I18" si="1">SUM(D6:D17)</f>
        <v>0</v>
      </c>
      <c r="E18" s="48">
        <v>137012121.60496539</v>
      </c>
      <c r="F18" s="48">
        <v>468387134.73356605</v>
      </c>
      <c r="G18" s="48">
        <v>772110251.03199327</v>
      </c>
      <c r="H18" s="48">
        <v>1124470725.0995841</v>
      </c>
      <c r="I18" s="49">
        <v>1581545162.8493223</v>
      </c>
      <c r="Q18" s="140" t="s">
        <v>152</v>
      </c>
      <c r="R18" s="141"/>
      <c r="S18" s="121" t="e">
        <v>#N/A</v>
      </c>
      <c r="T18" s="121">
        <v>0</v>
      </c>
      <c r="U18" s="121">
        <v>5057.3100929972315</v>
      </c>
      <c r="V18" s="121">
        <v>7428.8840401116413</v>
      </c>
      <c r="W18" s="121">
        <v>10383.437784506486</v>
      </c>
      <c r="X18" s="122">
        <v>12380.175402432393</v>
      </c>
    </row>
    <row r="19" spans="2:24" ht="15" thickBot="1" x14ac:dyDescent="0.4">
      <c r="Q19" s="142" t="s">
        <v>155</v>
      </c>
      <c r="R19" s="143"/>
      <c r="S19" s="124"/>
      <c r="T19" s="124"/>
      <c r="U19" s="125">
        <v>3.6664155147774755</v>
      </c>
      <c r="V19" s="125">
        <v>5.3233652881381968</v>
      </c>
      <c r="W19" s="125">
        <v>7.4924428518892512</v>
      </c>
      <c r="X19" s="126">
        <v>9.056053278292616</v>
      </c>
    </row>
    <row r="20" spans="2:24" x14ac:dyDescent="0.35">
      <c r="B20" s="26" t="s">
        <v>153</v>
      </c>
      <c r="C20" s="27" t="s">
        <v>154</v>
      </c>
      <c r="D20" s="28"/>
      <c r="E20" s="28"/>
      <c r="F20" s="28"/>
      <c r="G20" s="28"/>
      <c r="H20" s="28"/>
      <c r="I20" s="29" t="s">
        <v>140</v>
      </c>
      <c r="Q20" s="123" t="s">
        <v>156</v>
      </c>
      <c r="R20" s="130"/>
      <c r="S20" s="131"/>
      <c r="T20" s="131"/>
      <c r="U20" s="132">
        <v>1.3908945782197553</v>
      </c>
      <c r="V20" s="132">
        <v>2.1055187519734444</v>
      </c>
      <c r="W20" s="132">
        <v>2.8909949326172337</v>
      </c>
      <c r="X20" s="133">
        <v>3.3241221241397771</v>
      </c>
    </row>
    <row r="21" spans="2:24" ht="15" thickBot="1" x14ac:dyDescent="0.4">
      <c r="B21" s="30" t="s">
        <v>141</v>
      </c>
      <c r="C21" s="31" t="s">
        <v>142</v>
      </c>
      <c r="D21" s="32">
        <v>2006</v>
      </c>
      <c r="E21" s="32">
        <v>2015</v>
      </c>
      <c r="F21" s="32">
        <v>2020</v>
      </c>
      <c r="G21" s="32">
        <v>2030</v>
      </c>
      <c r="H21" s="32">
        <v>2040</v>
      </c>
      <c r="I21" s="33">
        <v>2050</v>
      </c>
      <c r="Q21" s="136" t="s">
        <v>157</v>
      </c>
      <c r="R21" s="137"/>
      <c r="S21" s="127"/>
      <c r="T21" s="127"/>
      <c r="U21" s="128">
        <v>5.0573100929972306</v>
      </c>
      <c r="V21" s="128">
        <v>7.4288840401116412</v>
      </c>
      <c r="W21" s="128">
        <v>10.383437784506485</v>
      </c>
      <c r="X21" s="129">
        <v>12.380175402432393</v>
      </c>
    </row>
    <row r="22" spans="2:24" ht="15" thickBot="1" x14ac:dyDescent="0.4">
      <c r="B22" s="34" t="s">
        <v>143</v>
      </c>
      <c r="C22" s="35" t="s">
        <v>144</v>
      </c>
      <c r="D22" s="36">
        <f t="shared" ref="D22:I33" si="2">AJ22+AT22+BD22+BN22+BX22+CH22+CR22+DB22+DL22+DV22+EF22+EP22+EZ22</f>
        <v>0</v>
      </c>
      <c r="E22" s="36">
        <f t="shared" si="2"/>
        <v>0</v>
      </c>
      <c r="F22" s="36">
        <v>2792.3861641921862</v>
      </c>
      <c r="G22" s="36">
        <v>622.12640427768974</v>
      </c>
      <c r="H22" s="36">
        <v>811.62330372450288</v>
      </c>
      <c r="I22" s="37">
        <v>1025.3813579903449</v>
      </c>
      <c r="Q22" s="138" t="s">
        <v>158</v>
      </c>
      <c r="R22" s="139"/>
      <c r="S22" s="134"/>
      <c r="T22" s="134"/>
      <c r="U22" s="134">
        <v>10.78791276612694</v>
      </c>
      <c r="V22" s="134">
        <v>7.9063794628762736</v>
      </c>
      <c r="W22" s="134">
        <v>7.1741714560201117</v>
      </c>
      <c r="X22" s="135">
        <v>6.3323516690899506</v>
      </c>
    </row>
    <row r="23" spans="2:24" ht="15" thickBot="1" x14ac:dyDescent="0.4">
      <c r="B23" s="38" t="s">
        <v>143</v>
      </c>
      <c r="C23" s="39" t="s">
        <v>145</v>
      </c>
      <c r="D23" s="40">
        <f t="shared" si="2"/>
        <v>0</v>
      </c>
      <c r="E23" s="40">
        <f t="shared" si="2"/>
        <v>0</v>
      </c>
      <c r="F23" s="40">
        <v>392.72006134119607</v>
      </c>
      <c r="G23" s="40">
        <v>94.949738262005596</v>
      </c>
      <c r="H23" s="40">
        <v>134.89491663935411</v>
      </c>
      <c r="I23" s="41">
        <v>177.37981710056005</v>
      </c>
    </row>
    <row r="24" spans="2:24" x14ac:dyDescent="0.35">
      <c r="B24" s="34" t="s">
        <v>143</v>
      </c>
      <c r="C24" s="35" t="s">
        <v>146</v>
      </c>
      <c r="D24" s="36">
        <f t="shared" si="2"/>
        <v>0</v>
      </c>
      <c r="E24" s="36">
        <f t="shared" si="2"/>
        <v>0</v>
      </c>
      <c r="F24" s="36">
        <v>56.193608896454613</v>
      </c>
      <c r="G24" s="36">
        <v>15.632146776019132</v>
      </c>
      <c r="H24" s="36">
        <v>21.753690053225476</v>
      </c>
      <c r="I24" s="37">
        <v>32.230540852397496</v>
      </c>
      <c r="Q24" s="150" t="s">
        <v>170</v>
      </c>
      <c r="R24" s="151" t="s">
        <v>139</v>
      </c>
      <c r="S24" s="156"/>
      <c r="T24" s="156"/>
      <c r="U24" s="156"/>
      <c r="V24" s="156"/>
      <c r="W24" s="156"/>
      <c r="X24" s="163" t="s">
        <v>140</v>
      </c>
    </row>
    <row r="25" spans="2:24" x14ac:dyDescent="0.35">
      <c r="B25" s="38" t="s">
        <v>147</v>
      </c>
      <c r="C25" s="39" t="s">
        <v>144</v>
      </c>
      <c r="D25" s="40">
        <f t="shared" si="2"/>
        <v>0</v>
      </c>
      <c r="E25" s="40">
        <f t="shared" si="2"/>
        <v>0</v>
      </c>
      <c r="F25" s="40">
        <v>352.37532399633932</v>
      </c>
      <c r="G25" s="40">
        <v>74.991074351105624</v>
      </c>
      <c r="H25" s="40">
        <v>84.447823366732976</v>
      </c>
      <c r="I25" s="41">
        <v>95.273838891944933</v>
      </c>
      <c r="Q25" s="157" t="s">
        <v>141</v>
      </c>
      <c r="R25" s="154" t="s">
        <v>142</v>
      </c>
      <c r="S25" s="155">
        <v>2006</v>
      </c>
      <c r="T25" s="155">
        <v>2015</v>
      </c>
      <c r="U25" s="155">
        <v>2020</v>
      </c>
      <c r="V25" s="155">
        <v>2030</v>
      </c>
      <c r="W25" s="155">
        <v>2040</v>
      </c>
      <c r="X25" s="158">
        <v>2050</v>
      </c>
    </row>
    <row r="26" spans="2:24" x14ac:dyDescent="0.35">
      <c r="B26" s="34" t="s">
        <v>147</v>
      </c>
      <c r="C26" s="35" t="s">
        <v>145</v>
      </c>
      <c r="D26" s="36">
        <f t="shared" si="2"/>
        <v>0</v>
      </c>
      <c r="E26" s="36">
        <f t="shared" si="2"/>
        <v>0</v>
      </c>
      <c r="F26" s="36">
        <v>552.29919008943796</v>
      </c>
      <c r="G26" s="36">
        <v>127.79925679989159</v>
      </c>
      <c r="H26" s="36">
        <v>157.72286998028426</v>
      </c>
      <c r="I26" s="37">
        <v>181.38455994107085</v>
      </c>
      <c r="Q26" s="164" t="s">
        <v>143</v>
      </c>
      <c r="R26" s="165" t="s">
        <v>144</v>
      </c>
      <c r="S26" s="152">
        <v>0</v>
      </c>
      <c r="T26" s="152">
        <v>80244714.751097396</v>
      </c>
      <c r="U26" s="152">
        <v>260904655.26533383</v>
      </c>
      <c r="V26" s="152">
        <v>510577641.31060255</v>
      </c>
      <c r="W26" s="152">
        <v>767523109.44377851</v>
      </c>
      <c r="X26" s="160">
        <v>1021859818.8368716</v>
      </c>
    </row>
    <row r="27" spans="2:24" x14ac:dyDescent="0.35">
      <c r="B27" s="38" t="s">
        <v>147</v>
      </c>
      <c r="C27" s="39" t="s">
        <v>146</v>
      </c>
      <c r="D27" s="40">
        <f t="shared" si="2"/>
        <v>0</v>
      </c>
      <c r="E27" s="40">
        <f t="shared" si="2"/>
        <v>0</v>
      </c>
      <c r="F27" s="40">
        <v>218.44523002164883</v>
      </c>
      <c r="G27" s="40">
        <v>51.982457015264686</v>
      </c>
      <c r="H27" s="40">
        <v>66.991686350731172</v>
      </c>
      <c r="I27" s="41">
        <v>89.057966384690289</v>
      </c>
      <c r="Q27" s="166" t="s">
        <v>143</v>
      </c>
      <c r="R27" s="167" t="s">
        <v>145</v>
      </c>
      <c r="S27" s="153">
        <v>0</v>
      </c>
      <c r="T27" s="153">
        <v>7061160.9821469374</v>
      </c>
      <c r="U27" s="153">
        <v>35130934.577895701</v>
      </c>
      <c r="V27" s="153">
        <v>75619599.451526582</v>
      </c>
      <c r="W27" s="153">
        <v>123761737.26859611</v>
      </c>
      <c r="X27" s="161">
        <v>176477459.6632131</v>
      </c>
    </row>
    <row r="28" spans="2:24" x14ac:dyDescent="0.35">
      <c r="B28" s="34" t="s">
        <v>148</v>
      </c>
      <c r="C28" s="35" t="s">
        <v>144</v>
      </c>
      <c r="D28" s="36">
        <f t="shared" si="2"/>
        <v>0</v>
      </c>
      <c r="E28" s="36">
        <f t="shared" si="2"/>
        <v>0</v>
      </c>
      <c r="F28" s="36">
        <v>3.1555213029346341</v>
      </c>
      <c r="G28" s="36">
        <v>0.42047617577887908</v>
      </c>
      <c r="H28" s="36">
        <v>0.41699966003835309</v>
      </c>
      <c r="I28" s="37">
        <v>0.40456840162055396</v>
      </c>
      <c r="Q28" s="164" t="s">
        <v>143</v>
      </c>
      <c r="R28" s="165" t="s">
        <v>146</v>
      </c>
      <c r="S28" s="152">
        <v>0</v>
      </c>
      <c r="T28" s="152">
        <v>1745273.3727959413</v>
      </c>
      <c r="U28" s="152">
        <v>6535967.7206053548</v>
      </c>
      <c r="V28" s="152">
        <v>15121157.866444182</v>
      </c>
      <c r="W28" s="152">
        <v>26020370.47358321</v>
      </c>
      <c r="X28" s="160">
        <v>41258246.925180584</v>
      </c>
    </row>
    <row r="29" spans="2:24" x14ac:dyDescent="0.35">
      <c r="B29" s="38" t="s">
        <v>148</v>
      </c>
      <c r="C29" s="39" t="s">
        <v>145</v>
      </c>
      <c r="D29" s="40">
        <f t="shared" si="2"/>
        <v>0</v>
      </c>
      <c r="E29" s="40">
        <f t="shared" si="2"/>
        <v>0</v>
      </c>
      <c r="F29" s="40">
        <v>11.643960225031467</v>
      </c>
      <c r="G29" s="40">
        <v>1.6201563837601631</v>
      </c>
      <c r="H29" s="40">
        <v>1.4895599669272905</v>
      </c>
      <c r="I29" s="41">
        <v>1.4252245265112728</v>
      </c>
      <c r="Q29" s="166" t="s">
        <v>147</v>
      </c>
      <c r="R29" s="167" t="s">
        <v>144</v>
      </c>
      <c r="S29" s="153">
        <v>0</v>
      </c>
      <c r="T29" s="153">
        <v>10500231.195352042</v>
      </c>
      <c r="U29" s="153">
        <v>34345090.165411532</v>
      </c>
      <c r="V29" s="153">
        <v>63336845.025421359</v>
      </c>
      <c r="W29" s="153">
        <v>90988202.943226412</v>
      </c>
      <c r="X29" s="161">
        <v>115710168.34318736</v>
      </c>
    </row>
    <row r="30" spans="2:24" x14ac:dyDescent="0.35">
      <c r="B30" s="34" t="s">
        <v>148</v>
      </c>
      <c r="C30" s="35" t="s">
        <v>146</v>
      </c>
      <c r="D30" s="36">
        <f t="shared" si="2"/>
        <v>0</v>
      </c>
      <c r="E30" s="36">
        <f t="shared" si="2"/>
        <v>0</v>
      </c>
      <c r="F30" s="36">
        <v>2.0293630574292902</v>
      </c>
      <c r="G30" s="36">
        <v>0.29304662576088591</v>
      </c>
      <c r="H30" s="36">
        <v>0.27008171293754396</v>
      </c>
      <c r="I30" s="37">
        <v>0.28063747552388651</v>
      </c>
      <c r="Q30" s="164" t="s">
        <v>147</v>
      </c>
      <c r="R30" s="165" t="s">
        <v>145</v>
      </c>
      <c r="S30" s="152">
        <v>0</v>
      </c>
      <c r="T30" s="152">
        <v>15129936.332897734</v>
      </c>
      <c r="U30" s="152">
        <v>52561575.218105845</v>
      </c>
      <c r="V30" s="152">
        <v>103754697.02452078</v>
      </c>
      <c r="W30" s="152">
        <v>156331345.3105956</v>
      </c>
      <c r="X30" s="160">
        <v>198096828.07436749</v>
      </c>
    </row>
    <row r="31" spans="2:24" x14ac:dyDescent="0.35">
      <c r="B31" s="38" t="s">
        <v>149</v>
      </c>
      <c r="C31" s="39" t="s">
        <v>144</v>
      </c>
      <c r="D31" s="40">
        <f t="shared" si="2"/>
        <v>0</v>
      </c>
      <c r="E31" s="40">
        <f t="shared" si="2"/>
        <v>0</v>
      </c>
      <c r="F31" s="40">
        <v>428.59897991991454</v>
      </c>
      <c r="G31" s="40">
        <v>81.294777542229653</v>
      </c>
      <c r="H31" s="40">
        <v>101.27972127821418</v>
      </c>
      <c r="I31" s="41">
        <v>109.16228735348795</v>
      </c>
      <c r="Q31" s="166" t="s">
        <v>147</v>
      </c>
      <c r="R31" s="167" t="s">
        <v>146</v>
      </c>
      <c r="S31" s="153">
        <v>0</v>
      </c>
      <c r="T31" s="153">
        <v>5593039.789897834</v>
      </c>
      <c r="U31" s="153">
        <v>22213350.248949777</v>
      </c>
      <c r="V31" s="153">
        <v>49690217.328454979</v>
      </c>
      <c r="W31" s="153">
        <v>83157232.868717402</v>
      </c>
      <c r="X31" s="161">
        <v>122602249.59468058</v>
      </c>
    </row>
    <row r="32" spans="2:24" x14ac:dyDescent="0.35">
      <c r="B32" s="34" t="s">
        <v>150</v>
      </c>
      <c r="C32" s="35" t="s">
        <v>144</v>
      </c>
      <c r="D32" s="36">
        <f t="shared" si="2"/>
        <v>0</v>
      </c>
      <c r="E32" s="36">
        <f t="shared" si="2"/>
        <v>0</v>
      </c>
      <c r="F32" s="36">
        <v>240.87925487963201</v>
      </c>
      <c r="G32" s="36">
        <v>43.213208698196532</v>
      </c>
      <c r="H32" s="36">
        <v>50.220440522249241</v>
      </c>
      <c r="I32" s="37">
        <v>50.648710678593439</v>
      </c>
      <c r="Q32" s="164" t="s">
        <v>148</v>
      </c>
      <c r="R32" s="165" t="s">
        <v>144</v>
      </c>
      <c r="S32" s="152">
        <v>0</v>
      </c>
      <c r="T32" s="152">
        <v>76573.77732796222</v>
      </c>
      <c r="U32" s="152">
        <v>256474.49454209802</v>
      </c>
      <c r="V32" s="152">
        <v>511878.6316318445</v>
      </c>
      <c r="W32" s="152">
        <v>779794.60223054793</v>
      </c>
      <c r="X32" s="160">
        <v>996460.22069987608</v>
      </c>
    </row>
    <row r="33" spans="2:29" ht="15" thickBot="1" x14ac:dyDescent="0.4">
      <c r="B33" s="42" t="s">
        <v>151</v>
      </c>
      <c r="C33" s="43" t="s">
        <v>144</v>
      </c>
      <c r="D33" s="44">
        <f t="shared" si="2"/>
        <v>0</v>
      </c>
      <c r="E33" s="44">
        <f t="shared" si="2"/>
        <v>0</v>
      </c>
      <c r="F33" s="44">
        <v>7.8742593185614558</v>
      </c>
      <c r="G33" s="44">
        <v>1.3847971600545619</v>
      </c>
      <c r="H33" s="44">
        <v>1.6453905142363314</v>
      </c>
      <c r="I33" s="45">
        <v>1.7413119247316202</v>
      </c>
      <c r="Q33" s="166" t="s">
        <v>148</v>
      </c>
      <c r="R33" s="167" t="s">
        <v>145</v>
      </c>
      <c r="S33" s="153">
        <v>0</v>
      </c>
      <c r="T33" s="153">
        <v>289881.57840491435</v>
      </c>
      <c r="U33" s="153">
        <v>1146219.9625031622</v>
      </c>
      <c r="V33" s="153">
        <v>2446374.2666063579</v>
      </c>
      <c r="W33" s="153">
        <v>3872678.7625210569</v>
      </c>
      <c r="X33" s="161">
        <v>5421522.3349294066</v>
      </c>
    </row>
    <row r="34" spans="2:29" ht="15" thickBot="1" x14ac:dyDescent="0.4">
      <c r="B34" s="46" t="s">
        <v>152</v>
      </c>
      <c r="C34" s="47"/>
      <c r="D34" s="48">
        <f t="shared" ref="D34:I34" si="3">SUM(D22:D33)</f>
        <v>0</v>
      </c>
      <c r="E34" s="48">
        <f t="shared" si="3"/>
        <v>0</v>
      </c>
      <c r="F34" s="48">
        <v>5058.6009172407666</v>
      </c>
      <c r="G34" s="48">
        <v>1115.707540067757</v>
      </c>
      <c r="H34" s="48">
        <v>1432.7564837694338</v>
      </c>
      <c r="I34" s="49">
        <v>1764.3708215214774</v>
      </c>
      <c r="Q34" s="164" t="s">
        <v>148</v>
      </c>
      <c r="R34" s="165" t="s">
        <v>146</v>
      </c>
      <c r="S34" s="152">
        <v>0</v>
      </c>
      <c r="T34" s="152">
        <v>54358.33133534783</v>
      </c>
      <c r="U34" s="152">
        <v>234096.64347125855</v>
      </c>
      <c r="V34" s="152">
        <v>512290.12056095642</v>
      </c>
      <c r="W34" s="152">
        <v>830587.04034744203</v>
      </c>
      <c r="X34" s="160">
        <v>1209880.493820674</v>
      </c>
    </row>
    <row r="35" spans="2:29" x14ac:dyDescent="0.35">
      <c r="B35" s="50" t="s">
        <v>155</v>
      </c>
      <c r="C35" s="51"/>
      <c r="D35" s="52"/>
      <c r="E35" s="52"/>
      <c r="F35" s="53">
        <f>(F22+F23+F24+F31)/1000</f>
        <v>3.6698988143497515</v>
      </c>
      <c r="G35" s="53">
        <f>(G22+G23+G24+G31)/1000</f>
        <v>0.8140030668579441</v>
      </c>
      <c r="H35" s="53">
        <f>(H22+H23+H24+H31)/1000</f>
        <v>1.0695516316952964</v>
      </c>
      <c r="I35" s="54">
        <f>(I22+I23+I24+I31)/1000</f>
        <v>1.3441540032967905</v>
      </c>
      <c r="Q35" s="166" t="s">
        <v>149</v>
      </c>
      <c r="R35" s="167" t="s">
        <v>144</v>
      </c>
      <c r="S35" s="153">
        <v>0</v>
      </c>
      <c r="T35" s="153">
        <v>10556208.478395132</v>
      </c>
      <c r="U35" s="153">
        <v>36278257.478974685</v>
      </c>
      <c r="V35" s="153">
        <v>77997252.552390978</v>
      </c>
      <c r="W35" s="153">
        <v>128193786.91932407</v>
      </c>
      <c r="X35" s="161">
        <v>180112429.82683352</v>
      </c>
    </row>
    <row r="36" spans="2:29" x14ac:dyDescent="0.35">
      <c r="B36" s="55" t="s">
        <v>156</v>
      </c>
      <c r="C36" s="56"/>
      <c r="D36" s="57"/>
      <c r="E36" s="57"/>
      <c r="F36" s="58">
        <f>(F25+F26+F27+F28+F29+F30+F32+F33)/1000</f>
        <v>1.3887021028910147</v>
      </c>
      <c r="G36" s="58">
        <f>(G25+G26+G27+G28+G29+G30+G32+G33)/1000</f>
        <v>0.30170447320981292</v>
      </c>
      <c r="H36" s="58">
        <f>(H25+H26+H27+H28+H29+H30+H32+H33)/1000</f>
        <v>0.36320485207413722</v>
      </c>
      <c r="I36" s="59">
        <f>(I25+I26+I27+I28+I29+I30+I32+I33)/1000</f>
        <v>0.42021681822468687</v>
      </c>
      <c r="Q36" s="164" t="s">
        <v>150</v>
      </c>
      <c r="R36" s="165" t="s">
        <v>144</v>
      </c>
      <c r="S36" s="152">
        <v>0</v>
      </c>
      <c r="T36" s="152">
        <v>5575365.8335524965</v>
      </c>
      <c r="U36" s="152">
        <v>18524546.856406197</v>
      </c>
      <c r="V36" s="152">
        <v>38294835.282701172</v>
      </c>
      <c r="W36" s="152">
        <v>62389741.320414171</v>
      </c>
      <c r="X36" s="160">
        <v>85494286.105131298</v>
      </c>
    </row>
    <row r="37" spans="2:29" ht="15" thickBot="1" x14ac:dyDescent="0.4">
      <c r="B37" s="60" t="s">
        <v>157</v>
      </c>
      <c r="C37" s="61"/>
      <c r="D37" s="62"/>
      <c r="E37" s="62"/>
      <c r="F37" s="63">
        <f>F35+F36</f>
        <v>5.0586009172407662</v>
      </c>
      <c r="G37" s="63">
        <f>G35+G36</f>
        <v>1.115707540067757</v>
      </c>
      <c r="H37" s="63">
        <f>H35+H36</f>
        <v>1.4327564837694338</v>
      </c>
      <c r="I37" s="64">
        <f>I35+I36</f>
        <v>1.7643708215214773</v>
      </c>
      <c r="Q37" s="168" t="s">
        <v>151</v>
      </c>
      <c r="R37" s="169" t="s">
        <v>144</v>
      </c>
      <c r="S37" s="159">
        <v>0</v>
      </c>
      <c r="T37" s="159">
        <v>185377.18176161026</v>
      </c>
      <c r="U37" s="159">
        <v>662953.32962459303</v>
      </c>
      <c r="V37" s="159">
        <v>1743522.0926320234</v>
      </c>
      <c r="W37" s="159">
        <v>3487575.5791849121</v>
      </c>
      <c r="X37" s="162">
        <v>5828221.5328490343</v>
      </c>
    </row>
    <row r="38" spans="2:29" ht="15" thickBot="1" x14ac:dyDescent="0.4">
      <c r="B38" s="65" t="s">
        <v>158</v>
      </c>
      <c r="C38" s="66"/>
      <c r="D38" s="67"/>
      <c r="E38" s="67"/>
      <c r="F38" s="67">
        <v>10.800042405345451</v>
      </c>
      <c r="G38" s="67">
        <v>1.4450106556369584</v>
      </c>
      <c r="H38" s="67">
        <v>1.2741607689631471</v>
      </c>
      <c r="I38" s="68">
        <v>1.1155993916372109</v>
      </c>
      <c r="Q38" s="140" t="s">
        <v>152</v>
      </c>
      <c r="R38" s="141"/>
      <c r="S38" s="170">
        <v>0</v>
      </c>
      <c r="T38" s="170">
        <v>137012121.60496539</v>
      </c>
      <c r="U38" s="170">
        <v>468794121.96182406</v>
      </c>
      <c r="V38" s="170">
        <v>939606310.95349371</v>
      </c>
      <c r="W38" s="170">
        <v>1447336162.5325196</v>
      </c>
      <c r="X38" s="171">
        <v>1955067571.9517646</v>
      </c>
    </row>
    <row r="39" spans="2:29" ht="15" thickBot="1" x14ac:dyDescent="0.4"/>
    <row r="40" spans="2:29" x14ac:dyDescent="0.35">
      <c r="B40" s="69" t="s">
        <v>159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1"/>
      <c r="Q40" s="149" t="s">
        <v>159</v>
      </c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8"/>
    </row>
    <row r="41" spans="2:29" ht="36" x14ac:dyDescent="0.35">
      <c r="B41" s="72" t="s">
        <v>153</v>
      </c>
      <c r="C41" s="73"/>
      <c r="D41" s="74"/>
      <c r="E41" s="75" t="s">
        <v>160</v>
      </c>
      <c r="F41" s="75" t="s">
        <v>161</v>
      </c>
      <c r="G41" s="75" t="s">
        <v>162</v>
      </c>
      <c r="H41" s="76" t="s">
        <v>163</v>
      </c>
      <c r="I41" s="76" t="s">
        <v>164</v>
      </c>
      <c r="J41" s="76" t="s">
        <v>165</v>
      </c>
      <c r="K41" s="76" t="s">
        <v>166</v>
      </c>
      <c r="L41" s="76" t="s">
        <v>167</v>
      </c>
      <c r="M41" s="76" t="s">
        <v>168</v>
      </c>
      <c r="N41" s="77" t="s">
        <v>152</v>
      </c>
      <c r="Q41" s="144" t="s">
        <v>170</v>
      </c>
      <c r="R41" s="147"/>
      <c r="S41" s="195"/>
      <c r="T41" s="196" t="s">
        <v>160</v>
      </c>
      <c r="U41" s="196" t="s">
        <v>161</v>
      </c>
      <c r="V41" s="196" t="s">
        <v>162</v>
      </c>
      <c r="W41" s="197" t="s">
        <v>163</v>
      </c>
      <c r="X41" s="197" t="s">
        <v>164</v>
      </c>
      <c r="Y41" s="197" t="s">
        <v>165</v>
      </c>
      <c r="Z41" s="197" t="s">
        <v>166</v>
      </c>
      <c r="AA41" s="197" t="s">
        <v>167</v>
      </c>
      <c r="AB41" s="197" t="s">
        <v>168</v>
      </c>
      <c r="AC41" s="198" t="s">
        <v>152</v>
      </c>
    </row>
    <row r="42" spans="2:29" x14ac:dyDescent="0.35">
      <c r="B42" s="78" t="s">
        <v>143</v>
      </c>
      <c r="C42" s="79"/>
      <c r="D42" s="79">
        <v>2006</v>
      </c>
      <c r="E42" s="80">
        <v>0.27991832089177515</v>
      </c>
      <c r="F42" s="80">
        <v>0.38077862953168412</v>
      </c>
      <c r="G42" s="80">
        <v>0.32718508352023568</v>
      </c>
      <c r="H42" s="80">
        <v>1.2117966056305026E-2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1">
        <v>0.99999999999999989</v>
      </c>
      <c r="Q42" s="175" t="s">
        <v>143</v>
      </c>
      <c r="R42" s="172"/>
      <c r="S42" s="172">
        <v>2006</v>
      </c>
      <c r="T42" s="181">
        <v>0.27991832089177515</v>
      </c>
      <c r="U42" s="181">
        <v>0.38077862953168412</v>
      </c>
      <c r="V42" s="181">
        <v>0.30294915140762563</v>
      </c>
      <c r="W42" s="181">
        <v>3.6353898168915072E-2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2">
        <v>1</v>
      </c>
    </row>
    <row r="43" spans="2:29" x14ac:dyDescent="0.35">
      <c r="B43" s="82" t="s">
        <v>143</v>
      </c>
      <c r="C43" s="83"/>
      <c r="D43" s="83">
        <v>2015</v>
      </c>
      <c r="E43" s="84">
        <v>0.27991832089177515</v>
      </c>
      <c r="F43" s="84">
        <v>0.38077862953168412</v>
      </c>
      <c r="G43" s="84">
        <v>0.31506711746393068</v>
      </c>
      <c r="H43" s="84">
        <v>2.4235932112610051E-2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5">
        <v>1</v>
      </c>
      <c r="Q43" s="176" t="s">
        <v>143</v>
      </c>
      <c r="R43" s="173"/>
      <c r="S43" s="173">
        <v>2015</v>
      </c>
      <c r="T43" s="183">
        <v>0.27991832089177515</v>
      </c>
      <c r="U43" s="183">
        <v>0.38077862953168412</v>
      </c>
      <c r="V43" s="183">
        <v>0.31506711746393068</v>
      </c>
      <c r="W43" s="183">
        <v>2.4235932112610051E-2</v>
      </c>
      <c r="X43" s="183">
        <v>0</v>
      </c>
      <c r="Y43" s="183">
        <v>0</v>
      </c>
      <c r="Z43" s="183">
        <v>0</v>
      </c>
      <c r="AA43" s="183">
        <v>0</v>
      </c>
      <c r="AB43" s="183">
        <v>0</v>
      </c>
      <c r="AC43" s="184">
        <v>1</v>
      </c>
    </row>
    <row r="44" spans="2:29" x14ac:dyDescent="0.35">
      <c r="B44" s="86" t="s">
        <v>143</v>
      </c>
      <c r="C44" s="87"/>
      <c r="D44" s="87">
        <v>2020</v>
      </c>
      <c r="E44" s="80">
        <v>0.27991832089177515</v>
      </c>
      <c r="F44" s="80">
        <v>0.38077862953168412</v>
      </c>
      <c r="G44" s="80">
        <v>0.30294915140762563</v>
      </c>
      <c r="H44" s="80">
        <v>3.6353898168915072E-2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1">
        <v>1</v>
      </c>
      <c r="Q44" s="177" t="s">
        <v>143</v>
      </c>
      <c r="R44" s="174"/>
      <c r="S44" s="174">
        <v>2020</v>
      </c>
      <c r="T44" s="181">
        <v>0.27991832089177515</v>
      </c>
      <c r="U44" s="181">
        <v>0.38077862953168412</v>
      </c>
      <c r="V44" s="181">
        <v>0.30294915140762563</v>
      </c>
      <c r="W44" s="181">
        <v>3.6353898168915072E-2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2">
        <v>1</v>
      </c>
    </row>
    <row r="45" spans="2:29" x14ac:dyDescent="0.35">
      <c r="B45" s="82" t="s">
        <v>143</v>
      </c>
      <c r="C45" s="83"/>
      <c r="D45" s="83">
        <v>2030</v>
      </c>
      <c r="E45" s="84">
        <v>0.201573599210015</v>
      </c>
      <c r="F45" s="84">
        <v>0.27952091230529097</v>
      </c>
      <c r="G45" s="84">
        <v>0.28828082693594115</v>
      </c>
      <c r="H45" s="84">
        <v>0.12684356385181411</v>
      </c>
      <c r="I45" s="84">
        <v>0</v>
      </c>
      <c r="J45" s="84">
        <v>2.3062466154875293E-2</v>
      </c>
      <c r="K45" s="84">
        <v>2.3062466154875293E-2</v>
      </c>
      <c r="L45" s="84">
        <v>3.4593699232312938E-2</v>
      </c>
      <c r="M45" s="84">
        <v>2.3062466154875293E-2</v>
      </c>
      <c r="N45" s="85">
        <v>1.0000000000000002</v>
      </c>
      <c r="Q45" s="176" t="s">
        <v>143</v>
      </c>
      <c r="R45" s="173"/>
      <c r="S45" s="173">
        <v>2030</v>
      </c>
      <c r="T45" s="183">
        <v>0.21863914866172202</v>
      </c>
      <c r="U45" s="183">
        <v>0.31441470493389229</v>
      </c>
      <c r="V45" s="183">
        <v>0.28016768784263141</v>
      </c>
      <c r="W45" s="183">
        <v>0.11673653660109644</v>
      </c>
      <c r="X45" s="183">
        <v>0</v>
      </c>
      <c r="Y45" s="183">
        <v>1.1673653660109643E-2</v>
      </c>
      <c r="Z45" s="183">
        <v>2.3347307320219286E-2</v>
      </c>
      <c r="AA45" s="183">
        <v>3.5020960980328926E-2</v>
      </c>
      <c r="AB45" s="183">
        <v>0</v>
      </c>
      <c r="AC45" s="184">
        <v>1</v>
      </c>
    </row>
    <row r="46" spans="2:29" x14ac:dyDescent="0.35">
      <c r="B46" s="86" t="s">
        <v>143</v>
      </c>
      <c r="C46" s="87"/>
      <c r="D46" s="87">
        <v>2040</v>
      </c>
      <c r="E46" s="80">
        <v>0.17602891235941057</v>
      </c>
      <c r="F46" s="80">
        <v>0.19238558120696642</v>
      </c>
      <c r="G46" s="80">
        <v>0.28195781537215325</v>
      </c>
      <c r="H46" s="80">
        <v>0.16917468922329196</v>
      </c>
      <c r="I46" s="80">
        <v>0</v>
      </c>
      <c r="J46" s="80">
        <v>3.3834937844658387E-2</v>
      </c>
      <c r="K46" s="80">
        <v>3.3834937844658387E-2</v>
      </c>
      <c r="L46" s="80">
        <v>7.8948188304202901E-2</v>
      </c>
      <c r="M46" s="80">
        <v>3.3834937844658387E-2</v>
      </c>
      <c r="N46" s="81">
        <v>1.0000000000000002</v>
      </c>
      <c r="Q46" s="177" t="s">
        <v>143</v>
      </c>
      <c r="R46" s="174"/>
      <c r="S46" s="174">
        <v>2040</v>
      </c>
      <c r="T46" s="181">
        <v>0.1853510819506656</v>
      </c>
      <c r="U46" s="181">
        <v>0.26654469749542625</v>
      </c>
      <c r="V46" s="181">
        <v>0.25121443442054137</v>
      </c>
      <c r="W46" s="181">
        <v>0.17128256892309637</v>
      </c>
      <c r="X46" s="181">
        <v>0</v>
      </c>
      <c r="Y46" s="181">
        <v>3.4256513784619275E-2</v>
      </c>
      <c r="Z46" s="181">
        <v>2.2837675856412852E-2</v>
      </c>
      <c r="AA46" s="181">
        <v>5.7094189641032127E-2</v>
      </c>
      <c r="AB46" s="181">
        <v>1.1418837928206426E-2</v>
      </c>
      <c r="AC46" s="182">
        <v>1.0000000000000002</v>
      </c>
    </row>
    <row r="47" spans="2:29" x14ac:dyDescent="0.35">
      <c r="B47" s="88" t="s">
        <v>143</v>
      </c>
      <c r="C47" s="89"/>
      <c r="D47" s="89">
        <v>2050</v>
      </c>
      <c r="E47" s="90">
        <v>0.13651464814255512</v>
      </c>
      <c r="F47" s="90">
        <v>9.8157656297191184E-2</v>
      </c>
      <c r="G47" s="90">
        <v>0.27333131984294778</v>
      </c>
      <c r="H47" s="90">
        <v>0.21866505587435825</v>
      </c>
      <c r="I47" s="90">
        <v>0</v>
      </c>
      <c r="J47" s="90">
        <v>5.4666263968589562E-2</v>
      </c>
      <c r="K47" s="90">
        <v>5.4666263968589562E-2</v>
      </c>
      <c r="L47" s="90">
        <v>0.10933252793717912</v>
      </c>
      <c r="M47" s="90">
        <v>5.4666263968589562E-2</v>
      </c>
      <c r="N47" s="91">
        <v>1</v>
      </c>
      <c r="Q47" s="178" t="s">
        <v>143</v>
      </c>
      <c r="R47" s="179"/>
      <c r="S47" s="179">
        <v>2050</v>
      </c>
      <c r="T47" s="185">
        <v>0.16132336054126195</v>
      </c>
      <c r="U47" s="185">
        <v>0.23199155830048729</v>
      </c>
      <c r="V47" s="185">
        <v>0.24716799602743555</v>
      </c>
      <c r="W47" s="185">
        <v>0.1685236336550697</v>
      </c>
      <c r="X47" s="185">
        <v>0</v>
      </c>
      <c r="Y47" s="185">
        <v>5.6174544551689909E-2</v>
      </c>
      <c r="Z47" s="185">
        <v>2.2469817820675961E-2</v>
      </c>
      <c r="AA47" s="185">
        <v>5.6174544551689909E-2</v>
      </c>
      <c r="AB47" s="185">
        <v>5.6174544551689909E-2</v>
      </c>
      <c r="AC47" s="186">
        <v>1.0000000000000002</v>
      </c>
    </row>
    <row r="48" spans="2:29" x14ac:dyDescent="0.35">
      <c r="B48" s="92" t="s">
        <v>169</v>
      </c>
      <c r="C48" s="93"/>
      <c r="D48" s="93">
        <v>2006</v>
      </c>
      <c r="E48" s="80">
        <v>0.5281378830775344</v>
      </c>
      <c r="F48" s="80">
        <v>0.14900908955446282</v>
      </c>
      <c r="G48" s="80">
        <v>0.32285302736800281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94">
        <v>1</v>
      </c>
      <c r="Q48" s="180" t="s">
        <v>169</v>
      </c>
      <c r="R48" s="187"/>
      <c r="S48" s="187">
        <v>2006</v>
      </c>
      <c r="T48" s="181">
        <v>0.5281378830775344</v>
      </c>
      <c r="U48" s="181">
        <v>0.14900908955446282</v>
      </c>
      <c r="V48" s="181">
        <v>0.32285302736800281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8">
        <v>1</v>
      </c>
    </row>
    <row r="49" spans="2:29" x14ac:dyDescent="0.35">
      <c r="B49" s="95" t="s">
        <v>169</v>
      </c>
      <c r="C49" s="83"/>
      <c r="D49" s="83">
        <v>2015</v>
      </c>
      <c r="E49" s="84">
        <v>0.5281378830775344</v>
      </c>
      <c r="F49" s="84">
        <v>0.14900908955446282</v>
      </c>
      <c r="G49" s="84">
        <v>0.32285302736800281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5">
        <v>1</v>
      </c>
      <c r="Q49" s="189" t="s">
        <v>169</v>
      </c>
      <c r="R49" s="173"/>
      <c r="S49" s="173">
        <v>2015</v>
      </c>
      <c r="T49" s="183">
        <v>0.5281378830775344</v>
      </c>
      <c r="U49" s="183">
        <v>0.14900908955446282</v>
      </c>
      <c r="V49" s="183">
        <v>0.32285302736800281</v>
      </c>
      <c r="W49" s="183">
        <v>0</v>
      </c>
      <c r="X49" s="183">
        <v>0</v>
      </c>
      <c r="Y49" s="183">
        <v>0</v>
      </c>
      <c r="Z49" s="183">
        <v>0</v>
      </c>
      <c r="AA49" s="183">
        <v>0</v>
      </c>
      <c r="AB49" s="183">
        <v>0</v>
      </c>
      <c r="AC49" s="184">
        <v>1</v>
      </c>
    </row>
    <row r="50" spans="2:29" x14ac:dyDescent="0.35">
      <c r="B50" s="96" t="s">
        <v>169</v>
      </c>
      <c r="C50" s="87"/>
      <c r="D50" s="87">
        <v>2020</v>
      </c>
      <c r="E50" s="80">
        <v>0.5281378830775344</v>
      </c>
      <c r="F50" s="80">
        <v>0.14900908955446282</v>
      </c>
      <c r="G50" s="80">
        <v>0.32285302736800281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1">
        <v>1</v>
      </c>
      <c r="Q50" s="190" t="s">
        <v>169</v>
      </c>
      <c r="R50" s="174"/>
      <c r="S50" s="174">
        <v>2020</v>
      </c>
      <c r="T50" s="181">
        <v>0.51760136555921132</v>
      </c>
      <c r="U50" s="181">
        <v>0.1484303490587042</v>
      </c>
      <c r="V50" s="181">
        <v>0.32159908962719241</v>
      </c>
      <c r="W50" s="181">
        <v>1.2369195754892016E-2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2">
        <v>1</v>
      </c>
    </row>
    <row r="51" spans="2:29" x14ac:dyDescent="0.35">
      <c r="B51" s="95" t="s">
        <v>169</v>
      </c>
      <c r="C51" s="83"/>
      <c r="D51" s="83">
        <v>2030</v>
      </c>
      <c r="E51" s="84">
        <v>0.3594969139396762</v>
      </c>
      <c r="F51" s="84">
        <v>0.12810061721206475</v>
      </c>
      <c r="G51" s="84">
        <v>0.27949225573541397</v>
      </c>
      <c r="H51" s="84">
        <v>0.11645510655642249</v>
      </c>
      <c r="I51" s="84">
        <v>0</v>
      </c>
      <c r="J51" s="84">
        <v>4.6582042622569E-2</v>
      </c>
      <c r="K51" s="84">
        <v>2.32910213112845E-2</v>
      </c>
      <c r="L51" s="84">
        <v>4.6582042622569E-2</v>
      </c>
      <c r="M51" s="84">
        <v>0</v>
      </c>
      <c r="N51" s="85">
        <v>1</v>
      </c>
      <c r="Q51" s="189" t="s">
        <v>169</v>
      </c>
      <c r="R51" s="173"/>
      <c r="S51" s="173">
        <v>2030</v>
      </c>
      <c r="T51" s="183">
        <v>0.46612308289652499</v>
      </c>
      <c r="U51" s="183">
        <v>0.13346922927586877</v>
      </c>
      <c r="V51" s="183">
        <v>0.31547272374296254</v>
      </c>
      <c r="W51" s="183">
        <v>6.0667831489031258E-2</v>
      </c>
      <c r="X51" s="183">
        <v>0</v>
      </c>
      <c r="Y51" s="183">
        <v>2.4267132595612504E-2</v>
      </c>
      <c r="Z51" s="183">
        <v>0</v>
      </c>
      <c r="AA51" s="183">
        <v>0</v>
      </c>
      <c r="AB51" s="183">
        <v>0</v>
      </c>
      <c r="AC51" s="184">
        <v>1</v>
      </c>
    </row>
    <row r="52" spans="2:29" x14ac:dyDescent="0.35">
      <c r="B52" s="86" t="s">
        <v>169</v>
      </c>
      <c r="C52" s="87"/>
      <c r="D52" s="87">
        <v>2040</v>
      </c>
      <c r="E52" s="80">
        <v>0.21059556179282521</v>
      </c>
      <c r="F52" s="80">
        <v>0.12060345583720726</v>
      </c>
      <c r="G52" s="80">
        <v>0.24120691167441452</v>
      </c>
      <c r="H52" s="80">
        <v>0.19735110955179372</v>
      </c>
      <c r="I52" s="80">
        <v>0</v>
      </c>
      <c r="J52" s="80">
        <v>9.8675554775896859E-2</v>
      </c>
      <c r="K52" s="80">
        <v>3.2891851591965615E-2</v>
      </c>
      <c r="L52" s="80">
        <v>7.6747653714586445E-2</v>
      </c>
      <c r="M52" s="80">
        <v>2.1927901061310411E-2</v>
      </c>
      <c r="N52" s="81">
        <v>1</v>
      </c>
      <c r="Q52" s="177" t="s">
        <v>169</v>
      </c>
      <c r="R52" s="174"/>
      <c r="S52" s="174">
        <v>2040</v>
      </c>
      <c r="T52" s="181">
        <v>0.37824077332770234</v>
      </c>
      <c r="U52" s="181">
        <v>0.11731306163628259</v>
      </c>
      <c r="V52" s="181">
        <v>0.28155134792707825</v>
      </c>
      <c r="W52" s="181">
        <v>0.14077567396353913</v>
      </c>
      <c r="X52" s="181">
        <v>0</v>
      </c>
      <c r="Y52" s="181">
        <v>5.8656530818141296E-2</v>
      </c>
      <c r="Z52" s="181">
        <v>0</v>
      </c>
      <c r="AA52" s="181">
        <v>0</v>
      </c>
      <c r="AB52" s="181">
        <v>2.3462612327256518E-2</v>
      </c>
      <c r="AC52" s="182">
        <v>1</v>
      </c>
    </row>
    <row r="53" spans="2:29" ht="15" thickBot="1" x14ac:dyDescent="0.4">
      <c r="B53" s="97" t="s">
        <v>169</v>
      </c>
      <c r="C53" s="98"/>
      <c r="D53" s="98">
        <v>2050</v>
      </c>
      <c r="E53" s="99">
        <v>0.22720247295208654</v>
      </c>
      <c r="F53" s="99">
        <v>0.11039964672113049</v>
      </c>
      <c r="G53" s="99">
        <v>0.22079929344226099</v>
      </c>
      <c r="H53" s="99">
        <v>0.11039964672113049</v>
      </c>
      <c r="I53" s="99">
        <v>0</v>
      </c>
      <c r="J53" s="99">
        <v>0.11039964672113049</v>
      </c>
      <c r="K53" s="99">
        <v>5.5199823360565246E-2</v>
      </c>
      <c r="L53" s="99">
        <v>0.11039964672113049</v>
      </c>
      <c r="M53" s="99">
        <v>5.5199823360565246E-2</v>
      </c>
      <c r="N53" s="100">
        <v>0.99999999999999989</v>
      </c>
      <c r="Q53" s="191" t="s">
        <v>169</v>
      </c>
      <c r="R53" s="192"/>
      <c r="S53" s="192">
        <v>2050</v>
      </c>
      <c r="T53" s="193">
        <v>0.33188960051605765</v>
      </c>
      <c r="U53" s="193">
        <v>0.10367230336819795</v>
      </c>
      <c r="V53" s="193">
        <v>0.17278717228032991</v>
      </c>
      <c r="W53" s="193">
        <v>0.17278717228032991</v>
      </c>
      <c r="X53" s="193">
        <v>0</v>
      </c>
      <c r="Y53" s="193">
        <v>8.0634013730820631E-2</v>
      </c>
      <c r="Z53" s="193">
        <v>2.3038289637377321E-2</v>
      </c>
      <c r="AA53" s="193">
        <v>5.7595724093443303E-2</v>
      </c>
      <c r="AB53" s="193">
        <v>5.7595724093443303E-2</v>
      </c>
      <c r="AC53" s="194">
        <v>1</v>
      </c>
    </row>
  </sheetData>
  <mergeCells count="14">
    <mergeCell ref="B41:C41"/>
    <mergeCell ref="Q21:R21"/>
    <mergeCell ref="Q22:R22"/>
    <mergeCell ref="Q18:R18"/>
    <mergeCell ref="Q19:R19"/>
    <mergeCell ref="Q38:R38"/>
    <mergeCell ref="Q40:AC40"/>
    <mergeCell ref="Q41:R41"/>
    <mergeCell ref="B18:C18"/>
    <mergeCell ref="B34:C34"/>
    <mergeCell ref="B35:C35"/>
    <mergeCell ref="B37:C37"/>
    <mergeCell ref="B38:C38"/>
    <mergeCell ref="B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AME</vt:lpstr>
      <vt:lpstr>AMS</vt:lpstr>
      <vt:lpstr>extrait clim</vt:lpstr>
      <vt:lpstr>AME!Zone_d_impression</vt:lpstr>
      <vt:lpstr>AMS!Zone_d_impression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PODESTA Gwenaël</dc:creator>
  <dc:description/>
  <cp:lastModifiedBy>PODESTA Gwenaël</cp:lastModifiedBy>
  <cp:revision>1</cp:revision>
  <dcterms:created xsi:type="dcterms:W3CDTF">2021-12-03T17:03:27Z</dcterms:created>
  <dcterms:modified xsi:type="dcterms:W3CDTF">2022-11-23T12:31:48Z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MTES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