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L:\4_Inventaires d'émissions, prospective et évaluation\42_Prospective\421_Scénarios prospectifs DGEC\4215_Scénarios 2023\14-Industrie\2_Travaux préparatoires\AAP FR relance\"/>
    </mc:Choice>
  </mc:AlternateContent>
  <bookViews>
    <workbookView xWindow="0" yWindow="0" windowWidth="20490" windowHeight="7020" tabRatio="500"/>
  </bookViews>
  <sheets>
    <sheet name="Synthèse" sheetId="1" r:id="rId1"/>
    <sheet name="Calcul synthèse " sheetId="2" r:id="rId2"/>
    <sheet name="Bois chaleur" sheetId="3" r:id="rId3"/>
    <sheet name="Efficacité " sheetId="4" r:id="rId4"/>
    <sheet name="Décarbonation" sheetId="5" r:id="rId5"/>
  </sheets>
  <externalReferences>
    <externalReference r:id="rId6"/>
  </externalReferences>
  <definedNames>
    <definedName name="Charbon">[1]Feuil1!$G$2</definedName>
    <definedName name="Fioul">[1]Feuil1!$G$3</definedName>
    <definedName name="gaz">[1]Feuil1!$G$1</definedName>
  </definedName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20" i="1" l="1"/>
  <c r="F19" i="1"/>
  <c r="F15" i="1"/>
  <c r="F9" i="1"/>
  <c r="M19" i="2"/>
  <c r="M18" i="2"/>
  <c r="C19" i="2"/>
  <c r="C18" i="2"/>
  <c r="M14" i="2"/>
  <c r="C14" i="2"/>
  <c r="C8" i="2"/>
  <c r="C3" i="2"/>
  <c r="M3" i="2"/>
  <c r="K23" i="1" l="1"/>
  <c r="K22" i="1"/>
  <c r="K16" i="1"/>
  <c r="K14" i="1"/>
  <c r="K11" i="1"/>
  <c r="K9" i="1"/>
  <c r="K6" i="1"/>
  <c r="J23" i="1"/>
  <c r="J22" i="1"/>
  <c r="J20" i="1"/>
  <c r="J19" i="1"/>
  <c r="J16" i="1"/>
  <c r="J15" i="1"/>
  <c r="J14" i="1"/>
  <c r="J11" i="1"/>
  <c r="J9" i="1"/>
  <c r="J6" i="1"/>
  <c r="J4" i="1"/>
  <c r="M22" i="2"/>
  <c r="M21" i="2"/>
  <c r="M15" i="2"/>
  <c r="N15" i="2" s="1"/>
  <c r="M13" i="2"/>
  <c r="M8" i="2"/>
  <c r="M10" i="2"/>
  <c r="M5" i="2"/>
  <c r="H22" i="2"/>
  <c r="H21" i="2"/>
  <c r="I21" i="2" s="1"/>
  <c r="H19" i="2"/>
  <c r="I19" i="2" s="1"/>
  <c r="H18" i="2"/>
  <c r="I18" i="2" s="1"/>
  <c r="H15" i="2"/>
  <c r="I15" i="2" s="1"/>
  <c r="H14" i="2"/>
  <c r="I14" i="2" s="1"/>
  <c r="H13" i="2"/>
  <c r="H10" i="2"/>
  <c r="H8" i="2"/>
  <c r="H5" i="2"/>
  <c r="H3" i="2"/>
  <c r="L22" i="2"/>
  <c r="L21" i="2"/>
  <c r="N21" i="2" s="1"/>
  <c r="L19" i="2"/>
  <c r="L18" i="2"/>
  <c r="L15" i="2"/>
  <c r="L14" i="2"/>
  <c r="N14" i="2" s="1"/>
  <c r="K15" i="1" s="1"/>
  <c r="L13" i="2"/>
  <c r="L10" i="2"/>
  <c r="L5" i="2"/>
  <c r="L3" i="2"/>
  <c r="G22" i="2"/>
  <c r="G21" i="2"/>
  <c r="G19" i="2"/>
  <c r="G18" i="2"/>
  <c r="G15" i="2"/>
  <c r="G14" i="2"/>
  <c r="G13" i="2"/>
  <c r="G5" i="2"/>
  <c r="G10" i="2"/>
  <c r="G3" i="2"/>
  <c r="G25" i="3"/>
  <c r="F25" i="3"/>
  <c r="I25" i="3" s="1"/>
  <c r="E25" i="3"/>
  <c r="D25" i="3"/>
  <c r="C25" i="3"/>
  <c r="I23" i="3"/>
  <c r="I22" i="3"/>
  <c r="I20" i="3"/>
  <c r="I16" i="3"/>
  <c r="I15" i="3"/>
  <c r="I11" i="3"/>
  <c r="D22" i="2"/>
  <c r="D21" i="2"/>
  <c r="N20" i="2"/>
  <c r="I20" i="2"/>
  <c r="N19" i="2"/>
  <c r="K20" i="1" s="1"/>
  <c r="D19" i="2"/>
  <c r="I20" i="1" s="1"/>
  <c r="D18" i="2"/>
  <c r="I19" i="1" s="1"/>
  <c r="N17" i="2"/>
  <c r="I17" i="2"/>
  <c r="D17" i="2"/>
  <c r="N16" i="2"/>
  <c r="I16" i="2"/>
  <c r="D15" i="2"/>
  <c r="D14" i="2"/>
  <c r="I15" i="1" s="1"/>
  <c r="D13" i="2"/>
  <c r="N12" i="2"/>
  <c r="I12" i="2"/>
  <c r="D12" i="2"/>
  <c r="N11" i="2"/>
  <c r="I11" i="2"/>
  <c r="D10" i="2"/>
  <c r="N9" i="2"/>
  <c r="I9" i="2"/>
  <c r="D9" i="2"/>
  <c r="N8" i="2"/>
  <c r="I8" i="2"/>
  <c r="D8" i="2"/>
  <c r="I9" i="1" s="1"/>
  <c r="N7" i="2"/>
  <c r="I7" i="2"/>
  <c r="D7" i="2"/>
  <c r="N6" i="2"/>
  <c r="I6" i="2"/>
  <c r="D6" i="2"/>
  <c r="N5" i="2"/>
  <c r="D5" i="2"/>
  <c r="N4" i="2"/>
  <c r="I4" i="2"/>
  <c r="D4" i="2"/>
  <c r="D3" i="2"/>
  <c r="I4" i="1" s="1"/>
  <c r="N22" i="2" l="1"/>
  <c r="N18" i="2"/>
  <c r="K19" i="1" s="1"/>
  <c r="N13" i="2"/>
  <c r="N10" i="2"/>
  <c r="N3" i="2"/>
  <c r="K4" i="1" s="1"/>
  <c r="I22" i="2"/>
  <c r="I13" i="2"/>
  <c r="I10" i="2"/>
  <c r="I5" i="2"/>
  <c r="I3" i="2"/>
</calcChain>
</file>

<file path=xl/sharedStrings.xml><?xml version="1.0" encoding="utf-8"?>
<sst xmlns="http://schemas.openxmlformats.org/spreadsheetml/2006/main" count="190" uniqueCount="45">
  <si>
    <t xml:space="preserve">Mix énergétique </t>
  </si>
  <si>
    <t xml:space="preserve">Efficacité énergétique </t>
  </si>
  <si>
    <t xml:space="preserve"> Gaz naturel (MWh)</t>
  </si>
  <si>
    <t>Charbon (MWh)</t>
  </si>
  <si>
    <t>Fioul (MWh)</t>
  </si>
  <si>
    <t>Electricité (MWh)</t>
  </si>
  <si>
    <t>Biomasse (MWh)</t>
  </si>
  <si>
    <t>Chaleur fatale (MWh)</t>
  </si>
  <si>
    <t>Aides (€)</t>
  </si>
  <si>
    <t>Quantité d'énergie évitée (MWh)</t>
  </si>
  <si>
    <t xml:space="preserve">Matriaux Primaires </t>
  </si>
  <si>
    <t xml:space="preserve">Sidérurgie </t>
  </si>
  <si>
    <t xml:space="preserve">Aluminium </t>
  </si>
  <si>
    <t xml:space="preserve">Autres métaux primaires </t>
  </si>
  <si>
    <t xml:space="preserve">Chimie </t>
  </si>
  <si>
    <t xml:space="preserve">Amoniac </t>
  </si>
  <si>
    <t xml:space="preserve">Pétrochimie </t>
  </si>
  <si>
    <t xml:space="preserve">Chlore </t>
  </si>
  <si>
    <t xml:space="preserve">Autre Chimie </t>
  </si>
  <si>
    <t xml:space="preserve">Matériaux non-métalliques </t>
  </si>
  <si>
    <t xml:space="preserve">Ciment </t>
  </si>
  <si>
    <t xml:space="preserve">Verre </t>
  </si>
  <si>
    <t xml:space="preserve">Autres non-métalliques </t>
  </si>
  <si>
    <t xml:space="preserve">Equipements </t>
  </si>
  <si>
    <t xml:space="preserve">Construction </t>
  </si>
  <si>
    <t xml:space="preserve">Industrie Agro-alimentaire </t>
  </si>
  <si>
    <t xml:space="preserve">Sucre </t>
  </si>
  <si>
    <t xml:space="preserve">Autres IA </t>
  </si>
  <si>
    <t xml:space="preserve">Autres </t>
  </si>
  <si>
    <t>Papiers-pâtes</t>
  </si>
  <si>
    <t xml:space="preserve">Aides Mix </t>
  </si>
  <si>
    <t>Gains d'énergie</t>
  </si>
  <si>
    <t xml:space="preserve"> Aides Gains d'énergie</t>
  </si>
  <si>
    <t>Biomasse</t>
  </si>
  <si>
    <t xml:space="preserve">Décarb </t>
  </si>
  <si>
    <t xml:space="preserve">Total </t>
  </si>
  <si>
    <t xml:space="preserve">Efficacité </t>
  </si>
  <si>
    <t xml:space="preserve">Mix de la production de biomasse </t>
  </si>
  <si>
    <t xml:space="preserve">Aides en € (Révisées) </t>
  </si>
  <si>
    <t>Aides au fonctionnement sur 15 ans en €</t>
  </si>
  <si>
    <t>Efficience (€/MWh sur 15 ans)</t>
  </si>
  <si>
    <t>Total</t>
  </si>
  <si>
    <t>Somme des Economies d'énergies Révisées (MWh/an)</t>
  </si>
  <si>
    <t>Budget (Aide révisée)</t>
  </si>
  <si>
    <t xml:space="preserve">Subventions étatiques via l'APP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</si>
</sst>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-* #,##0.00&quot; €&quot;_-;\-* #,##0.00&quot; €&quot;_-;_-* \-??&quot; €&quot;_-;_-@_-"/>
    <numFmt numFmtId="165" formatCode="_-* #,##0.00_-;\-* #,##0.00_-;_-* \-??_-;_-@_-"/>
    <numFmt numFmtId="166" formatCode="#,##0.0"/>
    <numFmt numFmtId="167" formatCode="_-* #,##0_-;\-* #,##0_-;_-* \-??_-;_-@_-"/>
  </numFmts>
  <fonts count="4" x14ac:knownFonts="1">
    <font>
      <sz val="11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theme="0"/>
      <name val="Calibri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5B9BD5"/>
        <bgColor rgb="FF808080"/>
      </patternFill>
    </fill>
    <fill>
      <patternFill patternType="solid">
        <fgColor rgb="FF70AD47"/>
        <bgColor rgb="FF339966"/>
      </patternFill>
    </fill>
    <fill>
      <patternFill patternType="solid">
        <fgColor rgb="FF1F4E79"/>
        <bgColor rgb="FF003366"/>
      </patternFill>
    </fill>
    <fill>
      <patternFill patternType="solid">
        <fgColor rgb="FFADB9CA"/>
        <bgColor rgb="FF99CCFF"/>
      </patternFill>
    </fill>
    <fill>
      <patternFill patternType="solid">
        <fgColor rgb="FFD9D9D9"/>
        <bgColor rgb="FFCCFFCC"/>
      </patternFill>
    </fill>
    <fill>
      <patternFill patternType="solid">
        <fgColor rgb="FFFFF200"/>
        <bgColor rgb="FFFFFF00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0.79998168889431442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4">
    <xf numFmtId="0" fontId="0" fillId="0" borderId="0"/>
    <xf numFmtId="165" fontId="2" fillId="0" borderId="0" applyBorder="0" applyProtection="0"/>
    <xf numFmtId="164" fontId="2" fillId="0" borderId="0" applyBorder="0" applyProtection="0"/>
    <xf numFmtId="0" fontId="2" fillId="0" borderId="0"/>
  </cellStyleXfs>
  <cellXfs count="45">
    <xf numFmtId="0" fontId="0" fillId="0" borderId="0" xfId="0"/>
    <xf numFmtId="0" fontId="1" fillId="4" borderId="2" xfId="0" applyFont="1" applyFill="1" applyBorder="1"/>
    <xf numFmtId="0" fontId="1" fillId="4" borderId="2" xfId="0" applyFont="1" applyFill="1" applyBorder="1" applyAlignment="1">
      <alignment horizontal="center" vertical="center" wrapText="1"/>
    </xf>
    <xf numFmtId="0" fontId="0" fillId="5" borderId="2" xfId="0" applyFont="1" applyFill="1" applyBorder="1"/>
    <xf numFmtId="0" fontId="0" fillId="0" borderId="2" xfId="0" applyFont="1" applyBorder="1"/>
    <xf numFmtId="165" fontId="0" fillId="0" borderId="2" xfId="1" applyFont="1" applyBorder="1" applyAlignment="1" applyProtection="1">
      <alignment horizontal="center" vertical="center"/>
    </xf>
    <xf numFmtId="165" fontId="0" fillId="0" borderId="2" xfId="1" applyFont="1" applyBorder="1" applyAlignment="1" applyProtection="1"/>
    <xf numFmtId="165" fontId="0" fillId="5" borderId="2" xfId="1" applyFont="1" applyFill="1" applyBorder="1" applyAlignment="1" applyProtection="1">
      <alignment horizontal="center" vertical="center"/>
    </xf>
    <xf numFmtId="165" fontId="0" fillId="5" borderId="2" xfId="1" applyFont="1" applyFill="1" applyBorder="1" applyAlignment="1" applyProtection="1"/>
    <xf numFmtId="0" fontId="0" fillId="6" borderId="3" xfId="0" applyFill="1" applyBorder="1"/>
    <xf numFmtId="0" fontId="0" fillId="0" borderId="3" xfId="0" applyBorder="1"/>
    <xf numFmtId="0" fontId="0" fillId="6" borderId="2" xfId="0" applyFont="1" applyFill="1" applyBorder="1"/>
    <xf numFmtId="0" fontId="0" fillId="6" borderId="4" xfId="0" applyFont="1" applyFill="1" applyBorder="1"/>
    <xf numFmtId="0" fontId="0" fillId="0" borderId="0" xfId="0" applyAlignment="1">
      <alignment horizontal="center" vertical="center"/>
    </xf>
    <xf numFmtId="0" fontId="1" fillId="4" borderId="5" xfId="0" applyFont="1" applyFill="1" applyBorder="1" applyAlignment="1">
      <alignment horizontal="center" vertical="center" wrapText="1"/>
    </xf>
    <xf numFmtId="166" fontId="0" fillId="5" borderId="2" xfId="1" applyNumberFormat="1" applyFont="1" applyFill="1" applyBorder="1" applyAlignment="1" applyProtection="1">
      <alignment horizontal="center"/>
    </xf>
    <xf numFmtId="166" fontId="0" fillId="0" borderId="2" xfId="1" applyNumberFormat="1" applyFont="1" applyBorder="1" applyAlignment="1" applyProtection="1">
      <alignment horizontal="center"/>
    </xf>
    <xf numFmtId="165" fontId="0" fillId="0" borderId="5" xfId="1" applyFont="1" applyBorder="1" applyAlignment="1" applyProtection="1"/>
    <xf numFmtId="166" fontId="0" fillId="0" borderId="2" xfId="1" applyNumberFormat="1" applyFont="1" applyBorder="1" applyAlignment="1" applyProtection="1">
      <alignment horizontal="center" vertical="center"/>
    </xf>
    <xf numFmtId="0" fontId="0" fillId="0" borderId="2" xfId="0" applyBorder="1"/>
    <xf numFmtId="166" fontId="0" fillId="0" borderId="2" xfId="0" applyNumberFormat="1" applyBorder="1" applyAlignment="1">
      <alignment horizontal="center"/>
    </xf>
    <xf numFmtId="166" fontId="0" fillId="0" borderId="0" xfId="0" applyNumberFormat="1" applyAlignment="1">
      <alignment horizontal="center"/>
    </xf>
    <xf numFmtId="4" fontId="0" fillId="0" borderId="6" xfId="0" applyNumberFormat="1" applyFont="1" applyBorder="1"/>
    <xf numFmtId="3" fontId="0" fillId="0" borderId="6" xfId="0" applyNumberFormat="1" applyBorder="1" applyAlignment="1">
      <alignment horizontal="center"/>
    </xf>
    <xf numFmtId="166" fontId="0" fillId="7" borderId="6" xfId="0" applyNumberFormat="1" applyFill="1" applyBorder="1" applyAlignment="1">
      <alignment horizontal="center"/>
    </xf>
    <xf numFmtId="165" fontId="0" fillId="0" borderId="2" xfId="1" applyFont="1" applyBorder="1" applyAlignment="1" applyProtection="1"/>
    <xf numFmtId="165" fontId="0" fillId="0" borderId="5" xfId="1" applyFont="1" applyBorder="1" applyAlignment="1" applyProtection="1"/>
    <xf numFmtId="0" fontId="0" fillId="0" borderId="0" xfId="0" applyBorder="1"/>
    <xf numFmtId="0" fontId="0" fillId="0" borderId="0" xfId="0"/>
    <xf numFmtId="0" fontId="0" fillId="0" borderId="2" xfId="0" applyFont="1" applyBorder="1"/>
    <xf numFmtId="165" fontId="0" fillId="0" borderId="2" xfId="1" applyFont="1" applyBorder="1" applyAlignment="1" applyProtection="1">
      <alignment horizontal="center" vertical="center"/>
    </xf>
    <xf numFmtId="0" fontId="0" fillId="8" borderId="2" xfId="0" applyFill="1" applyBorder="1"/>
    <xf numFmtId="0" fontId="3" fillId="9" borderId="2" xfId="0" applyFont="1" applyFill="1" applyBorder="1"/>
    <xf numFmtId="165" fontId="0" fillId="10" borderId="2" xfId="1" applyFont="1" applyFill="1" applyBorder="1" applyAlignment="1" applyProtection="1">
      <alignment horizontal="center" vertical="center"/>
    </xf>
    <xf numFmtId="165" fontId="0" fillId="10" borderId="2" xfId="1" applyFont="1" applyFill="1" applyBorder="1" applyAlignment="1" applyProtection="1"/>
    <xf numFmtId="167" fontId="0" fillId="0" borderId="2" xfId="1" applyNumberFormat="1" applyFont="1" applyBorder="1" applyAlignment="1" applyProtection="1">
      <alignment horizontal="center" vertical="center"/>
    </xf>
    <xf numFmtId="167" fontId="0" fillId="0" borderId="2" xfId="1" applyNumberFormat="1" applyFont="1" applyBorder="1" applyAlignment="1" applyProtection="1"/>
    <xf numFmtId="167" fontId="0" fillId="5" borderId="2" xfId="1" applyNumberFormat="1" applyFont="1" applyFill="1" applyBorder="1" applyAlignment="1" applyProtection="1">
      <alignment horizontal="center" vertical="center"/>
    </xf>
    <xf numFmtId="167" fontId="0" fillId="5" borderId="2" xfId="1" applyNumberFormat="1" applyFont="1" applyFill="1" applyBorder="1" applyAlignment="1" applyProtection="1"/>
    <xf numFmtId="167" fontId="0" fillId="5" borderId="2" xfId="1" applyNumberFormat="1" applyFont="1" applyFill="1" applyBorder="1" applyAlignment="1" applyProtection="1">
      <alignment horizontal="center"/>
    </xf>
    <xf numFmtId="0" fontId="0" fillId="2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165" fontId="0" fillId="5" borderId="2" xfId="1" applyFont="1" applyFill="1" applyBorder="1" applyAlignment="1" applyProtection="1">
      <alignment horizontal="center"/>
    </xf>
    <xf numFmtId="0" fontId="0" fillId="0" borderId="2" xfId="0" applyFont="1" applyBorder="1" applyAlignment="1">
      <alignment horizontal="center"/>
    </xf>
    <xf numFmtId="0" fontId="0" fillId="8" borderId="2" xfId="0" applyFill="1" applyBorder="1" applyAlignment="1">
      <alignment horizontal="center"/>
    </xf>
  </cellXfs>
  <cellStyles count="4">
    <cellStyle name="Milliers" xfId="1" builtinId="3"/>
    <cellStyle name="Monétaire 2" xfId="2"/>
    <cellStyle name="Normal" xfId="0" builtinId="0"/>
    <cellStyle name="Normal 2" xfId="3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DB9CA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1F4E7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164225</xdr:colOff>
      <xdr:row>24</xdr:row>
      <xdr:rowOff>153276</xdr:rowOff>
    </xdr:from>
    <xdr:to>
      <xdr:col>7</xdr:col>
      <xdr:colOff>317500</xdr:colOff>
      <xdr:row>36</xdr:row>
      <xdr:rowOff>32845</xdr:rowOff>
    </xdr:to>
    <xdr:sp macro="" textlink="">
      <xdr:nvSpPr>
        <xdr:cNvPr id="2" name="ZoneTexte 1"/>
        <xdr:cNvSpPr txBox="1"/>
      </xdr:nvSpPr>
      <xdr:spPr>
        <a:xfrm>
          <a:off x="777328" y="5003362"/>
          <a:ext cx="8057931" cy="211301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Projets pris en compte :</a:t>
          </a:r>
          <a:endParaRPr lang="fr-FR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fr-F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Prise en compte des projets énergétiques</a:t>
          </a:r>
          <a:r>
            <a:rPr lang="fr-F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(pas de procédés non-énergétiques) </a:t>
          </a:r>
          <a:r>
            <a:rPr lang="fr-F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validés ou </a:t>
          </a:r>
          <a:r>
            <a:rPr lang="fr-F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projets délà Engagé </a:t>
          </a:r>
          <a:r>
            <a:rPr lang="fr-F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dans</a:t>
          </a:r>
          <a:r>
            <a:rPr lang="fr-F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le cadre de France Relance </a:t>
          </a:r>
          <a:endParaRPr lang="fr-FR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fr-F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Horizon</a:t>
          </a:r>
          <a:r>
            <a:rPr lang="fr-F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de mise </a:t>
          </a:r>
          <a:r>
            <a:rPr lang="fr-F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 service entre 2022 et 2024</a:t>
          </a:r>
        </a:p>
        <a:p>
          <a:endParaRPr lang="fr-FR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fr-F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Trois catégories de projets : </a:t>
          </a:r>
        </a:p>
        <a:p>
          <a:pPr lvl="1"/>
          <a:r>
            <a:rPr lang="fr-F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&gt;</a:t>
          </a:r>
          <a:r>
            <a:rPr lang="fr-F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fr-F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Projet d’efficacité énergétique – validé entre novembre 2020 et janvier 2021</a:t>
          </a:r>
        </a:p>
        <a:p>
          <a:pPr lvl="1"/>
          <a:r>
            <a:rPr lang="fr-F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&gt; Projet de substitution d’énergie fossile pour de la biomasse – validé entre décembre 2020 et juillet 2021</a:t>
          </a:r>
        </a:p>
        <a:p>
          <a:pPr lvl="1"/>
          <a:r>
            <a:rPr lang="fr-F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&gt; Projet de décarbonation (efficacité énergétique + changement de mix) – validé en mai 2021</a:t>
          </a:r>
        </a:p>
        <a:p>
          <a:endParaRPr lang="fr-FR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ynth&#232;se_BCIAT_2020_2021v5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yntheseBCIAT2020_2021"/>
      <sheetName val="Non retenus_réorientés"/>
      <sheetName val="Bilan CAPEX (selon EJ)"/>
      <sheetName val="Bilan CAPEX (selon depot)"/>
      <sheetName val="Bilan OPEX"/>
      <sheetName val="repartitionactivite"/>
      <sheetName val="energie"/>
      <sheetName val="Engagement 2020"/>
      <sheetName val="analyse"/>
      <sheetName val="Feuil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">
          <cell r="G1">
            <v>0.187</v>
          </cell>
        </row>
        <row r="2">
          <cell r="G2">
            <v>0.34499999999999997</v>
          </cell>
        </row>
        <row r="3">
          <cell r="G3">
            <v>0.27200000000000002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4"/>
  <sheetViews>
    <sheetView tabSelected="1" zoomScale="87" zoomScaleNormal="87" workbookViewId="0">
      <selection activeCell="N7" sqref="N7"/>
    </sheetView>
  </sheetViews>
  <sheetFormatPr baseColWidth="10" defaultColWidth="9.140625" defaultRowHeight="15" x14ac:dyDescent="0.25"/>
  <cols>
    <col min="1" max="1" width="9.140625" customWidth="1"/>
    <col min="2" max="2" width="24.85546875" customWidth="1"/>
    <col min="3" max="3" width="20.42578125" customWidth="1"/>
    <col min="4" max="4" width="19.85546875" customWidth="1"/>
    <col min="5" max="5" width="15.7109375" customWidth="1"/>
    <col min="6" max="6" width="18.7109375" customWidth="1"/>
    <col min="7" max="7" width="19" customWidth="1"/>
    <col min="8" max="8" width="18.28515625" customWidth="1"/>
    <col min="9" max="9" width="15.5703125" customWidth="1"/>
    <col min="10" max="10" width="17.28515625" customWidth="1"/>
    <col min="11" max="11" width="21.140625" customWidth="1"/>
    <col min="12" max="12" width="9.140625" customWidth="1"/>
    <col min="13" max="13" width="15.42578125" customWidth="1"/>
    <col min="14" max="15" width="12.5703125" customWidth="1"/>
    <col min="16" max="1025" width="9.140625" customWidth="1"/>
  </cols>
  <sheetData>
    <row r="1" spans="2:11" x14ac:dyDescent="0.25">
      <c r="C1" s="40" t="s">
        <v>0</v>
      </c>
      <c r="D1" s="40"/>
      <c r="E1" s="40"/>
      <c r="F1" s="40"/>
      <c r="G1" s="40"/>
      <c r="H1" s="40"/>
      <c r="I1" s="40"/>
      <c r="J1" s="41" t="s">
        <v>1</v>
      </c>
      <c r="K1" s="41"/>
    </row>
    <row r="2" spans="2:11" ht="45" x14ac:dyDescent="0.25">
      <c r="B2" s="1"/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8</v>
      </c>
    </row>
    <row r="3" spans="2:11" x14ac:dyDescent="0.25">
      <c r="B3" s="3" t="s">
        <v>10</v>
      </c>
      <c r="C3" s="42"/>
      <c r="D3" s="42"/>
      <c r="E3" s="42"/>
      <c r="F3" s="42"/>
      <c r="G3" s="42"/>
      <c r="H3" s="42"/>
      <c r="I3" s="42"/>
      <c r="J3" s="42"/>
      <c r="K3" s="42"/>
    </row>
    <row r="4" spans="2:11" x14ac:dyDescent="0.25">
      <c r="B4" s="4" t="s">
        <v>11</v>
      </c>
      <c r="C4" s="35"/>
      <c r="D4" s="36"/>
      <c r="E4" s="36"/>
      <c r="F4" s="36">
        <v>42656</v>
      </c>
      <c r="G4" s="36"/>
      <c r="H4" s="36">
        <v>17883.900000000001</v>
      </c>
      <c r="I4" s="36">
        <f>'Calcul synthèse '!D3</f>
        <v>9541308</v>
      </c>
      <c r="J4" s="36">
        <f>'Calcul synthèse '!I3</f>
        <v>157559.9</v>
      </c>
      <c r="K4" s="36">
        <f>'Calcul synthèse '!N3</f>
        <v>17259938</v>
      </c>
    </row>
    <row r="5" spans="2:11" x14ac:dyDescent="0.25">
      <c r="B5" s="4" t="s">
        <v>12</v>
      </c>
      <c r="C5" s="36"/>
      <c r="D5" s="36"/>
      <c r="E5" s="36"/>
      <c r="F5" s="36"/>
      <c r="G5" s="36"/>
      <c r="H5" s="36"/>
      <c r="I5" s="36">
        <v>0</v>
      </c>
      <c r="J5" s="36"/>
      <c r="K5" s="36">
        <v>0</v>
      </c>
    </row>
    <row r="6" spans="2:11" x14ac:dyDescent="0.25">
      <c r="B6" s="4" t="s">
        <v>13</v>
      </c>
      <c r="C6" s="35"/>
      <c r="D6" s="36"/>
      <c r="E6" s="36"/>
      <c r="F6" s="36"/>
      <c r="G6" s="36"/>
      <c r="H6" s="36">
        <v>77647</v>
      </c>
      <c r="I6" s="36">
        <v>2932376</v>
      </c>
      <c r="J6" s="36">
        <f>'Calcul synthèse '!I5</f>
        <v>86528</v>
      </c>
      <c r="K6" s="36">
        <f>'Calcul synthèse '!N5</f>
        <v>5896376</v>
      </c>
    </row>
    <row r="7" spans="2:11" x14ac:dyDescent="0.25">
      <c r="B7" s="3" t="s">
        <v>14</v>
      </c>
      <c r="C7" s="39"/>
      <c r="D7" s="39"/>
      <c r="E7" s="39"/>
      <c r="F7" s="39"/>
      <c r="G7" s="39"/>
      <c r="H7" s="39"/>
      <c r="I7" s="39"/>
      <c r="J7" s="39"/>
      <c r="K7" s="39"/>
    </row>
    <row r="8" spans="2:11" x14ac:dyDescent="0.25">
      <c r="B8" s="4" t="s">
        <v>15</v>
      </c>
      <c r="C8" s="35"/>
      <c r="D8" s="35"/>
      <c r="E8" s="35"/>
      <c r="F8" s="35"/>
      <c r="G8" s="35"/>
      <c r="H8" s="35"/>
      <c r="I8" s="35">
        <v>0</v>
      </c>
      <c r="J8" s="35"/>
      <c r="K8" s="35">
        <v>0</v>
      </c>
    </row>
    <row r="9" spans="2:11" x14ac:dyDescent="0.25">
      <c r="B9" s="4" t="s">
        <v>16</v>
      </c>
      <c r="C9" s="35"/>
      <c r="D9" s="35"/>
      <c r="E9" s="35"/>
      <c r="F9" s="35">
        <f>Décarbonation!F9</f>
        <v>501515.5</v>
      </c>
      <c r="G9" s="35"/>
      <c r="H9" s="35">
        <v>292601</v>
      </c>
      <c r="I9" s="35">
        <f>'Calcul synthèse '!D8</f>
        <v>7147583</v>
      </c>
      <c r="J9" s="35">
        <f>'Calcul synthèse '!I8</f>
        <v>292601</v>
      </c>
      <c r="K9" s="35">
        <f>'Calcul synthèse '!N8</f>
        <v>2722583</v>
      </c>
    </row>
    <row r="10" spans="2:11" x14ac:dyDescent="0.25">
      <c r="B10" s="4" t="s">
        <v>17</v>
      </c>
      <c r="C10" s="35"/>
      <c r="D10" s="35"/>
      <c r="E10" s="35"/>
      <c r="F10" s="35"/>
      <c r="G10" s="35"/>
      <c r="H10" s="35"/>
      <c r="I10" s="35">
        <v>0</v>
      </c>
      <c r="J10" s="35"/>
      <c r="K10" s="35">
        <v>0</v>
      </c>
    </row>
    <row r="11" spans="2:11" x14ac:dyDescent="0.25">
      <c r="B11" s="4" t="s">
        <v>18</v>
      </c>
      <c r="C11" s="35">
        <v>-496409</v>
      </c>
      <c r="D11" s="35"/>
      <c r="E11" s="35"/>
      <c r="F11" s="35">
        <v>264056</v>
      </c>
      <c r="G11" s="35">
        <v>496409</v>
      </c>
      <c r="H11" s="35">
        <v>544584</v>
      </c>
      <c r="I11" s="35">
        <v>50460782.950000003</v>
      </c>
      <c r="J11" s="35">
        <f>'Calcul synthèse '!I10</f>
        <v>932577.88800000004</v>
      </c>
      <c r="K11" s="35">
        <f>'Calcul synthèse '!N10</f>
        <v>36671876.950000003</v>
      </c>
    </row>
    <row r="12" spans="2:11" x14ac:dyDescent="0.25">
      <c r="B12" s="3" t="s">
        <v>19</v>
      </c>
      <c r="C12" s="39"/>
      <c r="D12" s="39"/>
      <c r="E12" s="39"/>
      <c r="F12" s="39"/>
      <c r="G12" s="39"/>
      <c r="H12" s="39"/>
      <c r="I12" s="39"/>
      <c r="J12" s="39"/>
      <c r="K12" s="39"/>
    </row>
    <row r="13" spans="2:11" x14ac:dyDescent="0.25">
      <c r="B13" s="4" t="s">
        <v>20</v>
      </c>
      <c r="C13" s="35"/>
      <c r="D13" s="35"/>
      <c r="E13" s="35"/>
      <c r="F13" s="35"/>
      <c r="G13" s="35">
        <v>25898</v>
      </c>
      <c r="H13" s="35"/>
      <c r="I13" s="35">
        <v>11194400</v>
      </c>
      <c r="J13" s="35"/>
      <c r="K13" s="35"/>
    </row>
    <row r="14" spans="2:11" x14ac:dyDescent="0.25">
      <c r="B14" s="4" t="s">
        <v>21</v>
      </c>
      <c r="C14" s="35"/>
      <c r="D14" s="35"/>
      <c r="E14" s="35"/>
      <c r="F14" s="35"/>
      <c r="G14" s="35"/>
      <c r="H14" s="35"/>
      <c r="I14" s="35">
        <v>0</v>
      </c>
      <c r="J14" s="35">
        <f>'Calcul synthèse '!I13</f>
        <v>65041.69</v>
      </c>
      <c r="K14" s="35">
        <f>'Calcul synthèse '!N13</f>
        <v>5798828.7800000003</v>
      </c>
    </row>
    <row r="15" spans="2:11" x14ac:dyDescent="0.25">
      <c r="B15" s="4" t="s">
        <v>22</v>
      </c>
      <c r="C15" s="35">
        <v>-40277</v>
      </c>
      <c r="D15" s="35"/>
      <c r="E15" s="35"/>
      <c r="F15" s="35">
        <f>Décarbonation!F15</f>
        <v>3981</v>
      </c>
      <c r="G15" s="35">
        <v>40277</v>
      </c>
      <c r="H15" s="35">
        <v>1742</v>
      </c>
      <c r="I15" s="35">
        <f>'Calcul synthèse '!D14</f>
        <v>3393300</v>
      </c>
      <c r="J15" s="35">
        <f>'Calcul synthèse '!I14</f>
        <v>131996.753</v>
      </c>
      <c r="K15" s="35">
        <f>'Calcul synthèse '!N14</f>
        <v>14034874.699999999</v>
      </c>
    </row>
    <row r="16" spans="2:11" x14ac:dyDescent="0.25">
      <c r="B16" s="3" t="s">
        <v>23</v>
      </c>
      <c r="C16" s="37">
        <v>-144163</v>
      </c>
      <c r="D16" s="37"/>
      <c r="E16" s="37"/>
      <c r="F16" s="37">
        <v>1251</v>
      </c>
      <c r="G16" s="37">
        <v>144163</v>
      </c>
      <c r="H16" s="37">
        <v>5156</v>
      </c>
      <c r="I16" s="37">
        <v>19065850</v>
      </c>
      <c r="J16" s="37">
        <f>'Calcul synthèse '!I15</f>
        <v>22703.360000000001</v>
      </c>
      <c r="K16" s="37">
        <f>'Calcul synthèse '!N15</f>
        <v>3263177</v>
      </c>
    </row>
    <row r="17" spans="2:11" x14ac:dyDescent="0.25">
      <c r="B17" s="3" t="s">
        <v>24</v>
      </c>
      <c r="C17" s="38"/>
      <c r="D17" s="38"/>
      <c r="E17" s="38"/>
      <c r="F17" s="38"/>
      <c r="G17" s="38"/>
      <c r="H17" s="38"/>
      <c r="I17" s="38"/>
      <c r="J17" s="38"/>
      <c r="K17" s="38"/>
    </row>
    <row r="18" spans="2:11" x14ac:dyDescent="0.25">
      <c r="B18" s="3" t="s">
        <v>25</v>
      </c>
      <c r="C18" s="39"/>
      <c r="D18" s="39"/>
      <c r="E18" s="39"/>
      <c r="F18" s="39"/>
      <c r="G18" s="39"/>
      <c r="H18" s="39"/>
      <c r="I18" s="39"/>
      <c r="J18" s="39"/>
      <c r="K18" s="39"/>
    </row>
    <row r="19" spans="2:11" x14ac:dyDescent="0.25">
      <c r="B19" s="4" t="s">
        <v>26</v>
      </c>
      <c r="C19" s="35"/>
      <c r="D19" s="35"/>
      <c r="E19" s="35"/>
      <c r="F19" s="35">
        <f>Décarbonation!F19</f>
        <v>254922</v>
      </c>
      <c r="G19" s="35"/>
      <c r="H19" s="35">
        <v>97252</v>
      </c>
      <c r="I19" s="35">
        <f>'Calcul synthèse '!D18</f>
        <v>4828441.0750000002</v>
      </c>
      <c r="J19" s="35">
        <f>'Calcul synthèse '!I18</f>
        <v>267812</v>
      </c>
      <c r="K19" s="35">
        <f>'Calcul synthèse '!N18</f>
        <v>12711333.025</v>
      </c>
    </row>
    <row r="20" spans="2:11" x14ac:dyDescent="0.25">
      <c r="B20" s="4" t="s">
        <v>27</v>
      </c>
      <c r="C20" s="35">
        <v>-794148</v>
      </c>
      <c r="D20" s="35">
        <v>-861948</v>
      </c>
      <c r="E20" s="35">
        <v>-12000</v>
      </c>
      <c r="F20" s="35">
        <f>Décarbonation!F20</f>
        <v>12324</v>
      </c>
      <c r="G20" s="35">
        <v>1668096</v>
      </c>
      <c r="H20" s="35">
        <v>2047</v>
      </c>
      <c r="I20" s="35">
        <f>'Calcul synthèse '!D19</f>
        <v>44853603</v>
      </c>
      <c r="J20" s="35">
        <f>'Calcul synthèse '!I19</f>
        <v>49143</v>
      </c>
      <c r="K20" s="35">
        <f>'Calcul synthèse '!N19</f>
        <v>5302137.1999999993</v>
      </c>
    </row>
    <row r="21" spans="2:11" x14ac:dyDescent="0.25">
      <c r="B21" s="3" t="s">
        <v>28</v>
      </c>
      <c r="C21" s="39"/>
      <c r="D21" s="39"/>
      <c r="E21" s="39"/>
      <c r="F21" s="39"/>
      <c r="G21" s="39"/>
      <c r="H21" s="39"/>
      <c r="I21" s="39"/>
      <c r="J21" s="39"/>
      <c r="K21" s="39"/>
    </row>
    <row r="22" spans="2:11" x14ac:dyDescent="0.25">
      <c r="B22" s="4" t="s">
        <v>29</v>
      </c>
      <c r="C22" s="35">
        <v>-649723</v>
      </c>
      <c r="D22" s="36"/>
      <c r="E22" s="36"/>
      <c r="F22" s="36"/>
      <c r="G22" s="36">
        <v>649723</v>
      </c>
      <c r="H22" s="36"/>
      <c r="I22" s="36">
        <v>10737425</v>
      </c>
      <c r="J22" s="36">
        <f>'Calcul synthèse '!I21</f>
        <v>108623</v>
      </c>
      <c r="K22" s="36">
        <f>'Calcul synthèse '!N21</f>
        <v>2734850</v>
      </c>
    </row>
    <row r="23" spans="2:11" x14ac:dyDescent="0.25">
      <c r="B23" s="4" t="s">
        <v>28</v>
      </c>
      <c r="C23" s="35">
        <v>-474837</v>
      </c>
      <c r="D23" s="36"/>
      <c r="E23" s="36"/>
      <c r="F23" s="36"/>
      <c r="G23" s="36">
        <v>474837</v>
      </c>
      <c r="H23" s="36">
        <v>6653</v>
      </c>
      <c r="I23" s="36">
        <v>28219375</v>
      </c>
      <c r="J23" s="36">
        <f>'Calcul synthèse '!I22</f>
        <v>22471.832000000002</v>
      </c>
      <c r="K23" s="36">
        <f>'Calcul synthèse '!N22</f>
        <v>5074387.1500000004</v>
      </c>
    </row>
    <row r="24" spans="2:11" x14ac:dyDescent="0.25">
      <c r="I24" t="s">
        <v>44</v>
      </c>
    </row>
  </sheetData>
  <mergeCells count="7">
    <mergeCell ref="C18:K18"/>
    <mergeCell ref="C21:K21"/>
    <mergeCell ref="C1:I1"/>
    <mergeCell ref="J1:K1"/>
    <mergeCell ref="C3:K3"/>
    <mergeCell ref="C7:K7"/>
    <mergeCell ref="C12:K12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Roman,Normal"&amp;12&amp;A</oddHeader>
    <oddFooter>&amp;C&amp;"Times New Roman,Normal"&amp;12Page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zoomScaleNormal="100" workbookViewId="0">
      <selection activeCell="M20" sqref="M20"/>
    </sheetView>
  </sheetViews>
  <sheetFormatPr baseColWidth="10" defaultColWidth="9.140625" defaultRowHeight="15" x14ac:dyDescent="0.25"/>
  <cols>
    <col min="1" max="1" width="25.85546875" customWidth="1"/>
    <col min="2" max="3" width="10.42578125" customWidth="1"/>
    <col min="4" max="4" width="11.42578125" style="9"/>
    <col min="5" max="5" width="10.42578125" customWidth="1"/>
    <col min="6" max="6" width="27.5703125" customWidth="1"/>
    <col min="7" max="7" width="10.42578125" customWidth="1"/>
    <col min="8" max="8" width="11.42578125" style="10"/>
    <col min="9" max="9" width="11.42578125" style="9"/>
    <col min="10" max="10" width="10.42578125" customWidth="1"/>
    <col min="11" max="11" width="27" customWidth="1"/>
    <col min="12" max="1025" width="10.42578125" customWidth="1"/>
  </cols>
  <sheetData>
    <row r="1" spans="1:14" x14ac:dyDescent="0.25">
      <c r="B1" s="43" t="s">
        <v>30</v>
      </c>
      <c r="C1" s="43"/>
      <c r="D1" s="43"/>
      <c r="G1" s="43" t="s">
        <v>31</v>
      </c>
      <c r="H1" s="43"/>
      <c r="I1" s="43"/>
      <c r="L1" s="43" t="s">
        <v>32</v>
      </c>
      <c r="M1" s="43"/>
      <c r="N1" s="43"/>
    </row>
    <row r="2" spans="1:14" x14ac:dyDescent="0.25">
      <c r="A2" s="3" t="s">
        <v>10</v>
      </c>
      <c r="B2" s="4" t="s">
        <v>33</v>
      </c>
      <c r="C2" s="4" t="s">
        <v>34</v>
      </c>
      <c r="D2" s="11" t="s">
        <v>35</v>
      </c>
      <c r="F2" s="3" t="s">
        <v>10</v>
      </c>
      <c r="G2" s="4" t="s">
        <v>36</v>
      </c>
      <c r="H2" s="4" t="s">
        <v>34</v>
      </c>
      <c r="I2" s="12" t="s">
        <v>35</v>
      </c>
      <c r="K2" s="3" t="s">
        <v>10</v>
      </c>
      <c r="L2" s="4" t="s">
        <v>36</v>
      </c>
      <c r="M2" s="4" t="s">
        <v>34</v>
      </c>
      <c r="N2" s="12" t="s">
        <v>35</v>
      </c>
    </row>
    <row r="3" spans="1:14" x14ac:dyDescent="0.25">
      <c r="A3" s="4" t="s">
        <v>11</v>
      </c>
      <c r="C3">
        <f>Décarbonation!I4</f>
        <v>9541308</v>
      </c>
      <c r="D3" s="9">
        <f t="shared" ref="D3:D10" si="0">SUM(B3:C3)</f>
        <v>9541308</v>
      </c>
      <c r="F3" s="4" t="s">
        <v>11</v>
      </c>
      <c r="G3" s="28">
        <f>'Efficacité '!C4</f>
        <v>124735</v>
      </c>
      <c r="H3" s="10">
        <f>Décarbonation!J4</f>
        <v>32824.9</v>
      </c>
      <c r="I3" s="9">
        <f t="shared" ref="I3:I22" si="1">SUM(G3:H3)</f>
        <v>157559.9</v>
      </c>
      <c r="K3" s="4" t="s">
        <v>11</v>
      </c>
      <c r="L3">
        <f>'Efficacité '!D4</f>
        <v>12296900</v>
      </c>
      <c r="M3" s="10">
        <f>Décarbonation!K4</f>
        <v>4963038</v>
      </c>
      <c r="N3" s="9">
        <f t="shared" ref="N3:N22" si="2">SUM(L3:M3)</f>
        <v>17259938</v>
      </c>
    </row>
    <row r="4" spans="1:14" x14ac:dyDescent="0.25">
      <c r="A4" s="4" t="s">
        <v>12</v>
      </c>
      <c r="D4" s="9">
        <f t="shared" si="0"/>
        <v>0</v>
      </c>
      <c r="F4" s="4" t="s">
        <v>12</v>
      </c>
      <c r="G4" s="28"/>
      <c r="I4" s="9">
        <f t="shared" si="1"/>
        <v>0</v>
      </c>
      <c r="K4" s="4" t="s">
        <v>12</v>
      </c>
      <c r="L4" s="28"/>
      <c r="M4" s="10"/>
      <c r="N4" s="9">
        <f t="shared" si="2"/>
        <v>0</v>
      </c>
    </row>
    <row r="5" spans="1:14" x14ac:dyDescent="0.25">
      <c r="A5" s="4" t="s">
        <v>13</v>
      </c>
      <c r="C5">
        <v>2932376</v>
      </c>
      <c r="D5" s="9">
        <f t="shared" si="0"/>
        <v>2932376</v>
      </c>
      <c r="F5" s="4" t="s">
        <v>13</v>
      </c>
      <c r="G5" s="28">
        <f>'Efficacité '!C6</f>
        <v>6570</v>
      </c>
      <c r="H5" s="10">
        <f>Décarbonation!J6</f>
        <v>79958</v>
      </c>
      <c r="I5" s="9">
        <f t="shared" si="1"/>
        <v>86528</v>
      </c>
      <c r="K5" s="4" t="s">
        <v>13</v>
      </c>
      <c r="L5" s="28">
        <f>'Efficacité '!D6</f>
        <v>4485000</v>
      </c>
      <c r="M5" s="10">
        <f>Décarbonation!K6</f>
        <v>1411376</v>
      </c>
      <c r="N5" s="9">
        <f t="shared" si="2"/>
        <v>5896376</v>
      </c>
    </row>
    <row r="6" spans="1:14" x14ac:dyDescent="0.25">
      <c r="A6" s="3" t="s">
        <v>14</v>
      </c>
      <c r="D6" s="9">
        <f t="shared" si="0"/>
        <v>0</v>
      </c>
      <c r="F6" s="3" t="s">
        <v>14</v>
      </c>
      <c r="G6" s="28"/>
      <c r="I6" s="9">
        <f t="shared" si="1"/>
        <v>0</v>
      </c>
      <c r="K6" s="3" t="s">
        <v>14</v>
      </c>
      <c r="L6" s="28"/>
      <c r="M6" s="10"/>
      <c r="N6" s="9">
        <f t="shared" si="2"/>
        <v>0</v>
      </c>
    </row>
    <row r="7" spans="1:14" x14ac:dyDescent="0.25">
      <c r="A7" s="4" t="s">
        <v>15</v>
      </c>
      <c r="D7" s="9">
        <f t="shared" si="0"/>
        <v>0</v>
      </c>
      <c r="F7" s="4" t="s">
        <v>15</v>
      </c>
      <c r="G7" s="28"/>
      <c r="I7" s="9">
        <f t="shared" si="1"/>
        <v>0</v>
      </c>
      <c r="K7" s="4" t="s">
        <v>15</v>
      </c>
      <c r="L7" s="28"/>
      <c r="M7" s="10"/>
      <c r="N7" s="9">
        <f t="shared" si="2"/>
        <v>0</v>
      </c>
    </row>
    <row r="8" spans="1:14" x14ac:dyDescent="0.25">
      <c r="A8" s="4" t="s">
        <v>16</v>
      </c>
      <c r="C8">
        <f>Décarbonation!I9</f>
        <v>7147583</v>
      </c>
      <c r="D8" s="9">
        <f t="shared" si="0"/>
        <v>7147583</v>
      </c>
      <c r="F8" s="4" t="s">
        <v>16</v>
      </c>
      <c r="G8" s="28"/>
      <c r="H8" s="10">
        <f>Décarbonation!J9</f>
        <v>292601</v>
      </c>
      <c r="I8" s="9">
        <f t="shared" si="1"/>
        <v>292601</v>
      </c>
      <c r="K8" s="4" t="s">
        <v>16</v>
      </c>
      <c r="L8" s="28"/>
      <c r="M8" s="10">
        <f>Décarbonation!K9</f>
        <v>2722583</v>
      </c>
      <c r="N8" s="9">
        <f t="shared" si="2"/>
        <v>2722583</v>
      </c>
    </row>
    <row r="9" spans="1:14" x14ac:dyDescent="0.25">
      <c r="A9" s="4" t="s">
        <v>17</v>
      </c>
      <c r="D9" s="9">
        <f t="shared" si="0"/>
        <v>0</v>
      </c>
      <c r="F9" s="4" t="s">
        <v>17</v>
      </c>
      <c r="G9" s="28"/>
      <c r="I9" s="9">
        <f t="shared" si="1"/>
        <v>0</v>
      </c>
      <c r="K9" s="4" t="s">
        <v>17</v>
      </c>
      <c r="L9" s="28"/>
      <c r="M9" s="10"/>
      <c r="N9" s="9">
        <f t="shared" si="2"/>
        <v>0</v>
      </c>
    </row>
    <row r="10" spans="1:14" x14ac:dyDescent="0.25">
      <c r="A10" s="4" t="s">
        <v>18</v>
      </c>
      <c r="B10">
        <v>27821728</v>
      </c>
      <c r="C10">
        <v>22639054.949999999</v>
      </c>
      <c r="D10" s="9">
        <f t="shared" si="0"/>
        <v>50460782.950000003</v>
      </c>
      <c r="F10" s="4" t="s">
        <v>18</v>
      </c>
      <c r="G10" s="28">
        <f>'Efficacité '!C11</f>
        <v>376626.88799999998</v>
      </c>
      <c r="H10" s="10">
        <f>Décarbonation!J11</f>
        <v>555951</v>
      </c>
      <c r="I10" s="9">
        <f t="shared" si="1"/>
        <v>932577.88800000004</v>
      </c>
      <c r="K10" s="4" t="s">
        <v>18</v>
      </c>
      <c r="L10" s="28">
        <f>'Efficacité '!D11</f>
        <v>20662622</v>
      </c>
      <c r="M10" s="10">
        <f>Décarbonation!K11</f>
        <v>16009254.949999999</v>
      </c>
      <c r="N10" s="9">
        <f t="shared" si="2"/>
        <v>36671876.950000003</v>
      </c>
    </row>
    <row r="11" spans="1:14" x14ac:dyDescent="0.25">
      <c r="A11" s="3" t="s">
        <v>19</v>
      </c>
      <c r="F11" s="3" t="s">
        <v>19</v>
      </c>
      <c r="G11" s="28"/>
      <c r="I11" s="9">
        <f t="shared" si="1"/>
        <v>0</v>
      </c>
      <c r="K11" s="3" t="s">
        <v>19</v>
      </c>
      <c r="L11" s="28"/>
      <c r="M11" s="10"/>
      <c r="N11" s="9">
        <f t="shared" si="2"/>
        <v>0</v>
      </c>
    </row>
    <row r="12" spans="1:14" x14ac:dyDescent="0.25">
      <c r="A12" s="4" t="s">
        <v>20</v>
      </c>
      <c r="C12">
        <v>11194400</v>
      </c>
      <c r="D12" s="9">
        <f>SUM(B12:C12)</f>
        <v>11194400</v>
      </c>
      <c r="F12" s="4" t="s">
        <v>20</v>
      </c>
      <c r="G12" s="28"/>
      <c r="I12" s="9">
        <f t="shared" si="1"/>
        <v>0</v>
      </c>
      <c r="K12" s="4" t="s">
        <v>20</v>
      </c>
      <c r="L12" s="28"/>
      <c r="M12" s="10"/>
      <c r="N12" s="9">
        <f t="shared" si="2"/>
        <v>0</v>
      </c>
    </row>
    <row r="13" spans="1:14" x14ac:dyDescent="0.25">
      <c r="A13" s="4" t="s">
        <v>21</v>
      </c>
      <c r="D13" s="9">
        <f>SUM(B13:C13)</f>
        <v>0</v>
      </c>
      <c r="F13" s="4" t="s">
        <v>21</v>
      </c>
      <c r="G13" s="28">
        <f>'Efficacité '!C14</f>
        <v>64185.69</v>
      </c>
      <c r="H13" s="10">
        <f>Décarbonation!J14</f>
        <v>856</v>
      </c>
      <c r="I13" s="9">
        <f t="shared" si="1"/>
        <v>65041.69</v>
      </c>
      <c r="K13" s="4" t="s">
        <v>21</v>
      </c>
      <c r="L13" s="28">
        <f>'Efficacité '!D14</f>
        <v>3998828.7800000003</v>
      </c>
      <c r="M13" s="10">
        <f>Décarbonation!K14</f>
        <v>1800000</v>
      </c>
      <c r="N13" s="9">
        <f t="shared" si="2"/>
        <v>5798828.7800000003</v>
      </c>
    </row>
    <row r="14" spans="1:14" x14ac:dyDescent="0.25">
      <c r="A14" s="4" t="s">
        <v>22</v>
      </c>
      <c r="B14">
        <v>1262250</v>
      </c>
      <c r="C14">
        <f>Décarbonation!I15</f>
        <v>2131050</v>
      </c>
      <c r="D14" s="9">
        <f>SUM(B14:C14)</f>
        <v>3393300</v>
      </c>
      <c r="F14" s="4" t="s">
        <v>22</v>
      </c>
      <c r="G14" s="28">
        <f>'Efficacité '!C15</f>
        <v>128304.753</v>
      </c>
      <c r="H14" s="10">
        <f>Décarbonation!J15</f>
        <v>3692</v>
      </c>
      <c r="I14" s="9">
        <f t="shared" si="1"/>
        <v>131996.753</v>
      </c>
      <c r="K14" s="4" t="s">
        <v>22</v>
      </c>
      <c r="L14" s="28">
        <f>'Efficacité '!D15</f>
        <v>12504524.699999999</v>
      </c>
      <c r="M14" s="10">
        <f>Décarbonation!K15</f>
        <v>1530350</v>
      </c>
      <c r="N14" s="9">
        <f t="shared" si="2"/>
        <v>14034874.699999999</v>
      </c>
    </row>
    <row r="15" spans="1:14" x14ac:dyDescent="0.25">
      <c r="A15" s="3" t="s">
        <v>23</v>
      </c>
      <c r="B15">
        <v>15710000</v>
      </c>
      <c r="C15">
        <v>3355850</v>
      </c>
      <c r="D15" s="9">
        <f>SUM(B15:C15)</f>
        <v>19065850</v>
      </c>
      <c r="F15" s="3" t="s">
        <v>23</v>
      </c>
      <c r="G15" s="28">
        <f>'Efficacité '!C16</f>
        <v>10419.36</v>
      </c>
      <c r="H15" s="10">
        <f>Décarbonation!J16</f>
        <v>12284</v>
      </c>
      <c r="I15" s="9">
        <f t="shared" si="1"/>
        <v>22703.360000000001</v>
      </c>
      <c r="K15" s="3" t="s">
        <v>23</v>
      </c>
      <c r="L15" s="28">
        <f>'Efficacité '!D16</f>
        <v>1755420</v>
      </c>
      <c r="M15" s="10">
        <f>Décarbonation!K16</f>
        <v>1507757</v>
      </c>
      <c r="N15" s="9">
        <f t="shared" si="2"/>
        <v>3263177</v>
      </c>
    </row>
    <row r="16" spans="1:14" x14ac:dyDescent="0.25">
      <c r="A16" s="3" t="s">
        <v>24</v>
      </c>
      <c r="F16" s="3" t="s">
        <v>24</v>
      </c>
      <c r="G16" s="28"/>
      <c r="I16" s="9">
        <f t="shared" si="1"/>
        <v>0</v>
      </c>
      <c r="K16" s="3" t="s">
        <v>24</v>
      </c>
      <c r="L16" s="28"/>
      <c r="M16" s="10"/>
      <c r="N16" s="9">
        <f t="shared" si="2"/>
        <v>0</v>
      </c>
    </row>
    <row r="17" spans="1:14" x14ac:dyDescent="0.25">
      <c r="A17" s="3" t="s">
        <v>25</v>
      </c>
      <c r="D17" s="9">
        <f>SUM(B17:C17)</f>
        <v>0</v>
      </c>
      <c r="F17" s="3" t="s">
        <v>25</v>
      </c>
      <c r="G17" s="28"/>
      <c r="I17" s="9">
        <f t="shared" si="1"/>
        <v>0</v>
      </c>
      <c r="K17" s="3" t="s">
        <v>25</v>
      </c>
      <c r="L17" s="28"/>
      <c r="M17" s="10"/>
      <c r="N17" s="9">
        <f t="shared" si="2"/>
        <v>0</v>
      </c>
    </row>
    <row r="18" spans="1:14" x14ac:dyDescent="0.25">
      <c r="A18" s="4" t="s">
        <v>26</v>
      </c>
      <c r="C18">
        <f>Décarbonation!I19</f>
        <v>4828441.0750000002</v>
      </c>
      <c r="D18" s="9">
        <f>SUM(B18:C18)</f>
        <v>4828441.0750000002</v>
      </c>
      <c r="F18" s="4" t="s">
        <v>26</v>
      </c>
      <c r="G18" s="28">
        <f>'Efficacité '!C19</f>
        <v>173170</v>
      </c>
      <c r="H18" s="10">
        <f>Décarbonation!J19</f>
        <v>94642</v>
      </c>
      <c r="I18" s="9">
        <f t="shared" si="1"/>
        <v>267812</v>
      </c>
      <c r="K18" s="4" t="s">
        <v>26</v>
      </c>
      <c r="L18" s="28">
        <f>'Efficacité '!D19</f>
        <v>11644950</v>
      </c>
      <c r="M18" s="10">
        <f>Décarbonation!K19</f>
        <v>1066383.0249999999</v>
      </c>
      <c r="N18" s="9">
        <f t="shared" si="2"/>
        <v>12711333.025</v>
      </c>
    </row>
    <row r="19" spans="1:14" x14ac:dyDescent="0.25">
      <c r="A19" s="4" t="s">
        <v>27</v>
      </c>
      <c r="B19">
        <v>41320325.399999999</v>
      </c>
      <c r="C19">
        <f>Décarbonation!I20</f>
        <v>3533277.6</v>
      </c>
      <c r="D19" s="9">
        <f>SUM(B19:C19)</f>
        <v>44853603</v>
      </c>
      <c r="F19" s="4" t="s">
        <v>27</v>
      </c>
      <c r="G19" s="28">
        <f>'Efficacité '!C20</f>
        <v>38391</v>
      </c>
      <c r="H19" s="10">
        <f>Décarbonation!J20</f>
        <v>10752</v>
      </c>
      <c r="I19" s="9">
        <f t="shared" si="1"/>
        <v>49143</v>
      </c>
      <c r="K19" s="4" t="s">
        <v>27</v>
      </c>
      <c r="L19" s="28">
        <f>'Efficacité '!D20</f>
        <v>3234411.8</v>
      </c>
      <c r="M19" s="10">
        <f>Décarbonation!K20</f>
        <v>2067725.4</v>
      </c>
      <c r="N19" s="9">
        <f t="shared" si="2"/>
        <v>5302137.1999999993</v>
      </c>
    </row>
    <row r="20" spans="1:14" x14ac:dyDescent="0.25">
      <c r="A20" s="3" t="s">
        <v>28</v>
      </c>
      <c r="F20" s="3" t="s">
        <v>28</v>
      </c>
      <c r="G20" s="28"/>
      <c r="I20" s="9">
        <f t="shared" si="1"/>
        <v>0</v>
      </c>
      <c r="K20" s="3" t="s">
        <v>28</v>
      </c>
      <c r="L20" s="28"/>
      <c r="M20" s="10"/>
      <c r="N20" s="9">
        <f t="shared" si="2"/>
        <v>0</v>
      </c>
    </row>
    <row r="21" spans="1:14" x14ac:dyDescent="0.25">
      <c r="A21" s="4" t="s">
        <v>29</v>
      </c>
      <c r="B21">
        <v>10737425</v>
      </c>
      <c r="D21" s="9">
        <f>SUM(B21:C21)</f>
        <v>10737425</v>
      </c>
      <c r="F21" s="4" t="s">
        <v>29</v>
      </c>
      <c r="G21" s="28">
        <f>'Efficacité '!C22</f>
        <v>65478</v>
      </c>
      <c r="H21" s="10">
        <f>Décarbonation!J22</f>
        <v>43145</v>
      </c>
      <c r="I21" s="9">
        <f t="shared" si="1"/>
        <v>108623</v>
      </c>
      <c r="K21" s="4" t="s">
        <v>29</v>
      </c>
      <c r="L21" s="28">
        <f>'Efficacité '!D22</f>
        <v>1737000</v>
      </c>
      <c r="M21" s="10">
        <f>Décarbonation!K22</f>
        <v>997850</v>
      </c>
      <c r="N21" s="9">
        <f t="shared" si="2"/>
        <v>2734850</v>
      </c>
    </row>
    <row r="22" spans="1:14" x14ac:dyDescent="0.25">
      <c r="A22" s="4" t="s">
        <v>28</v>
      </c>
      <c r="B22">
        <v>27900000</v>
      </c>
      <c r="C22">
        <v>319375</v>
      </c>
      <c r="D22" s="9">
        <f>SUM(B22:C22)</f>
        <v>28219375</v>
      </c>
      <c r="F22" s="4" t="s">
        <v>28</v>
      </c>
      <c r="G22" s="28">
        <f>'Efficacité '!C23</f>
        <v>15818.832</v>
      </c>
      <c r="H22" s="10">
        <f>Décarbonation!J23</f>
        <v>6653</v>
      </c>
      <c r="I22" s="9">
        <f t="shared" si="1"/>
        <v>22471.832000000002</v>
      </c>
      <c r="K22" s="4" t="s">
        <v>28</v>
      </c>
      <c r="L22" s="28">
        <f>'Efficacité '!D23</f>
        <v>4755012.1500000004</v>
      </c>
      <c r="M22" s="10">
        <f>Décarbonation!K23</f>
        <v>319375</v>
      </c>
      <c r="N22" s="9">
        <f t="shared" si="2"/>
        <v>5074387.1500000004</v>
      </c>
    </row>
  </sheetData>
  <mergeCells count="3">
    <mergeCell ref="B1:D1"/>
    <mergeCell ref="G1:I1"/>
    <mergeCell ref="L1:N1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6"/>
  <sheetViews>
    <sheetView zoomScaleNormal="100" workbookViewId="0">
      <selection activeCell="C32" sqref="C32"/>
    </sheetView>
  </sheetViews>
  <sheetFormatPr baseColWidth="10" defaultColWidth="9.140625" defaultRowHeight="15" x14ac:dyDescent="0.25"/>
  <cols>
    <col min="1" max="1" width="10.42578125" customWidth="1"/>
    <col min="2" max="2" width="28" customWidth="1"/>
    <col min="3" max="3" width="23.85546875" style="13" customWidth="1"/>
    <col min="4" max="4" width="26.28515625" customWidth="1"/>
    <col min="5" max="6" width="18.85546875" customWidth="1"/>
    <col min="7" max="7" width="25.28515625" customWidth="1"/>
    <col min="8" max="1023" width="10.42578125" customWidth="1"/>
    <col min="1024" max="1025" width="9.140625" customWidth="1"/>
  </cols>
  <sheetData>
    <row r="2" spans="2:9" ht="120" customHeight="1" x14ac:dyDescent="0.25">
      <c r="B2" s="2" t="s">
        <v>37</v>
      </c>
      <c r="C2" s="2" t="s">
        <v>2</v>
      </c>
      <c r="D2" s="2" t="s">
        <v>3</v>
      </c>
      <c r="E2" s="14" t="s">
        <v>4</v>
      </c>
      <c r="F2" s="14" t="s">
        <v>38</v>
      </c>
      <c r="G2" s="2" t="s">
        <v>39</v>
      </c>
      <c r="I2" s="2" t="s">
        <v>40</v>
      </c>
    </row>
    <row r="3" spans="2:9" x14ac:dyDescent="0.25">
      <c r="B3" s="3" t="s">
        <v>10</v>
      </c>
      <c r="C3" s="42"/>
      <c r="D3" s="42"/>
      <c r="E3" s="42"/>
      <c r="F3" s="42"/>
      <c r="G3" s="42"/>
      <c r="I3" s="15"/>
    </row>
    <row r="4" spans="2:9" x14ac:dyDescent="0.25">
      <c r="B4" s="4" t="s">
        <v>11</v>
      </c>
      <c r="C4" s="5"/>
      <c r="D4" s="6"/>
      <c r="E4" s="6"/>
      <c r="F4" s="6"/>
      <c r="G4" s="6"/>
      <c r="I4" s="16"/>
    </row>
    <row r="5" spans="2:9" x14ac:dyDescent="0.25">
      <c r="B5" s="4" t="s">
        <v>12</v>
      </c>
      <c r="C5" s="6"/>
      <c r="D5" s="6"/>
      <c r="E5" s="17"/>
      <c r="F5" s="17"/>
      <c r="G5" s="6"/>
      <c r="I5" s="16"/>
    </row>
    <row r="6" spans="2:9" x14ac:dyDescent="0.25">
      <c r="B6" s="4" t="s">
        <v>13</v>
      </c>
      <c r="C6" s="5"/>
      <c r="D6" s="6"/>
      <c r="E6" s="17"/>
      <c r="F6" s="17"/>
      <c r="G6" s="6"/>
      <c r="I6" s="16"/>
    </row>
    <row r="7" spans="2:9" x14ac:dyDescent="0.25">
      <c r="B7" s="3" t="s">
        <v>14</v>
      </c>
      <c r="C7" s="42"/>
      <c r="D7" s="42"/>
      <c r="E7" s="42"/>
      <c r="F7" s="42"/>
      <c r="G7" s="42"/>
      <c r="I7" s="15"/>
    </row>
    <row r="8" spans="2:9" x14ac:dyDescent="0.25">
      <c r="B8" s="4" t="s">
        <v>15</v>
      </c>
      <c r="C8" s="5"/>
      <c r="D8" s="6"/>
      <c r="E8" s="6"/>
      <c r="F8" s="6"/>
      <c r="G8" s="6"/>
      <c r="I8" s="16"/>
    </row>
    <row r="9" spans="2:9" x14ac:dyDescent="0.25">
      <c r="B9" s="4" t="s">
        <v>16</v>
      </c>
      <c r="C9" s="5"/>
      <c r="D9" s="6"/>
      <c r="E9" s="6"/>
      <c r="F9" s="6"/>
      <c r="G9" s="6"/>
      <c r="I9" s="16"/>
    </row>
    <row r="10" spans="2:9" x14ac:dyDescent="0.25">
      <c r="B10" s="4" t="s">
        <v>17</v>
      </c>
      <c r="C10" s="5"/>
      <c r="D10" s="6"/>
      <c r="E10" s="6"/>
      <c r="F10" s="6"/>
      <c r="G10" s="6"/>
      <c r="I10" s="16"/>
    </row>
    <row r="11" spans="2:9" x14ac:dyDescent="0.25">
      <c r="B11" s="4" t="s">
        <v>18</v>
      </c>
      <c r="C11" s="5">
        <v>496409</v>
      </c>
      <c r="D11" s="6"/>
      <c r="E11" s="6"/>
      <c r="F11" s="6">
        <v>27821728</v>
      </c>
      <c r="G11" s="6">
        <v>41414103</v>
      </c>
      <c r="I11" s="16">
        <f>(F11+G11)/C11/15</f>
        <v>9.2982239779429197</v>
      </c>
    </row>
    <row r="12" spans="2:9" x14ac:dyDescent="0.25">
      <c r="B12" s="3" t="s">
        <v>19</v>
      </c>
      <c r="C12" s="42"/>
      <c r="D12" s="42"/>
      <c r="E12" s="42"/>
      <c r="F12" s="42"/>
      <c r="G12" s="42"/>
      <c r="I12" s="15"/>
    </row>
    <row r="13" spans="2:9" x14ac:dyDescent="0.25">
      <c r="B13" s="4" t="s">
        <v>20</v>
      </c>
      <c r="C13" s="5"/>
      <c r="D13" s="6"/>
      <c r="E13" s="6"/>
      <c r="F13" s="6"/>
      <c r="G13" s="6"/>
      <c r="I13" s="16"/>
    </row>
    <row r="14" spans="2:9" x14ac:dyDescent="0.25">
      <c r="B14" s="4" t="s">
        <v>21</v>
      </c>
      <c r="C14" s="5"/>
      <c r="D14" s="6"/>
      <c r="E14" s="6"/>
      <c r="F14" s="6"/>
      <c r="G14" s="6"/>
      <c r="I14" s="16"/>
    </row>
    <row r="15" spans="2:9" x14ac:dyDescent="0.25">
      <c r="B15" s="4" t="s">
        <v>22</v>
      </c>
      <c r="C15" s="5">
        <v>40277</v>
      </c>
      <c r="D15" s="6"/>
      <c r="E15" s="6"/>
      <c r="F15" s="6">
        <v>1262250</v>
      </c>
      <c r="G15" s="6">
        <v>5647057</v>
      </c>
      <c r="I15" s="16">
        <f>(F15+G15)/C15/15</f>
        <v>11.436315184017348</v>
      </c>
    </row>
    <row r="16" spans="2:9" x14ac:dyDescent="0.25">
      <c r="B16" s="3" t="s">
        <v>23</v>
      </c>
      <c r="C16" s="7">
        <v>144163</v>
      </c>
      <c r="D16" s="8"/>
      <c r="E16" s="8"/>
      <c r="F16" s="8">
        <v>15710000</v>
      </c>
      <c r="G16" s="8">
        <v>9445651</v>
      </c>
      <c r="I16" s="15">
        <f>(F16+G16)/C16/15</f>
        <v>11.632966850023932</v>
      </c>
    </row>
    <row r="17" spans="2:9" x14ac:dyDescent="0.25">
      <c r="B17" s="3" t="s">
        <v>24</v>
      </c>
      <c r="C17" s="8"/>
      <c r="D17" s="8"/>
      <c r="E17" s="8"/>
      <c r="F17" s="8"/>
      <c r="G17" s="8"/>
      <c r="I17" s="15"/>
    </row>
    <row r="18" spans="2:9" x14ac:dyDescent="0.25">
      <c r="B18" s="3" t="s">
        <v>25</v>
      </c>
      <c r="C18" s="42"/>
      <c r="D18" s="42"/>
      <c r="E18" s="42"/>
      <c r="F18" s="42"/>
      <c r="G18" s="42"/>
      <c r="I18" s="15"/>
    </row>
    <row r="19" spans="2:9" x14ac:dyDescent="0.25">
      <c r="B19" s="4" t="s">
        <v>26</v>
      </c>
      <c r="C19" s="5"/>
      <c r="D19" s="5"/>
      <c r="E19" s="5"/>
      <c r="F19" s="5"/>
      <c r="G19" s="5"/>
      <c r="I19" s="18"/>
    </row>
    <row r="20" spans="2:9" x14ac:dyDescent="0.25">
      <c r="B20" s="4" t="s">
        <v>27</v>
      </c>
      <c r="C20" s="5">
        <v>794148</v>
      </c>
      <c r="D20" s="5">
        <v>861948</v>
      </c>
      <c r="E20" s="5">
        <v>12000</v>
      </c>
      <c r="F20" s="5">
        <v>41320325.399999999</v>
      </c>
      <c r="G20" s="5">
        <v>132995996</v>
      </c>
      <c r="I20" s="18">
        <f>(F20+G20)/(C20+D20+E20)/15</f>
        <v>6.9666782327475962</v>
      </c>
    </row>
    <row r="21" spans="2:9" x14ac:dyDescent="0.25">
      <c r="B21" s="3" t="s">
        <v>28</v>
      </c>
      <c r="C21" s="42"/>
      <c r="D21" s="42"/>
      <c r="E21" s="42"/>
      <c r="F21" s="42"/>
      <c r="G21" s="42"/>
      <c r="I21" s="15"/>
    </row>
    <row r="22" spans="2:9" x14ac:dyDescent="0.25">
      <c r="B22" s="4" t="s">
        <v>29</v>
      </c>
      <c r="C22" s="5">
        <v>649723</v>
      </c>
      <c r="D22" s="6"/>
      <c r="E22" s="6"/>
      <c r="F22" s="6">
        <v>10737425</v>
      </c>
      <c r="G22" s="6">
        <v>50435747</v>
      </c>
      <c r="I22" s="16">
        <f>(F22+G22)/C22/15</f>
        <v>6.2768463894100517</v>
      </c>
    </row>
    <row r="23" spans="2:9" x14ac:dyDescent="0.25">
      <c r="B23" s="4" t="s">
        <v>28</v>
      </c>
      <c r="C23" s="5">
        <v>474837</v>
      </c>
      <c r="D23" s="6"/>
      <c r="E23" s="17"/>
      <c r="F23" s="6">
        <v>27900000</v>
      </c>
      <c r="G23" s="19"/>
      <c r="I23" s="20">
        <f>(F23+G23)/C23/15</f>
        <v>3.9171336690274767</v>
      </c>
    </row>
    <row r="24" spans="2:9" x14ac:dyDescent="0.25">
      <c r="C24"/>
      <c r="I24" s="21"/>
    </row>
    <row r="25" spans="2:9" x14ac:dyDescent="0.25">
      <c r="B25" s="22" t="s">
        <v>41</v>
      </c>
      <c r="C25" s="23">
        <f>SUM(C4:C23)</f>
        <v>2599557</v>
      </c>
      <c r="D25" s="23">
        <f>SUM(D4:D23)</f>
        <v>861948</v>
      </c>
      <c r="E25" s="23">
        <f>SUM(E4:E23)</f>
        <v>12000</v>
      </c>
      <c r="F25" s="23">
        <f>SUM(F4:F23)</f>
        <v>124751728.40000001</v>
      </c>
      <c r="G25" s="23">
        <f>SUM(G4:G23)</f>
        <v>239938554</v>
      </c>
      <c r="I25" s="24">
        <f>(F25+G25)/(C25+D25+E25)/15</f>
        <v>6.9994675387924685</v>
      </c>
    </row>
    <row r="26" spans="2:9" x14ac:dyDescent="0.25">
      <c r="C26"/>
    </row>
  </sheetData>
  <mergeCells count="5">
    <mergeCell ref="C3:G3"/>
    <mergeCell ref="C7:G7"/>
    <mergeCell ref="C12:G12"/>
    <mergeCell ref="C18:G18"/>
    <mergeCell ref="C21:G21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3"/>
  <sheetViews>
    <sheetView zoomScaleNormal="100" workbookViewId="0">
      <selection activeCell="E11" sqref="E11"/>
    </sheetView>
  </sheetViews>
  <sheetFormatPr baseColWidth="10" defaultColWidth="9.140625" defaultRowHeight="15" x14ac:dyDescent="0.25"/>
  <cols>
    <col min="1" max="1" width="10.42578125" customWidth="1"/>
    <col min="2" max="2" width="25.28515625" customWidth="1"/>
    <col min="3" max="3" width="31" customWidth="1"/>
    <col min="4" max="4" width="31.140625" customWidth="1"/>
    <col min="5" max="5" width="22.5703125" customWidth="1"/>
    <col min="6" max="6" width="13.85546875" customWidth="1"/>
    <col min="7" max="7" width="10.42578125" customWidth="1"/>
    <col min="8" max="8" width="15.28515625" customWidth="1"/>
    <col min="9" max="1025" width="10.42578125" customWidth="1"/>
  </cols>
  <sheetData>
    <row r="2" spans="1:4" x14ac:dyDescent="0.25">
      <c r="A2" s="27"/>
      <c r="C2" s="32" t="s">
        <v>42</v>
      </c>
      <c r="D2" s="32" t="s">
        <v>43</v>
      </c>
    </row>
    <row r="3" spans="1:4" x14ac:dyDescent="0.25">
      <c r="B3" s="3" t="s">
        <v>10</v>
      </c>
      <c r="C3" s="44"/>
      <c r="D3" s="44"/>
    </row>
    <row r="4" spans="1:4" x14ac:dyDescent="0.25">
      <c r="B4" s="29" t="s">
        <v>11</v>
      </c>
      <c r="C4" s="19">
        <v>124735</v>
      </c>
      <c r="D4" s="19">
        <v>12296900</v>
      </c>
    </row>
    <row r="5" spans="1:4" x14ac:dyDescent="0.25">
      <c r="B5" s="29" t="s">
        <v>12</v>
      </c>
      <c r="C5" s="19"/>
      <c r="D5" s="19"/>
    </row>
    <row r="6" spans="1:4" x14ac:dyDescent="0.25">
      <c r="B6" s="29" t="s">
        <v>13</v>
      </c>
      <c r="C6" s="19">
        <v>6570</v>
      </c>
      <c r="D6" s="19">
        <v>4485000</v>
      </c>
    </row>
    <row r="7" spans="1:4" x14ac:dyDescent="0.25">
      <c r="B7" s="3" t="s">
        <v>14</v>
      </c>
      <c r="C7" s="44"/>
      <c r="D7" s="44"/>
    </row>
    <row r="8" spans="1:4" x14ac:dyDescent="0.25">
      <c r="B8" s="29" t="s">
        <v>15</v>
      </c>
      <c r="C8" s="19"/>
      <c r="D8" s="19"/>
    </row>
    <row r="9" spans="1:4" x14ac:dyDescent="0.25">
      <c r="B9" s="29" t="s">
        <v>16</v>
      </c>
      <c r="C9" s="19"/>
      <c r="D9" s="19"/>
    </row>
    <row r="10" spans="1:4" x14ac:dyDescent="0.25">
      <c r="B10" s="29" t="s">
        <v>17</v>
      </c>
      <c r="C10" s="19"/>
      <c r="D10" s="19"/>
    </row>
    <row r="11" spans="1:4" x14ac:dyDescent="0.25">
      <c r="B11" s="29" t="s">
        <v>18</v>
      </c>
      <c r="C11" s="19">
        <v>376626.88799999998</v>
      </c>
      <c r="D11" s="19">
        <v>20662622</v>
      </c>
    </row>
    <row r="12" spans="1:4" x14ac:dyDescent="0.25">
      <c r="B12" s="3" t="s">
        <v>19</v>
      </c>
      <c r="C12" s="44"/>
      <c r="D12" s="44"/>
    </row>
    <row r="13" spans="1:4" x14ac:dyDescent="0.25">
      <c r="B13" s="29" t="s">
        <v>20</v>
      </c>
      <c r="C13" s="19"/>
      <c r="D13" s="19"/>
    </row>
    <row r="14" spans="1:4" x14ac:dyDescent="0.25">
      <c r="B14" s="29" t="s">
        <v>21</v>
      </c>
      <c r="C14" s="19">
        <v>64185.69</v>
      </c>
      <c r="D14" s="19">
        <v>3998828.7800000003</v>
      </c>
    </row>
    <row r="15" spans="1:4" x14ac:dyDescent="0.25">
      <c r="B15" s="29" t="s">
        <v>22</v>
      </c>
      <c r="C15" s="19">
        <v>128304.753</v>
      </c>
      <c r="D15" s="19">
        <v>12504524.699999999</v>
      </c>
    </row>
    <row r="16" spans="1:4" x14ac:dyDescent="0.25">
      <c r="B16" s="3" t="s">
        <v>23</v>
      </c>
      <c r="C16" s="31">
        <v>10419.36</v>
      </c>
      <c r="D16" s="31">
        <v>1755420</v>
      </c>
    </row>
    <row r="17" spans="2:4" x14ac:dyDescent="0.25">
      <c r="B17" s="3" t="s">
        <v>24</v>
      </c>
      <c r="C17" s="31"/>
      <c r="D17" s="31"/>
    </row>
    <row r="18" spans="2:4" x14ac:dyDescent="0.25">
      <c r="B18" s="3" t="s">
        <v>25</v>
      </c>
      <c r="C18" s="44"/>
      <c r="D18" s="44"/>
    </row>
    <row r="19" spans="2:4" x14ac:dyDescent="0.25">
      <c r="B19" s="29" t="s">
        <v>26</v>
      </c>
      <c r="C19" s="19">
        <v>173170</v>
      </c>
      <c r="D19" s="19">
        <v>11644950</v>
      </c>
    </row>
    <row r="20" spans="2:4" x14ac:dyDescent="0.25">
      <c r="B20" s="29" t="s">
        <v>27</v>
      </c>
      <c r="C20" s="19">
        <v>38391</v>
      </c>
      <c r="D20" s="19">
        <v>3234411.8</v>
      </c>
    </row>
    <row r="21" spans="2:4" x14ac:dyDescent="0.25">
      <c r="B21" s="3" t="s">
        <v>28</v>
      </c>
      <c r="C21" s="44"/>
      <c r="D21" s="44"/>
    </row>
    <row r="22" spans="2:4" x14ac:dyDescent="0.25">
      <c r="B22" s="29" t="s">
        <v>29</v>
      </c>
      <c r="C22" s="19">
        <v>65478</v>
      </c>
      <c r="D22" s="19">
        <v>1737000</v>
      </c>
    </row>
    <row r="23" spans="2:4" x14ac:dyDescent="0.25">
      <c r="B23" s="29" t="s">
        <v>28</v>
      </c>
      <c r="C23" s="19">
        <v>15818.832</v>
      </c>
      <c r="D23" s="19">
        <v>4755012.1500000004</v>
      </c>
    </row>
  </sheetData>
  <mergeCells count="5">
    <mergeCell ref="C3:D3"/>
    <mergeCell ref="C7:D7"/>
    <mergeCell ref="C12:D12"/>
    <mergeCell ref="C18:D18"/>
    <mergeCell ref="C21:D21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3"/>
  <sheetViews>
    <sheetView zoomScale="75" zoomScaleNormal="75" workbookViewId="0">
      <selection activeCell="D26" sqref="D26"/>
    </sheetView>
  </sheetViews>
  <sheetFormatPr baseColWidth="10" defaultColWidth="9.140625" defaultRowHeight="15" x14ac:dyDescent="0.25"/>
  <cols>
    <col min="1" max="1" width="10.42578125" customWidth="1"/>
    <col min="2" max="2" width="18.5703125" customWidth="1"/>
    <col min="3" max="3" width="18.85546875" customWidth="1"/>
    <col min="4" max="4" width="17.28515625" customWidth="1"/>
    <col min="5" max="5" width="18.42578125" customWidth="1"/>
    <col min="6" max="11" width="18" customWidth="1"/>
    <col min="12" max="1025" width="10.42578125" customWidth="1"/>
  </cols>
  <sheetData>
    <row r="2" spans="2:11" ht="30" x14ac:dyDescent="0.25">
      <c r="B2" s="1"/>
      <c r="C2" s="2" t="s">
        <v>2</v>
      </c>
      <c r="D2" s="2" t="s">
        <v>3</v>
      </c>
      <c r="E2" s="14" t="s">
        <v>4</v>
      </c>
      <c r="F2" s="14" t="s">
        <v>5</v>
      </c>
      <c r="G2" s="2" t="s">
        <v>6</v>
      </c>
      <c r="H2" s="14" t="s">
        <v>7</v>
      </c>
      <c r="I2" s="14" t="s">
        <v>8</v>
      </c>
      <c r="J2" s="14" t="s">
        <v>9</v>
      </c>
      <c r="K2" s="2" t="s">
        <v>8</v>
      </c>
    </row>
    <row r="3" spans="2:11" x14ac:dyDescent="0.25">
      <c r="B3" s="3" t="s">
        <v>10</v>
      </c>
      <c r="C3" s="42"/>
      <c r="D3" s="42"/>
      <c r="E3" s="42"/>
      <c r="F3" s="42"/>
      <c r="G3" s="42"/>
      <c r="H3" s="42"/>
      <c r="I3" s="42"/>
      <c r="J3" s="42"/>
      <c r="K3" s="42"/>
    </row>
    <row r="4" spans="2:11" s="28" customFormat="1" x14ac:dyDescent="0.25">
      <c r="B4" s="29" t="s">
        <v>11</v>
      </c>
      <c r="C4" s="30"/>
      <c r="D4" s="25"/>
      <c r="E4" s="25"/>
      <c r="F4" s="25">
        <v>42656</v>
      </c>
      <c r="G4" s="25"/>
      <c r="H4" s="25">
        <v>17883.900000000001</v>
      </c>
      <c r="I4" s="34">
        <v>9541308</v>
      </c>
      <c r="J4" s="25">
        <v>32824.9</v>
      </c>
      <c r="K4" s="34">
        <v>4963038</v>
      </c>
    </row>
    <row r="5" spans="2:11" s="28" customFormat="1" x14ac:dyDescent="0.25">
      <c r="B5" s="29" t="s">
        <v>12</v>
      </c>
      <c r="C5" s="25"/>
      <c r="D5" s="25"/>
      <c r="E5" s="26"/>
      <c r="F5" s="26"/>
      <c r="G5" s="26"/>
      <c r="H5" s="26"/>
      <c r="I5" s="26"/>
      <c r="J5" s="26"/>
      <c r="K5" s="25"/>
    </row>
    <row r="6" spans="2:11" s="28" customFormat="1" x14ac:dyDescent="0.25">
      <c r="B6" s="29" t="s">
        <v>13</v>
      </c>
      <c r="C6" s="30"/>
      <c r="D6" s="25"/>
      <c r="E6" s="26"/>
      <c r="F6" s="26"/>
      <c r="G6" s="26"/>
      <c r="H6" s="26">
        <v>77647</v>
      </c>
      <c r="I6" s="26">
        <v>2932376</v>
      </c>
      <c r="J6" s="26">
        <v>79958</v>
      </c>
      <c r="K6" s="26">
        <v>1411376</v>
      </c>
    </row>
    <row r="7" spans="2:11" x14ac:dyDescent="0.25">
      <c r="B7" s="3" t="s">
        <v>14</v>
      </c>
      <c r="C7" s="42"/>
      <c r="D7" s="42"/>
      <c r="E7" s="42"/>
      <c r="F7" s="42"/>
      <c r="G7" s="42"/>
      <c r="H7" s="42"/>
      <c r="I7" s="42"/>
      <c r="J7" s="42"/>
      <c r="K7" s="42"/>
    </row>
    <row r="8" spans="2:11" x14ac:dyDescent="0.25">
      <c r="B8" s="4" t="s">
        <v>15</v>
      </c>
      <c r="C8" s="5"/>
      <c r="D8" s="5"/>
      <c r="E8" s="5"/>
      <c r="F8" s="5"/>
      <c r="G8" s="5"/>
      <c r="H8" s="5"/>
      <c r="I8" s="5"/>
      <c r="J8" s="5"/>
      <c r="K8" s="5"/>
    </row>
    <row r="9" spans="2:11" s="28" customFormat="1" x14ac:dyDescent="0.25">
      <c r="B9" s="29" t="s">
        <v>16</v>
      </c>
      <c r="C9" s="30"/>
      <c r="D9" s="30"/>
      <c r="E9" s="30"/>
      <c r="F9" s="33">
        <v>501515.5</v>
      </c>
      <c r="G9" s="30"/>
      <c r="H9" s="30">
        <v>292601</v>
      </c>
      <c r="I9" s="33">
        <v>7147583</v>
      </c>
      <c r="J9" s="30">
        <v>292601</v>
      </c>
      <c r="K9" s="30">
        <v>2722583</v>
      </c>
    </row>
    <row r="10" spans="2:11" s="28" customFormat="1" x14ac:dyDescent="0.25">
      <c r="B10" s="29" t="s">
        <v>17</v>
      </c>
      <c r="C10" s="30"/>
      <c r="D10" s="30"/>
      <c r="E10" s="30"/>
      <c r="F10" s="30"/>
      <c r="G10" s="30"/>
      <c r="H10" s="30"/>
      <c r="I10" s="30"/>
      <c r="J10" s="30"/>
      <c r="K10" s="30"/>
    </row>
    <row r="11" spans="2:11" s="28" customFormat="1" x14ac:dyDescent="0.25">
      <c r="B11" s="29" t="s">
        <v>18</v>
      </c>
      <c r="C11" s="30"/>
      <c r="D11" s="30"/>
      <c r="E11" s="30"/>
      <c r="F11" s="30">
        <v>264056</v>
      </c>
      <c r="G11" s="30"/>
      <c r="H11" s="30">
        <v>544584</v>
      </c>
      <c r="I11" s="30">
        <v>22639054.949999999</v>
      </c>
      <c r="J11" s="30">
        <v>555951</v>
      </c>
      <c r="K11" s="30">
        <v>16009254.949999999</v>
      </c>
    </row>
    <row r="12" spans="2:11" x14ac:dyDescent="0.25">
      <c r="B12" s="3" t="s">
        <v>19</v>
      </c>
      <c r="C12" s="42"/>
      <c r="D12" s="42"/>
      <c r="E12" s="42"/>
      <c r="F12" s="42"/>
      <c r="G12" s="42"/>
      <c r="H12" s="42"/>
      <c r="I12" s="42"/>
      <c r="J12" s="42"/>
      <c r="K12" s="42"/>
    </row>
    <row r="13" spans="2:11" s="28" customFormat="1" x14ac:dyDescent="0.25">
      <c r="B13" s="29" t="s">
        <v>20</v>
      </c>
      <c r="C13" s="30"/>
      <c r="D13" s="30"/>
      <c r="E13" s="30"/>
      <c r="F13" s="30"/>
      <c r="G13" s="30">
        <v>25898</v>
      </c>
      <c r="H13" s="30"/>
      <c r="I13" s="30">
        <v>11194400</v>
      </c>
      <c r="J13" s="30"/>
      <c r="K13" s="30"/>
    </row>
    <row r="14" spans="2:11" s="28" customFormat="1" x14ac:dyDescent="0.25">
      <c r="B14" s="29" t="s">
        <v>21</v>
      </c>
      <c r="C14" s="30"/>
      <c r="D14" s="30"/>
      <c r="E14" s="30"/>
      <c r="F14" s="30"/>
      <c r="G14" s="30"/>
      <c r="H14" s="30"/>
      <c r="I14" s="30"/>
      <c r="J14" s="30">
        <v>856</v>
      </c>
      <c r="K14" s="30">
        <v>1800000</v>
      </c>
    </row>
    <row r="15" spans="2:11" s="28" customFormat="1" x14ac:dyDescent="0.25">
      <c r="B15" s="29" t="s">
        <v>22</v>
      </c>
      <c r="C15" s="30"/>
      <c r="D15" s="30"/>
      <c r="E15" s="30"/>
      <c r="F15" s="33">
        <v>3981</v>
      </c>
      <c r="G15" s="30"/>
      <c r="H15" s="30">
        <v>1742</v>
      </c>
      <c r="I15" s="33">
        <v>2131050</v>
      </c>
      <c r="J15" s="30">
        <v>3692</v>
      </c>
      <c r="K15" s="33">
        <v>1530350</v>
      </c>
    </row>
    <row r="16" spans="2:11" s="28" customFormat="1" x14ac:dyDescent="0.25">
      <c r="B16" s="3" t="s">
        <v>23</v>
      </c>
      <c r="C16" s="7"/>
      <c r="D16" s="7"/>
      <c r="E16" s="7"/>
      <c r="F16" s="7">
        <v>1251</v>
      </c>
      <c r="G16" s="7"/>
      <c r="H16" s="7">
        <v>5156</v>
      </c>
      <c r="I16" s="7">
        <v>3355850</v>
      </c>
      <c r="J16" s="7">
        <v>12284</v>
      </c>
      <c r="K16" s="7">
        <v>1507757</v>
      </c>
    </row>
    <row r="17" spans="2:11" x14ac:dyDescent="0.25">
      <c r="B17" s="3" t="s">
        <v>24</v>
      </c>
      <c r="C17" s="8"/>
      <c r="D17" s="8"/>
      <c r="E17" s="8"/>
      <c r="F17" s="8"/>
      <c r="G17" s="8"/>
      <c r="H17" s="8"/>
      <c r="I17" s="8"/>
      <c r="J17" s="8"/>
      <c r="K17" s="8"/>
    </row>
    <row r="18" spans="2:11" x14ac:dyDescent="0.25">
      <c r="B18" s="3" t="s">
        <v>25</v>
      </c>
      <c r="C18" s="42"/>
      <c r="D18" s="42"/>
      <c r="E18" s="42"/>
      <c r="F18" s="42"/>
      <c r="G18" s="42"/>
      <c r="H18" s="42"/>
      <c r="I18" s="42"/>
      <c r="J18" s="42"/>
      <c r="K18" s="42"/>
    </row>
    <row r="19" spans="2:11" s="28" customFormat="1" x14ac:dyDescent="0.25">
      <c r="B19" s="29" t="s">
        <v>26</v>
      </c>
      <c r="C19" s="30"/>
      <c r="D19" s="30"/>
      <c r="E19" s="30"/>
      <c r="F19" s="33">
        <v>254922</v>
      </c>
      <c r="G19" s="30"/>
      <c r="H19" s="30">
        <v>97252</v>
      </c>
      <c r="I19" s="33">
        <v>4828441.0750000002</v>
      </c>
      <c r="J19" s="30">
        <v>94642</v>
      </c>
      <c r="K19" s="33">
        <v>1066383.0249999999</v>
      </c>
    </row>
    <row r="20" spans="2:11" s="28" customFormat="1" x14ac:dyDescent="0.25">
      <c r="B20" s="29" t="s">
        <v>27</v>
      </c>
      <c r="C20" s="30"/>
      <c r="D20" s="30"/>
      <c r="E20" s="30"/>
      <c r="F20" s="33">
        <v>12324</v>
      </c>
      <c r="G20" s="30"/>
      <c r="H20" s="30">
        <v>2047</v>
      </c>
      <c r="I20" s="33">
        <v>3533277.6</v>
      </c>
      <c r="J20" s="30">
        <v>10752</v>
      </c>
      <c r="K20" s="33">
        <v>2067725.4</v>
      </c>
    </row>
    <row r="21" spans="2:11" x14ac:dyDescent="0.25">
      <c r="B21" s="3" t="s">
        <v>28</v>
      </c>
      <c r="C21" s="42"/>
      <c r="D21" s="42"/>
      <c r="E21" s="42"/>
      <c r="F21" s="42"/>
      <c r="G21" s="42"/>
      <c r="H21" s="42"/>
      <c r="I21" s="42"/>
      <c r="J21" s="42"/>
      <c r="K21" s="42"/>
    </row>
    <row r="22" spans="2:11" s="28" customFormat="1" x14ac:dyDescent="0.25">
      <c r="B22" s="29" t="s">
        <v>29</v>
      </c>
      <c r="C22" s="25"/>
      <c r="D22" s="25"/>
      <c r="E22" s="25"/>
      <c r="F22" s="25"/>
      <c r="G22" s="25"/>
      <c r="H22" s="25"/>
      <c r="I22" s="25"/>
      <c r="J22" s="25">
        <v>43145</v>
      </c>
      <c r="K22" s="25">
        <v>997850</v>
      </c>
    </row>
    <row r="23" spans="2:11" s="28" customFormat="1" x14ac:dyDescent="0.25">
      <c r="B23" s="29" t="s">
        <v>28</v>
      </c>
      <c r="C23" s="25"/>
      <c r="D23" s="25"/>
      <c r="E23" s="25"/>
      <c r="F23" s="25"/>
      <c r="G23" s="25"/>
      <c r="H23" s="25">
        <v>6653</v>
      </c>
      <c r="I23" s="25">
        <v>319375</v>
      </c>
      <c r="J23" s="25">
        <v>6653</v>
      </c>
      <c r="K23" s="25">
        <v>319375</v>
      </c>
    </row>
  </sheetData>
  <mergeCells count="5">
    <mergeCell ref="C3:K3"/>
    <mergeCell ref="C7:K7"/>
    <mergeCell ref="C12:K12"/>
    <mergeCell ref="C18:K18"/>
    <mergeCell ref="C21:K21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Synthèse</vt:lpstr>
      <vt:lpstr>Calcul synthèse </vt:lpstr>
      <vt:lpstr>Bois chaleur</vt:lpstr>
      <vt:lpstr>Efficacité </vt:lpstr>
      <vt:lpstr>Décarbonation</vt:lpstr>
    </vt:vector>
  </TitlesOfParts>
  <Company>MTES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SALLAFRANQUE Elora</dc:creator>
  <dc:description/>
  <cp:lastModifiedBy>HAJJAR Joseph</cp:lastModifiedBy>
  <cp:revision>1</cp:revision>
  <dcterms:created xsi:type="dcterms:W3CDTF">2021-12-28T16:28:10Z</dcterms:created>
  <dcterms:modified xsi:type="dcterms:W3CDTF">2022-04-01T14:28:08Z</dcterms:modified>
  <dc:language>fr-FR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MTES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