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Z:\PROJETS\Travaux_SNBC_2023\Modélisation macro\Documents MTE\Run 1bis\"/>
    </mc:Choice>
  </mc:AlternateContent>
  <xr:revisionPtr revIDLastSave="0" documentId="13_ncr:1_{1DACC6A5-6B66-475D-9445-EE00FE38A486}" xr6:coauthVersionLast="47" xr6:coauthVersionMax="47" xr10:uidLastSave="{00000000-0000-0000-0000-000000000000}"/>
  <bookViews>
    <workbookView xWindow="-110" yWindow="-110" windowWidth="19420" windowHeight="10420" activeTab="5" xr2:uid="{00000000-000D-0000-FFFF-FFFF00000000}"/>
  </bookViews>
  <sheets>
    <sheet name="output" sheetId="1" r:id="rId1"/>
    <sheet name="figures 2030" sheetId="2" state="hidden" r:id="rId2"/>
    <sheet name="figures" sheetId="3" r:id="rId3"/>
    <sheet name="export" sheetId="4" r:id="rId4"/>
    <sheet name="données I4CE" sheetId="7" r:id="rId5"/>
    <sheet name="Feuil1" sheetId="5" r:id="rId6"/>
  </sheets>
  <definedNames>
    <definedName name="_xlnm._FilterDatabase" localSheetId="0" hidden="1">output!$A$9:$A$560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0" i="5" l="1"/>
  <c r="S20" i="5"/>
  <c r="S13" i="5"/>
  <c r="S14" i="5"/>
  <c r="S15" i="5"/>
  <c r="S17" i="5"/>
  <c r="S18" i="5" s="1"/>
  <c r="U14" i="5"/>
  <c r="V18" i="5"/>
  <c r="T22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L37" i="7"/>
  <c r="M36" i="7"/>
  <c r="I36" i="7"/>
  <c r="E36" i="7"/>
  <c r="M35" i="7"/>
  <c r="L35" i="7"/>
  <c r="I35" i="7"/>
  <c r="H35" i="7"/>
  <c r="E35" i="7"/>
  <c r="D35" i="7"/>
  <c r="M33" i="7"/>
  <c r="L33" i="7"/>
  <c r="K33" i="7"/>
  <c r="J33" i="7"/>
  <c r="I33" i="7"/>
  <c r="H33" i="7"/>
  <c r="G33" i="7"/>
  <c r="F33" i="7"/>
  <c r="E33" i="7"/>
  <c r="D33" i="7"/>
  <c r="C33" i="7"/>
  <c r="M18" i="7"/>
  <c r="M37" i="7" s="1"/>
  <c r="L18" i="7"/>
  <c r="L36" i="7" s="1"/>
  <c r="K18" i="7"/>
  <c r="K35" i="7" s="1"/>
  <c r="J18" i="7"/>
  <c r="J35" i="7" s="1"/>
  <c r="I18" i="7"/>
  <c r="I37" i="7" s="1"/>
  <c r="H18" i="7"/>
  <c r="H36" i="7" s="1"/>
  <c r="G18" i="7"/>
  <c r="G35" i="7" s="1"/>
  <c r="F18" i="7"/>
  <c r="F35" i="7" s="1"/>
  <c r="E18" i="7"/>
  <c r="E37" i="7" s="1"/>
  <c r="D18" i="7"/>
  <c r="D36" i="7" s="1"/>
  <c r="C18" i="7"/>
  <c r="C35" i="7" s="1"/>
  <c r="T17" i="5"/>
  <c r="S19" i="5" l="1"/>
  <c r="F37" i="7"/>
  <c r="J37" i="7"/>
  <c r="F36" i="7"/>
  <c r="J36" i="7"/>
  <c r="C37" i="7"/>
  <c r="G37" i="7"/>
  <c r="K37" i="7"/>
  <c r="C36" i="7"/>
  <c r="G36" i="7"/>
  <c r="K36" i="7"/>
  <c r="D37" i="7"/>
  <c r="H37" i="7"/>
  <c r="W14" i="5" l="1"/>
  <c r="AA14" i="5"/>
  <c r="AE14" i="5"/>
  <c r="AI14" i="5"/>
  <c r="AM14" i="5"/>
  <c r="AQ14" i="5"/>
  <c r="AU14" i="5"/>
  <c r="W15" i="5"/>
  <c r="AA15" i="5"/>
  <c r="AE15" i="5"/>
  <c r="AI15" i="5"/>
  <c r="AM15" i="5"/>
  <c r="AQ15" i="5"/>
  <c r="AU15" i="5"/>
  <c r="U17" i="5"/>
  <c r="V17" i="5"/>
  <c r="W17" i="5"/>
  <c r="W19" i="5" s="1"/>
  <c r="X17" i="5"/>
  <c r="X18" i="5" s="1"/>
  <c r="Y17" i="5"/>
  <c r="Y18" i="5" s="1"/>
  <c r="Z17" i="5"/>
  <c r="Z18" i="5" s="1"/>
  <c r="AA17" i="5"/>
  <c r="AA19" i="5" s="1"/>
  <c r="AB17" i="5"/>
  <c r="AB18" i="5" s="1"/>
  <c r="AC17" i="5"/>
  <c r="AC19" i="5" s="1"/>
  <c r="AD17" i="5"/>
  <c r="AD18" i="5" s="1"/>
  <c r="AE17" i="5"/>
  <c r="AE19" i="5" s="1"/>
  <c r="AF17" i="5"/>
  <c r="AF18" i="5" s="1"/>
  <c r="AG17" i="5"/>
  <c r="AG18" i="5" s="1"/>
  <c r="AH17" i="5"/>
  <c r="AH19" i="5" s="1"/>
  <c r="AI17" i="5"/>
  <c r="AI19" i="5" s="1"/>
  <c r="AJ17" i="5"/>
  <c r="AJ18" i="5" s="1"/>
  <c r="AK17" i="5"/>
  <c r="AK19" i="5" s="1"/>
  <c r="AL17" i="5"/>
  <c r="AL19" i="5" s="1"/>
  <c r="AM17" i="5"/>
  <c r="AM19" i="5" s="1"/>
  <c r="AN17" i="5"/>
  <c r="AN18" i="5" s="1"/>
  <c r="AO17" i="5"/>
  <c r="AO18" i="5" s="1"/>
  <c r="AP17" i="5"/>
  <c r="AP18" i="5" s="1"/>
  <c r="AQ17" i="5"/>
  <c r="AQ19" i="5" s="1"/>
  <c r="AR17" i="5"/>
  <c r="AR18" i="5" s="1"/>
  <c r="AS17" i="5"/>
  <c r="AS19" i="5" s="1"/>
  <c r="AT17" i="5"/>
  <c r="AT18" i="5" s="1"/>
  <c r="AU17" i="5"/>
  <c r="AU19" i="5" s="1"/>
  <c r="AV17" i="5"/>
  <c r="AV18" i="5" s="1"/>
  <c r="U13" i="5"/>
  <c r="V13" i="5"/>
  <c r="V14" i="5" s="1"/>
  <c r="W13" i="5"/>
  <c r="X13" i="5"/>
  <c r="X14" i="5" s="1"/>
  <c r="Y13" i="5"/>
  <c r="Y14" i="5" s="1"/>
  <c r="Z13" i="5"/>
  <c r="Z14" i="5" s="1"/>
  <c r="AA13" i="5"/>
  <c r="AB13" i="5"/>
  <c r="AB14" i="5" s="1"/>
  <c r="AC13" i="5"/>
  <c r="AC14" i="5" s="1"/>
  <c r="AD13" i="5"/>
  <c r="AD14" i="5" s="1"/>
  <c r="AE13" i="5"/>
  <c r="AF13" i="5"/>
  <c r="AF14" i="5" s="1"/>
  <c r="AG13" i="5"/>
  <c r="AG14" i="5" s="1"/>
  <c r="AH13" i="5"/>
  <c r="AH14" i="5" s="1"/>
  <c r="AI13" i="5"/>
  <c r="AJ13" i="5"/>
  <c r="AJ14" i="5" s="1"/>
  <c r="AK13" i="5"/>
  <c r="AK14" i="5" s="1"/>
  <c r="AL13" i="5"/>
  <c r="AL14" i="5" s="1"/>
  <c r="AM13" i="5"/>
  <c r="AN13" i="5"/>
  <c r="AN14" i="5" s="1"/>
  <c r="AO13" i="5"/>
  <c r="AO14" i="5" s="1"/>
  <c r="AP13" i="5"/>
  <c r="AP14" i="5" s="1"/>
  <c r="AQ13" i="5"/>
  <c r="AR13" i="5"/>
  <c r="AR14" i="5" s="1"/>
  <c r="AS13" i="5"/>
  <c r="AS14" i="5" s="1"/>
  <c r="AT13" i="5"/>
  <c r="AT14" i="5" s="1"/>
  <c r="AU13" i="5"/>
  <c r="AV13" i="5"/>
  <c r="AV14" i="5" s="1"/>
  <c r="T13" i="5"/>
  <c r="T15" i="5" s="1"/>
  <c r="F23" i="4"/>
  <c r="T14" i="5" l="1"/>
  <c r="AT15" i="5"/>
  <c r="AP15" i="5"/>
  <c r="AL15" i="5"/>
  <c r="AH15" i="5"/>
  <c r="AD15" i="5"/>
  <c r="Z15" i="5"/>
  <c r="V15" i="5"/>
  <c r="AS15" i="5"/>
  <c r="AO15" i="5"/>
  <c r="AK15" i="5"/>
  <c r="AG15" i="5"/>
  <c r="AC15" i="5"/>
  <c r="Y15" i="5"/>
  <c r="U15" i="5"/>
  <c r="AV15" i="5"/>
  <c r="AR15" i="5"/>
  <c r="AN15" i="5"/>
  <c r="AJ15" i="5"/>
  <c r="AF15" i="5"/>
  <c r="AB15" i="5"/>
  <c r="X15" i="5"/>
  <c r="U19" i="5"/>
  <c r="AC18" i="5"/>
  <c r="V19" i="5"/>
  <c r="AG19" i="5"/>
  <c r="U18" i="5"/>
  <c r="AS18" i="5"/>
  <c r="AP19" i="5"/>
  <c r="AH18" i="5"/>
  <c r="AO19" i="5"/>
  <c r="Y19" i="5"/>
  <c r="Z19" i="5"/>
  <c r="AQ18" i="5"/>
  <c r="AL18" i="5"/>
  <c r="AA18" i="5"/>
  <c r="AU18" i="5"/>
  <c r="AK18" i="5"/>
  <c r="AE18" i="5"/>
  <c r="AT19" i="5"/>
  <c r="AD19" i="5"/>
  <c r="AM18" i="5"/>
  <c r="W18" i="5"/>
  <c r="AI18" i="5"/>
  <c r="AV19" i="5"/>
  <c r="AR19" i="5"/>
  <c r="AN19" i="5"/>
  <c r="AJ19" i="5"/>
  <c r="AF19" i="5"/>
  <c r="AB19" i="5"/>
  <c r="X19" i="5"/>
  <c r="C38" i="4"/>
  <c r="E38" i="4"/>
  <c r="F38" i="4"/>
  <c r="G38" i="4"/>
  <c r="D38" i="4"/>
  <c r="G23" i="4" l="1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X10" i="3" l="1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W10" i="3"/>
  <c r="W12" i="3" s="1"/>
  <c r="K12" i="3"/>
  <c r="L12" i="3"/>
  <c r="M12" i="3"/>
  <c r="N12" i="3"/>
  <c r="O12" i="3"/>
  <c r="P12" i="3"/>
  <c r="Q12" i="3"/>
  <c r="R12" i="3"/>
  <c r="S12" i="3"/>
  <c r="T12" i="3"/>
  <c r="U12" i="3"/>
  <c r="V12" i="3"/>
  <c r="AP12" i="3"/>
  <c r="J12" i="3"/>
  <c r="X12" i="3" l="1"/>
  <c r="Y12" i="3" l="1"/>
  <c r="Z12" i="3" l="1"/>
  <c r="AA12" i="3" l="1"/>
  <c r="AB12" i="3" l="1"/>
  <c r="AC12" i="3" l="1"/>
  <c r="AD12" i="3" l="1"/>
  <c r="AE12" i="3" l="1"/>
  <c r="AF12" i="3" l="1"/>
  <c r="AG12" i="3" l="1"/>
  <c r="AH12" i="3" l="1"/>
  <c r="AI12" i="3" l="1"/>
  <c r="AJ12" i="3" l="1"/>
  <c r="AK12" i="3" l="1"/>
  <c r="AL12" i="3" l="1"/>
  <c r="AM12" i="3" l="1"/>
  <c r="AN12" i="3" l="1"/>
  <c r="AO12" i="3"/>
  <c r="N111" i="3" l="1"/>
  <c r="O111" i="3"/>
  <c r="M111" i="3"/>
  <c r="AO128" i="3"/>
  <c r="AP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J128" i="3"/>
  <c r="AP215" i="3" l="1"/>
  <c r="AO215" i="3"/>
  <c r="AN215" i="3"/>
  <c r="AM215" i="3"/>
  <c r="AL215" i="3"/>
  <c r="AK215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AP214" i="3"/>
  <c r="AO214" i="3"/>
  <c r="AN214" i="3"/>
  <c r="AM214" i="3"/>
  <c r="AL214" i="3"/>
  <c r="AK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AP213" i="3"/>
  <c r="AO213" i="3"/>
  <c r="AN213" i="3"/>
  <c r="AM213" i="3"/>
  <c r="AL213" i="3"/>
  <c r="AK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AP212" i="3"/>
  <c r="AO212" i="3"/>
  <c r="AN212" i="3"/>
  <c r="AM212" i="3"/>
  <c r="AL212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AP211" i="3"/>
  <c r="AO211" i="3"/>
  <c r="AN211" i="3"/>
  <c r="AM211" i="3"/>
  <c r="AL211" i="3"/>
  <c r="AK211" i="3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AP210" i="3"/>
  <c r="AO210" i="3"/>
  <c r="AN210" i="3"/>
  <c r="AM210" i="3"/>
  <c r="AL210" i="3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AP209" i="3"/>
  <c r="AO209" i="3"/>
  <c r="AN209" i="3"/>
  <c r="AM209" i="3"/>
  <c r="AL209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AP208" i="3"/>
  <c r="AO208" i="3"/>
  <c r="AN208" i="3"/>
  <c r="AM208" i="3"/>
  <c r="AL208" i="3"/>
  <c r="AK208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AP207" i="3"/>
  <c r="AO207" i="3"/>
  <c r="AN207" i="3"/>
  <c r="AM207" i="3"/>
  <c r="AL207" i="3"/>
  <c r="AK207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AP206" i="3"/>
  <c r="AO206" i="3"/>
  <c r="AN206" i="3"/>
  <c r="AM206" i="3"/>
  <c r="AL206" i="3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AP205" i="3"/>
  <c r="AO205" i="3"/>
  <c r="AN205" i="3"/>
  <c r="AM205" i="3"/>
  <c r="AL205" i="3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AP204" i="3"/>
  <c r="AO204" i="3"/>
  <c r="AN204" i="3"/>
  <c r="AM204" i="3"/>
  <c r="AL204" i="3"/>
  <c r="AK204" i="3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AP203" i="3"/>
  <c r="AO203" i="3"/>
  <c r="AN203" i="3"/>
  <c r="AM203" i="3"/>
  <c r="AL203" i="3"/>
  <c r="AK203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AP202" i="3"/>
  <c r="AO202" i="3"/>
  <c r="AN202" i="3"/>
  <c r="AM202" i="3"/>
  <c r="AL202" i="3"/>
  <c r="AK202" i="3"/>
  <c r="AJ202" i="3"/>
  <c r="AI202" i="3"/>
  <c r="AH202" i="3"/>
  <c r="AG202" i="3"/>
  <c r="AF202" i="3"/>
  <c r="AE202" i="3"/>
  <c r="AD202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AP201" i="3"/>
  <c r="AO201" i="3"/>
  <c r="AN201" i="3"/>
  <c r="AM201" i="3"/>
  <c r="AL201" i="3"/>
  <c r="AK201" i="3"/>
  <c r="AJ201" i="3"/>
  <c r="AI201" i="3"/>
  <c r="AH201" i="3"/>
  <c r="AG201" i="3"/>
  <c r="AF201" i="3"/>
  <c r="AE201" i="3"/>
  <c r="AD201" i="3"/>
  <c r="AC201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AP200" i="3"/>
  <c r="AO200" i="3"/>
  <c r="AN200" i="3"/>
  <c r="AM200" i="3"/>
  <c r="AL200" i="3"/>
  <c r="AK200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AP199" i="3"/>
  <c r="AO199" i="3"/>
  <c r="AN199" i="3"/>
  <c r="AM199" i="3"/>
  <c r="AM224" i="3" s="1"/>
  <c r="AL199" i="3"/>
  <c r="AL224" i="3" s="1"/>
  <c r="AK199" i="3"/>
  <c r="AK224" i="3" s="1"/>
  <c r="AJ199" i="3"/>
  <c r="AI199" i="3"/>
  <c r="AH199" i="3"/>
  <c r="AH224" i="3" s="1"/>
  <c r="AG199" i="3"/>
  <c r="AG224" i="3" s="1"/>
  <c r="AF199" i="3"/>
  <c r="AE199" i="3"/>
  <c r="AD199" i="3"/>
  <c r="AC199" i="3"/>
  <c r="AB199" i="3"/>
  <c r="AA199" i="3"/>
  <c r="AA224" i="3" s="1"/>
  <c r="Z199" i="3"/>
  <c r="Z224" i="3" s="1"/>
  <c r="Y199" i="3"/>
  <c r="Y224" i="3" s="1"/>
  <c r="X199" i="3"/>
  <c r="W199" i="3"/>
  <c r="V199" i="3"/>
  <c r="V224" i="3" s="1"/>
  <c r="U199" i="3"/>
  <c r="U224" i="3" s="1"/>
  <c r="T199" i="3"/>
  <c r="S199" i="3"/>
  <c r="R199" i="3"/>
  <c r="Q199" i="3"/>
  <c r="P199" i="3"/>
  <c r="O199" i="3"/>
  <c r="O224" i="3" s="1"/>
  <c r="N199" i="3"/>
  <c r="M199" i="3"/>
  <c r="M224" i="3" s="1"/>
  <c r="L199" i="3"/>
  <c r="K199" i="3"/>
  <c r="J199" i="3"/>
  <c r="J224" i="3" s="1"/>
  <c r="AP198" i="3"/>
  <c r="AO198" i="3"/>
  <c r="AN198" i="3"/>
  <c r="AM198" i="3"/>
  <c r="AL198" i="3"/>
  <c r="AK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AP197" i="3"/>
  <c r="AO197" i="3"/>
  <c r="AN197" i="3"/>
  <c r="AM197" i="3"/>
  <c r="AL197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AP196" i="3"/>
  <c r="AO196" i="3"/>
  <c r="AN196" i="3"/>
  <c r="AM196" i="3"/>
  <c r="AL196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AP195" i="3"/>
  <c r="AO195" i="3"/>
  <c r="AN195" i="3"/>
  <c r="AM195" i="3"/>
  <c r="AL195" i="3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AP194" i="3"/>
  <c r="AO194" i="3"/>
  <c r="AN194" i="3"/>
  <c r="AM194" i="3"/>
  <c r="AL194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AP193" i="3"/>
  <c r="AO193" i="3"/>
  <c r="AN193" i="3"/>
  <c r="AM193" i="3"/>
  <c r="AL193" i="3"/>
  <c r="AK193" i="3"/>
  <c r="AJ193" i="3"/>
  <c r="AI193" i="3"/>
  <c r="AH193" i="3"/>
  <c r="AG193" i="3"/>
  <c r="AG222" i="3" s="1"/>
  <c r="AF193" i="3"/>
  <c r="AE193" i="3"/>
  <c r="AD193" i="3"/>
  <c r="AC193" i="3"/>
  <c r="AB193" i="3"/>
  <c r="AA193" i="3"/>
  <c r="Z193" i="3"/>
  <c r="Y193" i="3"/>
  <c r="X193" i="3"/>
  <c r="W193" i="3"/>
  <c r="V193" i="3"/>
  <c r="U193" i="3"/>
  <c r="U222" i="3" s="1"/>
  <c r="T193" i="3"/>
  <c r="S193" i="3"/>
  <c r="R193" i="3"/>
  <c r="Q193" i="3"/>
  <c r="P193" i="3"/>
  <c r="O193" i="3"/>
  <c r="N193" i="3"/>
  <c r="M193" i="3"/>
  <c r="L193" i="3"/>
  <c r="K193" i="3"/>
  <c r="J193" i="3"/>
  <c r="AP192" i="3"/>
  <c r="AP223" i="3" s="1"/>
  <c r="AO192" i="3"/>
  <c r="AN192" i="3"/>
  <c r="AM192" i="3"/>
  <c r="AL192" i="3"/>
  <c r="AK192" i="3"/>
  <c r="AJ192" i="3"/>
  <c r="AI192" i="3"/>
  <c r="AH192" i="3"/>
  <c r="AG192" i="3"/>
  <c r="AF192" i="3"/>
  <c r="AE192" i="3"/>
  <c r="AD192" i="3"/>
  <c r="AD223" i="3" s="1"/>
  <c r="AC192" i="3"/>
  <c r="AB192" i="3"/>
  <c r="AA192" i="3"/>
  <c r="Z192" i="3"/>
  <c r="Y192" i="3"/>
  <c r="X192" i="3"/>
  <c r="W192" i="3"/>
  <c r="V192" i="3"/>
  <c r="U192" i="3"/>
  <c r="T192" i="3"/>
  <c r="S192" i="3"/>
  <c r="R192" i="3"/>
  <c r="R223" i="3" s="1"/>
  <c r="Q192" i="3"/>
  <c r="P192" i="3"/>
  <c r="O192" i="3"/>
  <c r="N192" i="3"/>
  <c r="M192" i="3"/>
  <c r="L192" i="3"/>
  <c r="K192" i="3"/>
  <c r="J192" i="3"/>
  <c r="AP191" i="3"/>
  <c r="AO191" i="3"/>
  <c r="AN191" i="3"/>
  <c r="AM191" i="3"/>
  <c r="AM219" i="3" s="1"/>
  <c r="AL191" i="3"/>
  <c r="AK191" i="3"/>
  <c r="AJ191" i="3"/>
  <c r="AI191" i="3"/>
  <c r="AH191" i="3"/>
  <c r="AG191" i="3"/>
  <c r="AF191" i="3"/>
  <c r="AE191" i="3"/>
  <c r="AD191" i="3"/>
  <c r="AC191" i="3"/>
  <c r="AB191" i="3"/>
  <c r="AA191" i="3"/>
  <c r="AA219" i="3" s="1"/>
  <c r="Z191" i="3"/>
  <c r="Y191" i="3"/>
  <c r="X191" i="3"/>
  <c r="W191" i="3"/>
  <c r="V191" i="3"/>
  <c r="U191" i="3"/>
  <c r="T191" i="3"/>
  <c r="S191" i="3"/>
  <c r="R191" i="3"/>
  <c r="Q191" i="3"/>
  <c r="P191" i="3"/>
  <c r="O191" i="3"/>
  <c r="O219" i="3" s="1"/>
  <c r="N191" i="3"/>
  <c r="M191" i="3"/>
  <c r="L191" i="3"/>
  <c r="K191" i="3"/>
  <c r="J191" i="3"/>
  <c r="AP190" i="3"/>
  <c r="AO190" i="3"/>
  <c r="AN190" i="3"/>
  <c r="AM190" i="3"/>
  <c r="AL190" i="3"/>
  <c r="AK190" i="3"/>
  <c r="AJ190" i="3"/>
  <c r="AJ218" i="3" s="1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X218" i="3" s="1"/>
  <c r="W190" i="3"/>
  <c r="V190" i="3"/>
  <c r="U190" i="3"/>
  <c r="T190" i="3"/>
  <c r="S190" i="3"/>
  <c r="R190" i="3"/>
  <c r="Q190" i="3"/>
  <c r="P190" i="3"/>
  <c r="O190" i="3"/>
  <c r="N190" i="3"/>
  <c r="M190" i="3"/>
  <c r="L190" i="3"/>
  <c r="L218" i="3" s="1"/>
  <c r="K190" i="3"/>
  <c r="J190" i="3"/>
  <c r="AP189" i="3"/>
  <c r="AO189" i="3"/>
  <c r="AN189" i="3"/>
  <c r="AM189" i="3"/>
  <c r="AL189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AP188" i="3"/>
  <c r="AO188" i="3"/>
  <c r="AN188" i="3"/>
  <c r="AM188" i="3"/>
  <c r="AL188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AP187" i="3"/>
  <c r="AO187" i="3"/>
  <c r="AN187" i="3"/>
  <c r="AM187" i="3"/>
  <c r="AL187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AP186" i="3"/>
  <c r="AO186" i="3"/>
  <c r="AN186" i="3"/>
  <c r="AM186" i="3"/>
  <c r="AL186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K158" i="3"/>
  <c r="K165" i="3" s="1"/>
  <c r="AP163" i="3"/>
  <c r="AO163" i="3"/>
  <c r="AN163" i="3"/>
  <c r="AM163" i="3"/>
  <c r="AL163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L164" i="3" s="1"/>
  <c r="K163" i="3"/>
  <c r="K164" i="3" s="1"/>
  <c r="AP162" i="3"/>
  <c r="AO162" i="3"/>
  <c r="AN162" i="3"/>
  <c r="AM162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K173" i="3" s="1"/>
  <c r="AP161" i="3"/>
  <c r="AO161" i="3"/>
  <c r="AN161" i="3"/>
  <c r="AM161" i="3"/>
  <c r="AL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M174" i="3" s="1"/>
  <c r="L161" i="3"/>
  <c r="K161" i="3"/>
  <c r="AP160" i="3"/>
  <c r="AP172" i="3" s="1"/>
  <c r="AO160" i="3"/>
  <c r="AO172" i="3" s="1"/>
  <c r="AN160" i="3"/>
  <c r="AN172" i="3" s="1"/>
  <c r="AM160" i="3"/>
  <c r="AM172" i="3" s="1"/>
  <c r="AL160" i="3"/>
  <c r="AL172" i="3" s="1"/>
  <c r="AK160" i="3"/>
  <c r="AK172" i="3" s="1"/>
  <c r="AJ160" i="3"/>
  <c r="AJ172" i="3" s="1"/>
  <c r="AI160" i="3"/>
  <c r="AI172" i="3" s="1"/>
  <c r="AH160" i="3"/>
  <c r="AH172" i="3" s="1"/>
  <c r="AG160" i="3"/>
  <c r="AG172" i="3" s="1"/>
  <c r="AF160" i="3"/>
  <c r="AF172" i="3" s="1"/>
  <c r="AE160" i="3"/>
  <c r="AE172" i="3" s="1"/>
  <c r="AD160" i="3"/>
  <c r="AD172" i="3" s="1"/>
  <c r="AC160" i="3"/>
  <c r="AC172" i="3" s="1"/>
  <c r="AB160" i="3"/>
  <c r="AB172" i="3" s="1"/>
  <c r="AA160" i="3"/>
  <c r="AA172" i="3" s="1"/>
  <c r="Z160" i="3"/>
  <c r="Z172" i="3" s="1"/>
  <c r="Y160" i="3"/>
  <c r="Y172" i="3" s="1"/>
  <c r="X160" i="3"/>
  <c r="X172" i="3" s="1"/>
  <c r="W160" i="3"/>
  <c r="W172" i="3" s="1"/>
  <c r="V160" i="3"/>
  <c r="V172" i="3" s="1"/>
  <c r="U160" i="3"/>
  <c r="U172" i="3" s="1"/>
  <c r="T160" i="3"/>
  <c r="T172" i="3" s="1"/>
  <c r="S160" i="3"/>
  <c r="S172" i="3" s="1"/>
  <c r="R160" i="3"/>
  <c r="R172" i="3" s="1"/>
  <c r="Q160" i="3"/>
  <c r="Q172" i="3" s="1"/>
  <c r="P160" i="3"/>
  <c r="P172" i="3" s="1"/>
  <c r="O160" i="3"/>
  <c r="O172" i="3" s="1"/>
  <c r="N160" i="3"/>
  <c r="N172" i="3" s="1"/>
  <c r="M160" i="3"/>
  <c r="M172" i="3" s="1"/>
  <c r="L160" i="3"/>
  <c r="L172" i="3" s="1"/>
  <c r="K160" i="3"/>
  <c r="K172" i="3" s="1"/>
  <c r="AP159" i="3"/>
  <c r="AO159" i="3"/>
  <c r="AN159" i="3"/>
  <c r="AM159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AP158" i="3"/>
  <c r="AO158" i="3"/>
  <c r="AN158" i="3"/>
  <c r="AM158" i="3"/>
  <c r="AL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L165" i="3" s="1"/>
  <c r="AP157" i="3"/>
  <c r="AO157" i="3"/>
  <c r="AN157" i="3"/>
  <c r="AM157" i="3"/>
  <c r="AL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AP156" i="3"/>
  <c r="AO156" i="3"/>
  <c r="AN156" i="3"/>
  <c r="AM156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AP155" i="3"/>
  <c r="AO155" i="3"/>
  <c r="AN155" i="3"/>
  <c r="AM155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AP154" i="3"/>
  <c r="AO154" i="3"/>
  <c r="AN154" i="3"/>
  <c r="AM154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AP150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AP149" i="3"/>
  <c r="AO149" i="3"/>
  <c r="AN149" i="3"/>
  <c r="AM149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AP148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AP147" i="3"/>
  <c r="AO147" i="3"/>
  <c r="AN147" i="3"/>
  <c r="AM147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V135" i="2"/>
  <c r="V144" i="2" s="1"/>
  <c r="U135" i="2"/>
  <c r="U144" i="2" s="1"/>
  <c r="T135" i="2"/>
  <c r="T144" i="2" s="1"/>
  <c r="S135" i="2"/>
  <c r="S144" i="2" s="1"/>
  <c r="R135" i="2"/>
  <c r="R144" i="2" s="1"/>
  <c r="Q135" i="2"/>
  <c r="Q144" i="2" s="1"/>
  <c r="P135" i="2"/>
  <c r="P144" i="2" s="1"/>
  <c r="O135" i="2"/>
  <c r="O144" i="2" s="1"/>
  <c r="N135" i="2"/>
  <c r="N144" i="2" s="1"/>
  <c r="M135" i="2"/>
  <c r="M144" i="2" s="1"/>
  <c r="L135" i="2"/>
  <c r="L144" i="2" s="1"/>
  <c r="K135" i="2"/>
  <c r="K144" i="2" s="1"/>
  <c r="J135" i="2"/>
  <c r="J144" i="2" s="1"/>
  <c r="V134" i="2"/>
  <c r="V142" i="2" s="1"/>
  <c r="U134" i="2"/>
  <c r="U142" i="2" s="1"/>
  <c r="T134" i="2"/>
  <c r="T142" i="2" s="1"/>
  <c r="S134" i="2"/>
  <c r="S142" i="2" s="1"/>
  <c r="R134" i="2"/>
  <c r="R142" i="2" s="1"/>
  <c r="Q134" i="2"/>
  <c r="Q142" i="2" s="1"/>
  <c r="P134" i="2"/>
  <c r="P142" i="2" s="1"/>
  <c r="O134" i="2"/>
  <c r="O142" i="2" s="1"/>
  <c r="N134" i="2"/>
  <c r="N142" i="2" s="1"/>
  <c r="M134" i="2"/>
  <c r="M142" i="2" s="1"/>
  <c r="L134" i="2"/>
  <c r="L142" i="2" s="1"/>
  <c r="K134" i="2"/>
  <c r="K142" i="2" s="1"/>
  <c r="J134" i="2"/>
  <c r="J142" i="2" s="1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K121" i="2"/>
  <c r="J121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V121" i="2"/>
  <c r="U121" i="2"/>
  <c r="T121" i="2"/>
  <c r="S121" i="2"/>
  <c r="R121" i="2"/>
  <c r="Q121" i="2"/>
  <c r="P121" i="2"/>
  <c r="O121" i="2"/>
  <c r="N121" i="2"/>
  <c r="M121" i="2"/>
  <c r="L121" i="2"/>
  <c r="S218" i="3" l="1"/>
  <c r="AE218" i="3"/>
  <c r="J219" i="3"/>
  <c r="V219" i="3"/>
  <c r="AH219" i="3"/>
  <c r="M223" i="3"/>
  <c r="Y223" i="3"/>
  <c r="AK223" i="3"/>
  <c r="P222" i="3"/>
  <c r="AB222" i="3"/>
  <c r="AN222" i="3"/>
  <c r="AM129" i="3"/>
  <c r="P129" i="3"/>
  <c r="AB129" i="3"/>
  <c r="AN129" i="3"/>
  <c r="O129" i="3"/>
  <c r="AA129" i="3"/>
  <c r="AD129" i="3"/>
  <c r="R129" i="3"/>
  <c r="AP129" i="3"/>
  <c r="U129" i="3"/>
  <c r="AG129" i="3"/>
  <c r="S129" i="3"/>
  <c r="AE129" i="3"/>
  <c r="R130" i="3"/>
  <c r="R165" i="3"/>
  <c r="AD130" i="3"/>
  <c r="AD165" i="3"/>
  <c r="AP130" i="3"/>
  <c r="AP165" i="3"/>
  <c r="N129" i="3"/>
  <c r="Z129" i="3"/>
  <c r="AL129" i="3"/>
  <c r="T165" i="3"/>
  <c r="T130" i="3"/>
  <c r="U165" i="3"/>
  <c r="U130" i="3"/>
  <c r="AG130" i="3"/>
  <c r="AG165" i="3"/>
  <c r="Q129" i="3"/>
  <c r="AC129" i="3"/>
  <c r="AO129" i="3"/>
  <c r="O173" i="3"/>
  <c r="X165" i="3"/>
  <c r="X130" i="3"/>
  <c r="AJ165" i="3"/>
  <c r="AJ130" i="3"/>
  <c r="T129" i="3"/>
  <c r="AF129" i="3"/>
  <c r="AF165" i="3"/>
  <c r="AF130" i="3"/>
  <c r="AH165" i="3"/>
  <c r="AH130" i="3"/>
  <c r="W130" i="3"/>
  <c r="W165" i="3"/>
  <c r="N130" i="3"/>
  <c r="N165" i="3"/>
  <c r="Z165" i="3"/>
  <c r="Z130" i="3"/>
  <c r="AL130" i="3"/>
  <c r="AL165" i="3"/>
  <c r="V129" i="3"/>
  <c r="AH129" i="3"/>
  <c r="V130" i="3"/>
  <c r="V165" i="3"/>
  <c r="AI165" i="3"/>
  <c r="AI130" i="3"/>
  <c r="M165" i="3"/>
  <c r="M130" i="3"/>
  <c r="O130" i="3"/>
  <c r="O165" i="3"/>
  <c r="AA130" i="3"/>
  <c r="AA165" i="3"/>
  <c r="AM165" i="3"/>
  <c r="AM130" i="3"/>
  <c r="W129" i="3"/>
  <c r="AI129" i="3"/>
  <c r="S130" i="3"/>
  <c r="S165" i="3"/>
  <c r="Y165" i="3"/>
  <c r="Y130" i="3"/>
  <c r="P165" i="3"/>
  <c r="P130" i="3"/>
  <c r="AB165" i="3"/>
  <c r="AB130" i="3"/>
  <c r="AN130" i="3"/>
  <c r="AN165" i="3"/>
  <c r="X129" i="3"/>
  <c r="AJ129" i="3"/>
  <c r="AE130" i="3"/>
  <c r="AE165" i="3"/>
  <c r="AK165" i="3"/>
  <c r="AK130" i="3"/>
  <c r="Q130" i="3"/>
  <c r="Q165" i="3"/>
  <c r="AC165" i="3"/>
  <c r="AC130" i="3"/>
  <c r="AO130" i="3"/>
  <c r="AO165" i="3"/>
  <c r="M129" i="3"/>
  <c r="Y129" i="3"/>
  <c r="AK129" i="3"/>
  <c r="M173" i="3"/>
  <c r="M171" i="3"/>
  <c r="P218" i="3"/>
  <c r="AB218" i="3"/>
  <c r="AN218" i="3"/>
  <c r="S219" i="3"/>
  <c r="AE219" i="3"/>
  <c r="J223" i="3"/>
  <c r="V223" i="3"/>
  <c r="AH223" i="3"/>
  <c r="M222" i="3"/>
  <c r="Y222" i="3"/>
  <c r="AK222" i="3"/>
  <c r="S224" i="3"/>
  <c r="AE224" i="3"/>
  <c r="AD218" i="3"/>
  <c r="AP218" i="3"/>
  <c r="U219" i="3"/>
  <c r="AG219" i="3"/>
  <c r="L223" i="3"/>
  <c r="X223" i="3"/>
  <c r="AJ223" i="3"/>
  <c r="O222" i="3"/>
  <c r="AA222" i="3"/>
  <c r="AM222" i="3"/>
  <c r="N139" i="2"/>
  <c r="P143" i="2"/>
  <c r="U139" i="2"/>
  <c r="S140" i="2"/>
  <c r="K143" i="2"/>
  <c r="N224" i="3"/>
  <c r="R139" i="2"/>
  <c r="P140" i="2"/>
  <c r="T143" i="2"/>
  <c r="J139" i="2"/>
  <c r="T140" i="2"/>
  <c r="L143" i="2"/>
  <c r="M139" i="2"/>
  <c r="K140" i="2"/>
  <c r="O143" i="2"/>
  <c r="V139" i="2"/>
  <c r="K139" i="2"/>
  <c r="U140" i="2"/>
  <c r="N171" i="3"/>
  <c r="U141" i="2"/>
  <c r="N173" i="3"/>
  <c r="V141" i="2"/>
  <c r="O139" i="2"/>
  <c r="M140" i="2"/>
  <c r="Q143" i="2"/>
  <c r="S139" i="2"/>
  <c r="Q140" i="2"/>
  <c r="O141" i="2"/>
  <c r="U143" i="2"/>
  <c r="R141" i="2"/>
  <c r="S141" i="2"/>
  <c r="L139" i="2"/>
  <c r="V140" i="2"/>
  <c r="N143" i="2"/>
  <c r="Q139" i="2"/>
  <c r="O140" i="2"/>
  <c r="M141" i="2"/>
  <c r="S143" i="2"/>
  <c r="M143" i="2"/>
  <c r="J140" i="2"/>
  <c r="J141" i="2"/>
  <c r="L140" i="2"/>
  <c r="K141" i="2"/>
  <c r="T141" i="2"/>
  <c r="P139" i="2"/>
  <c r="N140" i="2"/>
  <c r="L141" i="2"/>
  <c r="R143" i="2"/>
  <c r="P141" i="2"/>
  <c r="T139" i="2"/>
  <c r="R140" i="2"/>
  <c r="Q141" i="2"/>
  <c r="N141" i="2"/>
  <c r="J143" i="2"/>
  <c r="V143" i="2"/>
  <c r="S220" i="3"/>
  <c r="AE220" i="3"/>
  <c r="Q218" i="3"/>
  <c r="AC218" i="3"/>
  <c r="AO218" i="3"/>
  <c r="T219" i="3"/>
  <c r="AF219" i="3"/>
  <c r="K223" i="3"/>
  <c r="W223" i="3"/>
  <c r="AI223" i="3"/>
  <c r="N222" i="3"/>
  <c r="Z222" i="3"/>
  <c r="AL222" i="3"/>
  <c r="T224" i="3"/>
  <c r="AF224" i="3"/>
  <c r="AA164" i="3"/>
  <c r="AR148" i="3"/>
  <c r="AR154" i="3"/>
  <c r="AR157" i="3"/>
  <c r="Q164" i="3"/>
  <c r="AC164" i="3"/>
  <c r="AO164" i="3"/>
  <c r="AM164" i="3"/>
  <c r="P164" i="3"/>
  <c r="AR163" i="3"/>
  <c r="AD164" i="3"/>
  <c r="R164" i="3"/>
  <c r="AP164" i="3"/>
  <c r="S164" i="3"/>
  <c r="AE164" i="3"/>
  <c r="AR162" i="3"/>
  <c r="AN164" i="3"/>
  <c r="AR147" i="3"/>
  <c r="AR150" i="3"/>
  <c r="AR156" i="3"/>
  <c r="U164" i="3"/>
  <c r="AG164" i="3"/>
  <c r="O164" i="3"/>
  <c r="O171" i="3" s="1"/>
  <c r="AB164" i="3"/>
  <c r="AR159" i="3"/>
  <c r="AF164" i="3"/>
  <c r="V164" i="3"/>
  <c r="AH164" i="3"/>
  <c r="AR172" i="3"/>
  <c r="AR160" i="3"/>
  <c r="W164" i="3"/>
  <c r="AI164" i="3"/>
  <c r="T164" i="3"/>
  <c r="AR158" i="3"/>
  <c r="AR161" i="3"/>
  <c r="X164" i="3"/>
  <c r="AJ164" i="3"/>
  <c r="Y164" i="3"/>
  <c r="AR149" i="3"/>
  <c r="AR155" i="3"/>
  <c r="M164" i="3"/>
  <c r="AK164" i="3"/>
  <c r="N164" i="3"/>
  <c r="Z164" i="3"/>
  <c r="AL164" i="3"/>
  <c r="M221" i="3"/>
  <c r="Y221" i="3"/>
  <c r="AK221" i="3"/>
  <c r="K171" i="3"/>
  <c r="AD174" i="3"/>
  <c r="AP174" i="3"/>
  <c r="T174" i="3"/>
  <c r="AF174" i="3"/>
  <c r="L171" i="3"/>
  <c r="U174" i="3"/>
  <c r="AG174" i="3"/>
  <c r="R174" i="3"/>
  <c r="AJ174" i="3"/>
  <c r="K174" i="3"/>
  <c r="Y174" i="3"/>
  <c r="P174" i="3"/>
  <c r="AH174" i="3"/>
  <c r="AI174" i="3"/>
  <c r="L174" i="3"/>
  <c r="AK174" i="3"/>
  <c r="N174" i="3"/>
  <c r="AL174" i="3"/>
  <c r="Q174" i="3"/>
  <c r="V174" i="3"/>
  <c r="W174" i="3"/>
  <c r="X174" i="3"/>
  <c r="Z174" i="3"/>
  <c r="O174" i="3"/>
  <c r="AA174" i="3"/>
  <c r="AM174" i="3"/>
  <c r="AL219" i="3"/>
  <c r="Q223" i="3"/>
  <c r="AC223" i="3"/>
  <c r="AO223" i="3"/>
  <c r="T222" i="3"/>
  <c r="AF222" i="3"/>
  <c r="AB174" i="3"/>
  <c r="AN174" i="3"/>
  <c r="AC174" i="3"/>
  <c r="AO174" i="3"/>
  <c r="S174" i="3"/>
  <c r="AE174" i="3"/>
  <c r="R170" i="3"/>
  <c r="O221" i="3"/>
  <c r="AA221" i="3"/>
  <c r="AM221" i="3"/>
  <c r="U169" i="3"/>
  <c r="AG169" i="3"/>
  <c r="O170" i="3"/>
  <c r="AA170" i="3"/>
  <c r="AM170" i="3"/>
  <c r="V173" i="3"/>
  <c r="AH173" i="3"/>
  <c r="AJ173" i="3"/>
  <c r="AF220" i="3"/>
  <c r="N221" i="3"/>
  <c r="Z221" i="3"/>
  <c r="AL221" i="3"/>
  <c r="AI169" i="3"/>
  <c r="AC170" i="3"/>
  <c r="X173" i="3"/>
  <c r="U220" i="3"/>
  <c r="AG220" i="3"/>
  <c r="AO170" i="3"/>
  <c r="L173" i="3"/>
  <c r="K169" i="3"/>
  <c r="Q170" i="3"/>
  <c r="Q169" i="3"/>
  <c r="T218" i="3"/>
  <c r="AF218" i="3"/>
  <c r="K219" i="3"/>
  <c r="W219" i="3"/>
  <c r="AI219" i="3"/>
  <c r="N223" i="3"/>
  <c r="Z223" i="3"/>
  <c r="AL223" i="3"/>
  <c r="Q222" i="3"/>
  <c r="AC222" i="3"/>
  <c r="AO222" i="3"/>
  <c r="K224" i="3"/>
  <c r="W224" i="3"/>
  <c r="AI224" i="3"/>
  <c r="W169" i="3"/>
  <c r="T220" i="3"/>
  <c r="L224" i="3"/>
  <c r="X224" i="3"/>
  <c r="AJ224" i="3"/>
  <c r="R218" i="3"/>
  <c r="K218" i="3"/>
  <c r="W218" i="3"/>
  <c r="AI218" i="3"/>
  <c r="N219" i="3"/>
  <c r="Z219" i="3"/>
  <c r="O220" i="3"/>
  <c r="AA220" i="3"/>
  <c r="AM220" i="3"/>
  <c r="U221" i="3"/>
  <c r="AG221" i="3"/>
  <c r="R224" i="3"/>
  <c r="AD224" i="3"/>
  <c r="AP224" i="3"/>
  <c r="AN173" i="3"/>
  <c r="AM169" i="3"/>
  <c r="AG170" i="3"/>
  <c r="AB173" i="3"/>
  <c r="U218" i="3"/>
  <c r="AG218" i="3"/>
  <c r="L219" i="3"/>
  <c r="X219" i="3"/>
  <c r="AJ219" i="3"/>
  <c r="O223" i="3"/>
  <c r="AA223" i="3"/>
  <c r="AM223" i="3"/>
  <c r="R222" i="3"/>
  <c r="AD222" i="3"/>
  <c r="AP222" i="3"/>
  <c r="L220" i="3"/>
  <c r="R221" i="3"/>
  <c r="O169" i="3"/>
  <c r="U170" i="3"/>
  <c r="J218" i="3"/>
  <c r="V218" i="3"/>
  <c r="AH218" i="3"/>
  <c r="M219" i="3"/>
  <c r="Y219" i="3"/>
  <c r="AK219" i="3"/>
  <c r="P223" i="3"/>
  <c r="AB223" i="3"/>
  <c r="AN223" i="3"/>
  <c r="S222" i="3"/>
  <c r="AE222" i="3"/>
  <c r="S221" i="3"/>
  <c r="AE221" i="3"/>
  <c r="Z169" i="3"/>
  <c r="AA169" i="3"/>
  <c r="P173" i="3"/>
  <c r="T221" i="3"/>
  <c r="AF221" i="3"/>
  <c r="O218" i="3"/>
  <c r="AA218" i="3"/>
  <c r="AM218" i="3"/>
  <c r="R219" i="3"/>
  <c r="AD219" i="3"/>
  <c r="AP219" i="3"/>
  <c r="U223" i="3"/>
  <c r="AG223" i="3"/>
  <c r="L222" i="3"/>
  <c r="X222" i="3"/>
  <c r="AJ222" i="3"/>
  <c r="AC169" i="3"/>
  <c r="AO169" i="3"/>
  <c r="AO178" i="3" s="1"/>
  <c r="K170" i="3"/>
  <c r="W170" i="3"/>
  <c r="AI170" i="3"/>
  <c r="R173" i="3"/>
  <c r="AD173" i="3"/>
  <c r="AP173" i="3"/>
  <c r="J220" i="3"/>
  <c r="V220" i="3"/>
  <c r="AH220" i="3"/>
  <c r="P221" i="3"/>
  <c r="AB221" i="3"/>
  <c r="AN221" i="3"/>
  <c r="AE173" i="3"/>
  <c r="K220" i="3"/>
  <c r="W220" i="3"/>
  <c r="AI220" i="3"/>
  <c r="Q221" i="3"/>
  <c r="AC221" i="3"/>
  <c r="AO221" i="3"/>
  <c r="S169" i="3"/>
  <c r="AE169" i="3"/>
  <c r="M170" i="3"/>
  <c r="Y170" i="3"/>
  <c r="AK170" i="3"/>
  <c r="X220" i="3"/>
  <c r="AJ220" i="3"/>
  <c r="AD221" i="3"/>
  <c r="AP221" i="3"/>
  <c r="M220" i="3"/>
  <c r="Y220" i="3"/>
  <c r="AK220" i="3"/>
  <c r="N220" i="3"/>
  <c r="Z220" i="3"/>
  <c r="AL220" i="3"/>
  <c r="AL169" i="3"/>
  <c r="M218" i="3"/>
  <c r="Y218" i="3"/>
  <c r="AK218" i="3"/>
  <c r="P219" i="3"/>
  <c r="AB219" i="3"/>
  <c r="AN219" i="3"/>
  <c r="S223" i="3"/>
  <c r="AE223" i="3"/>
  <c r="J222" i="3"/>
  <c r="V222" i="3"/>
  <c r="AH222" i="3"/>
  <c r="P220" i="3"/>
  <c r="AB220" i="3"/>
  <c r="AN220" i="3"/>
  <c r="J221" i="3"/>
  <c r="V221" i="3"/>
  <c r="AH221" i="3"/>
  <c r="P224" i="3"/>
  <c r="AB224" i="3"/>
  <c r="AN224" i="3"/>
  <c r="N218" i="3"/>
  <c r="Z218" i="3"/>
  <c r="AL218" i="3"/>
  <c r="Q219" i="3"/>
  <c r="AC219" i="3"/>
  <c r="AO219" i="3"/>
  <c r="T223" i="3"/>
  <c r="AF223" i="3"/>
  <c r="K222" i="3"/>
  <c r="W222" i="3"/>
  <c r="AI222" i="3"/>
  <c r="Q220" i="3"/>
  <c r="AC220" i="3"/>
  <c r="AO220" i="3"/>
  <c r="K221" i="3"/>
  <c r="W221" i="3"/>
  <c r="AI221" i="3"/>
  <c r="Q224" i="3"/>
  <c r="AC224" i="3"/>
  <c r="AO224" i="3"/>
  <c r="M169" i="3"/>
  <c r="Y169" i="3"/>
  <c r="AK169" i="3"/>
  <c r="S170" i="3"/>
  <c r="R220" i="3"/>
  <c r="AD220" i="3"/>
  <c r="AP220" i="3"/>
  <c r="L221" i="3"/>
  <c r="X221" i="3"/>
  <c r="AJ221" i="3"/>
  <c r="L169" i="3"/>
  <c r="X169" i="3"/>
  <c r="AJ169" i="3"/>
  <c r="AD170" i="3"/>
  <c r="AP170" i="3"/>
  <c r="Y173" i="3"/>
  <c r="AK173" i="3"/>
  <c r="N169" i="3"/>
  <c r="T170" i="3"/>
  <c r="AF170" i="3"/>
  <c r="AA173" i="3"/>
  <c r="AM173" i="3"/>
  <c r="P169" i="3"/>
  <c r="AB169" i="3"/>
  <c r="AN169" i="3"/>
  <c r="V170" i="3"/>
  <c r="AH170" i="3"/>
  <c r="Q173" i="3"/>
  <c r="AC173" i="3"/>
  <c r="AO173" i="3"/>
  <c r="R169" i="3"/>
  <c r="AD169" i="3"/>
  <c r="AP169" i="3"/>
  <c r="L170" i="3"/>
  <c r="X170" i="3"/>
  <c r="AJ170" i="3"/>
  <c r="S173" i="3"/>
  <c r="T169" i="3"/>
  <c r="AF169" i="3"/>
  <c r="N170" i="3"/>
  <c r="Z170" i="3"/>
  <c r="AL170" i="3"/>
  <c r="V169" i="3"/>
  <c r="AH169" i="3"/>
  <c r="P170" i="3"/>
  <c r="AB170" i="3"/>
  <c r="AN170" i="3"/>
  <c r="AE170" i="3"/>
  <c r="W173" i="3"/>
  <c r="AI173" i="3"/>
  <c r="Z173" i="3"/>
  <c r="AL173" i="3"/>
  <c r="T173" i="3"/>
  <c r="AF173" i="3"/>
  <c r="U173" i="3"/>
  <c r="AG173" i="3"/>
  <c r="AP127" i="3"/>
  <c r="AP138" i="3" s="1"/>
  <c r="AO127" i="3"/>
  <c r="AO138" i="3" s="1"/>
  <c r="AN127" i="3"/>
  <c r="AN138" i="3" s="1"/>
  <c r="AM127" i="3"/>
  <c r="AM138" i="3" s="1"/>
  <c r="AL127" i="3"/>
  <c r="AL138" i="3" s="1"/>
  <c r="AK127" i="3"/>
  <c r="AK138" i="3" s="1"/>
  <c r="AJ127" i="3"/>
  <c r="AJ138" i="3" s="1"/>
  <c r="AI127" i="3"/>
  <c r="AI138" i="3" s="1"/>
  <c r="AH127" i="3"/>
  <c r="AH138" i="3" s="1"/>
  <c r="AG127" i="3"/>
  <c r="AG138" i="3" s="1"/>
  <c r="AF127" i="3"/>
  <c r="AF138" i="3" s="1"/>
  <c r="AE127" i="3"/>
  <c r="AE138" i="3" s="1"/>
  <c r="AD127" i="3"/>
  <c r="AD138" i="3" s="1"/>
  <c r="AC127" i="3"/>
  <c r="AC138" i="3" s="1"/>
  <c r="AB127" i="3"/>
  <c r="AB138" i="3" s="1"/>
  <c r="AA127" i="3"/>
  <c r="AA138" i="3" s="1"/>
  <c r="Z127" i="3"/>
  <c r="Z138" i="3" s="1"/>
  <c r="Y127" i="3"/>
  <c r="Y138" i="3" s="1"/>
  <c r="X127" i="3"/>
  <c r="X138" i="3" s="1"/>
  <c r="W127" i="3"/>
  <c r="W138" i="3" s="1"/>
  <c r="V127" i="3"/>
  <c r="V138" i="3" s="1"/>
  <c r="U127" i="3"/>
  <c r="U138" i="3" s="1"/>
  <c r="T127" i="3"/>
  <c r="T138" i="3" s="1"/>
  <c r="S127" i="3"/>
  <c r="S138" i="3" s="1"/>
  <c r="R127" i="3"/>
  <c r="R138" i="3" s="1"/>
  <c r="Q127" i="3"/>
  <c r="Q138" i="3" s="1"/>
  <c r="P127" i="3"/>
  <c r="P138" i="3" s="1"/>
  <c r="O127" i="3"/>
  <c r="O138" i="3" s="1"/>
  <c r="N127" i="3"/>
  <c r="N138" i="3" s="1"/>
  <c r="M127" i="3"/>
  <c r="M138" i="3" s="1"/>
  <c r="L127" i="3"/>
  <c r="K127" i="3"/>
  <c r="J127" i="3"/>
  <c r="AP126" i="3"/>
  <c r="AO126" i="3"/>
  <c r="AN126" i="3"/>
  <c r="AM126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AP124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P135" i="3" s="1"/>
  <c r="O123" i="3"/>
  <c r="N123" i="3"/>
  <c r="M123" i="3"/>
  <c r="L123" i="3"/>
  <c r="K123" i="3"/>
  <c r="J123" i="3"/>
  <c r="AP122" i="3"/>
  <c r="AP134" i="3" s="1"/>
  <c r="AO122" i="3"/>
  <c r="AO134" i="3" s="1"/>
  <c r="AN122" i="3"/>
  <c r="AN134" i="3" s="1"/>
  <c r="AM122" i="3"/>
  <c r="AM134" i="3" s="1"/>
  <c r="AL122" i="3"/>
  <c r="AL134" i="3" s="1"/>
  <c r="AK122" i="3"/>
  <c r="AK134" i="3" s="1"/>
  <c r="AJ122" i="3"/>
  <c r="AJ134" i="3" s="1"/>
  <c r="AI122" i="3"/>
  <c r="AI134" i="3" s="1"/>
  <c r="AH122" i="3"/>
  <c r="AH134" i="3" s="1"/>
  <c r="AG122" i="3"/>
  <c r="AG134" i="3" s="1"/>
  <c r="AF122" i="3"/>
  <c r="AF134" i="3" s="1"/>
  <c r="AE122" i="3"/>
  <c r="AE134" i="3" s="1"/>
  <c r="AD122" i="3"/>
  <c r="AD134" i="3" s="1"/>
  <c r="AC122" i="3"/>
  <c r="AC134" i="3" s="1"/>
  <c r="AB122" i="3"/>
  <c r="AB134" i="3" s="1"/>
  <c r="AA122" i="3"/>
  <c r="AA134" i="3" s="1"/>
  <c r="Z122" i="3"/>
  <c r="Z134" i="3" s="1"/>
  <c r="Y122" i="3"/>
  <c r="Y134" i="3" s="1"/>
  <c r="X122" i="3"/>
  <c r="X134" i="3" s="1"/>
  <c r="W122" i="3"/>
  <c r="W134" i="3" s="1"/>
  <c r="V122" i="3"/>
  <c r="V134" i="3" s="1"/>
  <c r="U122" i="3"/>
  <c r="U134" i="3" s="1"/>
  <c r="T122" i="3"/>
  <c r="T134" i="3" s="1"/>
  <c r="S122" i="3"/>
  <c r="S134" i="3" s="1"/>
  <c r="R122" i="3"/>
  <c r="R134" i="3" s="1"/>
  <c r="Q122" i="3"/>
  <c r="Q134" i="3" s="1"/>
  <c r="P122" i="3"/>
  <c r="P134" i="3" s="1"/>
  <c r="O122" i="3"/>
  <c r="N122" i="3"/>
  <c r="M122" i="3"/>
  <c r="L122" i="3"/>
  <c r="K122" i="3"/>
  <c r="J122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AP102" i="3"/>
  <c r="AP109" i="3" s="1"/>
  <c r="AO102" i="3"/>
  <c r="AO109" i="3" s="1"/>
  <c r="AN102" i="3"/>
  <c r="AN109" i="3" s="1"/>
  <c r="AM102" i="3"/>
  <c r="AM109" i="3" s="1"/>
  <c r="AL102" i="3"/>
  <c r="AL109" i="3" s="1"/>
  <c r="AK102" i="3"/>
  <c r="AK109" i="3" s="1"/>
  <c r="AJ102" i="3"/>
  <c r="AJ109" i="3" s="1"/>
  <c r="AI102" i="3"/>
  <c r="AI109" i="3" s="1"/>
  <c r="AH102" i="3"/>
  <c r="AH109" i="3" s="1"/>
  <c r="AG102" i="3"/>
  <c r="AG109" i="3" s="1"/>
  <c r="AF102" i="3"/>
  <c r="AF109" i="3" s="1"/>
  <c r="AE102" i="3"/>
  <c r="AE109" i="3" s="1"/>
  <c r="AD102" i="3"/>
  <c r="AD109" i="3" s="1"/>
  <c r="AC102" i="3"/>
  <c r="AC109" i="3" s="1"/>
  <c r="AB102" i="3"/>
  <c r="AB109" i="3" s="1"/>
  <c r="AA102" i="3"/>
  <c r="AA109" i="3" s="1"/>
  <c r="Z102" i="3"/>
  <c r="Z109" i="3" s="1"/>
  <c r="Y102" i="3"/>
  <c r="Y109" i="3" s="1"/>
  <c r="X102" i="3"/>
  <c r="X109" i="3" s="1"/>
  <c r="W102" i="3"/>
  <c r="W109" i="3" s="1"/>
  <c r="V102" i="3"/>
  <c r="V109" i="3" s="1"/>
  <c r="U102" i="3"/>
  <c r="U109" i="3" s="1"/>
  <c r="T102" i="3"/>
  <c r="T109" i="3" s="1"/>
  <c r="S102" i="3"/>
  <c r="S109" i="3" s="1"/>
  <c r="R102" i="3"/>
  <c r="R109" i="3" s="1"/>
  <c r="Q102" i="3"/>
  <c r="Q109" i="3" s="1"/>
  <c r="P102" i="3"/>
  <c r="P109" i="3" s="1"/>
  <c r="O102" i="3"/>
  <c r="N102" i="3"/>
  <c r="M102" i="3"/>
  <c r="L102" i="3"/>
  <c r="K102" i="3"/>
  <c r="J102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AP65" i="3"/>
  <c r="AO65" i="3"/>
  <c r="AN65" i="3"/>
  <c r="AM65" i="3"/>
  <c r="AL65" i="3"/>
  <c r="AK65" i="3"/>
  <c r="AJ65" i="3"/>
  <c r="AI65" i="3"/>
  <c r="AH65" i="3"/>
  <c r="AG65" i="3"/>
  <c r="AG66" i="3" s="1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AP41" i="3"/>
  <c r="AP53" i="3" s="1"/>
  <c r="AO41" i="3"/>
  <c r="AO53" i="3" s="1"/>
  <c r="AN41" i="3"/>
  <c r="AN53" i="3" s="1"/>
  <c r="AM41" i="3"/>
  <c r="AM53" i="3" s="1"/>
  <c r="AL41" i="3"/>
  <c r="AL53" i="3" s="1"/>
  <c r="AK41" i="3"/>
  <c r="AK53" i="3" s="1"/>
  <c r="AJ41" i="3"/>
  <c r="AJ53" i="3" s="1"/>
  <c r="AI41" i="3"/>
  <c r="AI53" i="3" s="1"/>
  <c r="AH41" i="3"/>
  <c r="AH53" i="3" s="1"/>
  <c r="AG41" i="3"/>
  <c r="AG53" i="3" s="1"/>
  <c r="AF41" i="3"/>
  <c r="AF53" i="3" s="1"/>
  <c r="AE41" i="3"/>
  <c r="AE53" i="3" s="1"/>
  <c r="AD41" i="3"/>
  <c r="AD53" i="3" s="1"/>
  <c r="AC41" i="3"/>
  <c r="AC53" i="3" s="1"/>
  <c r="AB41" i="3"/>
  <c r="AB53" i="3" s="1"/>
  <c r="AA41" i="3"/>
  <c r="AA53" i="3" s="1"/>
  <c r="Z41" i="3"/>
  <c r="Z53" i="3" s="1"/>
  <c r="Y41" i="3"/>
  <c r="Y53" i="3" s="1"/>
  <c r="X41" i="3"/>
  <c r="X53" i="3" s="1"/>
  <c r="W41" i="3"/>
  <c r="W53" i="3" s="1"/>
  <c r="V41" i="3"/>
  <c r="V53" i="3" s="1"/>
  <c r="U41" i="3"/>
  <c r="U53" i="3" s="1"/>
  <c r="T41" i="3"/>
  <c r="T53" i="3" s="1"/>
  <c r="S41" i="3"/>
  <c r="S53" i="3" s="1"/>
  <c r="R41" i="3"/>
  <c r="R53" i="3" s="1"/>
  <c r="Q41" i="3"/>
  <c r="Q53" i="3" s="1"/>
  <c r="P41" i="3"/>
  <c r="P53" i="3" s="1"/>
  <c r="O41" i="3"/>
  <c r="O53" i="3" s="1"/>
  <c r="N41" i="3"/>
  <c r="N53" i="3" s="1"/>
  <c r="M41" i="3"/>
  <c r="M53" i="3" s="1"/>
  <c r="L41" i="3"/>
  <c r="L53" i="3" s="1"/>
  <c r="K41" i="3"/>
  <c r="K53" i="3" s="1"/>
  <c r="J41" i="3"/>
  <c r="J53" i="3" s="1"/>
  <c r="AP40" i="3"/>
  <c r="AO40" i="3"/>
  <c r="AN40" i="3"/>
  <c r="AM40" i="3"/>
  <c r="AL40" i="3"/>
  <c r="AK40" i="3"/>
  <c r="AJ40" i="3"/>
  <c r="AI40" i="3"/>
  <c r="AH40" i="3"/>
  <c r="AG40" i="3"/>
  <c r="AF40" i="3"/>
  <c r="AE40" i="3"/>
  <c r="AE52" i="3" s="1"/>
  <c r="AE54" i="3" s="1"/>
  <c r="AD40" i="3"/>
  <c r="AD52" i="3" s="1"/>
  <c r="AD54" i="3" s="1"/>
  <c r="AC40" i="3"/>
  <c r="AC52" i="3" s="1"/>
  <c r="AC54" i="3" s="1"/>
  <c r="AB40" i="3"/>
  <c r="AB52" i="3" s="1"/>
  <c r="AB54" i="3" s="1"/>
  <c r="AA40" i="3"/>
  <c r="AA52" i="3" s="1"/>
  <c r="AA54" i="3" s="1"/>
  <c r="Z40" i="3"/>
  <c r="Z52" i="3" s="1"/>
  <c r="Z54" i="3" s="1"/>
  <c r="Y40" i="3"/>
  <c r="Y52" i="3" s="1"/>
  <c r="Y54" i="3" s="1"/>
  <c r="X40" i="3"/>
  <c r="X52" i="3" s="1"/>
  <c r="X54" i="3" s="1"/>
  <c r="W40" i="3"/>
  <c r="W52" i="3" s="1"/>
  <c r="W54" i="3" s="1"/>
  <c r="V40" i="3"/>
  <c r="V52" i="3" s="1"/>
  <c r="V54" i="3" s="1"/>
  <c r="U40" i="3"/>
  <c r="U52" i="3" s="1"/>
  <c r="U54" i="3" s="1"/>
  <c r="T40" i="3"/>
  <c r="T52" i="3" s="1"/>
  <c r="T54" i="3" s="1"/>
  <c r="S40" i="3"/>
  <c r="S52" i="3" s="1"/>
  <c r="S54" i="3" s="1"/>
  <c r="R40" i="3"/>
  <c r="R52" i="3" s="1"/>
  <c r="R54" i="3" s="1"/>
  <c r="Q40" i="3"/>
  <c r="Q52" i="3" s="1"/>
  <c r="Q54" i="3" s="1"/>
  <c r="P40" i="3"/>
  <c r="P52" i="3" s="1"/>
  <c r="P54" i="3" s="1"/>
  <c r="O40" i="3"/>
  <c r="O52" i="3" s="1"/>
  <c r="O54" i="3" s="1"/>
  <c r="N40" i="3"/>
  <c r="N52" i="3" s="1"/>
  <c r="N54" i="3" s="1"/>
  <c r="M40" i="3"/>
  <c r="M52" i="3" s="1"/>
  <c r="M54" i="3" s="1"/>
  <c r="L40" i="3"/>
  <c r="L52" i="3" s="1"/>
  <c r="L54" i="3" s="1"/>
  <c r="K40" i="3"/>
  <c r="K52" i="3" s="1"/>
  <c r="K54" i="3" s="1"/>
  <c r="J40" i="3"/>
  <c r="J52" i="3" s="1"/>
  <c r="J54" i="3" s="1"/>
  <c r="AP39" i="3"/>
  <c r="AP51" i="3" s="1"/>
  <c r="AO39" i="3"/>
  <c r="AO51" i="3" s="1"/>
  <c r="AN39" i="3"/>
  <c r="AN51" i="3" s="1"/>
  <c r="AM39" i="3"/>
  <c r="AM51" i="3" s="1"/>
  <c r="AL39" i="3"/>
  <c r="AL51" i="3" s="1"/>
  <c r="AK39" i="3"/>
  <c r="AK51" i="3" s="1"/>
  <c r="AJ39" i="3"/>
  <c r="AJ51" i="3" s="1"/>
  <c r="AI39" i="3"/>
  <c r="AI51" i="3" s="1"/>
  <c r="AH39" i="3"/>
  <c r="AH51" i="3" s="1"/>
  <c r="AG39" i="3"/>
  <c r="AG51" i="3" s="1"/>
  <c r="AF39" i="3"/>
  <c r="AF51" i="3" s="1"/>
  <c r="AE39" i="3"/>
  <c r="AE51" i="3" s="1"/>
  <c r="AD39" i="3"/>
  <c r="AD51" i="3" s="1"/>
  <c r="AC39" i="3"/>
  <c r="AC51" i="3" s="1"/>
  <c r="AB39" i="3"/>
  <c r="AB51" i="3" s="1"/>
  <c r="AA39" i="3"/>
  <c r="AA51" i="3" s="1"/>
  <c r="Z39" i="3"/>
  <c r="Z51" i="3" s="1"/>
  <c r="Y39" i="3"/>
  <c r="Y51" i="3" s="1"/>
  <c r="X39" i="3"/>
  <c r="X51" i="3" s="1"/>
  <c r="W39" i="3"/>
  <c r="W51" i="3" s="1"/>
  <c r="V39" i="3"/>
  <c r="V51" i="3" s="1"/>
  <c r="U39" i="3"/>
  <c r="U51" i="3" s="1"/>
  <c r="T39" i="3"/>
  <c r="T51" i="3" s="1"/>
  <c r="S39" i="3"/>
  <c r="S51" i="3" s="1"/>
  <c r="R39" i="3"/>
  <c r="R51" i="3" s="1"/>
  <c r="Q39" i="3"/>
  <c r="Q51" i="3" s="1"/>
  <c r="P39" i="3"/>
  <c r="P51" i="3" s="1"/>
  <c r="O39" i="3"/>
  <c r="O51" i="3" s="1"/>
  <c r="N39" i="3"/>
  <c r="N51" i="3" s="1"/>
  <c r="M39" i="3"/>
  <c r="M51" i="3" s="1"/>
  <c r="L39" i="3"/>
  <c r="L51" i="3" s="1"/>
  <c r="K39" i="3"/>
  <c r="K51" i="3" s="1"/>
  <c r="J39" i="3"/>
  <c r="J51" i="3" s="1"/>
  <c r="AP38" i="3"/>
  <c r="AO38" i="3"/>
  <c r="AN38" i="3"/>
  <c r="AM38" i="3"/>
  <c r="AL38" i="3"/>
  <c r="AK38" i="3"/>
  <c r="AJ38" i="3"/>
  <c r="AI38" i="3"/>
  <c r="AH38" i="3"/>
  <c r="AG38" i="3"/>
  <c r="AF38" i="3"/>
  <c r="AE38" i="3"/>
  <c r="AE50" i="3" s="1"/>
  <c r="AD38" i="3"/>
  <c r="AD50" i="3" s="1"/>
  <c r="AC38" i="3"/>
  <c r="AC50" i="3" s="1"/>
  <c r="AB38" i="3"/>
  <c r="AB50" i="3" s="1"/>
  <c r="AA38" i="3"/>
  <c r="AA50" i="3" s="1"/>
  <c r="Z38" i="3"/>
  <c r="Z50" i="3" s="1"/>
  <c r="Y38" i="3"/>
  <c r="Y50" i="3" s="1"/>
  <c r="X38" i="3"/>
  <c r="X50" i="3" s="1"/>
  <c r="W38" i="3"/>
  <c r="W50" i="3" s="1"/>
  <c r="V38" i="3"/>
  <c r="V50" i="3" s="1"/>
  <c r="U38" i="3"/>
  <c r="U50" i="3" s="1"/>
  <c r="T38" i="3"/>
  <c r="T50" i="3" s="1"/>
  <c r="S38" i="3"/>
  <c r="S50" i="3" s="1"/>
  <c r="R38" i="3"/>
  <c r="R50" i="3" s="1"/>
  <c r="Q38" i="3"/>
  <c r="Q50" i="3" s="1"/>
  <c r="P38" i="3"/>
  <c r="P50" i="3" s="1"/>
  <c r="O38" i="3"/>
  <c r="O50" i="3" s="1"/>
  <c r="N38" i="3"/>
  <c r="N50" i="3" s="1"/>
  <c r="M38" i="3"/>
  <c r="M50" i="3" s="1"/>
  <c r="L38" i="3"/>
  <c r="L50" i="3" s="1"/>
  <c r="K38" i="3"/>
  <c r="K50" i="3" s="1"/>
  <c r="J38" i="3"/>
  <c r="J50" i="3" s="1"/>
  <c r="AP37" i="3"/>
  <c r="AP49" i="3" s="1"/>
  <c r="AO37" i="3"/>
  <c r="AO49" i="3" s="1"/>
  <c r="AN37" i="3"/>
  <c r="AN49" i="3" s="1"/>
  <c r="AM37" i="3"/>
  <c r="AM49" i="3" s="1"/>
  <c r="AL37" i="3"/>
  <c r="AL49" i="3" s="1"/>
  <c r="AK37" i="3"/>
  <c r="AK49" i="3" s="1"/>
  <c r="AJ37" i="3"/>
  <c r="AJ49" i="3" s="1"/>
  <c r="AI37" i="3"/>
  <c r="AI49" i="3" s="1"/>
  <c r="AH37" i="3"/>
  <c r="AH49" i="3" s="1"/>
  <c r="AG37" i="3"/>
  <c r="AG49" i="3" s="1"/>
  <c r="AF37" i="3"/>
  <c r="AF49" i="3" s="1"/>
  <c r="AE37" i="3"/>
  <c r="AE49" i="3" s="1"/>
  <c r="AD37" i="3"/>
  <c r="AD49" i="3" s="1"/>
  <c r="AC37" i="3"/>
  <c r="AC49" i="3" s="1"/>
  <c r="AB37" i="3"/>
  <c r="AB49" i="3" s="1"/>
  <c r="AA37" i="3"/>
  <c r="AA49" i="3" s="1"/>
  <c r="Z37" i="3"/>
  <c r="Z49" i="3" s="1"/>
  <c r="Y37" i="3"/>
  <c r="Y49" i="3" s="1"/>
  <c r="X37" i="3"/>
  <c r="X49" i="3" s="1"/>
  <c r="W37" i="3"/>
  <c r="W49" i="3" s="1"/>
  <c r="V37" i="3"/>
  <c r="V49" i="3" s="1"/>
  <c r="U37" i="3"/>
  <c r="U49" i="3" s="1"/>
  <c r="T37" i="3"/>
  <c r="T49" i="3" s="1"/>
  <c r="S37" i="3"/>
  <c r="S49" i="3" s="1"/>
  <c r="R37" i="3"/>
  <c r="R49" i="3" s="1"/>
  <c r="Q37" i="3"/>
  <c r="Q49" i="3" s="1"/>
  <c r="P37" i="3"/>
  <c r="P49" i="3" s="1"/>
  <c r="O37" i="3"/>
  <c r="O49" i="3" s="1"/>
  <c r="N37" i="3"/>
  <c r="N49" i="3" s="1"/>
  <c r="M37" i="3"/>
  <c r="M49" i="3" s="1"/>
  <c r="L37" i="3"/>
  <c r="L49" i="3" s="1"/>
  <c r="K37" i="3"/>
  <c r="K49" i="3" s="1"/>
  <c r="J37" i="3"/>
  <c r="J49" i="3" s="1"/>
  <c r="AP36" i="3"/>
  <c r="AP48" i="3" s="1"/>
  <c r="AO36" i="3"/>
  <c r="AO48" i="3" s="1"/>
  <c r="AN36" i="3"/>
  <c r="AN48" i="3" s="1"/>
  <c r="AM36" i="3"/>
  <c r="AM48" i="3" s="1"/>
  <c r="AL36" i="3"/>
  <c r="AL48" i="3" s="1"/>
  <c r="AK36" i="3"/>
  <c r="AK48" i="3" s="1"/>
  <c r="AJ36" i="3"/>
  <c r="AJ48" i="3" s="1"/>
  <c r="AI36" i="3"/>
  <c r="AI48" i="3" s="1"/>
  <c r="AH36" i="3"/>
  <c r="AH48" i="3" s="1"/>
  <c r="AG36" i="3"/>
  <c r="AG48" i="3" s="1"/>
  <c r="AF36" i="3"/>
  <c r="AF48" i="3" s="1"/>
  <c r="AE36" i="3"/>
  <c r="AE48" i="3" s="1"/>
  <c r="AD36" i="3"/>
  <c r="AD48" i="3" s="1"/>
  <c r="AC36" i="3"/>
  <c r="AC48" i="3" s="1"/>
  <c r="AB36" i="3"/>
  <c r="AB48" i="3" s="1"/>
  <c r="AA36" i="3"/>
  <c r="AA48" i="3" s="1"/>
  <c r="Z36" i="3"/>
  <c r="Z48" i="3" s="1"/>
  <c r="Y36" i="3"/>
  <c r="Y48" i="3" s="1"/>
  <c r="X36" i="3"/>
  <c r="X48" i="3" s="1"/>
  <c r="W36" i="3"/>
  <c r="W48" i="3" s="1"/>
  <c r="V36" i="3"/>
  <c r="V48" i="3" s="1"/>
  <c r="U36" i="3"/>
  <c r="U48" i="3" s="1"/>
  <c r="T36" i="3"/>
  <c r="T48" i="3" s="1"/>
  <c r="S36" i="3"/>
  <c r="S48" i="3" s="1"/>
  <c r="R36" i="3"/>
  <c r="R48" i="3" s="1"/>
  <c r="Q36" i="3"/>
  <c r="Q48" i="3" s="1"/>
  <c r="P36" i="3"/>
  <c r="P48" i="3" s="1"/>
  <c r="O36" i="3"/>
  <c r="O48" i="3" s="1"/>
  <c r="N36" i="3"/>
  <c r="N48" i="3" s="1"/>
  <c r="M36" i="3"/>
  <c r="M48" i="3" s="1"/>
  <c r="L36" i="3"/>
  <c r="L48" i="3" s="1"/>
  <c r="K36" i="3"/>
  <c r="K48" i="3" s="1"/>
  <c r="J36" i="3"/>
  <c r="J48" i="3" s="1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J26" i="3"/>
  <c r="J27" i="3"/>
  <c r="J28" i="3"/>
  <c r="J29" i="3"/>
  <c r="J25" i="3"/>
  <c r="J24" i="3"/>
  <c r="J23" i="3"/>
  <c r="AC3" i="3"/>
  <c r="AC15" i="3" s="1"/>
  <c r="AD3" i="3"/>
  <c r="AD15" i="3" s="1"/>
  <c r="AE3" i="3"/>
  <c r="AE15" i="3" s="1"/>
  <c r="AF3" i="3"/>
  <c r="AF15" i="3" s="1"/>
  <c r="AG3" i="3"/>
  <c r="AG15" i="3" s="1"/>
  <c r="AH3" i="3"/>
  <c r="AH15" i="3" s="1"/>
  <c r="AI3" i="3"/>
  <c r="AI15" i="3" s="1"/>
  <c r="AJ3" i="3"/>
  <c r="AJ15" i="3" s="1"/>
  <c r="AK3" i="3"/>
  <c r="AK15" i="3" s="1"/>
  <c r="AL3" i="3"/>
  <c r="AL15" i="3" s="1"/>
  <c r="AM3" i="3"/>
  <c r="AM15" i="3" s="1"/>
  <c r="AN3" i="3"/>
  <c r="AN15" i="3" s="1"/>
  <c r="AO3" i="3"/>
  <c r="AO15" i="3" s="1"/>
  <c r="AP3" i="3"/>
  <c r="AP15" i="3" s="1"/>
  <c r="AC4" i="3"/>
  <c r="AC16" i="3" s="1"/>
  <c r="AD4" i="3"/>
  <c r="AD16" i="3" s="1"/>
  <c r="AE4" i="3"/>
  <c r="AE16" i="3" s="1"/>
  <c r="AF4" i="3"/>
  <c r="AF16" i="3" s="1"/>
  <c r="AG4" i="3"/>
  <c r="AG16" i="3" s="1"/>
  <c r="AH4" i="3"/>
  <c r="AH16" i="3" s="1"/>
  <c r="AI4" i="3"/>
  <c r="AI16" i="3" s="1"/>
  <c r="AJ4" i="3"/>
  <c r="AJ16" i="3" s="1"/>
  <c r="AK4" i="3"/>
  <c r="AK16" i="3" s="1"/>
  <c r="AL4" i="3"/>
  <c r="AL16" i="3" s="1"/>
  <c r="AM4" i="3"/>
  <c r="AM16" i="3" s="1"/>
  <c r="AN4" i="3"/>
  <c r="AN16" i="3" s="1"/>
  <c r="AO4" i="3"/>
  <c r="AO16" i="3" s="1"/>
  <c r="AP4" i="3"/>
  <c r="AP16" i="3" s="1"/>
  <c r="AC5" i="3"/>
  <c r="AC17" i="3" s="1"/>
  <c r="AD5" i="3"/>
  <c r="AD17" i="3" s="1"/>
  <c r="AE5" i="3"/>
  <c r="AE17" i="3" s="1"/>
  <c r="AF5" i="3"/>
  <c r="AF17" i="3" s="1"/>
  <c r="AG5" i="3"/>
  <c r="AG17" i="3" s="1"/>
  <c r="AH5" i="3"/>
  <c r="AH17" i="3" s="1"/>
  <c r="AI5" i="3"/>
  <c r="AI17" i="3" s="1"/>
  <c r="AJ5" i="3"/>
  <c r="AJ17" i="3" s="1"/>
  <c r="AK5" i="3"/>
  <c r="AK17" i="3" s="1"/>
  <c r="AL5" i="3"/>
  <c r="AL17" i="3" s="1"/>
  <c r="AM5" i="3"/>
  <c r="AM17" i="3" s="1"/>
  <c r="AN5" i="3"/>
  <c r="AN17" i="3" s="1"/>
  <c r="AO5" i="3"/>
  <c r="AO17" i="3" s="1"/>
  <c r="AP5" i="3"/>
  <c r="AP17" i="3" s="1"/>
  <c r="K3" i="3"/>
  <c r="K15" i="3" s="1"/>
  <c r="L3" i="3"/>
  <c r="L15" i="3" s="1"/>
  <c r="M3" i="3"/>
  <c r="M15" i="3" s="1"/>
  <c r="N3" i="3"/>
  <c r="N15" i="3" s="1"/>
  <c r="O3" i="3"/>
  <c r="O15" i="3" s="1"/>
  <c r="P3" i="3"/>
  <c r="P15" i="3" s="1"/>
  <c r="Q3" i="3"/>
  <c r="Q15" i="3" s="1"/>
  <c r="R3" i="3"/>
  <c r="R15" i="3" s="1"/>
  <c r="S3" i="3"/>
  <c r="S15" i="3" s="1"/>
  <c r="T3" i="3"/>
  <c r="T15" i="3" s="1"/>
  <c r="U3" i="3"/>
  <c r="U15" i="3" s="1"/>
  <c r="V3" i="3"/>
  <c r="V15" i="3" s="1"/>
  <c r="W3" i="3"/>
  <c r="W15" i="3" s="1"/>
  <c r="X3" i="3"/>
  <c r="X15" i="3" s="1"/>
  <c r="Y3" i="3"/>
  <c r="Y15" i="3" s="1"/>
  <c r="Z3" i="3"/>
  <c r="Z15" i="3" s="1"/>
  <c r="AA3" i="3"/>
  <c r="AA15" i="3" s="1"/>
  <c r="AB3" i="3"/>
  <c r="AB15" i="3" s="1"/>
  <c r="K4" i="3"/>
  <c r="K16" i="3" s="1"/>
  <c r="L4" i="3"/>
  <c r="L16" i="3" s="1"/>
  <c r="M4" i="3"/>
  <c r="M16" i="3" s="1"/>
  <c r="N4" i="3"/>
  <c r="N16" i="3" s="1"/>
  <c r="O4" i="3"/>
  <c r="O16" i="3" s="1"/>
  <c r="P4" i="3"/>
  <c r="P16" i="3" s="1"/>
  <c r="Q4" i="3"/>
  <c r="Q16" i="3" s="1"/>
  <c r="R4" i="3"/>
  <c r="R16" i="3" s="1"/>
  <c r="S4" i="3"/>
  <c r="S16" i="3" s="1"/>
  <c r="T4" i="3"/>
  <c r="T16" i="3" s="1"/>
  <c r="U4" i="3"/>
  <c r="U16" i="3" s="1"/>
  <c r="V4" i="3"/>
  <c r="V16" i="3" s="1"/>
  <c r="W4" i="3"/>
  <c r="W16" i="3" s="1"/>
  <c r="X4" i="3"/>
  <c r="X16" i="3" s="1"/>
  <c r="Y4" i="3"/>
  <c r="Y16" i="3" s="1"/>
  <c r="Z4" i="3"/>
  <c r="Z16" i="3" s="1"/>
  <c r="AA4" i="3"/>
  <c r="AA16" i="3" s="1"/>
  <c r="AB4" i="3"/>
  <c r="AB16" i="3" s="1"/>
  <c r="K5" i="3"/>
  <c r="K17" i="3" s="1"/>
  <c r="L5" i="3"/>
  <c r="L17" i="3" s="1"/>
  <c r="M5" i="3"/>
  <c r="M17" i="3" s="1"/>
  <c r="N5" i="3"/>
  <c r="N17" i="3" s="1"/>
  <c r="O5" i="3"/>
  <c r="O17" i="3" s="1"/>
  <c r="P5" i="3"/>
  <c r="P17" i="3" s="1"/>
  <c r="Q5" i="3"/>
  <c r="Q17" i="3" s="1"/>
  <c r="R5" i="3"/>
  <c r="R17" i="3" s="1"/>
  <c r="S5" i="3"/>
  <c r="S17" i="3" s="1"/>
  <c r="T5" i="3"/>
  <c r="T17" i="3" s="1"/>
  <c r="U5" i="3"/>
  <c r="U17" i="3" s="1"/>
  <c r="V5" i="3"/>
  <c r="V17" i="3" s="1"/>
  <c r="W5" i="3"/>
  <c r="W17" i="3" s="1"/>
  <c r="X5" i="3"/>
  <c r="X17" i="3" s="1"/>
  <c r="Y5" i="3"/>
  <c r="Y17" i="3" s="1"/>
  <c r="Z5" i="3"/>
  <c r="Z17" i="3" s="1"/>
  <c r="AA5" i="3"/>
  <c r="AA17" i="3" s="1"/>
  <c r="AB5" i="3"/>
  <c r="AB17" i="3" s="1"/>
  <c r="J4" i="3"/>
  <c r="J16" i="3" s="1"/>
  <c r="J5" i="3"/>
  <c r="J17" i="3" s="1"/>
  <c r="J3" i="3"/>
  <c r="J15" i="3" s="1"/>
  <c r="L142" i="3"/>
  <c r="K142" i="3"/>
  <c r="O141" i="3"/>
  <c r="N141" i="3"/>
  <c r="M141" i="3"/>
  <c r="L141" i="3"/>
  <c r="K141" i="3"/>
  <c r="L140" i="3"/>
  <c r="K140" i="3"/>
  <c r="L105" i="3"/>
  <c r="K105" i="3"/>
  <c r="J105" i="3"/>
  <c r="AI45" i="3" l="1"/>
  <c r="AI50" i="3" s="1"/>
  <c r="AF45" i="3"/>
  <c r="AF52" i="3" s="1"/>
  <c r="AF54" i="3" s="1"/>
  <c r="AJ45" i="3"/>
  <c r="AJ50" i="3" s="1"/>
  <c r="AN45" i="3"/>
  <c r="AN52" i="3" s="1"/>
  <c r="AN54" i="3" s="1"/>
  <c r="AL52" i="3"/>
  <c r="AL54" i="3" s="1"/>
  <c r="AG45" i="3"/>
  <c r="AG50" i="3" s="1"/>
  <c r="AK45" i="3"/>
  <c r="AK50" i="3" s="1"/>
  <c r="AO45" i="3"/>
  <c r="AO50" i="3" s="1"/>
  <c r="AI52" i="3"/>
  <c r="AI54" i="3" s="1"/>
  <c r="AM52" i="3"/>
  <c r="AM54" i="3" s="1"/>
  <c r="T66" i="3"/>
  <c r="AF66" i="3"/>
  <c r="AH45" i="3"/>
  <c r="AH52" i="3" s="1"/>
  <c r="AH54" i="3" s="1"/>
  <c r="AL45" i="3"/>
  <c r="AL50" i="3" s="1"/>
  <c r="AP45" i="3"/>
  <c r="AP52" i="3" s="1"/>
  <c r="AP54" i="3" s="1"/>
  <c r="AJ52" i="3"/>
  <c r="AJ54" i="3" s="1"/>
  <c r="U66" i="3"/>
  <c r="AM50" i="3"/>
  <c r="AM57" i="3" s="1"/>
  <c r="AM45" i="3"/>
  <c r="R66" i="3"/>
  <c r="AD66" i="3"/>
  <c r="AP66" i="3"/>
  <c r="AM178" i="3"/>
  <c r="AG135" i="3"/>
  <c r="AI66" i="3"/>
  <c r="L66" i="3"/>
  <c r="X66" i="3"/>
  <c r="AJ66" i="3"/>
  <c r="N66" i="3"/>
  <c r="Z66" i="3"/>
  <c r="AL66" i="3"/>
  <c r="O66" i="3"/>
  <c r="AA66" i="3"/>
  <c r="AM66" i="3"/>
  <c r="Q66" i="3"/>
  <c r="AO66" i="3"/>
  <c r="AP178" i="3"/>
  <c r="AD178" i="3"/>
  <c r="AC178" i="3"/>
  <c r="K177" i="3"/>
  <c r="AA171" i="3"/>
  <c r="AH135" i="3"/>
  <c r="S66" i="3"/>
  <c r="AE66" i="3"/>
  <c r="V66" i="3"/>
  <c r="AH66" i="3"/>
  <c r="K66" i="3"/>
  <c r="W66" i="3"/>
  <c r="M66" i="3"/>
  <c r="Y66" i="3"/>
  <c r="AK66" i="3"/>
  <c r="P66" i="3"/>
  <c r="AB66" i="3"/>
  <c r="AN66" i="3"/>
  <c r="AC66" i="3"/>
  <c r="S135" i="3"/>
  <c r="AE135" i="3"/>
  <c r="M178" i="3"/>
  <c r="W178" i="3"/>
  <c r="Q135" i="3"/>
  <c r="V178" i="3"/>
  <c r="W135" i="3"/>
  <c r="O135" i="3"/>
  <c r="AB178" i="3"/>
  <c r="AF135" i="3"/>
  <c r="P137" i="3"/>
  <c r="AA178" i="3"/>
  <c r="AI178" i="3"/>
  <c r="Y19" i="3"/>
  <c r="M19" i="3"/>
  <c r="AF178" i="3"/>
  <c r="T178" i="3"/>
  <c r="Q178" i="3"/>
  <c r="R178" i="3"/>
  <c r="AL178" i="3"/>
  <c r="L177" i="3"/>
  <c r="Z178" i="3"/>
  <c r="AK178" i="3"/>
  <c r="U178" i="3"/>
  <c r="M177" i="3"/>
  <c r="U56" i="3"/>
  <c r="U57" i="3"/>
  <c r="J56" i="3"/>
  <c r="J57" i="3"/>
  <c r="Z56" i="3"/>
  <c r="Z57" i="3"/>
  <c r="AA56" i="3"/>
  <c r="AA57" i="3"/>
  <c r="AB56" i="3"/>
  <c r="AB57" i="3"/>
  <c r="AD56" i="3"/>
  <c r="AD57" i="3"/>
  <c r="S56" i="3"/>
  <c r="S57" i="3"/>
  <c r="AE56" i="3"/>
  <c r="AE57" i="3"/>
  <c r="P178" i="3"/>
  <c r="X178" i="3"/>
  <c r="AA177" i="3"/>
  <c r="N56" i="3"/>
  <c r="N57" i="3"/>
  <c r="O56" i="3"/>
  <c r="O57" i="3"/>
  <c r="R56" i="3"/>
  <c r="R57" i="3"/>
  <c r="T56" i="3"/>
  <c r="T57" i="3"/>
  <c r="L178" i="3"/>
  <c r="AH178" i="3"/>
  <c r="K57" i="3"/>
  <c r="K56" i="3"/>
  <c r="K178" i="3"/>
  <c r="X57" i="3"/>
  <c r="X56" i="3"/>
  <c r="W57" i="3"/>
  <c r="W56" i="3"/>
  <c r="L57" i="3"/>
  <c r="L56" i="3"/>
  <c r="M57" i="3"/>
  <c r="M56" i="3"/>
  <c r="Y57" i="3"/>
  <c r="Y56" i="3"/>
  <c r="N178" i="3"/>
  <c r="AE178" i="3"/>
  <c r="N177" i="3"/>
  <c r="S178" i="3"/>
  <c r="V56" i="3"/>
  <c r="V57" i="3"/>
  <c r="AM56" i="3"/>
  <c r="P56" i="3"/>
  <c r="P57" i="3"/>
  <c r="Q56" i="3"/>
  <c r="Q57" i="3"/>
  <c r="AC56" i="3"/>
  <c r="AC57" i="3"/>
  <c r="AN178" i="3"/>
  <c r="Y178" i="3"/>
  <c r="AG178" i="3"/>
  <c r="AJ178" i="3"/>
  <c r="O178" i="3"/>
  <c r="AQ66" i="3"/>
  <c r="AA135" i="3"/>
  <c r="AN135" i="3"/>
  <c r="AI135" i="3"/>
  <c r="X135" i="3"/>
  <c r="AJ135" i="3"/>
  <c r="T135" i="3"/>
  <c r="U135" i="3"/>
  <c r="V135" i="3"/>
  <c r="AK135" i="3"/>
  <c r="Z135" i="3"/>
  <c r="AL135" i="3"/>
  <c r="AM135" i="3"/>
  <c r="Y135" i="3"/>
  <c r="AB135" i="3"/>
  <c r="AC135" i="3"/>
  <c r="AO135" i="3"/>
  <c r="R135" i="3"/>
  <c r="AD135" i="3"/>
  <c r="AP135" i="3"/>
  <c r="AO19" i="3"/>
  <c r="X19" i="3"/>
  <c r="L19" i="3"/>
  <c r="AK19" i="3"/>
  <c r="AJ19" i="3"/>
  <c r="Q19" i="3"/>
  <c r="AB19" i="3"/>
  <c r="P19" i="3"/>
  <c r="AN19" i="3"/>
  <c r="AA19" i="3"/>
  <c r="T19" i="3"/>
  <c r="O19" i="3"/>
  <c r="AM19" i="3"/>
  <c r="W19" i="3"/>
  <c r="K19" i="3"/>
  <c r="AI19" i="3"/>
  <c r="U19" i="3"/>
  <c r="AG19" i="3"/>
  <c r="AH19" i="3"/>
  <c r="AF19" i="3"/>
  <c r="J19" i="3"/>
  <c r="S19" i="3"/>
  <c r="AE19" i="3"/>
  <c r="V19" i="3"/>
  <c r="R19" i="3"/>
  <c r="AP19" i="3"/>
  <c r="AD19" i="3"/>
  <c r="AD21" i="3" s="1"/>
  <c r="AC19" i="3"/>
  <c r="Z19" i="3"/>
  <c r="N19" i="3"/>
  <c r="AL19" i="3"/>
  <c r="S59" i="3"/>
  <c r="AE59" i="3"/>
  <c r="W59" i="3"/>
  <c r="AI59" i="3"/>
  <c r="N59" i="3"/>
  <c r="Z59" i="3"/>
  <c r="AL59" i="3"/>
  <c r="R59" i="3"/>
  <c r="AD59" i="3"/>
  <c r="AP59" i="3"/>
  <c r="Y59" i="3"/>
  <c r="AK59" i="3"/>
  <c r="AJ59" i="3"/>
  <c r="O59" i="3"/>
  <c r="AA59" i="3"/>
  <c r="AM59" i="3"/>
  <c r="P59" i="3"/>
  <c r="AB59" i="3"/>
  <c r="AN59" i="3"/>
  <c r="Q59" i="3"/>
  <c r="AC59" i="3"/>
  <c r="AO59" i="3"/>
  <c r="X59" i="3"/>
  <c r="T59" i="3"/>
  <c r="AF59" i="3"/>
  <c r="U59" i="3"/>
  <c r="AG59" i="3"/>
  <c r="V59" i="3"/>
  <c r="AH59" i="3"/>
  <c r="AC171" i="3"/>
  <c r="AP171" i="3"/>
  <c r="AD171" i="3"/>
  <c r="N136" i="3"/>
  <c r="N142" i="3" s="1"/>
  <c r="AM171" i="3"/>
  <c r="AD43" i="3"/>
  <c r="AP43" i="3"/>
  <c r="V171" i="3"/>
  <c r="O177" i="3"/>
  <c r="AB171" i="3"/>
  <c r="P171" i="3"/>
  <c r="Z43" i="3"/>
  <c r="AL43" i="3"/>
  <c r="AB43" i="3"/>
  <c r="AN43" i="3"/>
  <c r="W171" i="3"/>
  <c r="Q136" i="3"/>
  <c r="AJ171" i="3"/>
  <c r="T171" i="3"/>
  <c r="AA43" i="3"/>
  <c r="AM43" i="3"/>
  <c r="AE43" i="3"/>
  <c r="AN171" i="3"/>
  <c r="AO43" i="3"/>
  <c r="AF43" i="3"/>
  <c r="AI171" i="3"/>
  <c r="AC43" i="3"/>
  <c r="AG43" i="3"/>
  <c r="AH43" i="3"/>
  <c r="W43" i="3"/>
  <c r="AI43" i="3"/>
  <c r="X43" i="3"/>
  <c r="AJ43" i="3"/>
  <c r="AH171" i="3"/>
  <c r="Y43" i="3"/>
  <c r="AK43" i="3"/>
  <c r="M136" i="3"/>
  <c r="M140" i="3" s="1"/>
  <c r="AR174" i="3"/>
  <c r="U171" i="3"/>
  <c r="Y171" i="3"/>
  <c r="AG171" i="3"/>
  <c r="Q171" i="3"/>
  <c r="X171" i="3"/>
  <c r="S171" i="3"/>
  <c r="Z171" i="3"/>
  <c r="AR170" i="3"/>
  <c r="AK171" i="3"/>
  <c r="AF171" i="3"/>
  <c r="N176" i="3"/>
  <c r="AE171" i="3"/>
  <c r="R171" i="3"/>
  <c r="AR173" i="3"/>
  <c r="AO171" i="3"/>
  <c r="AL171" i="3"/>
  <c r="AR165" i="3"/>
  <c r="AR169" i="3"/>
  <c r="O136" i="3"/>
  <c r="AR164" i="3"/>
  <c r="K176" i="3"/>
  <c r="AR138" i="3"/>
  <c r="M176" i="3"/>
  <c r="L176" i="3"/>
  <c r="AR134" i="3"/>
  <c r="Q137" i="3"/>
  <c r="AA176" i="3"/>
  <c r="S137" i="3"/>
  <c r="AF137" i="3"/>
  <c r="AO137" i="3"/>
  <c r="AK137" i="3"/>
  <c r="AD137" i="3"/>
  <c r="AL137" i="3"/>
  <c r="R137" i="3"/>
  <c r="V136" i="3"/>
  <c r="X136" i="3"/>
  <c r="AA136" i="3"/>
  <c r="AJ136" i="3"/>
  <c r="AO136" i="3"/>
  <c r="R136" i="3"/>
  <c r="AD136" i="3"/>
  <c r="S136" i="3"/>
  <c r="T136" i="3"/>
  <c r="U136" i="3"/>
  <c r="AG136" i="3"/>
  <c r="AH136" i="3"/>
  <c r="AM136" i="3"/>
  <c r="P136" i="3"/>
  <c r="AG137" i="3"/>
  <c r="V137" i="3"/>
  <c r="W137" i="3"/>
  <c r="W136" i="3"/>
  <c r="AI137" i="3"/>
  <c r="AI136" i="3"/>
  <c r="AE137" i="3"/>
  <c r="X137" i="3"/>
  <c r="AJ137" i="3"/>
  <c r="Y136" i="3"/>
  <c r="AP137" i="3"/>
  <c r="AP136" i="3"/>
  <c r="Z136" i="3"/>
  <c r="Z137" i="3"/>
  <c r="AA137" i="3"/>
  <c r="U137" i="3"/>
  <c r="T137" i="3"/>
  <c r="AB136" i="3"/>
  <c r="AN136" i="3"/>
  <c r="AN137" i="3"/>
  <c r="AE136" i="3"/>
  <c r="AF136" i="3"/>
  <c r="AC137" i="3"/>
  <c r="AI7" i="3"/>
  <c r="R7" i="3"/>
  <c r="L7" i="3"/>
  <c r="J31" i="3"/>
  <c r="L31" i="3"/>
  <c r="P31" i="3"/>
  <c r="AO7" i="3"/>
  <c r="AC7" i="3"/>
  <c r="AN7" i="3"/>
  <c r="AL7" i="3"/>
  <c r="K31" i="3"/>
  <c r="K7" i="3"/>
  <c r="W7" i="3"/>
  <c r="AH7" i="3"/>
  <c r="AM7" i="3"/>
  <c r="Y78" i="3"/>
  <c r="N43" i="3"/>
  <c r="Q43" i="3"/>
  <c r="T43" i="3"/>
  <c r="AF7" i="3"/>
  <c r="M43" i="3"/>
  <c r="AK78" i="3"/>
  <c r="R31" i="3"/>
  <c r="X7" i="3"/>
  <c r="Q7" i="3"/>
  <c r="M78" i="3"/>
  <c r="AB7" i="3"/>
  <c r="AG7" i="3"/>
  <c r="Z7" i="3"/>
  <c r="N7" i="3"/>
  <c r="AJ7" i="3"/>
  <c r="U31" i="3"/>
  <c r="M31" i="3"/>
  <c r="T31" i="3"/>
  <c r="U43" i="3"/>
  <c r="AP7" i="3"/>
  <c r="AD7" i="3"/>
  <c r="AA7" i="3"/>
  <c r="O7" i="3"/>
  <c r="O31" i="3"/>
  <c r="Y7" i="3"/>
  <c r="AK7" i="3"/>
  <c r="R43" i="3"/>
  <c r="L43" i="3"/>
  <c r="O78" i="3"/>
  <c r="AA78" i="3"/>
  <c r="AM78" i="3"/>
  <c r="S7" i="3"/>
  <c r="M7" i="3"/>
  <c r="Q31" i="3"/>
  <c r="O43" i="3"/>
  <c r="P7" i="3"/>
  <c r="U7" i="3"/>
  <c r="AE7" i="3"/>
  <c r="T7" i="3"/>
  <c r="K43" i="3"/>
  <c r="T78" i="3"/>
  <c r="AF78" i="3"/>
  <c r="AD141" i="3"/>
  <c r="AP141" i="3"/>
  <c r="AE141" i="3"/>
  <c r="AF141" i="3"/>
  <c r="AG141" i="3"/>
  <c r="AH141" i="3"/>
  <c r="W141" i="3"/>
  <c r="AI141" i="3"/>
  <c r="AM141" i="3"/>
  <c r="X141" i="3"/>
  <c r="AJ141" i="3"/>
  <c r="Y141" i="3"/>
  <c r="AK141" i="3"/>
  <c r="AA141" i="3"/>
  <c r="Z141" i="3"/>
  <c r="AL141" i="3"/>
  <c r="S78" i="3"/>
  <c r="AE78" i="3"/>
  <c r="S31" i="3"/>
  <c r="U78" i="3"/>
  <c r="AG78" i="3"/>
  <c r="J78" i="3"/>
  <c r="V78" i="3"/>
  <c r="AH78" i="3"/>
  <c r="J43" i="3"/>
  <c r="K78" i="3"/>
  <c r="W78" i="3"/>
  <c r="AI78" i="3"/>
  <c r="AO141" i="3"/>
  <c r="AC141" i="3"/>
  <c r="V43" i="3"/>
  <c r="L78" i="3"/>
  <c r="X78" i="3"/>
  <c r="AJ78" i="3"/>
  <c r="AN141" i="3"/>
  <c r="AB141" i="3"/>
  <c r="N78" i="3"/>
  <c r="Z78" i="3"/>
  <c r="AL78" i="3"/>
  <c r="P43" i="3"/>
  <c r="S43" i="3"/>
  <c r="P78" i="3"/>
  <c r="AB78" i="3"/>
  <c r="AN78" i="3"/>
  <c r="Q78" i="3"/>
  <c r="AC78" i="3"/>
  <c r="AO78" i="3"/>
  <c r="V31" i="3"/>
  <c r="N31" i="3"/>
  <c r="R78" i="3"/>
  <c r="AD78" i="3"/>
  <c r="AP78" i="3"/>
  <c r="J7" i="3"/>
  <c r="V7" i="3"/>
  <c r="P141" i="3"/>
  <c r="Q141" i="3"/>
  <c r="R141" i="3"/>
  <c r="S141" i="3"/>
  <c r="U141" i="3"/>
  <c r="T141" i="3"/>
  <c r="V141" i="3"/>
  <c r="O112" i="2"/>
  <c r="N112" i="2"/>
  <c r="M112" i="2"/>
  <c r="AO57" i="3" l="1"/>
  <c r="AK57" i="3"/>
  <c r="AL56" i="3"/>
  <c r="AL57" i="3"/>
  <c r="AG57" i="3"/>
  <c r="AG56" i="3"/>
  <c r="AJ57" i="3"/>
  <c r="AJ56" i="3"/>
  <c r="AI56" i="3"/>
  <c r="AI57" i="3"/>
  <c r="AO52" i="3"/>
  <c r="AO54" i="3" s="1"/>
  <c r="AG52" i="3"/>
  <c r="AG54" i="3" s="1"/>
  <c r="AP50" i="3"/>
  <c r="AH50" i="3"/>
  <c r="AN50" i="3"/>
  <c r="AF50" i="3"/>
  <c r="AK52" i="3"/>
  <c r="AK54" i="3" s="1"/>
  <c r="AN21" i="3"/>
  <c r="AF21" i="3"/>
  <c r="P21" i="3"/>
  <c r="U21" i="3"/>
  <c r="S21" i="3"/>
  <c r="AA21" i="3"/>
  <c r="AL21" i="3"/>
  <c r="AH21" i="3"/>
  <c r="AB21" i="3"/>
  <c r="N21" i="3"/>
  <c r="AG21" i="3"/>
  <c r="Q21" i="3"/>
  <c r="AC21" i="3"/>
  <c r="AI21" i="3"/>
  <c r="R21" i="3"/>
  <c r="AM21" i="3"/>
  <c r="AO21" i="3"/>
  <c r="Y21" i="3"/>
  <c r="V21" i="3"/>
  <c r="O21" i="3"/>
  <c r="AE21" i="3"/>
  <c r="T21" i="3"/>
  <c r="AP20" i="3"/>
  <c r="AP21" i="3"/>
  <c r="X20" i="3"/>
  <c r="W21" i="3"/>
  <c r="Y20" i="3"/>
  <c r="X21" i="3"/>
  <c r="M21" i="3"/>
  <c r="Z20" i="3"/>
  <c r="Z21" i="3"/>
  <c r="AJ21" i="3"/>
  <c r="AK21" i="3"/>
  <c r="M20" i="3"/>
  <c r="L21" i="3"/>
  <c r="Y176" i="3"/>
  <c r="Y177" i="3"/>
  <c r="AE176" i="3"/>
  <c r="AE177" i="3"/>
  <c r="AN176" i="3"/>
  <c r="AN177" i="3"/>
  <c r="P176" i="3"/>
  <c r="P177" i="3"/>
  <c r="AB176" i="3"/>
  <c r="AB177" i="3"/>
  <c r="S176" i="3"/>
  <c r="S177" i="3"/>
  <c r="X176" i="3"/>
  <c r="X177" i="3"/>
  <c r="V176" i="3"/>
  <c r="V177" i="3"/>
  <c r="AH176" i="3"/>
  <c r="AH177" i="3"/>
  <c r="AL176" i="3"/>
  <c r="AL177" i="3"/>
  <c r="AO176" i="3"/>
  <c r="AO177" i="3"/>
  <c r="AJ176" i="3"/>
  <c r="AJ177" i="3"/>
  <c r="Z176" i="3"/>
  <c r="Z177" i="3"/>
  <c r="T176" i="3"/>
  <c r="T177" i="3"/>
  <c r="Q176" i="3"/>
  <c r="Q177" i="3"/>
  <c r="AG176" i="3"/>
  <c r="AG177" i="3"/>
  <c r="AM176" i="3"/>
  <c r="AM177" i="3"/>
  <c r="R176" i="3"/>
  <c r="R177" i="3"/>
  <c r="AD176" i="3"/>
  <c r="AD177" i="3"/>
  <c r="W176" i="3"/>
  <c r="W177" i="3"/>
  <c r="AI176" i="3"/>
  <c r="AI177" i="3"/>
  <c r="AP176" i="3"/>
  <c r="AP177" i="3"/>
  <c r="AF176" i="3"/>
  <c r="AF177" i="3"/>
  <c r="AC176" i="3"/>
  <c r="AC177" i="3"/>
  <c r="U176" i="3"/>
  <c r="U177" i="3"/>
  <c r="AK176" i="3"/>
  <c r="AK177" i="3"/>
  <c r="AO20" i="3"/>
  <c r="AC20" i="3"/>
  <c r="R20" i="3"/>
  <c r="Q20" i="3"/>
  <c r="AK20" i="3"/>
  <c r="L20" i="3"/>
  <c r="AL20" i="3"/>
  <c r="P20" i="3"/>
  <c r="AJ20" i="3"/>
  <c r="AM20" i="3"/>
  <c r="U20" i="3"/>
  <c r="AB20" i="3"/>
  <c r="S20" i="3"/>
  <c r="AF20" i="3"/>
  <c r="AN20" i="3"/>
  <c r="AA20" i="3"/>
  <c r="AI20" i="3"/>
  <c r="AH20" i="3"/>
  <c r="AG20" i="3"/>
  <c r="AD20" i="3"/>
  <c r="T20" i="3"/>
  <c r="K20" i="3"/>
  <c r="W20" i="3"/>
  <c r="V20" i="3"/>
  <c r="O20" i="3"/>
  <c r="N20" i="3"/>
  <c r="AE20" i="3"/>
  <c r="N140" i="3"/>
  <c r="N105" i="3"/>
  <c r="N106" i="3" s="1"/>
  <c r="N107" i="3" s="1"/>
  <c r="W31" i="3"/>
  <c r="M105" i="3"/>
  <c r="M106" i="3" s="1"/>
  <c r="M107" i="3" s="1"/>
  <c r="M142" i="3"/>
  <c r="AR171" i="3"/>
  <c r="M8" i="3"/>
  <c r="O140" i="3"/>
  <c r="O142" i="3"/>
  <c r="O105" i="3"/>
  <c r="O106" i="3" s="1"/>
  <c r="O107" i="3" s="1"/>
  <c r="AR137" i="3"/>
  <c r="AR141" i="3"/>
  <c r="O176" i="3"/>
  <c r="L8" i="3"/>
  <c r="W8" i="3"/>
  <c r="AD140" i="3"/>
  <c r="X142" i="3"/>
  <c r="AL136" i="3"/>
  <c r="Y137" i="3"/>
  <c r="Y105" i="3" s="1"/>
  <c r="Y110" i="3" s="1"/>
  <c r="Y111" i="3" s="1"/>
  <c r="U140" i="3"/>
  <c r="AH137" i="3"/>
  <c r="R140" i="3"/>
  <c r="AC136" i="3"/>
  <c r="AJ140" i="3"/>
  <c r="AA140" i="3"/>
  <c r="W105" i="3"/>
  <c r="W110" i="3" s="1"/>
  <c r="W111" i="3" s="1"/>
  <c r="AF140" i="3"/>
  <c r="T142" i="3"/>
  <c r="AM137" i="3"/>
  <c r="AK136" i="3"/>
  <c r="R8" i="3"/>
  <c r="AN8" i="3"/>
  <c r="AR136" i="3"/>
  <c r="AI8" i="3"/>
  <c r="AO8" i="3"/>
  <c r="AG105" i="3"/>
  <c r="AG110" i="3" s="1"/>
  <c r="AG111" i="3" s="1"/>
  <c r="Z140" i="3"/>
  <c r="AE142" i="3"/>
  <c r="AB137" i="3"/>
  <c r="AB140" i="3" s="1"/>
  <c r="O8" i="3"/>
  <c r="AD8" i="3"/>
  <c r="AL8" i="3"/>
  <c r="AH8" i="3"/>
  <c r="AC8" i="3"/>
  <c r="AM8" i="3"/>
  <c r="AP8" i="3"/>
  <c r="Q8" i="3"/>
  <c r="X8" i="3"/>
  <c r="AB8" i="3"/>
  <c r="AG8" i="3"/>
  <c r="U8" i="3"/>
  <c r="AK8" i="3"/>
  <c r="AJ8" i="3"/>
  <c r="K8" i="3"/>
  <c r="AF8" i="3"/>
  <c r="Z8" i="3"/>
  <c r="T8" i="3"/>
  <c r="P8" i="3"/>
  <c r="AE8" i="3"/>
  <c r="N8" i="3"/>
  <c r="Y8" i="3"/>
  <c r="AA8" i="3"/>
  <c r="S8" i="3"/>
  <c r="V8" i="3"/>
  <c r="J104" i="2"/>
  <c r="K104" i="2"/>
  <c r="L104" i="2"/>
  <c r="M104" i="2"/>
  <c r="M110" i="2" s="1"/>
  <c r="N104" i="2"/>
  <c r="N110" i="2" s="1"/>
  <c r="O104" i="2"/>
  <c r="O110" i="2" s="1"/>
  <c r="P104" i="2"/>
  <c r="P110" i="2" s="1"/>
  <c r="Q104" i="2"/>
  <c r="Q110" i="2" s="1"/>
  <c r="R104" i="2"/>
  <c r="R110" i="2" s="1"/>
  <c r="S104" i="2"/>
  <c r="S110" i="2" s="1"/>
  <c r="T104" i="2"/>
  <c r="T110" i="2" s="1"/>
  <c r="U104" i="2"/>
  <c r="U110" i="2" s="1"/>
  <c r="V104" i="2"/>
  <c r="V110" i="2" s="1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V101" i="2"/>
  <c r="V108" i="2" s="1"/>
  <c r="U101" i="2"/>
  <c r="U108" i="2" s="1"/>
  <c r="T101" i="2"/>
  <c r="T108" i="2" s="1"/>
  <c r="S101" i="2"/>
  <c r="S108" i="2" s="1"/>
  <c r="R101" i="2"/>
  <c r="R108" i="2" s="1"/>
  <c r="Q101" i="2"/>
  <c r="Q108" i="2" s="1"/>
  <c r="P101" i="2"/>
  <c r="P108" i="2" s="1"/>
  <c r="O101" i="2"/>
  <c r="N101" i="2"/>
  <c r="M101" i="2"/>
  <c r="L101" i="2"/>
  <c r="K101" i="2"/>
  <c r="J101" i="2"/>
  <c r="V100" i="2"/>
  <c r="V107" i="2" s="1"/>
  <c r="U100" i="2"/>
  <c r="U107" i="2" s="1"/>
  <c r="T100" i="2"/>
  <c r="T107" i="2" s="1"/>
  <c r="S100" i="2"/>
  <c r="S107" i="2" s="1"/>
  <c r="R100" i="2"/>
  <c r="R107" i="2" s="1"/>
  <c r="Q100" i="2"/>
  <c r="Q107" i="2" s="1"/>
  <c r="P100" i="2"/>
  <c r="P107" i="2" s="1"/>
  <c r="O100" i="2"/>
  <c r="N100" i="2"/>
  <c r="M100" i="2"/>
  <c r="L100" i="2"/>
  <c r="K100" i="2"/>
  <c r="J100" i="2"/>
  <c r="V99" i="2"/>
  <c r="V106" i="2" s="1"/>
  <c r="V113" i="2" s="1"/>
  <c r="U99" i="2"/>
  <c r="U106" i="2" s="1"/>
  <c r="U113" i="2" s="1"/>
  <c r="T99" i="2"/>
  <c r="T106" i="2" s="1"/>
  <c r="T113" i="2" s="1"/>
  <c r="S99" i="2"/>
  <c r="S106" i="2" s="1"/>
  <c r="S113" i="2" s="1"/>
  <c r="R99" i="2"/>
  <c r="R106" i="2" s="1"/>
  <c r="R113" i="2" s="1"/>
  <c r="Q99" i="2"/>
  <c r="Q106" i="2" s="1"/>
  <c r="Q113" i="2" s="1"/>
  <c r="P99" i="2"/>
  <c r="P106" i="2" s="1"/>
  <c r="P113" i="2" s="1"/>
  <c r="O99" i="2"/>
  <c r="O113" i="2" s="1"/>
  <c r="N99" i="2"/>
  <c r="N113" i="2" s="1"/>
  <c r="M99" i="2"/>
  <c r="M113" i="2" s="1"/>
  <c r="L99" i="2"/>
  <c r="L113" i="2" s="1"/>
  <c r="K99" i="2"/>
  <c r="K113" i="2" s="1"/>
  <c r="J99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V79" i="2"/>
  <c r="V86" i="2" s="1"/>
  <c r="U79" i="2"/>
  <c r="U86" i="2" s="1"/>
  <c r="T79" i="2"/>
  <c r="T86" i="2" s="1"/>
  <c r="S79" i="2"/>
  <c r="S86" i="2" s="1"/>
  <c r="R79" i="2"/>
  <c r="R86" i="2" s="1"/>
  <c r="Q79" i="2"/>
  <c r="Q86" i="2" s="1"/>
  <c r="P79" i="2"/>
  <c r="P86" i="2" s="1"/>
  <c r="O79" i="2"/>
  <c r="N79" i="2"/>
  <c r="M79" i="2"/>
  <c r="L79" i="2"/>
  <c r="K79" i="2"/>
  <c r="J79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J4" i="2"/>
  <c r="K4" i="2"/>
  <c r="L4" i="2"/>
  <c r="M4" i="2"/>
  <c r="N4" i="2"/>
  <c r="O4" i="2"/>
  <c r="P4" i="2"/>
  <c r="Q4" i="2"/>
  <c r="R4" i="2"/>
  <c r="S4" i="2"/>
  <c r="T4" i="2"/>
  <c r="U4" i="2"/>
  <c r="V4" i="2"/>
  <c r="J5" i="2"/>
  <c r="K5" i="2"/>
  <c r="L5" i="2"/>
  <c r="M5" i="2"/>
  <c r="N5" i="2"/>
  <c r="O5" i="2"/>
  <c r="P5" i="2"/>
  <c r="Q5" i="2"/>
  <c r="R5" i="2"/>
  <c r="S5" i="2"/>
  <c r="T5" i="2"/>
  <c r="U5" i="2"/>
  <c r="V5" i="2"/>
  <c r="K3" i="2"/>
  <c r="L3" i="2"/>
  <c r="M3" i="2"/>
  <c r="N3" i="2"/>
  <c r="O3" i="2"/>
  <c r="P3" i="2"/>
  <c r="Q3" i="2"/>
  <c r="R3" i="2"/>
  <c r="S3" i="2"/>
  <c r="T3" i="2"/>
  <c r="U3" i="2"/>
  <c r="V3" i="2"/>
  <c r="J3" i="2"/>
  <c r="AH56" i="3" l="1"/>
  <c r="AH57" i="3"/>
  <c r="AP57" i="3"/>
  <c r="AP56" i="3"/>
  <c r="AK56" i="3"/>
  <c r="AF57" i="3"/>
  <c r="AF56" i="3"/>
  <c r="AN56" i="3"/>
  <c r="AN57" i="3"/>
  <c r="AO56" i="3"/>
  <c r="AR176" i="3"/>
  <c r="X140" i="3"/>
  <c r="AD142" i="3"/>
  <c r="AL142" i="3"/>
  <c r="AR135" i="3"/>
  <c r="Q140" i="3"/>
  <c r="AD105" i="3"/>
  <c r="AD110" i="3" s="1"/>
  <c r="AD111" i="3" s="1"/>
  <c r="AJ105" i="3"/>
  <c r="AJ110" i="3" s="1"/>
  <c r="AJ111" i="3" s="1"/>
  <c r="Y142" i="3"/>
  <c r="AJ142" i="3"/>
  <c r="X105" i="3"/>
  <c r="X110" i="3" s="1"/>
  <c r="X111" i="3" s="1"/>
  <c r="AH142" i="3"/>
  <c r="AH105" i="3"/>
  <c r="AH110" i="3" s="1"/>
  <c r="AH111" i="3" s="1"/>
  <c r="AL105" i="3"/>
  <c r="AL110" i="3" s="1"/>
  <c r="AL111" i="3" s="1"/>
  <c r="Y140" i="3"/>
  <c r="AM140" i="3"/>
  <c r="AL140" i="3"/>
  <c r="AH140" i="3"/>
  <c r="R142" i="3"/>
  <c r="T140" i="3"/>
  <c r="AK142" i="3"/>
  <c r="R105" i="3"/>
  <c r="R110" i="3" s="1"/>
  <c r="R111" i="3" s="1"/>
  <c r="AM105" i="3"/>
  <c r="AM110" i="3" s="1"/>
  <c r="AM111" i="3" s="1"/>
  <c r="U105" i="3"/>
  <c r="U142" i="3"/>
  <c r="AM142" i="3"/>
  <c r="AA105" i="3"/>
  <c r="AA110" i="3" s="1"/>
  <c r="AA111" i="3" s="1"/>
  <c r="AB105" i="3"/>
  <c r="AB110" i="3" s="1"/>
  <c r="AB111" i="3" s="1"/>
  <c r="AC140" i="3"/>
  <c r="T105" i="3"/>
  <c r="T110" i="3" s="1"/>
  <c r="T111" i="3" s="1"/>
  <c r="AE105" i="3"/>
  <c r="AE110" i="3" s="1"/>
  <c r="AE111" i="3" s="1"/>
  <c r="Q105" i="3"/>
  <c r="Q106" i="3" s="1"/>
  <c r="Q107" i="3" s="1"/>
  <c r="Q142" i="3"/>
  <c r="Z105" i="3"/>
  <c r="Z110" i="3" s="1"/>
  <c r="Z111" i="3" s="1"/>
  <c r="AA142" i="3"/>
  <c r="W142" i="3"/>
  <c r="AE140" i="3"/>
  <c r="W140" i="3"/>
  <c r="AF142" i="3"/>
  <c r="AC142" i="3"/>
  <c r="AF105" i="3"/>
  <c r="AF110" i="3" s="1"/>
  <c r="AF111" i="3" s="1"/>
  <c r="AC105" i="3"/>
  <c r="AC110" i="3" s="1"/>
  <c r="AC111" i="3" s="1"/>
  <c r="AB142" i="3"/>
  <c r="Z142" i="3"/>
  <c r="V105" i="3"/>
  <c r="V140" i="3"/>
  <c r="V142" i="3"/>
  <c r="S105" i="3"/>
  <c r="S140" i="3"/>
  <c r="S142" i="3"/>
  <c r="AK105" i="3"/>
  <c r="AK110" i="3" s="1"/>
  <c r="AK111" i="3" s="1"/>
  <c r="AI140" i="3"/>
  <c r="AI105" i="3"/>
  <c r="AI110" i="3" s="1"/>
  <c r="AI111" i="3" s="1"/>
  <c r="AI142" i="3"/>
  <c r="AK140" i="3"/>
  <c r="AG140" i="3"/>
  <c r="AG142" i="3"/>
  <c r="U56" i="2"/>
  <c r="U55" i="2"/>
  <c r="V56" i="2"/>
  <c r="V55" i="2"/>
  <c r="K56" i="2"/>
  <c r="K55" i="2"/>
  <c r="T55" i="2"/>
  <c r="T56" i="2"/>
  <c r="L56" i="2"/>
  <c r="L55" i="2"/>
  <c r="N56" i="2"/>
  <c r="N55" i="2"/>
  <c r="S55" i="2"/>
  <c r="S56" i="2"/>
  <c r="M56" i="2"/>
  <c r="M55" i="2"/>
  <c r="O55" i="2"/>
  <c r="O56" i="2"/>
  <c r="P56" i="2"/>
  <c r="P55" i="2"/>
  <c r="Q56" i="2"/>
  <c r="Q55" i="2"/>
  <c r="R56" i="2"/>
  <c r="R55" i="2"/>
  <c r="X113" i="2"/>
  <c r="Q109" i="2"/>
  <c r="Q82" i="2" s="1"/>
  <c r="U7" i="2"/>
  <c r="K7" i="2"/>
  <c r="O82" i="2"/>
  <c r="O83" i="2" s="1"/>
  <c r="O84" i="2" s="1"/>
  <c r="M82" i="2"/>
  <c r="M83" i="2" s="1"/>
  <c r="M84" i="2" s="1"/>
  <c r="L33" i="2"/>
  <c r="J7" i="2"/>
  <c r="V7" i="2"/>
  <c r="P109" i="2"/>
  <c r="S7" i="2"/>
  <c r="S109" i="2"/>
  <c r="S82" i="2" s="1"/>
  <c r="K21" i="2"/>
  <c r="P7" i="2"/>
  <c r="J82" i="2"/>
  <c r="S21" i="2"/>
  <c r="T109" i="2"/>
  <c r="T82" i="2" s="1"/>
  <c r="O7" i="2"/>
  <c r="K82" i="2"/>
  <c r="M21" i="2"/>
  <c r="Q7" i="2"/>
  <c r="U109" i="2"/>
  <c r="U82" i="2" s="1"/>
  <c r="M7" i="2"/>
  <c r="J33" i="2"/>
  <c r="V33" i="2"/>
  <c r="L7" i="2"/>
  <c r="N82" i="2"/>
  <c r="N83" i="2" s="1"/>
  <c r="N84" i="2" s="1"/>
  <c r="S33" i="2"/>
  <c r="T33" i="2"/>
  <c r="N7" i="2"/>
  <c r="T21" i="2"/>
  <c r="U33" i="2"/>
  <c r="X106" i="2"/>
  <c r="L82" i="2"/>
  <c r="U21" i="2"/>
  <c r="X107" i="2"/>
  <c r="R21" i="2"/>
  <c r="K33" i="2"/>
  <c r="X108" i="2"/>
  <c r="R33" i="2"/>
  <c r="V21" i="2"/>
  <c r="P21" i="2"/>
  <c r="O21" i="2"/>
  <c r="N33" i="2"/>
  <c r="J21" i="2"/>
  <c r="Q21" i="2"/>
  <c r="M33" i="2"/>
  <c r="T7" i="2"/>
  <c r="N21" i="2"/>
  <c r="O33" i="2"/>
  <c r="R109" i="2"/>
  <c r="R82" i="2" s="1"/>
  <c r="X110" i="2"/>
  <c r="P33" i="2"/>
  <c r="R7" i="2"/>
  <c r="L21" i="2"/>
  <c r="Q33" i="2"/>
  <c r="V109" i="2"/>
  <c r="V82" i="2" s="1"/>
  <c r="U8" i="2" l="1"/>
  <c r="R106" i="3"/>
  <c r="R107" i="3" s="1"/>
  <c r="Q110" i="3"/>
  <c r="Q111" i="3" s="1"/>
  <c r="T106" i="3"/>
  <c r="T107" i="3" s="1"/>
  <c r="U110" i="3"/>
  <c r="U111" i="3" s="1"/>
  <c r="U106" i="3"/>
  <c r="U107" i="3" s="1"/>
  <c r="S110" i="3"/>
  <c r="S111" i="3" s="1"/>
  <c r="S106" i="3"/>
  <c r="S107" i="3" s="1"/>
  <c r="V110" i="3"/>
  <c r="V111" i="3" s="1"/>
  <c r="V106" i="3"/>
  <c r="V107" i="3" s="1"/>
  <c r="P82" i="2"/>
  <c r="P83" i="2" s="1"/>
  <c r="P84" i="2" s="1"/>
  <c r="X109" i="2"/>
  <c r="S83" i="2"/>
  <c r="S84" i="2" s="1"/>
  <c r="S87" i="2"/>
  <c r="V83" i="2"/>
  <c r="V84" i="2" s="1"/>
  <c r="V87" i="2"/>
  <c r="U83" i="2"/>
  <c r="U84" i="2" s="1"/>
  <c r="U87" i="2"/>
  <c r="T83" i="2"/>
  <c r="T84" i="2" s="1"/>
  <c r="T87" i="2"/>
  <c r="R83" i="2"/>
  <c r="R84" i="2" s="1"/>
  <c r="R87" i="2"/>
  <c r="Q83" i="2"/>
  <c r="Q84" i="2" s="1"/>
  <c r="Q87" i="2"/>
  <c r="Q114" i="2"/>
  <c r="M114" i="2"/>
  <c r="O114" i="2"/>
  <c r="K112" i="2"/>
  <c r="N114" i="2"/>
  <c r="Q112" i="2"/>
  <c r="U114" i="2"/>
  <c r="T114" i="2"/>
  <c r="R112" i="2"/>
  <c r="R114" i="2"/>
  <c r="L112" i="2"/>
  <c r="S112" i="2"/>
  <c r="L114" i="2"/>
  <c r="K114" i="2"/>
  <c r="P112" i="2"/>
  <c r="U112" i="2"/>
  <c r="S114" i="2"/>
  <c r="V114" i="2"/>
  <c r="V112" i="2"/>
  <c r="T112" i="2"/>
  <c r="P114" i="2"/>
  <c r="W7" i="2"/>
  <c r="K8" i="2"/>
  <c r="L8" i="2"/>
  <c r="V8" i="2"/>
  <c r="O8" i="2"/>
  <c r="P8" i="2"/>
  <c r="S8" i="2"/>
  <c r="Q8" i="2"/>
  <c r="R8" i="2"/>
  <c r="M8" i="2"/>
  <c r="N8" i="2"/>
  <c r="T8" i="2"/>
  <c r="W21" i="2"/>
  <c r="P87" i="2" l="1"/>
  <c r="X112" i="2"/>
  <c r="X114" i="2"/>
  <c r="P142" i="3"/>
  <c r="AR142" i="3" s="1"/>
  <c r="P140" i="3"/>
  <c r="AR140" i="3" s="1"/>
  <c r="P105" i="3"/>
  <c r="P110" i="3" s="1"/>
  <c r="P111" i="3" s="1"/>
  <c r="AN105" i="3"/>
  <c r="AN110" i="3" s="1"/>
  <c r="AN111" i="3" s="1"/>
  <c r="AP140" i="3"/>
  <c r="AO105" i="3"/>
  <c r="AO110" i="3" s="1"/>
  <c r="AO111" i="3" s="1"/>
  <c r="AP142" i="3" l="1"/>
  <c r="AN140" i="3"/>
  <c r="AP105" i="3"/>
  <c r="AP110" i="3" s="1"/>
  <c r="AP111" i="3" s="1"/>
  <c r="AN142" i="3"/>
  <c r="P106" i="3"/>
  <c r="P107" i="3" s="1"/>
  <c r="AO142" i="3"/>
  <c r="AO140" i="3"/>
  <c r="T19" i="5"/>
  <c r="T18" i="5"/>
  <c r="W25" i="4"/>
  <c r="AI25" i="4"/>
  <c r="AE25" i="4"/>
  <c r="AC25" i="4"/>
  <c r="T25" i="4"/>
  <c r="AD25" i="4"/>
  <c r="AG25" i="4"/>
  <c r="Q25" i="4"/>
  <c r="U25" i="4"/>
  <c r="O25" i="4"/>
  <c r="AF25" i="4"/>
  <c r="R25" i="4"/>
  <c r="I25" i="4"/>
  <c r="AB25" i="4"/>
  <c r="L25" i="4"/>
  <c r="Y25" i="4"/>
  <c r="V25" i="4"/>
  <c r="G25" i="4"/>
  <c r="K25" i="4"/>
  <c r="X25" i="4"/>
  <c r="AH25" i="4"/>
  <c r="P25" i="4"/>
  <c r="N25" i="4"/>
  <c r="S25" i="4"/>
  <c r="J25" i="4"/>
  <c r="F25" i="4"/>
  <c r="M25" i="4"/>
  <c r="AA25" i="4"/>
  <c r="H25" i="4"/>
  <c r="Z25" i="4"/>
</calcChain>
</file>

<file path=xl/sharedStrings.xml><?xml version="1.0" encoding="utf-8"?>
<sst xmlns="http://schemas.openxmlformats.org/spreadsheetml/2006/main" count="901" uniqueCount="624">
  <si>
    <t>Stock (Million)</t>
  </si>
  <si>
    <t>Surface (Million m2)</t>
  </si>
  <si>
    <t>Surface (m2/person)</t>
  </si>
  <si>
    <t>Consumption standard (TWh)</t>
  </si>
  <si>
    <t>Consumption standard (kWh/m2)</t>
  </si>
  <si>
    <t>Consumption (TWh)</t>
  </si>
  <si>
    <t>Consumption (kWh/m2)</t>
  </si>
  <si>
    <t>Heating intensity (%)</t>
  </si>
  <si>
    <t>Energy poverty (Million)</t>
  </si>
  <si>
    <t>Consumption Electricity (TWh)</t>
  </si>
  <si>
    <t>Consumption Heating (TWh)</t>
  </si>
  <si>
    <t>Consumption Natural gas (TWh)</t>
  </si>
  <si>
    <t>Consumption Oil fuel (TWh)</t>
  </si>
  <si>
    <t>Consumption Wood fuel (TWh)</t>
  </si>
  <si>
    <t>Consumption Heat pump (TWh)</t>
  </si>
  <si>
    <t>Consumption Direct electric (TWh)</t>
  </si>
  <si>
    <t>Consumption Existing (TWh)</t>
  </si>
  <si>
    <t>Consumption A (TWh)</t>
  </si>
  <si>
    <t>Consumption B (TWh)</t>
  </si>
  <si>
    <t>Consumption C (TWh)</t>
  </si>
  <si>
    <t>Consumption D (TWh)</t>
  </si>
  <si>
    <t>Consumption E (TWh)</t>
  </si>
  <si>
    <t>Consumption F (TWh)</t>
  </si>
  <si>
    <t>Consumption G (TWh)</t>
  </si>
  <si>
    <t>Emission (MtCO2)</t>
  </si>
  <si>
    <t>Emission Electricity (MtCO2)</t>
  </si>
  <si>
    <t>Emission Heating (MtCO2)</t>
  </si>
  <si>
    <t>Emission Natural gas (MtCO2)</t>
  </si>
  <si>
    <t>Emission Oil fuel (MtCO2)</t>
  </si>
  <si>
    <t>Emission Wood fuel (MtCO2)</t>
  </si>
  <si>
    <t>Emission Existing (MtCO2)</t>
  </si>
  <si>
    <t>Stock A (Million)</t>
  </si>
  <si>
    <t>Stock B (Million)</t>
  </si>
  <si>
    <t>Stock C (Million)</t>
  </si>
  <si>
    <t>Stock D (Million)</t>
  </si>
  <si>
    <t>Stock E (Million)</t>
  </si>
  <si>
    <t>Stock F (Million)</t>
  </si>
  <si>
    <t>Stock G (Million)</t>
  </si>
  <si>
    <t>Stock efficient (Million)</t>
  </si>
  <si>
    <t>Stock low-efficient (Million)</t>
  </si>
  <si>
    <t>Stock Direct electric (Million)</t>
  </si>
  <si>
    <t>Stock Heat pump (Million)</t>
  </si>
  <si>
    <t>Stock Oil fuel (Million)</t>
  </si>
  <si>
    <t>Stock Wood fuel (Million)</t>
  </si>
  <si>
    <t>Stock Natural gas (Million)</t>
  </si>
  <si>
    <t>Stock District heating (Million)</t>
  </si>
  <si>
    <t>Consumption New (TWh)</t>
  </si>
  <si>
    <t>Emission New (MtCO2)</t>
  </si>
  <si>
    <t>Consumption standard saving (TWh/year)</t>
  </si>
  <si>
    <t>Consumption standard Electricity saving (TWh/year)</t>
  </si>
  <si>
    <t>Consumption standard Heating saving (TWh/year)</t>
  </si>
  <si>
    <t>Consumption standard Natural gas saving (TWh/year)</t>
  </si>
  <si>
    <t>Consumption standard Oil fuel saving (TWh/year)</t>
  </si>
  <si>
    <t>Consumption standard Wood fuel saving (TWh/year)</t>
  </si>
  <si>
    <t>Consumption saving (TWh/year)</t>
  </si>
  <si>
    <t>Consumption Electricity saving (TWh/year)</t>
  </si>
  <si>
    <t>Consumption Heating saving (TWh/year)</t>
  </si>
  <si>
    <t>Consumption Natural gas saving (TWh/year)</t>
  </si>
  <si>
    <t>Consumption Oil fuel saving (TWh/year)</t>
  </si>
  <si>
    <t>Consumption Wood fuel saving (TWh/year)</t>
  </si>
  <si>
    <t>Consumption standard saving insulation (TWh/year)</t>
  </si>
  <si>
    <t>Consumption saving insulation (TWh/year)</t>
  </si>
  <si>
    <t>Performance gap (% standard)</t>
  </si>
  <si>
    <t>Emission standard saving insulation (MtCO2/year)</t>
  </si>
  <si>
    <t>Emission saving insulation (MtCO2/year)</t>
  </si>
  <si>
    <t>Consumption standard saving insulation (%)</t>
  </si>
  <si>
    <t>Consumption standard saving Multi-family - Owner-occupied (%)</t>
  </si>
  <si>
    <t>Consumption standard saving Multi-family - Privately rented (%)</t>
  </si>
  <si>
    <t>Consumption standard saving Multi-family - Social-housing (%)</t>
  </si>
  <si>
    <t>Consumption standard saving Single-family - Owner-occupied (%)</t>
  </si>
  <si>
    <t>Consumption standard saving Single-family - Privately rented (%)</t>
  </si>
  <si>
    <t>Consumption standard saving Single-family - Social-housing (%)</t>
  </si>
  <si>
    <t>Retrofit (Thousand households)</t>
  </si>
  <si>
    <t>Renovation (Thousand households)</t>
  </si>
  <si>
    <t>Renovation with heater replacement (Thousand households)</t>
  </si>
  <si>
    <t>Switch heater only (Thousand households)</t>
  </si>
  <si>
    <t>Replacement total (Thousand)</t>
  </si>
  <si>
    <t>Replacement total (Thousand renovating)</t>
  </si>
  <si>
    <t>Retrofit measures 1 (Thousand households)</t>
  </si>
  <si>
    <t>Retrofit measures 2 (Thousand households)</t>
  </si>
  <si>
    <t>Retrofit measures 3 (Thousand households)</t>
  </si>
  <si>
    <t>Retrofit measures 4 (Thousand households)</t>
  </si>
  <si>
    <t>Retrofit measures 5 (Thousand households)</t>
  </si>
  <si>
    <t>Retrofit at least 1 EPC (Thousand households)</t>
  </si>
  <si>
    <t>Retrofit at least 2 EPC (Thousand households)</t>
  </si>
  <si>
    <t>Retrofit 6 EPC (Thousand households)</t>
  </si>
  <si>
    <t>Retrofit 5 EPC (Thousand households)</t>
  </si>
  <si>
    <t>Retrofit 4 EPC (Thousand households)</t>
  </si>
  <si>
    <t>Retrofit 3 EPC (Thousand households)</t>
  </si>
  <si>
    <t>Retrofit 2 EPC (Thousand households)</t>
  </si>
  <si>
    <t>Retrofit 1 EPC (Thousand households)</t>
  </si>
  <si>
    <t>Certificate jump all (Thousand households)</t>
  </si>
  <si>
    <t>Switch heater (Thousand households)</t>
  </si>
  <si>
    <t>Switch Heat pump (Thousand households)</t>
  </si>
  <si>
    <t>Switch Electricity-Heat pump air (Thousand households)</t>
  </si>
  <si>
    <t>Switch Electricity-Heat pump water (Thousand households)</t>
  </si>
  <si>
    <t>Switch Electricity-Performance boiler (Thousand households)</t>
  </si>
  <si>
    <t>Switch Heating-District heating (Thousand households)</t>
  </si>
  <si>
    <t>Switch Natural gas-Collective boiler (Thousand households)</t>
  </si>
  <si>
    <t>Switch Natural gas-Performance boiler (Thousand households)</t>
  </si>
  <si>
    <t>Switch Oil fuel-Collective boiler (Thousand households)</t>
  </si>
  <si>
    <t>Switch Oil fuel-Performance boiler (Thousand households)</t>
  </si>
  <si>
    <t>Switch Wood fuel-Performance boiler (Thousand households)</t>
  </si>
  <si>
    <t>Switch from Direct electric to Direct electric (Thousand households)</t>
  </si>
  <si>
    <t>Switch from Direct electric to Heat pump (Thousand households)</t>
  </si>
  <si>
    <t>Switch from Direct electric to Natural gas (Thousand households)</t>
  </si>
  <si>
    <t>Switch from Direct electric to Wood fuel (Thousand households)</t>
  </si>
  <si>
    <t>Switch from District heating to District heating (Thousand households)</t>
  </si>
  <si>
    <t>Switch from Heat pump to Heat pump (Thousand households)</t>
  </si>
  <si>
    <t>Switch from Heat pump to Wood fuel (Thousand households)</t>
  </si>
  <si>
    <t>Switch from Natural gas to District heating (Thousand households)</t>
  </si>
  <si>
    <t>Switch from Natural gas to Heat pump (Thousand households)</t>
  </si>
  <si>
    <t>Switch from Natural gas to Natural gas (Thousand households)</t>
  </si>
  <si>
    <t>Switch from Natural gas to Wood fuel (Thousand households)</t>
  </si>
  <si>
    <t>Switch from Natural gas-Standard boiler to District heating (Thousand households)</t>
  </si>
  <si>
    <t>Switch from Natural gas-Standard boiler to Heat pump (Thousand households)</t>
  </si>
  <si>
    <t>Switch from Natural gas-Standard boiler to Natural gas (Thousand households)</t>
  </si>
  <si>
    <t>Switch from Natural gas-Standard boiler to Wood fuel (Thousand households)</t>
  </si>
  <si>
    <t>Switch from Oil fuel to District heating (Thousand households)</t>
  </si>
  <si>
    <t>Switch from Oil fuel to Heat pump (Thousand households)</t>
  </si>
  <si>
    <t>Switch from Oil fuel to Natural gas (Thousand households)</t>
  </si>
  <si>
    <t>Switch from Oil fuel to Oil fuel (Thousand households)</t>
  </si>
  <si>
    <t>Switch from Oil fuel to Wood fuel (Thousand households)</t>
  </si>
  <si>
    <t>Switch from Oil fuel-Standard boiler to Heat pump (Thousand households)</t>
  </si>
  <si>
    <t>Switch from Oil fuel-Standard boiler to Natural gas (Thousand households)</t>
  </si>
  <si>
    <t>Switch from Oil fuel-Standard boiler to Oil fuel (Thousand households)</t>
  </si>
  <si>
    <t>Switch from Oil fuel-Standard boiler to Wood fuel (Thousand households)</t>
  </si>
  <si>
    <t>Switch from Wood fuel to Wood fuel (Thousand households)</t>
  </si>
  <si>
    <t>Switch from Wood fuel-Standard boiler to Wood fuel (Thousand households)</t>
  </si>
  <si>
    <t>Renovation Multi-family (Thousand households)</t>
  </si>
  <si>
    <t>Renovation Single-family (Thousand households)</t>
  </si>
  <si>
    <t>Renovation Multi-family - Owner-occupied (Thousand households)</t>
  </si>
  <si>
    <t>Renovation Multi-family - Privately rented (Thousand households)</t>
  </si>
  <si>
    <t>Renovation Multi-family - Social-housing (Thousand households)</t>
  </si>
  <si>
    <t>Renovation Single-family - Owner-occupied (Thousand households)</t>
  </si>
  <si>
    <t>Renovation Single-family - Privately rented (Thousand households)</t>
  </si>
  <si>
    <t>Renovation Single-family - Social-housing (Thousand households)</t>
  </si>
  <si>
    <t>Replacement insulation (Thousand)</t>
  </si>
  <si>
    <t>Replacement insulation average (/household)</t>
  </si>
  <si>
    <t>Replacement Windows (Thousand households)</t>
  </si>
  <si>
    <t>Replacement Wall (Thousand households)</t>
  </si>
  <si>
    <t>Replacement Roof (Thousand households)</t>
  </si>
  <si>
    <t>Replacement Floor (Thousand households)</t>
  </si>
  <si>
    <t>Investment Windows (Billion euro)</t>
  </si>
  <si>
    <t>Investment Wall (Billion euro)</t>
  </si>
  <si>
    <t>Investment Roof (Billion euro)</t>
  </si>
  <si>
    <t>Investment Floor (Billion euro)</t>
  </si>
  <si>
    <t>Embodied energy Windows (TWh PE)</t>
  </si>
  <si>
    <t>Embodied energy Wall (TWh PE)</t>
  </si>
  <si>
    <t>Embodied energy Roof (TWh PE)</t>
  </si>
  <si>
    <t>Embodied energy Floor (TWh PE)</t>
  </si>
  <si>
    <t>Carbon footprint Windows (MtCO2)</t>
  </si>
  <si>
    <t>Carbon footprint Wall (MtCO2)</t>
  </si>
  <si>
    <t>Carbon footprint Roof (MtCO2)</t>
  </si>
  <si>
    <t>Carbon footprint Floor (MtCO2)</t>
  </si>
  <si>
    <t>Investment heater (Billion euro)</t>
  </si>
  <si>
    <t>Investment Electricity-Heat pump air (Billion euro)</t>
  </si>
  <si>
    <t>Investment Electricity-Heat pump water (Billion euro)</t>
  </si>
  <si>
    <t>Investment Electricity-Performance boiler (Billion euro)</t>
  </si>
  <si>
    <t>Investment Heating-District heating (Billion euro)</t>
  </si>
  <si>
    <t>Investment Natural gas-Collective boiler (Billion euro)</t>
  </si>
  <si>
    <t>Investment Natural gas-Performance boiler (Billion euro)</t>
  </si>
  <si>
    <t>Investment Oil fuel-Collective boiler (Billion euro)</t>
  </si>
  <si>
    <t>Investment Oil fuel-Performance boiler (Billion euro)</t>
  </si>
  <si>
    <t>Investment Wood fuel-Performance boiler (Billion euro)</t>
  </si>
  <si>
    <t>Financing heater (Billion euro)</t>
  </si>
  <si>
    <t>Investment insulation (Billion euro)</t>
  </si>
  <si>
    <t>Financing insulation (Billion euro)</t>
  </si>
  <si>
    <t>Annuities insulation (Billion euro/year)</t>
  </si>
  <si>
    <t>Efficiency insulation (euro/kWh standard)</t>
  </si>
  <si>
    <t>Efficiency insulation (euro/kWh)</t>
  </si>
  <si>
    <t>Efficiency insulation (euro/tCO2 standard)</t>
  </si>
  <si>
    <t>Investment total (Billion euro)</t>
  </si>
  <si>
    <t>Financing total (Billion euro)</t>
  </si>
  <si>
    <t>Annuities insulation households (Billion euro/year)</t>
  </si>
  <si>
    <t>Subsidies insulation (Billion euro)</t>
  </si>
  <si>
    <t>Lever insulation (%)</t>
  </si>
  <si>
    <t>Debt insulation (Billion euro)</t>
  </si>
  <si>
    <t>Saving insulation (Billion euro)</t>
  </si>
  <si>
    <t>Subsidies heater (Billion euro)</t>
  </si>
  <si>
    <t>Debt heater (Billion euro)</t>
  </si>
  <si>
    <t>Saving heater (Billion euro)</t>
  </si>
  <si>
    <t>Subsidies total (Billion euro)</t>
  </si>
  <si>
    <t>Debt total (Billion euro)</t>
  </si>
  <si>
    <t>Saving total (Billion euro)</t>
  </si>
  <si>
    <t>Investment total (Thousand euro/household)</t>
  </si>
  <si>
    <t>Investment insulation (Thousand euro/household)</t>
  </si>
  <si>
    <t>Subsidies insulation (Thousand euro/household)</t>
  </si>
  <si>
    <t>Saving insulation (Thousand euro/household)</t>
  </si>
  <si>
    <t>Debt insulation (Thousand euro/household)</t>
  </si>
  <si>
    <t>Energy expenditures (Billion euro)</t>
  </si>
  <si>
    <t>VTA heater (Billion euro)</t>
  </si>
  <si>
    <t>VTA insulation (Billion euro)</t>
  </si>
  <si>
    <t>VTA (Billion euro)</t>
  </si>
  <si>
    <t>Investment total WT (Billion euro)</t>
  </si>
  <si>
    <t>Investment total WT / households (Thousand euro)</t>
  </si>
  <si>
    <t>Cee tax (Billion euro)</t>
  </si>
  <si>
    <t>Carbon tax (Billion euro)</t>
  </si>
  <si>
    <t>Energy taxes (Billion euro)</t>
  </si>
  <si>
    <t>Energy vta (Billion euro)</t>
  </si>
  <si>
    <t>Taxes expenditure (Billion euro)</t>
  </si>
  <si>
    <t>Income state (Billion euro)</t>
  </si>
  <si>
    <t>Expenditure state (Billion euro)</t>
  </si>
  <si>
    <t>Balance state (Billion euro)</t>
  </si>
  <si>
    <t>Embodied energy renovation (TWh PE)</t>
  </si>
  <si>
    <t>Embodied energy construction (TWh PE)</t>
  </si>
  <si>
    <t>Embodied energy (TWh PE)</t>
  </si>
  <si>
    <t>Carbon footprint renovation (MtCO2)</t>
  </si>
  <si>
    <t>Carbon footprint construction (MtCO2)</t>
  </si>
  <si>
    <t>Carbon footprint (MtCO2)</t>
  </si>
  <si>
    <t>Carbon value indirect (Billion euro)</t>
  </si>
  <si>
    <t>Carbon value (Billion euro)</t>
  </si>
  <si>
    <t>Health cost (Billion euro)</t>
  </si>
  <si>
    <t>Health expenditure (Billion euro)</t>
  </si>
  <si>
    <t>Social cost of mortality (Billion euro)</t>
  </si>
  <si>
    <t>Loss of well-being (Billion euro)</t>
  </si>
  <si>
    <t>Reduced vta heater Multi-family (Thousand households)</t>
  </si>
  <si>
    <t>Reduced vta heater Single-family (Thousand households)</t>
  </si>
  <si>
    <t>Reduced vta heater (Billion euro)</t>
  </si>
  <si>
    <t>Cee heater Multi-family (Thousand households)</t>
  </si>
  <si>
    <t>Cee heater Single-family (Thousand households)</t>
  </si>
  <si>
    <t>Cee heater (Billion euro)</t>
  </si>
  <si>
    <t>Cite heater Multi-family (Thousand households)</t>
  </si>
  <si>
    <t>Cite heater Single-family (Thousand households)</t>
  </si>
  <si>
    <t>Cite heater (Billion euro)</t>
  </si>
  <si>
    <t>Cee (Thousand households)</t>
  </si>
  <si>
    <t>Cee Multi-family (Thousand households)</t>
  </si>
  <si>
    <t>Cee Single-family (Thousand households)</t>
  </si>
  <si>
    <t>Cee (Billion euro)</t>
  </si>
  <si>
    <t>Cite (Thousand households)</t>
  </si>
  <si>
    <t>Cite Multi-family (Thousand households)</t>
  </si>
  <si>
    <t>Cite Single-family (Thousand households)</t>
  </si>
  <si>
    <t>Cite (Billion euro)</t>
  </si>
  <si>
    <t>Reduced vta (Thousand households)</t>
  </si>
  <si>
    <t>Reduced vta Multi-family (Thousand households)</t>
  </si>
  <si>
    <t>Reduced vta Single-family (Thousand households)</t>
  </si>
  <si>
    <t>Reduced vta (Billion euro)</t>
  </si>
  <si>
    <t>Reduced vta insulation Multi-family (Thousand households)</t>
  </si>
  <si>
    <t>Reduced vta insulation Single-family (Thousand households)</t>
  </si>
  <si>
    <t>Reduced vta insulation (Billion euro)</t>
  </si>
  <si>
    <t>Cee insulation Multi-family (Thousand households)</t>
  </si>
  <si>
    <t>Cee insulation Single-family (Thousand households)</t>
  </si>
  <si>
    <t>Cee insulation (Billion euro)</t>
  </si>
  <si>
    <t>Cite insulation Multi-family (Thousand households)</t>
  </si>
  <si>
    <t>Cite insulation Single-family (Thousand households)</t>
  </si>
  <si>
    <t>Cite insulation (Billion euro)</t>
  </si>
  <si>
    <t>Mpr serenite low income insulation Multi-family (Thousand households)</t>
  </si>
  <si>
    <t>Mpr serenite low income insulation Single-family (Thousand households)</t>
  </si>
  <si>
    <t>Mpr serenite low income insulation (Billion euro)</t>
  </si>
  <si>
    <t>Mpr multifamily insulation Multi-family (Thousand households)</t>
  </si>
  <si>
    <t>Mpr multifamily insulation Single-family (Thousand households)</t>
  </si>
  <si>
    <t>Mpr multifamily insulation (Billion euro)</t>
  </si>
  <si>
    <t>Over cap insulation Multi-family (Thousand households)</t>
  </si>
  <si>
    <t>Over cap insulation Single-family (Thousand households)</t>
  </si>
  <si>
    <t>Over cap insulation (Billion euro)</t>
  </si>
  <si>
    <t>Mpr multifamily (Thousand households)</t>
  </si>
  <si>
    <t>Mpr multifamily Multi-family (Thousand households)</t>
  </si>
  <si>
    <t>Mpr multifamily Single-family (Thousand households)</t>
  </si>
  <si>
    <t>Mpr multifamily (Billion euro)</t>
  </si>
  <si>
    <t>Mpr serenite low income (Thousand households)</t>
  </si>
  <si>
    <t>Mpr serenite low income Multi-family (Thousand households)</t>
  </si>
  <si>
    <t>Mpr serenite low income Single-family (Thousand households)</t>
  </si>
  <si>
    <t>Mpr serenite low income (Billion euro)</t>
  </si>
  <si>
    <t>Over cap (Thousand households)</t>
  </si>
  <si>
    <t>Over cap Multi-family (Thousand households)</t>
  </si>
  <si>
    <t>Over cap Single-family (Thousand households)</t>
  </si>
  <si>
    <t>Over cap (Billion euro)</t>
  </si>
  <si>
    <t>Switch Multi-family Electricity-Heat pump air (Thousand households)</t>
  </si>
  <si>
    <t>Switch Multi-family Electricity-Heat pump water (Thousand households)</t>
  </si>
  <si>
    <t>Switch Multi-family Electricity-Performance boiler (Thousand households)</t>
  </si>
  <si>
    <t>Switch Multi-family Heating-District heating (Thousand households)</t>
  </si>
  <si>
    <t>Switch Multi-family Natural gas-Collective boiler (Thousand households)</t>
  </si>
  <si>
    <t>Switch Multi-family Natural gas-Performance boiler (Thousand households)</t>
  </si>
  <si>
    <t>Switch Multi-family Oil fuel-Collective boiler (Thousand households)</t>
  </si>
  <si>
    <t>Switch Multi-family Oil fuel-Performance boiler (Thousand households)</t>
  </si>
  <si>
    <t>Switch Multi-family Wood fuel-Performance boiler (Thousand households)</t>
  </si>
  <si>
    <t>Switch Single-family Electricity-Heat pump air (Thousand households)</t>
  </si>
  <si>
    <t>Switch Single-family Electricity-Heat pump water (Thousand households)</t>
  </si>
  <si>
    <t>Switch Single-family Electricity-Performance boiler (Thousand households)</t>
  </si>
  <si>
    <t>Switch Single-family Heating-District heating (Thousand households)</t>
  </si>
  <si>
    <t>Switch Single-family Natural gas-Collective boiler (Thousand households)</t>
  </si>
  <si>
    <t>Switch Single-family Natural gas-Performance boiler (Thousand households)</t>
  </si>
  <si>
    <t>Switch Single-family Oil fuel-Collective boiler (Thousand households)</t>
  </si>
  <si>
    <t>Switch Single-family Oil fuel-Performance boiler (Thousand households)</t>
  </si>
  <si>
    <t>Switch Single-family Wood fuel-Performance boiler (Thousand households)</t>
  </si>
  <si>
    <t>Investment total Multi-family - Owner-occupied (Billion euro)</t>
  </si>
  <si>
    <t>Investment total Multi-family - Privately rented (Billion euro)</t>
  </si>
  <si>
    <t>Investment total Multi-family - Social-housing (Billion euro)</t>
  </si>
  <si>
    <t>Investment total Single-family - Owner-occupied (Billion euro)</t>
  </si>
  <si>
    <t>Investment total Single-family - Privately rented (Billion euro)</t>
  </si>
  <si>
    <t>Investment total Single-family - Social-housing (Billion euro)</t>
  </si>
  <si>
    <t>Subsidies total Multi-family - Owner-occupied (Million euro)</t>
  </si>
  <si>
    <t>Subsidies total Multi-family - Privately rented (Million euro)</t>
  </si>
  <si>
    <t>Subsidies total Multi-family - Social-housing (Million euro)</t>
  </si>
  <si>
    <t>Subsidies total Single-family - Owner-occupied (Million euro)</t>
  </si>
  <si>
    <t>Subsidies total Single-family - Privately rented (Million euro)</t>
  </si>
  <si>
    <t>Subsidies total Single-family - Social-housing (Million euro)</t>
  </si>
  <si>
    <t>Mpr serenite high income insulation Multi-family (Thousand households)</t>
  </si>
  <si>
    <t>Mpr serenite high income insulation Single-family (Thousand households)</t>
  </si>
  <si>
    <t>Mpr serenite high income insulation (Billion euro)</t>
  </si>
  <si>
    <t>Mpr serenite high income (Thousand households)</t>
  </si>
  <si>
    <t>Mpr serenite high income Multi-family (Thousand households)</t>
  </si>
  <si>
    <t>Mpr serenite high income Single-family (Thousand households)</t>
  </si>
  <si>
    <t>Mpr serenite high income (Billion euro)</t>
  </si>
  <si>
    <t>Mpr heater Multi-family (Thousand households)</t>
  </si>
  <si>
    <t>Mpr heater Single-family (Thousand households)</t>
  </si>
  <si>
    <t>Mpr heater (Billion euro)</t>
  </si>
  <si>
    <t>Mpr (Thousand households)</t>
  </si>
  <si>
    <t>Mpr Multi-family (Thousand households)</t>
  </si>
  <si>
    <t>Mpr Single-family (Thousand households)</t>
  </si>
  <si>
    <t>Mpr (Billion euro)</t>
  </si>
  <si>
    <t>Mpr insulation Multi-family (Thousand households)</t>
  </si>
  <si>
    <t>Mpr insulation Single-family (Thousand households)</t>
  </si>
  <si>
    <t>Mpr insulation (Billion euro)</t>
  </si>
  <si>
    <t>Switch Natural gas-Standard boiler (Thousand households)</t>
  </si>
  <si>
    <t>Investment Natural gas-Standard boiler (Billion euro)</t>
  </si>
  <si>
    <t>Switch Multi-family Natural gas-Standard boiler (Thousand households)</t>
  </si>
  <si>
    <t>Switch Single-family Natural gas-Standard boiler (Thousand households)</t>
  </si>
  <si>
    <t>CEE</t>
  </si>
  <si>
    <t>MPR Copro</t>
  </si>
  <si>
    <t>Montant écrêté</t>
  </si>
  <si>
    <t>Emissions du gaz (MtCO2)</t>
  </si>
  <si>
    <t>Emissions du fioul (MtCO2)</t>
  </si>
  <si>
    <t>Emissions de l'électricité (MtCO2)</t>
  </si>
  <si>
    <t>A</t>
  </si>
  <si>
    <t>B</t>
  </si>
  <si>
    <t>C</t>
  </si>
  <si>
    <t>D</t>
  </si>
  <si>
    <t>E</t>
  </si>
  <si>
    <t>F</t>
  </si>
  <si>
    <t>G</t>
  </si>
  <si>
    <t xml:space="preserve">Chauffage urbain </t>
  </si>
  <si>
    <t>Gaz naturel</t>
  </si>
  <si>
    <t>Fioul</t>
  </si>
  <si>
    <t>Bois</t>
  </si>
  <si>
    <t>Electricité (joule)</t>
  </si>
  <si>
    <t>Electricité (pompe à chaleur)</t>
  </si>
  <si>
    <t>6 classes</t>
  </si>
  <si>
    <t>5 classes</t>
  </si>
  <si>
    <t>4 classes</t>
  </si>
  <si>
    <t>3 classes</t>
  </si>
  <si>
    <t>2 classes</t>
  </si>
  <si>
    <t>1 classe</t>
  </si>
  <si>
    <t>PO en copropriété</t>
  </si>
  <si>
    <t>PB en copropriété</t>
  </si>
  <si>
    <t>PO en maison</t>
  </si>
  <si>
    <t>PB en maison</t>
  </si>
  <si>
    <t>PB social en copropriété</t>
  </si>
  <si>
    <t>PB social en maison</t>
  </si>
  <si>
    <t>Soutien total (milliards)</t>
  </si>
  <si>
    <t>Passoires</t>
  </si>
  <si>
    <t>Directes</t>
  </si>
  <si>
    <t>total</t>
  </si>
  <si>
    <t>Investissement total (milliards)</t>
  </si>
  <si>
    <t>MPR Efficacité</t>
  </si>
  <si>
    <t>MPR Performance</t>
  </si>
  <si>
    <t>Consumption District heating (TWh)</t>
  </si>
  <si>
    <t>Consumption saving no rebound insulation (TWh/year)</t>
  </si>
  <si>
    <t>Rebound insulation (TWh/year)</t>
  </si>
  <si>
    <t>Consumption standard saving heater (TWh/year)</t>
  </si>
  <si>
    <t>Consumption saving heater (TWh/year)</t>
  </si>
  <si>
    <t>Consumption saving no rebound heater (TWh/year)</t>
  </si>
  <si>
    <t>Rebound heater (TWh/year)</t>
  </si>
  <si>
    <t>Rebound insulation Electricity (TWh/year)</t>
  </si>
  <si>
    <t>Rebound insulation Heating (TWh/year)</t>
  </si>
  <si>
    <t>Rebound insulation Natural gas (TWh/year)</t>
  </si>
  <si>
    <t>Rebound insulation Oil fuel (TWh/year)</t>
  </si>
  <si>
    <t>Rebound insulation Wood fuel (TWh/year)</t>
  </si>
  <si>
    <t>Thermal comfort Electricity (Billion euro/year)</t>
  </si>
  <si>
    <t>Thermal comfort Heating (Billion euro/year)</t>
  </si>
  <si>
    <t>Thermal comfort Natural gas (Billion euro/year)</t>
  </si>
  <si>
    <t>Thermal comfort Oil fuel (Billion euro/year)</t>
  </si>
  <si>
    <t>Thermal comfort Wood fuel (Billion euro/year)</t>
  </si>
  <si>
    <t>Rebound heater Electricity (TWh/year)</t>
  </si>
  <si>
    <t>Rebound heater Heating (TWh/year)</t>
  </si>
  <si>
    <t>Rebound heater Natural gas (TWh/year)</t>
  </si>
  <si>
    <t>Rebound heater Oil fuel (TWh/year)</t>
  </si>
  <si>
    <t>Rebound heater Wood fuel (TWh/year)</t>
  </si>
  <si>
    <t>Share subsidies C3 (%)</t>
  </si>
  <si>
    <t>Share subsidies C2 (%)</t>
  </si>
  <si>
    <t>Share subsidies C4 (%)</t>
  </si>
  <si>
    <t>Share subsidies C1 (%)</t>
  </si>
  <si>
    <t>Share subsidies C5 (%)</t>
  </si>
  <si>
    <t>Annuities insulation Owner-occupied - C1 (euro/year,household)</t>
  </si>
  <si>
    <t>Annuities insulation Owner-occupied - C2 (euro/year,household)</t>
  </si>
  <si>
    <t>Annuities insulation Owner-occupied - C3 (euro/year,household)</t>
  </si>
  <si>
    <t>Annuities insulation Owner-occupied - C4 (euro/year,household)</t>
  </si>
  <si>
    <t>Annuities insulation Owner-occupied - C5 (euro/year,household)</t>
  </si>
  <si>
    <t>Annuities insulation Privately rented - C1 (euro/year,household)</t>
  </si>
  <si>
    <t>Annuities insulation Privately rented - C2 (euro/year,household)</t>
  </si>
  <si>
    <t>Annuities insulation Privately rented - C3 (euro/year,household)</t>
  </si>
  <si>
    <t>Annuities insulation Privately rented - C4 (euro/year,household)</t>
  </si>
  <si>
    <t>Annuities insulation Privately rented - C5 (euro/year,household)</t>
  </si>
  <si>
    <t>Annuities insulation Social-housing - C5 (euro/year,household)</t>
  </si>
  <si>
    <t>Debt insulation Owner-occupied - C1 (euro/household)</t>
  </si>
  <si>
    <t>Debt insulation Owner-occupied - C2 (euro/household)</t>
  </si>
  <si>
    <t>Debt insulation Owner-occupied - C3 (euro/household)</t>
  </si>
  <si>
    <t>Debt insulation Owner-occupied - C4 (euro/household)</t>
  </si>
  <si>
    <t>Debt insulation Owner-occupied - C5 (euro/household)</t>
  </si>
  <si>
    <t>Debt insulation Privately rented - C1 (euro/household)</t>
  </si>
  <si>
    <t>Debt insulation Privately rented - C2 (euro/household)</t>
  </si>
  <si>
    <t>Debt insulation Privately rented - C3 (euro/household)</t>
  </si>
  <si>
    <t>Debt insulation Privately rented - C4 (euro/household)</t>
  </si>
  <si>
    <t>Debt insulation Privately rented - C5 (euro/household)</t>
  </si>
  <si>
    <t>Debt insulation Social-housing - C5 (euro/household)</t>
  </si>
  <si>
    <t>Saving insulation Owner-occupied - C1 (euro/household)</t>
  </si>
  <si>
    <t>Saving insulation Owner-occupied - C2 (euro/household)</t>
  </si>
  <si>
    <t>Saving insulation Owner-occupied - C3 (euro/household)</t>
  </si>
  <si>
    <t>Saving insulation Owner-occupied - C4 (euro/household)</t>
  </si>
  <si>
    <t>Saving insulation Owner-occupied - C5 (euro/household)</t>
  </si>
  <si>
    <t>Saving insulation Privately rented - C1 (euro/household)</t>
  </si>
  <si>
    <t>Saving insulation Privately rented - C2 (euro/household)</t>
  </si>
  <si>
    <t>Saving insulation Privately rented - C3 (euro/household)</t>
  </si>
  <si>
    <t>Saving insulation Privately rented - C4 (euro/household)</t>
  </si>
  <si>
    <t>Saving insulation Privately rented - C5 (euro/household)</t>
  </si>
  <si>
    <t>Saving insulation Social-housing - C5 (euro/household)</t>
  </si>
  <si>
    <t>Rent C3 (euro/year,household)</t>
  </si>
  <si>
    <t>Rent C2 (euro/year,household)</t>
  </si>
  <si>
    <t>Rent C4 (euro/year,household)</t>
  </si>
  <si>
    <t>Rent C1 (euro/year,household)</t>
  </si>
  <si>
    <t>Rent C5 (euro/year,household)</t>
  </si>
  <si>
    <t>Bill saving standard Owner-occupied - C1 (euro/year,household)</t>
  </si>
  <si>
    <t>Bill saving standard Owner-occupied - C2 (euro/year,household)</t>
  </si>
  <si>
    <t>Bill saving standard Owner-occupied - C3 (euro/year,household)</t>
  </si>
  <si>
    <t>Bill saving standard Owner-occupied - C4 (euro/year,household)</t>
  </si>
  <si>
    <t>Bill saving standard Owner-occupied - C5 (euro/year,household)</t>
  </si>
  <si>
    <t>Bill saving standard Privately rented - C1 (euro/year,household)</t>
  </si>
  <si>
    <t>Bill saving standard Privately rented - C2 (euro/year,household)</t>
  </si>
  <si>
    <t>Bill saving standard Privately rented - C3 (euro/year,household)</t>
  </si>
  <si>
    <t>Bill saving standard Privately rented - C4 (euro/year,household)</t>
  </si>
  <si>
    <t>Bill saving standard Privately rented - C5 (euro/year,household)</t>
  </si>
  <si>
    <t>Bill saving standard Social-housing - C1 (euro/year,household)</t>
  </si>
  <si>
    <t>Bill saving standard Social-housing - C2 (euro/year,household)</t>
  </si>
  <si>
    <t>Bill saving standard Social-housing - C3 (euro/year,household)</t>
  </si>
  <si>
    <t>Bill saving standard Social-housing - C4 (euro/year,household)</t>
  </si>
  <si>
    <t>Bill saving standard Social-housing - C5 (euro/year,household)</t>
  </si>
  <si>
    <t>Bill saving Owner-occupied - C1 (euro/year,household)</t>
  </si>
  <si>
    <t>Bill saving Owner-occupied - C2 (euro/year,household)</t>
  </si>
  <si>
    <t>Bill saving Owner-occupied - C3 (euro/year,household)</t>
  </si>
  <si>
    <t>Bill saving Owner-occupied - C4 (euro/year,household)</t>
  </si>
  <si>
    <t>Bill saving Owner-occupied - C5 (euro/year,household)</t>
  </si>
  <si>
    <t>Bill saving Privately rented - C1 (euro/year,household)</t>
  </si>
  <si>
    <t>Bill saving Privately rented - C2 (euro/year,household)</t>
  </si>
  <si>
    <t>Bill saving Privately rented - C3 (euro/year,household)</t>
  </si>
  <si>
    <t>Bill saving Privately rented - C4 (euro/year,household)</t>
  </si>
  <si>
    <t>Bill saving Privately rented - C5 (euro/year,household)</t>
  </si>
  <si>
    <t>Bill saving Social-housing - C1 (euro/year,household)</t>
  </si>
  <si>
    <t>Bill saving Social-housing - C2 (euro/year,household)</t>
  </si>
  <si>
    <t>Bill saving Social-housing - C3 (euro/year,household)</t>
  </si>
  <si>
    <t>Bill saving Social-housing - C4 (euro/year,household)</t>
  </si>
  <si>
    <t>Bill saving Social-housing - C5 (euro/year,household)</t>
  </si>
  <si>
    <t>Balance Owner-occupied - C3 (euro/year,household)</t>
  </si>
  <si>
    <t>Balance Owner-occupied - C2 (euro/year,household)</t>
  </si>
  <si>
    <t>Balance Owner-occupied - C4 (euro/year,household)</t>
  </si>
  <si>
    <t>Balance Owner-occupied - C1 (euro/year,household)</t>
  </si>
  <si>
    <t>Balance Owner-occupied - C5 (euro/year,household)</t>
  </si>
  <si>
    <t>Balance Tenant private - C3 (euro/year,household)</t>
  </si>
  <si>
    <t>Balance Tenant private - C2 (euro/year,household)</t>
  </si>
  <si>
    <t>Balance Tenant private - C4 (euro/year,household)</t>
  </si>
  <si>
    <t>Balance Tenant private - C1 (euro/year,household)</t>
  </si>
  <si>
    <t>Balance Tenant private - C5 (euro/year,household)</t>
  </si>
  <si>
    <t>Balance standard Owner-occupied - C3 (euro/year,household)</t>
  </si>
  <si>
    <t>Balance standard Owner-occupied - C2 (euro/year,household)</t>
  </si>
  <si>
    <t>Balance standard Owner-occupied - C4 (euro/year,household)</t>
  </si>
  <si>
    <t>Balance standard Owner-occupied - C1 (euro/year,household)</t>
  </si>
  <si>
    <t>Balance standard Owner-occupied - C5 (euro/year,household)</t>
  </si>
  <si>
    <t>Balance standard Tenant private - C3 (euro/year,household)</t>
  </si>
  <si>
    <t>Balance standard Tenant private - C2 (euro/year,household)</t>
  </si>
  <si>
    <t>Balance standard Tenant private - C4 (euro/year,household)</t>
  </si>
  <si>
    <t>Balance standard Tenant private - C1 (euro/year,household)</t>
  </si>
  <si>
    <t>Balance standard Tenant private - C5 (euro/year,household)</t>
  </si>
  <si>
    <t>Energy expenditures C3 (Billion euro)</t>
  </si>
  <si>
    <t>Energy expenditures C2 (Billion euro)</t>
  </si>
  <si>
    <t>Energy expenditures C4 (Billion euro)</t>
  </si>
  <si>
    <t>Energy expenditures C1 (Billion euro)</t>
  </si>
  <si>
    <t>Energy expenditures C5 (Billion euro)</t>
  </si>
  <si>
    <t>Investment heater WT (Billion euro)</t>
  </si>
  <si>
    <t>Investment insulation WT (Billion euro)</t>
  </si>
  <si>
    <t>Gain annuel</t>
  </si>
  <si>
    <t>MPR total</t>
  </si>
  <si>
    <t>Soutien total</t>
  </si>
  <si>
    <t>Part soutien</t>
  </si>
  <si>
    <t>RAC</t>
  </si>
  <si>
    <t>Correction années historiques (I4CE)</t>
  </si>
  <si>
    <t>Part réno 2+</t>
  </si>
  <si>
    <t>Part réno 3+</t>
  </si>
  <si>
    <t>2 ou plus</t>
  </si>
  <si>
    <t>CEE chauffage</t>
  </si>
  <si>
    <t>CEE isolation</t>
  </si>
  <si>
    <t>MPR Efficacité chauffage</t>
  </si>
  <si>
    <t>MPR Efficacité isolation</t>
  </si>
  <si>
    <t>Isolation plancher</t>
  </si>
  <si>
    <t>Isolation mur</t>
  </si>
  <si>
    <t>Changement de fenêtres</t>
  </si>
  <si>
    <t>Installation de PAC air/air</t>
  </si>
  <si>
    <t>Installation de PAC air/eau</t>
  </si>
  <si>
    <t>Installation de chaudière gaz</t>
  </si>
  <si>
    <t>Installation de chaudière fioul</t>
  </si>
  <si>
    <t>Installation convecteurs</t>
  </si>
  <si>
    <t>Installation chaudière biomasse</t>
  </si>
  <si>
    <t>Isolation toit</t>
  </si>
  <si>
    <t>Transfert financement du chauffage Single family</t>
  </si>
  <si>
    <t>Transfert financement du chauffage Multi family</t>
  </si>
  <si>
    <t>Gestes d'isolation totaux</t>
  </si>
  <si>
    <t>Dossiers de chauffage du pilier performance single family</t>
  </si>
  <si>
    <t>Dossiers de chauffage du pilier performance multy family</t>
  </si>
  <si>
    <t>Nombre de ménages aidés (au sens du modèle)</t>
  </si>
  <si>
    <t>Montant des aides (au sens du modèle)</t>
  </si>
  <si>
    <t>Montant des aides (au sens réel)</t>
  </si>
  <si>
    <t>Nombre de ménages aidés (au sens réel)</t>
  </si>
  <si>
    <t>Installation de systèmes en milliers de ménages</t>
  </si>
  <si>
    <t>Moyenne 2024-2030</t>
  </si>
  <si>
    <t>Thermal comfort EE (Billion euro)</t>
  </si>
  <si>
    <t>Consumption saving prices constant (TWh/year)</t>
  </si>
  <si>
    <t>Consumption saving prices effect (TWh/year)</t>
  </si>
  <si>
    <t>Thermal loss prices (Billion euro)</t>
  </si>
  <si>
    <t>Switch premature heater (Thousand households)</t>
  </si>
  <si>
    <t>Renovation Obligation pb (Thousand households)</t>
  </si>
  <si>
    <t>Renovation Obligation po (Thousand households)</t>
  </si>
  <si>
    <t>Hypothèse de sobriété (baisse température de consigne &amp; individualisation frais en collectif)</t>
  </si>
  <si>
    <t>Impact du changement climatique (RCP2.6)</t>
  </si>
  <si>
    <t>Variation de la demande induite</t>
  </si>
  <si>
    <t>Emissions (incluant sobriété et CC)</t>
  </si>
  <si>
    <t>Emissions (calculées par le modèle)</t>
  </si>
  <si>
    <t>Consommation (calculée par le modèle)</t>
  </si>
  <si>
    <t>Gaz</t>
  </si>
  <si>
    <t>Consommation (incluant sobriété et CC)</t>
  </si>
  <si>
    <t>Parc de logements par énergie</t>
  </si>
  <si>
    <t>Rénovations par saut de classe</t>
  </si>
  <si>
    <t>Rénovation par type d'occupant</t>
  </si>
  <si>
    <t>Chaleur environnement</t>
  </si>
  <si>
    <t>Total sans chaleur envi</t>
  </si>
  <si>
    <t>Total avec chaleur envi</t>
  </si>
  <si>
    <t>Total (incluant les doubles comptes)</t>
  </si>
  <si>
    <t>Total MPR</t>
  </si>
  <si>
    <t>Total CEE</t>
  </si>
  <si>
    <t>Stock Electricity-Heat pump air (Million)</t>
  </si>
  <si>
    <t>Stock Electricity-Heat pump water (Million)</t>
  </si>
  <si>
    <t>Stock Electricity-Performance boiler (Million)</t>
  </si>
  <si>
    <t>Stock Heating-District heating (Million)</t>
  </si>
  <si>
    <t>Stock Natural gas-Collective boiler (Million)</t>
  </si>
  <si>
    <t>Stock Natural gas-Performance boiler (Million)</t>
  </si>
  <si>
    <t>Stock Natural gas-Standard boiler (Million)</t>
  </si>
  <si>
    <t>Stock Oil fuel-Collective boiler (Million)</t>
  </si>
  <si>
    <t>Stock Oil fuel-Performance boiler (Million)</t>
  </si>
  <si>
    <t>Stock Oil fuel-Standard boiler (Million)</t>
  </si>
  <si>
    <t>Stock Wood fuel-Performance boiler (Million)</t>
  </si>
  <si>
    <t>Stock Wood fuel-Standard boiler (Million)</t>
  </si>
  <si>
    <t>Annuities heater (Billion euro/year)</t>
  </si>
  <si>
    <t>Efficiency heater (euro/kWh standard)</t>
  </si>
  <si>
    <t>Efficiency heater (euro/kWh)</t>
  </si>
  <si>
    <t>Réduction vs 2019</t>
  </si>
  <si>
    <t>Réseau de chaleur</t>
  </si>
  <si>
    <t>Correctif fioul</t>
  </si>
  <si>
    <t>Montant des aides versées (Md€)</t>
  </si>
  <si>
    <t>Consommation de chauffage (incluant sobriété et CC, en TWh)</t>
  </si>
  <si>
    <t>Surfaces de logements (Mm²)</t>
  </si>
  <si>
    <t>Dont résidences principales</t>
  </si>
  <si>
    <t>Dont MI</t>
  </si>
  <si>
    <t>Dont LC</t>
  </si>
  <si>
    <t>Dont résidences secondaires</t>
  </si>
  <si>
    <t>Dont logements vacants</t>
  </si>
  <si>
    <t>Dont courte durée</t>
  </si>
  <si>
    <t>Dont longue durée</t>
  </si>
  <si>
    <t>MI</t>
  </si>
  <si>
    <t>LC</t>
  </si>
  <si>
    <t>RS</t>
  </si>
  <si>
    <t>LV</t>
  </si>
  <si>
    <t>Surface moyenne logement neuf</t>
  </si>
  <si>
    <t>Surface du parc</t>
  </si>
  <si>
    <t>m²/hab</t>
  </si>
  <si>
    <t>Population métropolitaine (Mhab)</t>
  </si>
  <si>
    <t>TMO</t>
  </si>
  <si>
    <t>MO</t>
  </si>
  <si>
    <t>INT</t>
  </si>
  <si>
    <t>SUP</t>
  </si>
  <si>
    <t>Copro</t>
  </si>
  <si>
    <t>Chauffage</t>
  </si>
  <si>
    <t>Isolation</t>
  </si>
  <si>
    <t>Forfaits actuels</t>
  </si>
  <si>
    <t>+50% sur les forfaits</t>
  </si>
  <si>
    <t>Détail des aides modélisées</t>
  </si>
  <si>
    <t>MPR Pilier Efficacité (=gestes)</t>
  </si>
  <si>
    <t>MPR Pilier Performance (= réno globale)</t>
  </si>
  <si>
    <t>SUB_RENOV_VAL</t>
  </si>
  <si>
    <t>SUB_RENOV_VAL_0</t>
  </si>
  <si>
    <t>SUB_RENOV_VAL_2</t>
  </si>
  <si>
    <t>RENOV_VAL_0</t>
  </si>
  <si>
    <t>RENOV_VAL_2</t>
  </si>
  <si>
    <t>cible sub renov_val</t>
  </si>
  <si>
    <t xml:space="preserve">cible renov_val </t>
  </si>
  <si>
    <t>PGDP_0</t>
  </si>
  <si>
    <t>PGDP_2</t>
  </si>
  <si>
    <t>AMS</t>
  </si>
  <si>
    <t>AME</t>
  </si>
  <si>
    <t>Données sur la rénovation énergétique des logements</t>
  </si>
  <si>
    <t>Investissements dans la rénovation énergétique des logements</t>
  </si>
  <si>
    <t>(en millions d'euros)</t>
  </si>
  <si>
    <t>logements individuels</t>
  </si>
  <si>
    <t>isolation des façades</t>
  </si>
  <si>
    <t>isolation des murs</t>
  </si>
  <si>
    <t>isolation des toitures</t>
  </si>
  <si>
    <t>isolation des ouvertures</t>
  </si>
  <si>
    <t>chaudières à condensation</t>
  </si>
  <si>
    <t>bois-énergie</t>
  </si>
  <si>
    <t>pompes à chaleur</t>
  </si>
  <si>
    <t>chauffe-eau thermodynamique</t>
  </si>
  <si>
    <t>solaire thermique</t>
  </si>
  <si>
    <t>logements collectifs</t>
  </si>
  <si>
    <t>logements sociaux</t>
  </si>
  <si>
    <t>Instruments de financement dédiés à la rénovation énergétique des logements (subventions et prêts)</t>
  </si>
  <si>
    <t>Subventions</t>
  </si>
  <si>
    <t>TVA taux réduit</t>
  </si>
  <si>
    <t>Crédit d'impôt (CIDD/CITE)</t>
  </si>
  <si>
    <t>MaPrimeRénov'</t>
  </si>
  <si>
    <t>Habiter Mieux et MaPrimeRénov' Copropriété</t>
  </si>
  <si>
    <t>Fonds d'Aide à la Rénovation Thermique</t>
  </si>
  <si>
    <t>Certificats d'économies d'énergie*</t>
  </si>
  <si>
    <t>Prêts</t>
  </si>
  <si>
    <t>Eco-prêt à taux zéro</t>
  </si>
  <si>
    <t>Eco-prêt logement social</t>
  </si>
  <si>
    <t>Total</t>
  </si>
  <si>
    <t>tout avec CEE</t>
  </si>
  <si>
    <t>tout sauf CEE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</si>
</sst>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20" fillId="0" borderId="0"/>
  </cellStyleXfs>
  <cellXfs count="68">
    <xf numFmtId="0" fontId="0" fillId="0" borderId="0" xfId="0"/>
    <xf numFmtId="2" fontId="0" fillId="0" borderId="0" xfId="0" applyNumberFormat="1"/>
    <xf numFmtId="0" fontId="16" fillId="0" borderId="0" xfId="0" applyFont="1"/>
    <xf numFmtId="9" fontId="0" fillId="0" borderId="0" xfId="42" applyFont="1"/>
    <xf numFmtId="2" fontId="18" fillId="0" borderId="0" xfId="0" applyNumberFormat="1" applyFont="1"/>
    <xf numFmtId="2" fontId="16" fillId="0" borderId="0" xfId="0" applyNumberFormat="1" applyFont="1"/>
    <xf numFmtId="9" fontId="16" fillId="0" borderId="0" xfId="42" applyFont="1"/>
    <xf numFmtId="9" fontId="0" fillId="0" borderId="0" xfId="0" applyNumberFormat="1"/>
    <xf numFmtId="0" fontId="18" fillId="0" borderId="0" xfId="0" applyFont="1"/>
    <xf numFmtId="164" fontId="0" fillId="0" borderId="0" xfId="0" applyNumberFormat="1"/>
    <xf numFmtId="164" fontId="0" fillId="0" borderId="0" xfId="42" applyNumberFormat="1" applyFont="1"/>
    <xf numFmtId="164" fontId="16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 applyAlignment="1">
      <alignment wrapText="1"/>
    </xf>
    <xf numFmtId="164" fontId="19" fillId="33" borderId="0" xfId="0" applyNumberFormat="1" applyFont="1" applyFill="1" applyAlignment="1">
      <alignment wrapText="1"/>
    </xf>
    <xf numFmtId="9" fontId="0" fillId="33" borderId="0" xfId="42" applyFont="1" applyFill="1"/>
    <xf numFmtId="9" fontId="16" fillId="33" borderId="0" xfId="42" applyFont="1" applyFill="1"/>
    <xf numFmtId="1" fontId="0" fillId="0" borderId="0" xfId="0" applyNumberFormat="1"/>
    <xf numFmtId="0" fontId="16" fillId="34" borderId="0" xfId="0" applyFont="1" applyFill="1"/>
    <xf numFmtId="0" fontId="21" fillId="35" borderId="10" xfId="0" applyFont="1" applyFill="1" applyBorder="1" applyAlignment="1">
      <alignment horizontal="center" vertical="center" wrapText="1"/>
    </xf>
    <xf numFmtId="0" fontId="22" fillId="35" borderId="10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9" fontId="22" fillId="0" borderId="10" xfId="0" applyNumberFormat="1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3" fillId="35" borderId="10" xfId="0" applyFont="1" applyFill="1" applyBorder="1" applyAlignment="1">
      <alignment horizontal="center" vertical="center" wrapText="1"/>
    </xf>
    <xf numFmtId="9" fontId="22" fillId="35" borderId="10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9" fontId="22" fillId="0" borderId="0" xfId="0" applyNumberFormat="1" applyFont="1" applyAlignment="1">
      <alignment horizontal="center" vertical="center" wrapText="1"/>
    </xf>
    <xf numFmtId="9" fontId="22" fillId="0" borderId="0" xfId="0" quotePrefix="1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4" fillId="0" borderId="0" xfId="0" applyFont="1"/>
    <xf numFmtId="0" fontId="16" fillId="0" borderId="0" xfId="0" applyFont="1" applyAlignment="1">
      <alignment vertical="center"/>
    </xf>
    <xf numFmtId="3" fontId="0" fillId="0" borderId="0" xfId="0" applyNumberFormat="1" applyAlignment="1">
      <alignment horizontal="right" vertical="center" indent="1"/>
    </xf>
    <xf numFmtId="0" fontId="0" fillId="0" borderId="14" xfId="0" applyBorder="1" applyAlignment="1">
      <alignment vertical="center"/>
    </xf>
    <xf numFmtId="1" fontId="0" fillId="0" borderId="14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0" fontId="16" fillId="0" borderId="17" xfId="0" applyFont="1" applyBorder="1" applyAlignment="1">
      <alignment vertical="center"/>
    </xf>
    <xf numFmtId="1" fontId="0" fillId="0" borderId="17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0" fontId="0" fillId="0" borderId="17" xfId="0" applyBorder="1" applyAlignment="1">
      <alignment horizontal="left" vertical="center" indent="1"/>
    </xf>
    <xf numFmtId="3" fontId="0" fillId="0" borderId="17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0" fontId="16" fillId="0" borderId="17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3" fontId="16" fillId="0" borderId="14" xfId="0" applyNumberFormat="1" applyFont="1" applyBorder="1" applyAlignment="1">
      <alignment horizontal="center" vertical="center"/>
    </xf>
    <xf numFmtId="3" fontId="16" fillId="0" borderId="16" xfId="0" applyNumberFormat="1" applyFont="1" applyBorder="1" applyAlignment="1">
      <alignment horizontal="center" vertical="center"/>
    </xf>
    <xf numFmtId="3" fontId="16" fillId="0" borderId="15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16" fillId="0" borderId="19" xfId="0" applyFont="1" applyBorder="1" applyAlignment="1">
      <alignment vertical="center"/>
    </xf>
    <xf numFmtId="1" fontId="0" fillId="0" borderId="19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1" fillId="0" borderId="14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9" fontId="22" fillId="0" borderId="11" xfId="0" quotePrefix="1" applyNumberFormat="1" applyFont="1" applyBorder="1" applyAlignment="1">
      <alignment horizontal="center" vertical="center" wrapText="1"/>
    </xf>
    <xf numFmtId="9" fontId="22" fillId="0" borderId="13" xfId="0" quotePrefix="1" applyNumberFormat="1" applyFont="1" applyBorder="1" applyAlignment="1">
      <alignment horizontal="center" vertical="center" wrapText="1"/>
    </xf>
    <xf numFmtId="0" fontId="25" fillId="0" borderId="0" xfId="0" applyFont="1"/>
  </cellXfs>
  <cellStyles count="44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7" xfId="43" xr:uid="{00000000-0005-0000-0000-00001F000000}"/>
    <cellStyle name="Note" xfId="15" builtinId="10" customBuiltin="1"/>
    <cellStyle name="Pourcentage" xfId="42" builtinId="5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900"/>
              <a:t>Emissions par vecteur (Mt)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'figures 2030'!$I$3</c:f>
              <c:strCache>
                <c:ptCount val="1"/>
                <c:pt idx="0">
                  <c:v>Emissions du gaz (MtCO2)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2030'!$J$3:$V$3</c:f>
              <c:numCache>
                <c:formatCode>0.00</c:formatCode>
                <c:ptCount val="13"/>
                <c:pt idx="0">
                  <c:v>29.283000000000001</c:v>
                </c:pt>
                <c:pt idx="1">
                  <c:v>28.367000000000001</c:v>
                </c:pt>
                <c:pt idx="2">
                  <c:v>27.562000000000001</c:v>
                </c:pt>
                <c:pt idx="3">
                  <c:v>26.173999999999999</c:v>
                </c:pt>
                <c:pt idx="4">
                  <c:v>25.097999999999999</c:v>
                </c:pt>
                <c:pt idx="5">
                  <c:v>24.266999999999999</c:v>
                </c:pt>
                <c:pt idx="6">
                  <c:v>23.228000000000002</c:v>
                </c:pt>
                <c:pt idx="7">
                  <c:v>21.31</c:v>
                </c:pt>
                <c:pt idx="8">
                  <c:v>19.366</c:v>
                </c:pt>
                <c:pt idx="9">
                  <c:v>17.498999999999999</c:v>
                </c:pt>
                <c:pt idx="10">
                  <c:v>15.872</c:v>
                </c:pt>
                <c:pt idx="11">
                  <c:v>14.333</c:v>
                </c:pt>
                <c:pt idx="12">
                  <c:v>12.897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D-44C3-84D5-240A4C475232}"/>
            </c:ext>
          </c:extLst>
        </c:ser>
        <c:ser>
          <c:idx val="1"/>
          <c:order val="1"/>
          <c:tx>
            <c:strRef>
              <c:f>'figures 2030'!$I$4</c:f>
              <c:strCache>
                <c:ptCount val="1"/>
                <c:pt idx="0">
                  <c:v>Emissions du fioul (MtCO2)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2030'!$J$4:$V$4</c:f>
              <c:numCache>
                <c:formatCode>0.00</c:formatCode>
                <c:ptCount val="13"/>
                <c:pt idx="0">
                  <c:v>12.96</c:v>
                </c:pt>
                <c:pt idx="1">
                  <c:v>12.292999999999999</c:v>
                </c:pt>
                <c:pt idx="2">
                  <c:v>11.696999999999999</c:v>
                </c:pt>
                <c:pt idx="3">
                  <c:v>10.85</c:v>
                </c:pt>
                <c:pt idx="4">
                  <c:v>9.6950000000000003</c:v>
                </c:pt>
                <c:pt idx="5">
                  <c:v>7.6849999999999996</c:v>
                </c:pt>
                <c:pt idx="6">
                  <c:v>6.0910000000000002</c:v>
                </c:pt>
                <c:pt idx="7">
                  <c:v>4.8460000000000001</c:v>
                </c:pt>
                <c:pt idx="8">
                  <c:v>3.9540000000000002</c:v>
                </c:pt>
                <c:pt idx="9">
                  <c:v>3.2589999999999999</c:v>
                </c:pt>
                <c:pt idx="10">
                  <c:v>2.7109999999999999</c:v>
                </c:pt>
                <c:pt idx="11">
                  <c:v>2.5139999999999998</c:v>
                </c:pt>
                <c:pt idx="12">
                  <c:v>2.3260000000000001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D-44C3-84D5-240A4C475232}"/>
            </c:ext>
          </c:extLst>
        </c:ser>
        <c:ser>
          <c:idx val="2"/>
          <c:order val="2"/>
          <c:tx>
            <c:strRef>
              <c:f>'figures 2030'!$I$5</c:f>
              <c:strCache>
                <c:ptCount val="1"/>
                <c:pt idx="0">
                  <c:v>Emissions de l'électricité (MtCO2)</c:v>
                </c:pt>
              </c:strCache>
            </c:strRef>
          </c:tx>
          <c:spPr>
            <a:pattFill prst="pct20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2030'!$J$5:$V$5</c:f>
              <c:numCache>
                <c:formatCode>0.00</c:formatCode>
                <c:ptCount val="13"/>
                <c:pt idx="0">
                  <c:v>3.24</c:v>
                </c:pt>
                <c:pt idx="1">
                  <c:v>3.2250000000000001</c:v>
                </c:pt>
                <c:pt idx="2">
                  <c:v>3.2170000000000001</c:v>
                </c:pt>
                <c:pt idx="3">
                  <c:v>3.2</c:v>
                </c:pt>
                <c:pt idx="4">
                  <c:v>3.2050000000000001</c:v>
                </c:pt>
                <c:pt idx="5">
                  <c:v>3.2850000000000001</c:v>
                </c:pt>
                <c:pt idx="6">
                  <c:v>3.3410000000000002</c:v>
                </c:pt>
                <c:pt idx="7">
                  <c:v>3.4630000000000001</c:v>
                </c:pt>
                <c:pt idx="8">
                  <c:v>3.5659999999999998</c:v>
                </c:pt>
                <c:pt idx="9">
                  <c:v>3.649</c:v>
                </c:pt>
                <c:pt idx="10">
                  <c:v>3.7109999999999999</c:v>
                </c:pt>
                <c:pt idx="11">
                  <c:v>3.74</c:v>
                </c:pt>
                <c:pt idx="12">
                  <c:v>3.7610000000000001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D-44C3-84D5-240A4C475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870496"/>
        <c:axId val="2080872992"/>
      </c:areaChart>
      <c:catAx>
        <c:axId val="208087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0872992"/>
        <c:crosses val="autoZero"/>
        <c:auto val="1"/>
        <c:lblAlgn val="ctr"/>
        <c:lblOffset val="100"/>
        <c:noMultiLvlLbl val="0"/>
      </c:catAx>
      <c:valAx>
        <c:axId val="20808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087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1950986442445435E-3"/>
          <c:y val="0.83011764584701997"/>
          <c:w val="0.98858465379420279"/>
          <c:h val="0.14571456437496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Investissement total et part des aides </a:t>
            </a:r>
          </a:p>
          <a:p>
            <a:pPr>
              <a:defRPr/>
            </a:pPr>
            <a:r>
              <a:rPr lang="fr-FR"/>
              <a:t>(milliards d'euros)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7338019835689512E-2"/>
          <c:y val="0.16283717486440769"/>
          <c:w val="0.86344074535288518"/>
          <c:h val="0.67705911227879889"/>
        </c:manualLayout>
      </c:layout>
      <c:areaChart>
        <c:grouping val="standard"/>
        <c:varyColors val="0"/>
        <c:ser>
          <c:idx val="0"/>
          <c:order val="0"/>
          <c:tx>
            <c:strRef>
              <c:f>'figures 2030'!$I$79</c:f>
              <c:strCache>
                <c:ptCount val="1"/>
                <c:pt idx="0">
                  <c:v>Investissement total (milliards)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'figures 2030'!$N$1:$V$1</c:f>
              <c:numCache>
                <c:formatCode>General</c:formatCode>
                <c:ptCount val="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</c:numCache>
            </c:numRef>
          </c:cat>
          <c:val>
            <c:numRef>
              <c:f>'figures 2030'!$N$86:$V$86</c:f>
              <c:numCache>
                <c:formatCode>0.00</c:formatCode>
                <c:ptCount val="9"/>
                <c:pt idx="0" formatCode="General">
                  <c:v>17</c:v>
                </c:pt>
                <c:pt idx="1">
                  <c:v>19</c:v>
                </c:pt>
                <c:pt idx="2">
                  <c:v>27.018999999999998</c:v>
                </c:pt>
                <c:pt idx="3">
                  <c:v>29.709</c:v>
                </c:pt>
                <c:pt idx="4">
                  <c:v>27.751999999999999</c:v>
                </c:pt>
                <c:pt idx="5">
                  <c:v>26.338000000000001</c:v>
                </c:pt>
                <c:pt idx="6">
                  <c:v>26.041</c:v>
                </c:pt>
                <c:pt idx="7">
                  <c:v>23.202000000000002</c:v>
                </c:pt>
                <c:pt idx="8">
                  <c:v>23.495000000000001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C-4DC4-944A-5BEEB8276320}"/>
            </c:ext>
          </c:extLst>
        </c:ser>
        <c:ser>
          <c:idx val="1"/>
          <c:order val="1"/>
          <c:tx>
            <c:strRef>
              <c:f>'figures 2030'!$I$82</c:f>
              <c:strCache>
                <c:ptCount val="1"/>
                <c:pt idx="0">
                  <c:v>Soutien total (milliards)</c:v>
                </c:pt>
              </c:strCache>
            </c:strRef>
          </c:tx>
          <c:spPr>
            <a:pattFill prst="wdUpDiag">
              <a:fgClr>
                <a:schemeClr val="accent4"/>
              </a:fgClr>
              <a:bgClr>
                <a:schemeClr val="accent1"/>
              </a:bgClr>
            </a:pattFill>
            <a:ln>
              <a:noFill/>
            </a:ln>
            <a:effectLst/>
          </c:spPr>
          <c:cat>
            <c:numRef>
              <c:f>'figures 2030'!$N$1:$V$1</c:f>
              <c:numCache>
                <c:formatCode>General</c:formatCode>
                <c:ptCount val="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</c:numCache>
            </c:numRef>
          </c:cat>
          <c:val>
            <c:numRef>
              <c:f>'figures 2030'!$N$87:$V$87</c:f>
              <c:numCache>
                <c:formatCode>0.00</c:formatCode>
                <c:ptCount val="9"/>
                <c:pt idx="0" formatCode="General">
                  <c:v>5.5</c:v>
                </c:pt>
                <c:pt idx="1">
                  <c:v>6</c:v>
                </c:pt>
                <c:pt idx="2">
                  <c:v>9.5689999999999991</c:v>
                </c:pt>
                <c:pt idx="3">
                  <c:v>10.724</c:v>
                </c:pt>
                <c:pt idx="4">
                  <c:v>9.863999999999999</c:v>
                </c:pt>
                <c:pt idx="5">
                  <c:v>9.2340000000000018</c:v>
                </c:pt>
                <c:pt idx="6">
                  <c:v>9.0960000000000001</c:v>
                </c:pt>
                <c:pt idx="7">
                  <c:v>8.0280000000000005</c:v>
                </c:pt>
                <c:pt idx="8">
                  <c:v>8.4219999999999988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7C-4DC4-944A-5BEEB8276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996336"/>
        <c:axId val="2022996752"/>
      </c:areaChart>
      <c:catAx>
        <c:axId val="202299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996752"/>
        <c:crosses val="autoZero"/>
        <c:auto val="1"/>
        <c:lblAlgn val="ctr"/>
        <c:lblOffset val="100"/>
        <c:noMultiLvlLbl val="0"/>
      </c:catAx>
      <c:valAx>
        <c:axId val="20229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99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900"/>
              <a:t>Emissions par vecteur (Mt)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475750313819473E-2"/>
          <c:y val="9.8521587822189949E-2"/>
          <c:w val="0.87612552778728747"/>
          <c:h val="0.69942991625251927"/>
        </c:manualLayout>
      </c:layout>
      <c:areaChart>
        <c:grouping val="stacked"/>
        <c:varyColors val="0"/>
        <c:ser>
          <c:idx val="0"/>
          <c:order val="0"/>
          <c:tx>
            <c:strRef>
              <c:f>figures!$H$15</c:f>
              <c:strCache>
                <c:ptCount val="1"/>
                <c:pt idx="0">
                  <c:v>Emissions du gaz (MtCO2)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figures!$J$1:$AP$1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figures!$J$15:$AP$15</c:f>
              <c:numCache>
                <c:formatCode>0.0</c:formatCode>
                <c:ptCount val="33"/>
                <c:pt idx="0">
                  <c:v>29.283000000000001</c:v>
                </c:pt>
                <c:pt idx="1">
                  <c:v>28.367000000000001</c:v>
                </c:pt>
                <c:pt idx="2">
                  <c:v>27.562000000000001</c:v>
                </c:pt>
                <c:pt idx="3">
                  <c:v>25.91226</c:v>
                </c:pt>
                <c:pt idx="4">
                  <c:v>24.596039999999999</c:v>
                </c:pt>
                <c:pt idx="5">
                  <c:v>23.538989999999998</c:v>
                </c:pt>
                <c:pt idx="6">
                  <c:v>22.075891200000001</c:v>
                </c:pt>
                <c:pt idx="7">
                  <c:v>19.839609999999997</c:v>
                </c:pt>
                <c:pt idx="8">
                  <c:v>17.657918799999997</c:v>
                </c:pt>
                <c:pt idx="9">
                  <c:v>15.6231072</c:v>
                </c:pt>
                <c:pt idx="10">
                  <c:v>13.872128</c:v>
                </c:pt>
                <c:pt idx="11">
                  <c:v>12.327813299999999</c:v>
                </c:pt>
                <c:pt idx="12">
                  <c:v>10.914731100000001</c:v>
                </c:pt>
                <c:pt idx="13">
                  <c:v>10.169860500000002</c:v>
                </c:pt>
                <c:pt idx="14">
                  <c:v>9.3975551999999993</c:v>
                </c:pt>
                <c:pt idx="15">
                  <c:v>8.5993758000000007</c:v>
                </c:pt>
                <c:pt idx="16">
                  <c:v>7.9143926400000018</c:v>
                </c:pt>
                <c:pt idx="17">
                  <c:v>7.2647982000000004</c:v>
                </c:pt>
                <c:pt idx="18">
                  <c:v>6.5000496000000005</c:v>
                </c:pt>
                <c:pt idx="19">
                  <c:v>5.8024863600000005</c:v>
                </c:pt>
                <c:pt idx="20">
                  <c:v>5.1146186399999998</c:v>
                </c:pt>
                <c:pt idx="21">
                  <c:v>4.5664520850000008</c:v>
                </c:pt>
                <c:pt idx="22">
                  <c:v>4.0725917999999997</c:v>
                </c:pt>
                <c:pt idx="23">
                  <c:v>3.6256266900000003</c:v>
                </c:pt>
                <c:pt idx="24">
                  <c:v>3.2197795199999999</c:v>
                </c:pt>
                <c:pt idx="25">
                  <c:v>2.8223770050000003</c:v>
                </c:pt>
                <c:pt idx="26">
                  <c:v>2.469721185</c:v>
                </c:pt>
                <c:pt idx="27">
                  <c:v>2.1595006125</c:v>
                </c:pt>
                <c:pt idx="28">
                  <c:v>1.66612494</c:v>
                </c:pt>
                <c:pt idx="29">
                  <c:v>1.20801402</c:v>
                </c:pt>
                <c:pt idx="30">
                  <c:v>0.77425026000000008</c:v>
                </c:pt>
                <c:pt idx="31">
                  <c:v>0.37524036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A-4C11-9916-BF345FE94A6F}"/>
            </c:ext>
          </c:extLst>
        </c:ser>
        <c:ser>
          <c:idx val="1"/>
          <c:order val="1"/>
          <c:tx>
            <c:strRef>
              <c:f>figures!$H$16</c:f>
              <c:strCache>
                <c:ptCount val="1"/>
                <c:pt idx="0">
                  <c:v>Emissions du fioul (MtCO2)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figures!$J$1:$AP$1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figures!$J$16:$AP$16</c:f>
              <c:numCache>
                <c:formatCode>0.0</c:formatCode>
                <c:ptCount val="33"/>
                <c:pt idx="0">
                  <c:v>12.96</c:v>
                </c:pt>
                <c:pt idx="1">
                  <c:v>12.292999999999999</c:v>
                </c:pt>
                <c:pt idx="2">
                  <c:v>11.696999999999999</c:v>
                </c:pt>
                <c:pt idx="3">
                  <c:v>10.7415</c:v>
                </c:pt>
                <c:pt idx="4">
                  <c:v>9.501100000000001</c:v>
                </c:pt>
                <c:pt idx="5">
                  <c:v>7.4544499999999996</c:v>
                </c:pt>
                <c:pt idx="6">
                  <c:v>5.7888864</c:v>
                </c:pt>
                <c:pt idx="7">
                  <c:v>4.5116259999999997</c:v>
                </c:pt>
                <c:pt idx="8">
                  <c:v>3.6052572000000001</c:v>
                </c:pt>
                <c:pt idx="9">
                  <c:v>2.9096351999999999</c:v>
                </c:pt>
                <c:pt idx="10">
                  <c:v>2.3694139999999999</c:v>
                </c:pt>
                <c:pt idx="11">
                  <c:v>2.1622914</c:v>
                </c:pt>
                <c:pt idx="12">
                  <c:v>1.9684938000000001</c:v>
                </c:pt>
                <c:pt idx="13">
                  <c:v>1.8710203500000002</c:v>
                </c:pt>
                <c:pt idx="14">
                  <c:v>1.7495271000000001</c:v>
                </c:pt>
                <c:pt idx="15">
                  <c:v>1.6218554550000002</c:v>
                </c:pt>
                <c:pt idx="16">
                  <c:v>1.5205436400000001</c:v>
                </c:pt>
                <c:pt idx="17">
                  <c:v>1.4133438000000003</c:v>
                </c:pt>
                <c:pt idx="18">
                  <c:v>1.3291872</c:v>
                </c:pt>
                <c:pt idx="19">
                  <c:v>1.2525796800000002</c:v>
                </c:pt>
                <c:pt idx="20">
                  <c:v>1.16843958</c:v>
                </c:pt>
                <c:pt idx="21">
                  <c:v>1.1067287399999999</c:v>
                </c:pt>
                <c:pt idx="22">
                  <c:v>1.0476018</c:v>
                </c:pt>
                <c:pt idx="23">
                  <c:v>0.99343124999999999</c:v>
                </c:pt>
                <c:pt idx="24">
                  <c:v>0.94340016000000004</c:v>
                </c:pt>
                <c:pt idx="25">
                  <c:v>0.89907322500000009</c:v>
                </c:pt>
                <c:pt idx="26">
                  <c:v>0.85390551000000003</c:v>
                </c:pt>
                <c:pt idx="27">
                  <c:v>0.81717198749999997</c:v>
                </c:pt>
                <c:pt idx="28">
                  <c:v>0.78212261999999999</c:v>
                </c:pt>
                <c:pt idx="29">
                  <c:v>0.7503144075</c:v>
                </c:pt>
                <c:pt idx="30">
                  <c:v>0.71755992000000013</c:v>
                </c:pt>
                <c:pt idx="31">
                  <c:v>0.69078339</c:v>
                </c:pt>
                <c:pt idx="32">
                  <c:v>0.66641400000000006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2A-4C11-9916-BF345FE94A6F}"/>
            </c:ext>
          </c:extLst>
        </c:ser>
        <c:ser>
          <c:idx val="2"/>
          <c:order val="2"/>
          <c:tx>
            <c:strRef>
              <c:f>figures!$H$17</c:f>
              <c:strCache>
                <c:ptCount val="1"/>
                <c:pt idx="0">
                  <c:v>Emissions de l'électricité (MtCO2)</c:v>
                </c:pt>
              </c:strCache>
            </c:strRef>
          </c:tx>
          <c:spPr>
            <a:pattFill prst="pct20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cat>
            <c:numRef>
              <c:f>figures!$J$1:$AP$1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figures!$J$17:$AP$17</c:f>
              <c:numCache>
                <c:formatCode>0.0</c:formatCode>
                <c:ptCount val="33"/>
                <c:pt idx="0">
                  <c:v>3.24</c:v>
                </c:pt>
                <c:pt idx="1">
                  <c:v>3.2250000000000001</c:v>
                </c:pt>
                <c:pt idx="2">
                  <c:v>3.2170000000000001</c:v>
                </c:pt>
                <c:pt idx="3">
                  <c:v>3.1680000000000001</c:v>
                </c:pt>
                <c:pt idx="4">
                  <c:v>3.1408999999999998</c:v>
                </c:pt>
                <c:pt idx="5">
                  <c:v>3.1864500000000002</c:v>
                </c:pt>
                <c:pt idx="6">
                  <c:v>3.1752864000000001</c:v>
                </c:pt>
                <c:pt idx="7">
                  <c:v>3.2240530000000001</c:v>
                </c:pt>
                <c:pt idx="8">
                  <c:v>3.2514787999999997</c:v>
                </c:pt>
                <c:pt idx="9">
                  <c:v>3.2578272000000004</c:v>
                </c:pt>
                <c:pt idx="10">
                  <c:v>3.243414</c:v>
                </c:pt>
                <c:pt idx="11">
                  <c:v>3.216774</c:v>
                </c:pt>
                <c:pt idx="12">
                  <c:v>3.1829343000000003</c:v>
                </c:pt>
                <c:pt idx="13">
                  <c:v>3.1579213500000005</c:v>
                </c:pt>
                <c:pt idx="14">
                  <c:v>3.1644999000000005</c:v>
                </c:pt>
                <c:pt idx="15">
                  <c:v>3.1333357799999999</c:v>
                </c:pt>
                <c:pt idx="16">
                  <c:v>3.1299021600000003</c:v>
                </c:pt>
                <c:pt idx="17">
                  <c:v>3.0897108000000002</c:v>
                </c:pt>
                <c:pt idx="18">
                  <c:v>3.0830659200000001</c:v>
                </c:pt>
                <c:pt idx="19">
                  <c:v>3.0707622000000003</c:v>
                </c:pt>
                <c:pt idx="20">
                  <c:v>3.02133078</c:v>
                </c:pt>
                <c:pt idx="21">
                  <c:v>3.0068257050000002</c:v>
                </c:pt>
                <c:pt idx="22">
                  <c:v>2.9835954000000005</c:v>
                </c:pt>
                <c:pt idx="23">
                  <c:v>2.9596303800000001</c:v>
                </c:pt>
                <c:pt idx="24">
                  <c:v>2.9349345599999999</c:v>
                </c:pt>
                <c:pt idx="25">
                  <c:v>2.9103039900000001</c:v>
                </c:pt>
                <c:pt idx="26">
                  <c:v>2.86836768</c:v>
                </c:pt>
                <c:pt idx="27">
                  <c:v>2.8432247250000002</c:v>
                </c:pt>
                <c:pt idx="28">
                  <c:v>2.8173655500000003</c:v>
                </c:pt>
                <c:pt idx="29">
                  <c:v>2.7907940475000004</c:v>
                </c:pt>
                <c:pt idx="30">
                  <c:v>2.7475400400000001</c:v>
                </c:pt>
                <c:pt idx="31">
                  <c:v>2.71894203</c:v>
                </c:pt>
                <c:pt idx="32">
                  <c:v>2.6958420000000003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2A-4C11-9916-BF345FE94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870496"/>
        <c:axId val="2080872992"/>
      </c:areaChart>
      <c:catAx>
        <c:axId val="208087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0872992"/>
        <c:crosses val="autoZero"/>
        <c:auto val="1"/>
        <c:lblAlgn val="ctr"/>
        <c:lblOffset val="100"/>
        <c:noMultiLvlLbl val="0"/>
      </c:catAx>
      <c:valAx>
        <c:axId val="20808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087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1950986442445435E-3"/>
          <c:y val="0.887351251204887"/>
          <c:w val="0.98858465379420279"/>
          <c:h val="8.84809033211071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900"/>
              <a:t>Evolution du parc en DPE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6"/>
          <c:order val="0"/>
          <c:tx>
            <c:strRef>
              <c:f>figures!$I$29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figures!$J$1:$AP$1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figures!$J$29:$AP$29</c:f>
              <c:numCache>
                <c:formatCode>0.0</c:formatCode>
                <c:ptCount val="33"/>
                <c:pt idx="0">
                  <c:v>1.5389999999999999</c:v>
                </c:pt>
                <c:pt idx="1">
                  <c:v>1.4019999999999999</c:v>
                </c:pt>
                <c:pt idx="2">
                  <c:v>1.2849999999999999</c:v>
                </c:pt>
                <c:pt idx="3">
                  <c:v>1.153</c:v>
                </c:pt>
                <c:pt idx="4">
                  <c:v>0.98299999999999998</c:v>
                </c:pt>
                <c:pt idx="5">
                  <c:v>0.83599999999999997</c:v>
                </c:pt>
                <c:pt idx="6">
                  <c:v>0.68400000000000005</c:v>
                </c:pt>
                <c:pt idx="7">
                  <c:v>0.56699999999999995</c:v>
                </c:pt>
                <c:pt idx="8">
                  <c:v>0.48299999999999998</c:v>
                </c:pt>
                <c:pt idx="9">
                  <c:v>0.41899999999999998</c:v>
                </c:pt>
                <c:pt idx="10">
                  <c:v>0.36699999999999999</c:v>
                </c:pt>
                <c:pt idx="11">
                  <c:v>0.32300000000000001</c:v>
                </c:pt>
                <c:pt idx="12">
                  <c:v>0.28499999999999998</c:v>
                </c:pt>
                <c:pt idx="13">
                  <c:v>0.255</c:v>
                </c:pt>
                <c:pt idx="14">
                  <c:v>0.22900000000000001</c:v>
                </c:pt>
                <c:pt idx="15">
                  <c:v>0.20699999999999999</c:v>
                </c:pt>
                <c:pt idx="16">
                  <c:v>0.188</c:v>
                </c:pt>
                <c:pt idx="17">
                  <c:v>0.17199999999999999</c:v>
                </c:pt>
                <c:pt idx="18">
                  <c:v>0.158</c:v>
                </c:pt>
                <c:pt idx="19">
                  <c:v>0.14599999999999999</c:v>
                </c:pt>
                <c:pt idx="20">
                  <c:v>0.13600000000000001</c:v>
                </c:pt>
                <c:pt idx="21">
                  <c:v>0.127</c:v>
                </c:pt>
                <c:pt idx="22">
                  <c:v>0.11899999999999999</c:v>
                </c:pt>
                <c:pt idx="23">
                  <c:v>0.112</c:v>
                </c:pt>
                <c:pt idx="24">
                  <c:v>0.106</c:v>
                </c:pt>
                <c:pt idx="25">
                  <c:v>0.1</c:v>
                </c:pt>
                <c:pt idx="26">
                  <c:v>9.5000000000000001E-2</c:v>
                </c:pt>
                <c:pt idx="27">
                  <c:v>9.0999999999999998E-2</c:v>
                </c:pt>
                <c:pt idx="28">
                  <c:v>8.6999999999999994E-2</c:v>
                </c:pt>
                <c:pt idx="29">
                  <c:v>8.4000000000000005E-2</c:v>
                </c:pt>
                <c:pt idx="30">
                  <c:v>8.1000000000000003E-2</c:v>
                </c:pt>
                <c:pt idx="31">
                  <c:v>7.8E-2</c:v>
                </c:pt>
                <c:pt idx="32">
                  <c:v>7.8E-2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E-4B21-AE6E-4CB205A3B761}"/>
            </c:ext>
          </c:extLst>
        </c:ser>
        <c:ser>
          <c:idx val="5"/>
          <c:order val="1"/>
          <c:tx>
            <c:strRef>
              <c:f>figures!$I$28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figures!$J$1:$AP$1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figures!$J$28:$AP$28</c:f>
              <c:numCache>
                <c:formatCode>0.0</c:formatCode>
                <c:ptCount val="33"/>
                <c:pt idx="0">
                  <c:v>2.738</c:v>
                </c:pt>
                <c:pt idx="1">
                  <c:v>2.68</c:v>
                </c:pt>
                <c:pt idx="2">
                  <c:v>2.6139999999999999</c:v>
                </c:pt>
                <c:pt idx="3">
                  <c:v>2.5179999999999998</c:v>
                </c:pt>
                <c:pt idx="4">
                  <c:v>2.4089999999999998</c:v>
                </c:pt>
                <c:pt idx="5">
                  <c:v>2.2869999999999999</c:v>
                </c:pt>
                <c:pt idx="6">
                  <c:v>2.16</c:v>
                </c:pt>
                <c:pt idx="7">
                  <c:v>1.925</c:v>
                </c:pt>
                <c:pt idx="8">
                  <c:v>1.706</c:v>
                </c:pt>
                <c:pt idx="9">
                  <c:v>1.498</c:v>
                </c:pt>
                <c:pt idx="10">
                  <c:v>1.3009999999999999</c:v>
                </c:pt>
                <c:pt idx="11">
                  <c:v>1.1619999999999999</c:v>
                </c:pt>
                <c:pt idx="12">
                  <c:v>1.0329999999999999</c:v>
                </c:pt>
                <c:pt idx="13">
                  <c:v>0.92700000000000005</c:v>
                </c:pt>
                <c:pt idx="14">
                  <c:v>0.83399999999999996</c:v>
                </c:pt>
                <c:pt idx="15">
                  <c:v>0.752</c:v>
                </c:pt>
                <c:pt idx="16">
                  <c:v>0.67900000000000005</c:v>
                </c:pt>
                <c:pt idx="17">
                  <c:v>0.61499999999999999</c:v>
                </c:pt>
                <c:pt idx="18">
                  <c:v>0.55700000000000005</c:v>
                </c:pt>
                <c:pt idx="19">
                  <c:v>0.505</c:v>
                </c:pt>
                <c:pt idx="20">
                  <c:v>0.45800000000000002</c:v>
                </c:pt>
                <c:pt idx="21">
                  <c:v>0.41599999999999998</c:v>
                </c:pt>
                <c:pt idx="22">
                  <c:v>0.377</c:v>
                </c:pt>
                <c:pt idx="23">
                  <c:v>0.34300000000000003</c:v>
                </c:pt>
                <c:pt idx="24">
                  <c:v>0.311</c:v>
                </c:pt>
                <c:pt idx="25">
                  <c:v>0.28100000000000003</c:v>
                </c:pt>
                <c:pt idx="26">
                  <c:v>0.254</c:v>
                </c:pt>
                <c:pt idx="27">
                  <c:v>0.23</c:v>
                </c:pt>
                <c:pt idx="28">
                  <c:v>0.20699999999999999</c:v>
                </c:pt>
                <c:pt idx="29">
                  <c:v>0.185</c:v>
                </c:pt>
                <c:pt idx="30">
                  <c:v>0.16600000000000001</c:v>
                </c:pt>
                <c:pt idx="31">
                  <c:v>0.14699999999999999</c:v>
                </c:pt>
                <c:pt idx="32">
                  <c:v>0.14699999999999999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7E-4B21-AE6E-4CB205A3B761}"/>
            </c:ext>
          </c:extLst>
        </c:ser>
        <c:ser>
          <c:idx val="4"/>
          <c:order val="2"/>
          <c:tx>
            <c:strRef>
              <c:f>figures!$I$27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figures!$J$1:$AP$1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figures!$J$27:$AP$27</c:f>
              <c:numCache>
                <c:formatCode>0.0</c:formatCode>
                <c:ptCount val="33"/>
                <c:pt idx="0">
                  <c:v>7.13</c:v>
                </c:pt>
                <c:pt idx="1">
                  <c:v>6.8940000000000001</c:v>
                </c:pt>
                <c:pt idx="2">
                  <c:v>6.6630000000000003</c:v>
                </c:pt>
                <c:pt idx="3">
                  <c:v>6.423</c:v>
                </c:pt>
                <c:pt idx="4">
                  <c:v>6.1630000000000003</c:v>
                </c:pt>
                <c:pt idx="5">
                  <c:v>5.85</c:v>
                </c:pt>
                <c:pt idx="6">
                  <c:v>5.5510000000000002</c:v>
                </c:pt>
                <c:pt idx="7">
                  <c:v>5.202</c:v>
                </c:pt>
                <c:pt idx="8">
                  <c:v>4.8609999999999998</c:v>
                </c:pt>
                <c:pt idx="9">
                  <c:v>4.5339999999999998</c:v>
                </c:pt>
                <c:pt idx="10">
                  <c:v>4.1970000000000001</c:v>
                </c:pt>
                <c:pt idx="11">
                  <c:v>3.875</c:v>
                </c:pt>
                <c:pt idx="12">
                  <c:v>3.5550000000000002</c:v>
                </c:pt>
                <c:pt idx="13">
                  <c:v>3.137</c:v>
                </c:pt>
                <c:pt idx="14">
                  <c:v>2.7469999999999999</c:v>
                </c:pt>
                <c:pt idx="15">
                  <c:v>2.3929999999999998</c:v>
                </c:pt>
                <c:pt idx="16">
                  <c:v>2.093</c:v>
                </c:pt>
                <c:pt idx="17">
                  <c:v>1.859</c:v>
                </c:pt>
                <c:pt idx="18">
                  <c:v>1.6519999999999999</c:v>
                </c:pt>
                <c:pt idx="19">
                  <c:v>1.47</c:v>
                </c:pt>
                <c:pt idx="20">
                  <c:v>1.3089999999999999</c:v>
                </c:pt>
                <c:pt idx="21">
                  <c:v>1.167</c:v>
                </c:pt>
                <c:pt idx="22">
                  <c:v>1.0409999999999999</c:v>
                </c:pt>
                <c:pt idx="23">
                  <c:v>0.92900000000000005</c:v>
                </c:pt>
                <c:pt idx="24">
                  <c:v>0.83</c:v>
                </c:pt>
                <c:pt idx="25">
                  <c:v>0.74199999999999999</c:v>
                </c:pt>
                <c:pt idx="26">
                  <c:v>0.66300000000000003</c:v>
                </c:pt>
                <c:pt idx="27">
                  <c:v>0.59299999999999997</c:v>
                </c:pt>
                <c:pt idx="28">
                  <c:v>0.53100000000000003</c:v>
                </c:pt>
                <c:pt idx="29">
                  <c:v>0.47499999999999998</c:v>
                </c:pt>
                <c:pt idx="30">
                  <c:v>0.42599999999999999</c:v>
                </c:pt>
                <c:pt idx="31">
                  <c:v>0.38100000000000001</c:v>
                </c:pt>
                <c:pt idx="32">
                  <c:v>0.379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7E-4B21-AE6E-4CB205A3B761}"/>
            </c:ext>
          </c:extLst>
        </c:ser>
        <c:ser>
          <c:idx val="3"/>
          <c:order val="3"/>
          <c:tx>
            <c:strRef>
              <c:f>figures!$I$26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figures!$J$1:$AP$1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figures!$J$26:$AP$26</c:f>
              <c:numCache>
                <c:formatCode>0.0</c:formatCode>
                <c:ptCount val="33"/>
                <c:pt idx="0">
                  <c:v>9.6289999999999996</c:v>
                </c:pt>
                <c:pt idx="1">
                  <c:v>9.6189999999999998</c:v>
                </c:pt>
                <c:pt idx="2">
                  <c:v>9.5990000000000002</c:v>
                </c:pt>
                <c:pt idx="3">
                  <c:v>9.5860000000000003</c:v>
                </c:pt>
                <c:pt idx="4">
                  <c:v>9.5709999999999997</c:v>
                </c:pt>
                <c:pt idx="5">
                  <c:v>9.5150000000000006</c:v>
                </c:pt>
                <c:pt idx="6">
                  <c:v>9.4429999999999996</c:v>
                </c:pt>
                <c:pt idx="7">
                  <c:v>9.3569999999999993</c:v>
                </c:pt>
                <c:pt idx="8">
                  <c:v>9.2379999999999995</c:v>
                </c:pt>
                <c:pt idx="9">
                  <c:v>9.0950000000000006</c:v>
                </c:pt>
                <c:pt idx="10">
                  <c:v>8.9380000000000006</c:v>
                </c:pt>
                <c:pt idx="11">
                  <c:v>8.7789999999999999</c:v>
                </c:pt>
                <c:pt idx="12">
                  <c:v>8.6029999999999998</c:v>
                </c:pt>
                <c:pt idx="13">
                  <c:v>8.5069999999999997</c:v>
                </c:pt>
                <c:pt idx="14">
                  <c:v>8.3829999999999991</c:v>
                </c:pt>
                <c:pt idx="15">
                  <c:v>8.2189999999999994</c:v>
                </c:pt>
                <c:pt idx="16">
                  <c:v>7.9370000000000003</c:v>
                </c:pt>
                <c:pt idx="17">
                  <c:v>7.6020000000000003</c:v>
                </c:pt>
                <c:pt idx="18">
                  <c:v>7.2629999999999999</c:v>
                </c:pt>
                <c:pt idx="19">
                  <c:v>6.7389999999999999</c:v>
                </c:pt>
                <c:pt idx="20">
                  <c:v>6.1950000000000003</c:v>
                </c:pt>
                <c:pt idx="21">
                  <c:v>5.8040000000000003</c:v>
                </c:pt>
                <c:pt idx="22">
                  <c:v>5.4580000000000002</c:v>
                </c:pt>
                <c:pt idx="23">
                  <c:v>5.133</c:v>
                </c:pt>
                <c:pt idx="24">
                  <c:v>4.8280000000000003</c:v>
                </c:pt>
                <c:pt idx="25">
                  <c:v>4.5419999999999998</c:v>
                </c:pt>
                <c:pt idx="26">
                  <c:v>4.2729999999999997</c:v>
                </c:pt>
                <c:pt idx="27">
                  <c:v>4.0220000000000002</c:v>
                </c:pt>
                <c:pt idx="28">
                  <c:v>3.7869999999999999</c:v>
                </c:pt>
                <c:pt idx="29">
                  <c:v>3.5670000000000002</c:v>
                </c:pt>
                <c:pt idx="30">
                  <c:v>3.3620000000000001</c:v>
                </c:pt>
                <c:pt idx="31">
                  <c:v>3.1709999999999998</c:v>
                </c:pt>
                <c:pt idx="32">
                  <c:v>2.9380000000000002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7E-4B21-AE6E-4CB205A3B761}"/>
            </c:ext>
          </c:extLst>
        </c:ser>
        <c:ser>
          <c:idx val="2"/>
          <c:order val="4"/>
          <c:tx>
            <c:strRef>
              <c:f>figures!$I$25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figures!$J$1:$AP$1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figures!$J$25:$AP$25</c:f>
              <c:numCache>
                <c:formatCode>0.0</c:formatCode>
                <c:ptCount val="33"/>
                <c:pt idx="0">
                  <c:v>5.0549999999999997</c:v>
                </c:pt>
                <c:pt idx="1">
                  <c:v>5.4180000000000001</c:v>
                </c:pt>
                <c:pt idx="2">
                  <c:v>5.7670000000000003</c:v>
                </c:pt>
                <c:pt idx="3">
                  <c:v>6.1269999999999998</c:v>
                </c:pt>
                <c:pt idx="4">
                  <c:v>6.5179999999999998</c:v>
                </c:pt>
                <c:pt idx="5">
                  <c:v>6.923</c:v>
                </c:pt>
                <c:pt idx="6">
                  <c:v>7.3029999999999999</c:v>
                </c:pt>
                <c:pt idx="7">
                  <c:v>7.7190000000000003</c:v>
                </c:pt>
                <c:pt idx="8">
                  <c:v>8.1180000000000003</c:v>
                </c:pt>
                <c:pt idx="9">
                  <c:v>8.5020000000000007</c:v>
                </c:pt>
                <c:pt idx="10">
                  <c:v>8.8849999999999998</c:v>
                </c:pt>
                <c:pt idx="11">
                  <c:v>9.2140000000000004</c:v>
                </c:pt>
                <c:pt idx="12">
                  <c:v>9.5180000000000007</c:v>
                </c:pt>
                <c:pt idx="13">
                  <c:v>9.8109999999999999</c:v>
                </c:pt>
                <c:pt idx="14">
                  <c:v>10.09</c:v>
                </c:pt>
                <c:pt idx="15">
                  <c:v>10.349</c:v>
                </c:pt>
                <c:pt idx="16">
                  <c:v>10.635</c:v>
                </c:pt>
                <c:pt idx="17">
                  <c:v>10.888999999999999</c:v>
                </c:pt>
                <c:pt idx="18">
                  <c:v>11.106999999999999</c:v>
                </c:pt>
                <c:pt idx="19">
                  <c:v>11.422000000000001</c:v>
                </c:pt>
                <c:pt idx="20">
                  <c:v>11.680999999999999</c:v>
                </c:pt>
                <c:pt idx="21">
                  <c:v>11.811999999999999</c:v>
                </c:pt>
                <c:pt idx="22">
                  <c:v>11.94</c:v>
                </c:pt>
                <c:pt idx="23">
                  <c:v>12.025</c:v>
                </c:pt>
                <c:pt idx="24">
                  <c:v>12.07</c:v>
                </c:pt>
                <c:pt idx="25">
                  <c:v>12.074</c:v>
                </c:pt>
                <c:pt idx="26">
                  <c:v>12.038</c:v>
                </c:pt>
                <c:pt idx="27">
                  <c:v>11.961</c:v>
                </c:pt>
                <c:pt idx="28">
                  <c:v>11.837999999999999</c:v>
                </c:pt>
                <c:pt idx="29">
                  <c:v>11.662000000000001</c:v>
                </c:pt>
                <c:pt idx="30">
                  <c:v>11.414999999999999</c:v>
                </c:pt>
                <c:pt idx="31">
                  <c:v>11.045999999999999</c:v>
                </c:pt>
                <c:pt idx="32">
                  <c:v>10.787000000000001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7E-4B21-AE6E-4CB205A3B761}"/>
            </c:ext>
          </c:extLst>
        </c:ser>
        <c:ser>
          <c:idx val="1"/>
          <c:order val="5"/>
          <c:tx>
            <c:strRef>
              <c:f>figures!$I$24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figures!$J$1:$AP$1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figures!$J$24:$AP$24</c:f>
              <c:numCache>
                <c:formatCode>0.0</c:formatCode>
                <c:ptCount val="33"/>
                <c:pt idx="0">
                  <c:v>1.603</c:v>
                </c:pt>
                <c:pt idx="1">
                  <c:v>1.91</c:v>
                </c:pt>
                <c:pt idx="2">
                  <c:v>2.2229999999999999</c:v>
                </c:pt>
                <c:pt idx="3">
                  <c:v>2.5529999999999999</c:v>
                </c:pt>
                <c:pt idx="4">
                  <c:v>2.9060000000000001</c:v>
                </c:pt>
                <c:pt idx="5">
                  <c:v>3.3029999999999999</c:v>
                </c:pt>
                <c:pt idx="6">
                  <c:v>3.7170000000000001</c:v>
                </c:pt>
                <c:pt idx="7">
                  <c:v>4.2039999999999997</c:v>
                </c:pt>
                <c:pt idx="8">
                  <c:v>4.6630000000000003</c:v>
                </c:pt>
                <c:pt idx="9">
                  <c:v>5.0970000000000004</c:v>
                </c:pt>
                <c:pt idx="10">
                  <c:v>5.5129999999999999</c:v>
                </c:pt>
                <c:pt idx="11">
                  <c:v>5.891</c:v>
                </c:pt>
                <c:pt idx="12">
                  <c:v>6.2729999999999997</c:v>
                </c:pt>
                <c:pt idx="13">
                  <c:v>6.6520000000000001</c:v>
                </c:pt>
                <c:pt idx="14">
                  <c:v>7.0279999999999996</c:v>
                </c:pt>
                <c:pt idx="15">
                  <c:v>7.4109999999999996</c:v>
                </c:pt>
                <c:pt idx="16">
                  <c:v>7.82</c:v>
                </c:pt>
                <c:pt idx="17">
                  <c:v>8.2379999999999995</c:v>
                </c:pt>
                <c:pt idx="18">
                  <c:v>8.657</c:v>
                </c:pt>
                <c:pt idx="19">
                  <c:v>9.1319999999999997</c:v>
                </c:pt>
                <c:pt idx="20">
                  <c:v>9.6539999999999999</c:v>
                </c:pt>
                <c:pt idx="21">
                  <c:v>10.127000000000001</c:v>
                </c:pt>
                <c:pt idx="22">
                  <c:v>10.535</c:v>
                </c:pt>
                <c:pt idx="23">
                  <c:v>10.938000000000001</c:v>
                </c:pt>
                <c:pt idx="24">
                  <c:v>11.34</c:v>
                </c:pt>
                <c:pt idx="25">
                  <c:v>11.74</c:v>
                </c:pt>
                <c:pt idx="26">
                  <c:v>12.143000000000001</c:v>
                </c:pt>
                <c:pt idx="27">
                  <c:v>12.552</c:v>
                </c:pt>
                <c:pt idx="28">
                  <c:v>12.972</c:v>
                </c:pt>
                <c:pt idx="29">
                  <c:v>13.412000000000001</c:v>
                </c:pt>
                <c:pt idx="30">
                  <c:v>13.891999999999999</c:v>
                </c:pt>
                <c:pt idx="31">
                  <c:v>14.46</c:v>
                </c:pt>
                <c:pt idx="32">
                  <c:v>14.891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7E-4B21-AE6E-4CB205A3B761}"/>
            </c:ext>
          </c:extLst>
        </c:ser>
        <c:ser>
          <c:idx val="0"/>
          <c:order val="6"/>
          <c:tx>
            <c:strRef>
              <c:f>figures!$I$23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numRef>
              <c:f>figures!$J$1:$AP$1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figures!$J$23:$AP$23</c:f>
              <c:numCache>
                <c:formatCode>0.0</c:formatCode>
                <c:ptCount val="33"/>
                <c:pt idx="0">
                  <c:v>7.2999999999999995E-2</c:v>
                </c:pt>
                <c:pt idx="1">
                  <c:v>0.18099999999999999</c:v>
                </c:pt>
                <c:pt idx="2">
                  <c:v>0.28899999999999998</c:v>
                </c:pt>
                <c:pt idx="3">
                  <c:v>0.39100000000000001</c:v>
                </c:pt>
                <c:pt idx="4">
                  <c:v>0.48799999999999999</c:v>
                </c:pt>
                <c:pt idx="5">
                  <c:v>0.58699999999999997</c:v>
                </c:pt>
                <c:pt idx="6">
                  <c:v>0.68200000000000005</c:v>
                </c:pt>
                <c:pt idx="7">
                  <c:v>0.77900000000000003</c:v>
                </c:pt>
                <c:pt idx="8">
                  <c:v>0.874</c:v>
                </c:pt>
                <c:pt idx="9">
                  <c:v>0.96499999999999997</c:v>
                </c:pt>
                <c:pt idx="10">
                  <c:v>1.052</c:v>
                </c:pt>
                <c:pt idx="11">
                  <c:v>1.1259999999999999</c:v>
                </c:pt>
                <c:pt idx="12">
                  <c:v>1.198</c:v>
                </c:pt>
                <c:pt idx="13">
                  <c:v>1.27</c:v>
                </c:pt>
                <c:pt idx="14">
                  <c:v>1.343</c:v>
                </c:pt>
                <c:pt idx="15">
                  <c:v>1.417</c:v>
                </c:pt>
                <c:pt idx="16">
                  <c:v>1.4910000000000001</c:v>
                </c:pt>
                <c:pt idx="17">
                  <c:v>1.5660000000000001</c:v>
                </c:pt>
                <c:pt idx="18">
                  <c:v>1.641</c:v>
                </c:pt>
                <c:pt idx="19">
                  <c:v>1.718</c:v>
                </c:pt>
                <c:pt idx="20">
                  <c:v>1.796</c:v>
                </c:pt>
                <c:pt idx="21">
                  <c:v>1.8740000000000001</c:v>
                </c:pt>
                <c:pt idx="22">
                  <c:v>1.9530000000000001</c:v>
                </c:pt>
                <c:pt idx="23">
                  <c:v>2.0299999999999998</c:v>
                </c:pt>
                <c:pt idx="24">
                  <c:v>2.1040000000000001</c:v>
                </c:pt>
                <c:pt idx="25">
                  <c:v>2.1739999999999999</c:v>
                </c:pt>
                <c:pt idx="26">
                  <c:v>2.2410000000000001</c:v>
                </c:pt>
                <c:pt idx="27">
                  <c:v>2.306</c:v>
                </c:pt>
                <c:pt idx="28">
                  <c:v>2.3679999999999999</c:v>
                </c:pt>
                <c:pt idx="29">
                  <c:v>2.4279999999999999</c:v>
                </c:pt>
                <c:pt idx="30">
                  <c:v>2.4870000000000001</c:v>
                </c:pt>
                <c:pt idx="31">
                  <c:v>2.548</c:v>
                </c:pt>
                <c:pt idx="32">
                  <c:v>2.6059999999999999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7E-4B21-AE6E-4CB205A3B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994256"/>
        <c:axId val="2022994672"/>
      </c:areaChart>
      <c:catAx>
        <c:axId val="202299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994672"/>
        <c:crosses val="autoZero"/>
        <c:auto val="1"/>
        <c:lblAlgn val="ctr"/>
        <c:lblOffset val="100"/>
        <c:noMultiLvlLbl val="0"/>
      </c:catAx>
      <c:valAx>
        <c:axId val="20229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99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d'énergie par vecteur (TWh)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5"/>
          <c:order val="0"/>
          <c:tx>
            <c:strRef>
              <c:f>figures!$H$53</c:f>
              <c:strCache>
                <c:ptCount val="1"/>
                <c:pt idx="0">
                  <c:v>Electricité (joule)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cat>
            <c:numRef>
              <c:f>figures!$J$1:$AP$1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figures!$J$53:$AP$53</c:f>
              <c:numCache>
                <c:formatCode>0.0</c:formatCode>
                <c:ptCount val="33"/>
                <c:pt idx="0">
                  <c:v>36.228000000000002</c:v>
                </c:pt>
                <c:pt idx="1">
                  <c:v>35.023000000000003</c:v>
                </c:pt>
                <c:pt idx="2">
                  <c:v>33.936</c:v>
                </c:pt>
                <c:pt idx="3">
                  <c:v>32.475960000000001</c:v>
                </c:pt>
                <c:pt idx="4">
                  <c:v>30.964079999999999</c:v>
                </c:pt>
                <c:pt idx="5">
                  <c:v>29.533589999999997</c:v>
                </c:pt>
                <c:pt idx="6">
                  <c:v>27.822959999999995</c:v>
                </c:pt>
                <c:pt idx="7">
                  <c:v>26.040069999999996</c:v>
                </c:pt>
                <c:pt idx="8">
                  <c:v>24.396120799999998</c:v>
                </c:pt>
                <c:pt idx="9">
                  <c:v>22.835145600000004</c:v>
                </c:pt>
                <c:pt idx="10">
                  <c:v>21.323851999999999</c:v>
                </c:pt>
                <c:pt idx="11">
                  <c:v>20.066132999999997</c:v>
                </c:pt>
                <c:pt idx="12">
                  <c:v>18.863180700000001</c:v>
                </c:pt>
                <c:pt idx="13">
                  <c:v>17.793495450000002</c:v>
                </c:pt>
                <c:pt idx="14">
                  <c:v>16.977170700000002</c:v>
                </c:pt>
                <c:pt idx="15">
                  <c:v>16.019220360000002</c:v>
                </c:pt>
                <c:pt idx="16">
                  <c:v>15.247376760000002</c:v>
                </c:pt>
                <c:pt idx="17">
                  <c:v>14.364801000000002</c:v>
                </c:pt>
                <c:pt idx="18">
                  <c:v>13.698732960000003</c:v>
                </c:pt>
                <c:pt idx="19">
                  <c:v>13.030712640000001</c:v>
                </c:pt>
                <c:pt idx="20">
                  <c:v>12.259431000000001</c:v>
                </c:pt>
                <c:pt idx="21">
                  <c:v>11.690021655000001</c:v>
                </c:pt>
                <c:pt idx="22">
                  <c:v>11.123206650000002</c:v>
                </c:pt>
                <c:pt idx="23">
                  <c:v>10.59236136</c:v>
                </c:pt>
                <c:pt idx="24">
                  <c:v>10.09414368</c:v>
                </c:pt>
                <c:pt idx="25">
                  <c:v>9.6268166550000007</c:v>
                </c:pt>
                <c:pt idx="26">
                  <c:v>9.1358454150000004</c:v>
                </c:pt>
                <c:pt idx="27">
                  <c:v>8.7251360625000007</c:v>
                </c:pt>
                <c:pt idx="28">
                  <c:v>8.3384616000000005</c:v>
                </c:pt>
                <c:pt idx="29">
                  <c:v>7.9749267525</c:v>
                </c:pt>
                <c:pt idx="30">
                  <c:v>7.5871865999999999</c:v>
                </c:pt>
                <c:pt idx="31">
                  <c:v>7.2652425900000006</c:v>
                </c:pt>
                <c:pt idx="32">
                  <c:v>7.0503660000000004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D-4454-9E9C-63531F18E952}"/>
            </c:ext>
          </c:extLst>
        </c:ser>
        <c:ser>
          <c:idx val="4"/>
          <c:order val="1"/>
          <c:tx>
            <c:strRef>
              <c:f>figures!$H$52</c:f>
              <c:strCache>
                <c:ptCount val="1"/>
                <c:pt idx="0">
                  <c:v>Electricité (pompe à chaleur)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figures!$J$1:$AP$1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figures!$J$52:$AP$52</c:f>
              <c:numCache>
                <c:formatCode>0.0</c:formatCode>
                <c:ptCount val="33"/>
                <c:pt idx="0">
                  <c:v>4.79</c:v>
                </c:pt>
                <c:pt idx="1">
                  <c:v>5.7949999999999999</c:v>
                </c:pt>
                <c:pt idx="2">
                  <c:v>6.7830000000000004</c:v>
                </c:pt>
                <c:pt idx="3">
                  <c:v>7.6309199999999997</c:v>
                </c:pt>
                <c:pt idx="4">
                  <c:v>8.7954999999999988</c:v>
                </c:pt>
                <c:pt idx="5">
                  <c:v>10.801919999999999</c:v>
                </c:pt>
                <c:pt idx="6">
                  <c:v>12.368505599999999</c:v>
                </c:pt>
                <c:pt idx="7">
                  <c:v>14.769384000000001</c:v>
                </c:pt>
                <c:pt idx="8">
                  <c:v>16.7561486</c:v>
                </c:pt>
                <c:pt idx="9">
                  <c:v>18.401500800000001</c:v>
                </c:pt>
                <c:pt idx="10">
                  <c:v>19.733172</c:v>
                </c:pt>
                <c:pt idx="11">
                  <c:v>20.6553015</c:v>
                </c:pt>
                <c:pt idx="12">
                  <c:v>21.4232382</c:v>
                </c:pt>
                <c:pt idx="13">
                  <c:v>22.179822300000005</c:v>
                </c:pt>
                <c:pt idx="14">
                  <c:v>23.084246700000001</c:v>
                </c:pt>
                <c:pt idx="15">
                  <c:v>23.638399110000002</c:v>
                </c:pt>
                <c:pt idx="16">
                  <c:v>24.371460960000004</c:v>
                </c:pt>
                <c:pt idx="17">
                  <c:v>24.749346600000003</c:v>
                </c:pt>
                <c:pt idx="18">
                  <c:v>25.332362880000002</c:v>
                </c:pt>
                <c:pt idx="19">
                  <c:v>25.837287960000005</c:v>
                </c:pt>
                <c:pt idx="20">
                  <c:v>25.981208460000001</c:v>
                </c:pt>
                <c:pt idx="21">
                  <c:v>26.369327205000001</c:v>
                </c:pt>
                <c:pt idx="22">
                  <c:v>26.639813250000003</c:v>
                </c:pt>
                <c:pt idx="23">
                  <c:v>27.021210788250002</c:v>
                </c:pt>
                <c:pt idx="24">
                  <c:v>27.347575824</c:v>
                </c:pt>
                <c:pt idx="25">
                  <c:v>27.626064585750004</c:v>
                </c:pt>
                <c:pt idx="26">
                  <c:v>27.699405237000001</c:v>
                </c:pt>
                <c:pt idx="27">
                  <c:v>27.891587109375003</c:v>
                </c:pt>
                <c:pt idx="28">
                  <c:v>27.923854312499998</c:v>
                </c:pt>
                <c:pt idx="29">
                  <c:v>27.930043063125002</c:v>
                </c:pt>
                <c:pt idx="30">
                  <c:v>27.745456095000002</c:v>
                </c:pt>
                <c:pt idx="31">
                  <c:v>27.685412077500001</c:v>
                </c:pt>
                <c:pt idx="32">
                  <c:v>27.590971499999998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8D-4454-9E9C-63531F18E952}"/>
            </c:ext>
          </c:extLst>
        </c:ser>
        <c:ser>
          <c:idx val="0"/>
          <c:order val="2"/>
          <c:tx>
            <c:strRef>
              <c:f>figures!$H$48</c:f>
              <c:strCache>
                <c:ptCount val="1"/>
                <c:pt idx="0">
                  <c:v>Chauffage urbain 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numRef>
              <c:f>figures!$J$1:$AP$1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figures!$J$48:$AP$48</c:f>
              <c:numCache>
                <c:formatCode>0.0</c:formatCode>
                <c:ptCount val="33"/>
                <c:pt idx="0">
                  <c:v>10.568</c:v>
                </c:pt>
                <c:pt idx="1">
                  <c:v>13.821999999999999</c:v>
                </c:pt>
                <c:pt idx="2">
                  <c:v>16.904</c:v>
                </c:pt>
                <c:pt idx="3">
                  <c:v>19.469339999999999</c:v>
                </c:pt>
                <c:pt idx="4">
                  <c:v>21.763839999999998</c:v>
                </c:pt>
                <c:pt idx="5">
                  <c:v>24.13748</c:v>
                </c:pt>
                <c:pt idx="6">
                  <c:v>25.912655999999998</c:v>
                </c:pt>
                <c:pt idx="7">
                  <c:v>27.308091999999998</c:v>
                </c:pt>
                <c:pt idx="8">
                  <c:v>28.35698</c:v>
                </c:pt>
                <c:pt idx="9">
                  <c:v>29.1124224</c:v>
                </c:pt>
                <c:pt idx="10">
                  <c:v>29.591017999999998</c:v>
                </c:pt>
                <c:pt idx="11">
                  <c:v>29.924599199999999</c:v>
                </c:pt>
                <c:pt idx="12">
                  <c:v>30.082579800000001</c:v>
                </c:pt>
                <c:pt idx="13">
                  <c:v>30.115154700000001</c:v>
                </c:pt>
                <c:pt idx="14">
                  <c:v>30.350165400000002</c:v>
                </c:pt>
                <c:pt idx="15">
                  <c:v>30.121702455000005</c:v>
                </c:pt>
                <c:pt idx="16">
                  <c:v>30.073705200000003</c:v>
                </c:pt>
                <c:pt idx="17">
                  <c:v>29.557638000000001</c:v>
                </c:pt>
                <c:pt idx="18">
                  <c:v>29.289126240000002</c:v>
                </c:pt>
                <c:pt idx="19">
                  <c:v>28.671775440000001</c:v>
                </c:pt>
                <c:pt idx="20">
                  <c:v>27.548179380000004</c:v>
                </c:pt>
                <c:pt idx="21">
                  <c:v>26.989669395</c:v>
                </c:pt>
                <c:pt idx="22">
                  <c:v>26.756036549999997</c:v>
                </c:pt>
                <c:pt idx="23">
                  <c:v>26.475340185000004</c:v>
                </c:pt>
                <c:pt idx="24">
                  <c:v>26.153369280000003</c:v>
                </c:pt>
                <c:pt idx="25">
                  <c:v>25.794292005000003</c:v>
                </c:pt>
                <c:pt idx="26">
                  <c:v>25.252329060000001</c:v>
                </c:pt>
                <c:pt idx="27">
                  <c:v>24.822089737500001</c:v>
                </c:pt>
                <c:pt idx="28">
                  <c:v>24.350031990000002</c:v>
                </c:pt>
                <c:pt idx="29">
                  <c:v>23.834022727500003</c:v>
                </c:pt>
                <c:pt idx="30">
                  <c:v>23.126552400000001</c:v>
                </c:pt>
                <c:pt idx="31">
                  <c:v>22.459376010000003</c:v>
                </c:pt>
                <c:pt idx="32">
                  <c:v>21.947544000000001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8D-4454-9E9C-63531F18E952}"/>
            </c:ext>
          </c:extLst>
        </c:ser>
        <c:ser>
          <c:idx val="3"/>
          <c:order val="3"/>
          <c:tx>
            <c:strRef>
              <c:f>figures!$H$51</c:f>
              <c:strCache>
                <c:ptCount val="1"/>
                <c:pt idx="0">
                  <c:v>Bois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numRef>
              <c:f>figures!$J$1:$AP$1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figures!$J$51:$AP$51</c:f>
              <c:numCache>
                <c:formatCode>0.0</c:formatCode>
                <c:ptCount val="33"/>
                <c:pt idx="0">
                  <c:v>73.981999999999999</c:v>
                </c:pt>
                <c:pt idx="1">
                  <c:v>72.945999999999998</c:v>
                </c:pt>
                <c:pt idx="2">
                  <c:v>71.924000000000007</c:v>
                </c:pt>
                <c:pt idx="3">
                  <c:v>68.283270000000002</c:v>
                </c:pt>
                <c:pt idx="4">
                  <c:v>62.153559999999999</c:v>
                </c:pt>
                <c:pt idx="5">
                  <c:v>57.651949999999999</c:v>
                </c:pt>
                <c:pt idx="6">
                  <c:v>52.87265279999999</c:v>
                </c:pt>
                <c:pt idx="7">
                  <c:v>49.100008999999993</c:v>
                </c:pt>
                <c:pt idx="8">
                  <c:v>46.191787999999995</c:v>
                </c:pt>
                <c:pt idx="9">
                  <c:v>43.536499200000002</c:v>
                </c:pt>
                <c:pt idx="10">
                  <c:v>41.011575999999998</c:v>
                </c:pt>
                <c:pt idx="11">
                  <c:v>39.106166699999996</c:v>
                </c:pt>
                <c:pt idx="12">
                  <c:v>37.214349900000002</c:v>
                </c:pt>
                <c:pt idx="13">
                  <c:v>35.764984350000006</c:v>
                </c:pt>
                <c:pt idx="14">
                  <c:v>34.689359700000004</c:v>
                </c:pt>
                <c:pt idx="15">
                  <c:v>33.314344275000003</c:v>
                </c:pt>
                <c:pt idx="16">
                  <c:v>32.335195200000001</c:v>
                </c:pt>
                <c:pt idx="17">
                  <c:v>31.104117000000002</c:v>
                </c:pt>
                <c:pt idx="18">
                  <c:v>30.313572960000005</c:v>
                </c:pt>
                <c:pt idx="19">
                  <c:v>29.549714040000001</c:v>
                </c:pt>
                <c:pt idx="20">
                  <c:v>28.51535664</c:v>
                </c:pt>
                <c:pt idx="21">
                  <c:v>27.905032935000001</c:v>
                </c:pt>
                <c:pt idx="22">
                  <c:v>27.251975700000003</c:v>
                </c:pt>
                <c:pt idx="23">
                  <c:v>26.657336790000002</c:v>
                </c:pt>
                <c:pt idx="24">
                  <c:v>26.117664480000002</c:v>
                </c:pt>
                <c:pt idx="25">
                  <c:v>25.625567250000003</c:v>
                </c:pt>
                <c:pt idx="26">
                  <c:v>25.032955545</c:v>
                </c:pt>
                <c:pt idx="27">
                  <c:v>24.625057875000003</c:v>
                </c:pt>
                <c:pt idx="28">
                  <c:v>24.252854429999999</c:v>
                </c:pt>
                <c:pt idx="29">
                  <c:v>23.910697192500002</c:v>
                </c:pt>
                <c:pt idx="30">
                  <c:v>23.458152060000003</c:v>
                </c:pt>
                <c:pt idx="31">
                  <c:v>23.161788749999999</c:v>
                </c:pt>
                <c:pt idx="32">
                  <c:v>22.942907999999999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8D-4454-9E9C-63531F18E952}"/>
            </c:ext>
          </c:extLst>
        </c:ser>
        <c:ser>
          <c:idx val="1"/>
          <c:order val="4"/>
          <c:tx>
            <c:strRef>
              <c:f>figures!$H$49</c:f>
              <c:strCache>
                <c:ptCount val="1"/>
                <c:pt idx="0">
                  <c:v>Gaz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cat>
            <c:numRef>
              <c:f>figures!$J$1:$AP$1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figures!$J$49:$AP$49</c:f>
              <c:numCache>
                <c:formatCode>0.0</c:formatCode>
                <c:ptCount val="33"/>
                <c:pt idx="0">
                  <c:v>129</c:v>
                </c:pt>
                <c:pt idx="1">
                  <c:v>124.964</c:v>
                </c:pt>
                <c:pt idx="2">
                  <c:v>121.419</c:v>
                </c:pt>
                <c:pt idx="3">
                  <c:v>115.67754000000001</c:v>
                </c:pt>
                <c:pt idx="4">
                  <c:v>110.79390000000001</c:v>
                </c:pt>
                <c:pt idx="5">
                  <c:v>106.99585</c:v>
                </c:pt>
                <c:pt idx="6">
                  <c:v>101.73271679999999</c:v>
                </c:pt>
                <c:pt idx="7">
                  <c:v>92.276995999999997</c:v>
                </c:pt>
                <c:pt idx="8">
                  <c:v>83.688651199999995</c:v>
                </c:pt>
                <c:pt idx="9">
                  <c:v>75.841574399999999</c:v>
                </c:pt>
                <c:pt idx="10">
                  <c:v>68.673676</c:v>
                </c:pt>
                <c:pt idx="11">
                  <c:v>62.5757154</c:v>
                </c:pt>
                <c:pt idx="12">
                  <c:v>56.845971000000006</c:v>
                </c:pt>
                <c:pt idx="13">
                  <c:v>53.527560750000013</c:v>
                </c:pt>
                <c:pt idx="14">
                  <c:v>49.9854159</c:v>
                </c:pt>
                <c:pt idx="15">
                  <c:v>46.232352960000007</c:v>
                </c:pt>
                <c:pt idx="16">
                  <c:v>43.248734760000005</c:v>
                </c:pt>
                <c:pt idx="17">
                  <c:v>40.136203800000004</c:v>
                </c:pt>
                <c:pt idx="18">
                  <c:v>37.790250960000009</c:v>
                </c:pt>
                <c:pt idx="19">
                  <c:v>35.595757560000003</c:v>
                </c:pt>
                <c:pt idx="20">
                  <c:v>33.209880120000001</c:v>
                </c:pt>
                <c:pt idx="21">
                  <c:v>31.4955225</c:v>
                </c:pt>
                <c:pt idx="22">
                  <c:v>29.9442168</c:v>
                </c:pt>
                <c:pt idx="23">
                  <c:v>28.548035145</c:v>
                </c:pt>
                <c:pt idx="24">
                  <c:v>27.283227840000002</c:v>
                </c:pt>
                <c:pt idx="25">
                  <c:v>26.134117919999998</c:v>
                </c:pt>
                <c:pt idx="26">
                  <c:v>24.94410534</c:v>
                </c:pt>
                <c:pt idx="27">
                  <c:v>23.991572962500001</c:v>
                </c:pt>
                <c:pt idx="28">
                  <c:v>23.145500459999997</c:v>
                </c:pt>
                <c:pt idx="29">
                  <c:v>22.364689612500001</c:v>
                </c:pt>
                <c:pt idx="30">
                  <c:v>21.512819160000003</c:v>
                </c:pt>
                <c:pt idx="31">
                  <c:v>20.830491720000001</c:v>
                </c:pt>
                <c:pt idx="32">
                  <c:v>20.227716000000001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8D-4454-9E9C-63531F18E952}"/>
            </c:ext>
          </c:extLst>
        </c:ser>
        <c:ser>
          <c:idx val="2"/>
          <c:order val="5"/>
          <c:tx>
            <c:strRef>
              <c:f>figures!$H$50</c:f>
              <c:strCache>
                <c:ptCount val="1"/>
                <c:pt idx="0">
                  <c:v>Fioul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cat>
            <c:numRef>
              <c:f>figures!$J$1:$AP$1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figures!$J$50:$AP$50</c:f>
              <c:numCache>
                <c:formatCode>0.0</c:formatCode>
                <c:ptCount val="33"/>
                <c:pt idx="0">
                  <c:v>40</c:v>
                </c:pt>
                <c:pt idx="1">
                  <c:v>37.94</c:v>
                </c:pt>
                <c:pt idx="2">
                  <c:v>36.101999999999997</c:v>
                </c:pt>
                <c:pt idx="3">
                  <c:v>33.15213</c:v>
                </c:pt>
                <c:pt idx="4">
                  <c:v>29.325519999999997</c:v>
                </c:pt>
                <c:pt idx="5">
                  <c:v>23.009370000000001</c:v>
                </c:pt>
                <c:pt idx="6">
                  <c:v>17.866569599999998</c:v>
                </c:pt>
                <c:pt idx="7">
                  <c:v>13.925898</c:v>
                </c:pt>
                <c:pt idx="8">
                  <c:v>11.1276072</c:v>
                </c:pt>
                <c:pt idx="9">
                  <c:v>8.9815680000000011</c:v>
                </c:pt>
                <c:pt idx="10">
                  <c:v>7.3127580000000005</c:v>
                </c:pt>
                <c:pt idx="11">
                  <c:v>6.6743759999999996</c:v>
                </c:pt>
                <c:pt idx="12">
                  <c:v>6.0747414000000006</c:v>
                </c:pt>
                <c:pt idx="13">
                  <c:v>5.7735058500000003</c:v>
                </c:pt>
                <c:pt idx="14">
                  <c:v>5.3995896000000005</c:v>
                </c:pt>
                <c:pt idx="15">
                  <c:v>5.0055945150000003</c:v>
                </c:pt>
                <c:pt idx="16">
                  <c:v>4.6932085200000007</c:v>
                </c:pt>
                <c:pt idx="17">
                  <c:v>4.3634250000000003</c:v>
                </c:pt>
                <c:pt idx="18">
                  <c:v>4.1034602400000004</c:v>
                </c:pt>
                <c:pt idx="19">
                  <c:v>3.8645481600000005</c:v>
                </c:pt>
                <c:pt idx="20">
                  <c:v>3.6067485600000002</c:v>
                </c:pt>
                <c:pt idx="21">
                  <c:v>3.4150714650000005</c:v>
                </c:pt>
                <c:pt idx="22">
                  <c:v>3.2335551000000002</c:v>
                </c:pt>
                <c:pt idx="23">
                  <c:v>2.4522651720000002</c:v>
                </c:pt>
                <c:pt idx="24">
                  <c:v>1.747630944</c:v>
                </c:pt>
                <c:pt idx="25">
                  <c:v>1.1099395620000001</c:v>
                </c:pt>
                <c:pt idx="26">
                  <c:v>0.52696820699999991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8D-4454-9E9C-63531F18E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077200"/>
        <c:axId val="1794627920"/>
      </c:areaChart>
      <c:catAx>
        <c:axId val="172207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4627920"/>
        <c:crosses val="autoZero"/>
        <c:auto val="1"/>
        <c:lblAlgn val="ctr"/>
        <c:lblOffset val="100"/>
        <c:noMultiLvlLbl val="0"/>
      </c:catAx>
      <c:valAx>
        <c:axId val="17946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207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du parc par énergie de chauffage</a:t>
            </a:r>
          </a:p>
          <a:p>
            <a:pPr>
              <a:defRPr/>
            </a:pPr>
            <a:r>
              <a:rPr lang="fr-FR"/>
              <a:t> (millions de logements)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4520024657165206E-2"/>
          <c:y val="0.16360212796350085"/>
          <c:w val="0.87615414576790551"/>
          <c:h val="0.64708780159803803"/>
        </c:manualLayout>
      </c:layout>
      <c:areaChart>
        <c:grouping val="stacked"/>
        <c:varyColors val="0"/>
        <c:ser>
          <c:idx val="0"/>
          <c:order val="0"/>
          <c:tx>
            <c:strRef>
              <c:f>figures!$I$60</c:f>
              <c:strCache>
                <c:ptCount val="1"/>
                <c:pt idx="0">
                  <c:v>Electricité (joule)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cat>
            <c:numRef>
              <c:f>figures!$J$1:$AP$1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figures!$J$60:$AP$60</c:f>
              <c:numCache>
                <c:formatCode>0.0</c:formatCode>
                <c:ptCount val="33"/>
                <c:pt idx="0">
                  <c:v>9.0269999999999992</c:v>
                </c:pt>
                <c:pt idx="1">
                  <c:v>8.8559999999999999</c:v>
                </c:pt>
                <c:pt idx="2">
                  <c:v>8.69</c:v>
                </c:pt>
                <c:pt idx="3">
                  <c:v>8.5489999999999995</c:v>
                </c:pt>
                <c:pt idx="4">
                  <c:v>8.4120000000000008</c:v>
                </c:pt>
                <c:pt idx="5">
                  <c:v>8.2720000000000002</c:v>
                </c:pt>
                <c:pt idx="6">
                  <c:v>8.1289999999999996</c:v>
                </c:pt>
                <c:pt idx="7">
                  <c:v>7.984</c:v>
                </c:pt>
                <c:pt idx="8">
                  <c:v>7.8330000000000002</c:v>
                </c:pt>
                <c:pt idx="9">
                  <c:v>7.6779999999999999</c:v>
                </c:pt>
                <c:pt idx="10">
                  <c:v>7.5179999999999998</c:v>
                </c:pt>
                <c:pt idx="11">
                  <c:v>7.3540000000000001</c:v>
                </c:pt>
                <c:pt idx="12">
                  <c:v>7.1859999999999999</c:v>
                </c:pt>
                <c:pt idx="13">
                  <c:v>7.0209999999999999</c:v>
                </c:pt>
                <c:pt idx="14">
                  <c:v>6.8579999999999997</c:v>
                </c:pt>
                <c:pt idx="15">
                  <c:v>6.6970000000000001</c:v>
                </c:pt>
                <c:pt idx="16">
                  <c:v>6.54</c:v>
                </c:pt>
                <c:pt idx="17">
                  <c:v>6.3860000000000001</c:v>
                </c:pt>
                <c:pt idx="18">
                  <c:v>6.2359999999999998</c:v>
                </c:pt>
                <c:pt idx="19">
                  <c:v>6.09</c:v>
                </c:pt>
                <c:pt idx="20">
                  <c:v>5.9489999999999998</c:v>
                </c:pt>
                <c:pt idx="21">
                  <c:v>5.8129999999999997</c:v>
                </c:pt>
                <c:pt idx="22">
                  <c:v>5.68</c:v>
                </c:pt>
                <c:pt idx="23">
                  <c:v>5.55</c:v>
                </c:pt>
                <c:pt idx="24">
                  <c:v>5.4240000000000004</c:v>
                </c:pt>
                <c:pt idx="25">
                  <c:v>5.3</c:v>
                </c:pt>
                <c:pt idx="26">
                  <c:v>5.1790000000000003</c:v>
                </c:pt>
                <c:pt idx="27">
                  <c:v>5.0609999999999999</c:v>
                </c:pt>
                <c:pt idx="28">
                  <c:v>4.9450000000000003</c:v>
                </c:pt>
                <c:pt idx="29">
                  <c:v>4.8310000000000004</c:v>
                </c:pt>
                <c:pt idx="30">
                  <c:v>4.72</c:v>
                </c:pt>
                <c:pt idx="31">
                  <c:v>4.6109999999999998</c:v>
                </c:pt>
                <c:pt idx="32">
                  <c:v>4.5209999999999999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7-4BB7-9ABF-2116D19F9C3E}"/>
            </c:ext>
          </c:extLst>
        </c:ser>
        <c:ser>
          <c:idx val="1"/>
          <c:order val="1"/>
          <c:tx>
            <c:strRef>
              <c:f>figures!$I$61</c:f>
              <c:strCache>
                <c:ptCount val="1"/>
                <c:pt idx="0">
                  <c:v>Electricité (pompe à chaleur)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figures!$J$1:$AP$1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figures!$J$61:$AP$61</c:f>
              <c:numCache>
                <c:formatCode>0.0</c:formatCode>
                <c:ptCount val="33"/>
                <c:pt idx="0">
                  <c:v>1.0720000000000001</c:v>
                </c:pt>
                <c:pt idx="1">
                  <c:v>1.258</c:v>
                </c:pt>
                <c:pt idx="2">
                  <c:v>1.4430000000000001</c:v>
                </c:pt>
                <c:pt idx="3">
                  <c:v>1.629</c:v>
                </c:pt>
                <c:pt idx="4">
                  <c:v>1.8879999999999999</c:v>
                </c:pt>
                <c:pt idx="5">
                  <c:v>2.339</c:v>
                </c:pt>
                <c:pt idx="6">
                  <c:v>2.742</c:v>
                </c:pt>
                <c:pt idx="7">
                  <c:v>3.3820000000000001</c:v>
                </c:pt>
                <c:pt idx="8">
                  <c:v>3.956</c:v>
                </c:pt>
                <c:pt idx="9">
                  <c:v>4.4800000000000004</c:v>
                </c:pt>
                <c:pt idx="10">
                  <c:v>4.95</c:v>
                </c:pt>
                <c:pt idx="11">
                  <c:v>5.2969999999999997</c:v>
                </c:pt>
                <c:pt idx="12">
                  <c:v>5.62</c:v>
                </c:pt>
                <c:pt idx="13">
                  <c:v>5.9240000000000004</c:v>
                </c:pt>
                <c:pt idx="14">
                  <c:v>6.21</c:v>
                </c:pt>
                <c:pt idx="15">
                  <c:v>6.4790000000000001</c:v>
                </c:pt>
                <c:pt idx="16">
                  <c:v>6.7320000000000002</c:v>
                </c:pt>
                <c:pt idx="17">
                  <c:v>6.97</c:v>
                </c:pt>
                <c:pt idx="18">
                  <c:v>7.1929999999999996</c:v>
                </c:pt>
                <c:pt idx="19">
                  <c:v>7.4009999999999998</c:v>
                </c:pt>
                <c:pt idx="20">
                  <c:v>7.5970000000000004</c:v>
                </c:pt>
                <c:pt idx="21">
                  <c:v>7.78</c:v>
                </c:pt>
                <c:pt idx="22">
                  <c:v>7.952</c:v>
                </c:pt>
                <c:pt idx="23">
                  <c:v>8.11</c:v>
                </c:pt>
                <c:pt idx="24">
                  <c:v>8.2560000000000002</c:v>
                </c:pt>
                <c:pt idx="25">
                  <c:v>8.3889999999999993</c:v>
                </c:pt>
                <c:pt idx="26">
                  <c:v>8.51</c:v>
                </c:pt>
                <c:pt idx="27">
                  <c:v>8.6210000000000004</c:v>
                </c:pt>
                <c:pt idx="28">
                  <c:v>8.7210000000000001</c:v>
                </c:pt>
                <c:pt idx="29">
                  <c:v>8.8119999999999994</c:v>
                </c:pt>
                <c:pt idx="30">
                  <c:v>8.8930000000000007</c:v>
                </c:pt>
                <c:pt idx="31">
                  <c:v>8.9659999999999993</c:v>
                </c:pt>
                <c:pt idx="32">
                  <c:v>9.0250000000000004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7-4BB7-9ABF-2116D19F9C3E}"/>
            </c:ext>
          </c:extLst>
        </c:ser>
        <c:ser>
          <c:idx val="5"/>
          <c:order val="2"/>
          <c:tx>
            <c:strRef>
              <c:f>figures!$I$65</c:f>
              <c:strCache>
                <c:ptCount val="1"/>
                <c:pt idx="0">
                  <c:v>Chauffage urbain 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numRef>
              <c:f>figures!$J$1:$AP$1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figures!$J$65:$AP$65</c:f>
              <c:numCache>
                <c:formatCode>0.0</c:formatCode>
                <c:ptCount val="33"/>
                <c:pt idx="0">
                  <c:v>1.069</c:v>
                </c:pt>
                <c:pt idx="1">
                  <c:v>1.4530000000000001</c:v>
                </c:pt>
                <c:pt idx="2">
                  <c:v>1.8129999999999999</c:v>
                </c:pt>
                <c:pt idx="3">
                  <c:v>2.1520000000000001</c:v>
                </c:pt>
                <c:pt idx="4">
                  <c:v>2.468</c:v>
                </c:pt>
                <c:pt idx="5">
                  <c:v>2.802</c:v>
                </c:pt>
                <c:pt idx="6">
                  <c:v>3.1080000000000001</c:v>
                </c:pt>
                <c:pt idx="7">
                  <c:v>3.387</c:v>
                </c:pt>
                <c:pt idx="8">
                  <c:v>3.6440000000000001</c:v>
                </c:pt>
                <c:pt idx="9">
                  <c:v>3.879</c:v>
                </c:pt>
                <c:pt idx="10">
                  <c:v>4.0940000000000003</c:v>
                </c:pt>
                <c:pt idx="11">
                  <c:v>4.2789999999999999</c:v>
                </c:pt>
                <c:pt idx="12">
                  <c:v>4.4509999999999996</c:v>
                </c:pt>
                <c:pt idx="13">
                  <c:v>4.6100000000000003</c:v>
                </c:pt>
                <c:pt idx="14">
                  <c:v>4.758</c:v>
                </c:pt>
                <c:pt idx="15">
                  <c:v>4.8949999999999996</c:v>
                </c:pt>
                <c:pt idx="16">
                  <c:v>5.024</c:v>
                </c:pt>
                <c:pt idx="17">
                  <c:v>5.1420000000000003</c:v>
                </c:pt>
                <c:pt idx="18">
                  <c:v>5.2519999999999998</c:v>
                </c:pt>
                <c:pt idx="19">
                  <c:v>5.3529999999999998</c:v>
                </c:pt>
                <c:pt idx="20">
                  <c:v>5.4470000000000001</c:v>
                </c:pt>
                <c:pt idx="21">
                  <c:v>5.5330000000000004</c:v>
                </c:pt>
                <c:pt idx="22">
                  <c:v>5.6120000000000001</c:v>
                </c:pt>
                <c:pt idx="23">
                  <c:v>5.6849999999999996</c:v>
                </c:pt>
                <c:pt idx="24">
                  <c:v>5.7519999999999998</c:v>
                </c:pt>
                <c:pt idx="25">
                  <c:v>5.8140000000000001</c:v>
                </c:pt>
                <c:pt idx="26">
                  <c:v>5.87</c:v>
                </c:pt>
                <c:pt idx="27">
                  <c:v>5.9219999999999997</c:v>
                </c:pt>
                <c:pt idx="28">
                  <c:v>5.9690000000000003</c:v>
                </c:pt>
                <c:pt idx="29">
                  <c:v>6.0119999999999996</c:v>
                </c:pt>
                <c:pt idx="30">
                  <c:v>6.0510000000000002</c:v>
                </c:pt>
                <c:pt idx="31">
                  <c:v>6.0869999999999997</c:v>
                </c:pt>
                <c:pt idx="32">
                  <c:v>6.1139999999999999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87-4BB7-9ABF-2116D19F9C3E}"/>
            </c:ext>
          </c:extLst>
        </c:ser>
        <c:ser>
          <c:idx val="3"/>
          <c:order val="3"/>
          <c:tx>
            <c:strRef>
              <c:f>figures!$I$63</c:f>
              <c:strCache>
                <c:ptCount val="1"/>
                <c:pt idx="0">
                  <c:v>Bois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numRef>
              <c:f>figures!$J$1:$AP$1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figures!$J$63:$AP$63</c:f>
              <c:numCache>
                <c:formatCode>0.0</c:formatCode>
                <c:ptCount val="33"/>
                <c:pt idx="0">
                  <c:v>1.27</c:v>
                </c:pt>
                <c:pt idx="1">
                  <c:v>1.343</c:v>
                </c:pt>
                <c:pt idx="2">
                  <c:v>1.413</c:v>
                </c:pt>
                <c:pt idx="3">
                  <c:v>1.4650000000000001</c:v>
                </c:pt>
                <c:pt idx="4">
                  <c:v>1.506</c:v>
                </c:pt>
                <c:pt idx="5">
                  <c:v>1.5569999999999999</c:v>
                </c:pt>
                <c:pt idx="6">
                  <c:v>1.597</c:v>
                </c:pt>
                <c:pt idx="7">
                  <c:v>1.696</c:v>
                </c:pt>
                <c:pt idx="8">
                  <c:v>1.778</c:v>
                </c:pt>
                <c:pt idx="9">
                  <c:v>1.8480000000000001</c:v>
                </c:pt>
                <c:pt idx="10">
                  <c:v>1.909</c:v>
                </c:pt>
                <c:pt idx="11">
                  <c:v>1.956</c:v>
                </c:pt>
                <c:pt idx="12">
                  <c:v>1.998</c:v>
                </c:pt>
                <c:pt idx="13">
                  <c:v>2.0379999999999998</c:v>
                </c:pt>
                <c:pt idx="14">
                  <c:v>2.077</c:v>
                </c:pt>
                <c:pt idx="15">
                  <c:v>2.113</c:v>
                </c:pt>
                <c:pt idx="16">
                  <c:v>2.1480000000000001</c:v>
                </c:pt>
                <c:pt idx="17">
                  <c:v>2.1819999999999999</c:v>
                </c:pt>
                <c:pt idx="18">
                  <c:v>2.2160000000000002</c:v>
                </c:pt>
                <c:pt idx="19">
                  <c:v>2.2490000000000001</c:v>
                </c:pt>
                <c:pt idx="20">
                  <c:v>2.282</c:v>
                </c:pt>
                <c:pt idx="21">
                  <c:v>2.3149999999999999</c:v>
                </c:pt>
                <c:pt idx="22">
                  <c:v>2.347</c:v>
                </c:pt>
                <c:pt idx="23">
                  <c:v>2.38</c:v>
                </c:pt>
                <c:pt idx="24">
                  <c:v>2.4119999999999999</c:v>
                </c:pt>
                <c:pt idx="25">
                  <c:v>2.4430000000000001</c:v>
                </c:pt>
                <c:pt idx="26">
                  <c:v>2.4750000000000001</c:v>
                </c:pt>
                <c:pt idx="27">
                  <c:v>2.5059999999999998</c:v>
                </c:pt>
                <c:pt idx="28">
                  <c:v>2.5369999999999999</c:v>
                </c:pt>
                <c:pt idx="29">
                  <c:v>2.5680000000000001</c:v>
                </c:pt>
                <c:pt idx="30">
                  <c:v>2.5979999999999999</c:v>
                </c:pt>
                <c:pt idx="31">
                  <c:v>2.629</c:v>
                </c:pt>
                <c:pt idx="32">
                  <c:v>2.6560000000000001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87-4BB7-9ABF-2116D19F9C3E}"/>
            </c:ext>
          </c:extLst>
        </c:ser>
        <c:ser>
          <c:idx val="4"/>
          <c:order val="4"/>
          <c:tx>
            <c:strRef>
              <c:f>figures!$I$64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cat>
            <c:numRef>
              <c:f>figures!$J$1:$AP$1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figures!$J$64:$AP$64</c:f>
              <c:numCache>
                <c:formatCode>0.0</c:formatCode>
                <c:ptCount val="33"/>
                <c:pt idx="0">
                  <c:v>11.618</c:v>
                </c:pt>
                <c:pt idx="1">
                  <c:v>11.444000000000001</c:v>
                </c:pt>
                <c:pt idx="2">
                  <c:v>11.29</c:v>
                </c:pt>
                <c:pt idx="3">
                  <c:v>11.141</c:v>
                </c:pt>
                <c:pt idx="4">
                  <c:v>11.034000000000001</c:v>
                </c:pt>
                <c:pt idx="5">
                  <c:v>10.988</c:v>
                </c:pt>
                <c:pt idx="6">
                  <c:v>10.916</c:v>
                </c:pt>
                <c:pt idx="7">
                  <c:v>10.477</c:v>
                </c:pt>
                <c:pt idx="8">
                  <c:v>10.064</c:v>
                </c:pt>
                <c:pt idx="9">
                  <c:v>9.6639999999999997</c:v>
                </c:pt>
                <c:pt idx="10">
                  <c:v>9.2880000000000003</c:v>
                </c:pt>
                <c:pt idx="11">
                  <c:v>8.9320000000000004</c:v>
                </c:pt>
                <c:pt idx="12">
                  <c:v>8.5960000000000001</c:v>
                </c:pt>
                <c:pt idx="13">
                  <c:v>8.2899999999999991</c:v>
                </c:pt>
                <c:pt idx="14">
                  <c:v>8.0120000000000005</c:v>
                </c:pt>
                <c:pt idx="15">
                  <c:v>7.76</c:v>
                </c:pt>
                <c:pt idx="16">
                  <c:v>7.532</c:v>
                </c:pt>
                <c:pt idx="17">
                  <c:v>7.327</c:v>
                </c:pt>
                <c:pt idx="18">
                  <c:v>7.1440000000000001</c:v>
                </c:pt>
                <c:pt idx="19">
                  <c:v>6.98</c:v>
                </c:pt>
                <c:pt idx="20">
                  <c:v>6.8339999999999996</c:v>
                </c:pt>
                <c:pt idx="21">
                  <c:v>6.7050000000000001</c:v>
                </c:pt>
                <c:pt idx="22">
                  <c:v>6.593</c:v>
                </c:pt>
                <c:pt idx="23">
                  <c:v>6.4889999999999999</c:v>
                </c:pt>
                <c:pt idx="24">
                  <c:v>6.391</c:v>
                </c:pt>
                <c:pt idx="25">
                  <c:v>6.3</c:v>
                </c:pt>
                <c:pt idx="26">
                  <c:v>6.2140000000000004</c:v>
                </c:pt>
                <c:pt idx="27">
                  <c:v>6.1319999999999997</c:v>
                </c:pt>
                <c:pt idx="28">
                  <c:v>6.0540000000000003</c:v>
                </c:pt>
                <c:pt idx="29">
                  <c:v>5.9779999999999998</c:v>
                </c:pt>
                <c:pt idx="30">
                  <c:v>5.9039999999999999</c:v>
                </c:pt>
                <c:pt idx="31">
                  <c:v>5.8310000000000004</c:v>
                </c:pt>
                <c:pt idx="32">
                  <c:v>5.7569999999999997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87-4BB7-9ABF-2116D19F9C3E}"/>
            </c:ext>
          </c:extLst>
        </c:ser>
        <c:ser>
          <c:idx val="2"/>
          <c:order val="5"/>
          <c:tx>
            <c:strRef>
              <c:f>figures!$I$62</c:f>
              <c:strCache>
                <c:ptCount val="1"/>
                <c:pt idx="0">
                  <c:v>Fioul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figures!$J$1:$AP$1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figures!$J$62:$AP$62</c:f>
              <c:numCache>
                <c:formatCode>0.0</c:formatCode>
                <c:ptCount val="33"/>
                <c:pt idx="0">
                  <c:v>3.4420000000000002</c:v>
                </c:pt>
                <c:pt idx="1">
                  <c:v>3.3410000000000002</c:v>
                </c:pt>
                <c:pt idx="2">
                  <c:v>3.2429999999999999</c:v>
                </c:pt>
                <c:pt idx="3">
                  <c:v>3.1509999999999998</c:v>
                </c:pt>
                <c:pt idx="4">
                  <c:v>2.9449999999999998</c:v>
                </c:pt>
                <c:pt idx="5">
                  <c:v>2.44</c:v>
                </c:pt>
                <c:pt idx="6">
                  <c:v>2.0270000000000001</c:v>
                </c:pt>
                <c:pt idx="7">
                  <c:v>1.6890000000000001</c:v>
                </c:pt>
                <c:pt idx="8">
                  <c:v>1.413</c:v>
                </c:pt>
                <c:pt idx="9">
                  <c:v>1.1870000000000001</c:v>
                </c:pt>
                <c:pt idx="10">
                  <c:v>1.002</c:v>
                </c:pt>
                <c:pt idx="11">
                  <c:v>0.94499999999999995</c:v>
                </c:pt>
                <c:pt idx="12">
                  <c:v>0.89100000000000001</c:v>
                </c:pt>
                <c:pt idx="13">
                  <c:v>0.84099999999999997</c:v>
                </c:pt>
                <c:pt idx="14">
                  <c:v>0.79500000000000004</c:v>
                </c:pt>
                <c:pt idx="15">
                  <c:v>0.752</c:v>
                </c:pt>
                <c:pt idx="16">
                  <c:v>0.71199999999999997</c:v>
                </c:pt>
                <c:pt idx="17">
                  <c:v>0.67500000000000004</c:v>
                </c:pt>
                <c:pt idx="18">
                  <c:v>0.64</c:v>
                </c:pt>
                <c:pt idx="19">
                  <c:v>0.60799999999999998</c:v>
                </c:pt>
                <c:pt idx="20">
                  <c:v>0.57799999999999996</c:v>
                </c:pt>
                <c:pt idx="21">
                  <c:v>0.55000000000000004</c:v>
                </c:pt>
                <c:pt idx="22">
                  <c:v>0.52400000000000002</c:v>
                </c:pt>
                <c:pt idx="23">
                  <c:v>0.5</c:v>
                </c:pt>
                <c:pt idx="24">
                  <c:v>0.47799999999999998</c:v>
                </c:pt>
                <c:pt idx="25">
                  <c:v>0.45700000000000002</c:v>
                </c:pt>
                <c:pt idx="26">
                  <c:v>0.437</c:v>
                </c:pt>
                <c:pt idx="27">
                  <c:v>0.41899999999999998</c:v>
                </c:pt>
                <c:pt idx="28">
                  <c:v>0.40200000000000002</c:v>
                </c:pt>
                <c:pt idx="29">
                  <c:v>0.38700000000000001</c:v>
                </c:pt>
                <c:pt idx="30">
                  <c:v>0.372</c:v>
                </c:pt>
                <c:pt idx="31">
                  <c:v>0.35899999999999999</c:v>
                </c:pt>
                <c:pt idx="32">
                  <c:v>0.34599999999999997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87-4BB7-9ABF-2116D19F9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360816"/>
        <c:axId val="2026353744"/>
      </c:areaChart>
      <c:catAx>
        <c:axId val="202636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6353744"/>
        <c:crosses val="autoZero"/>
        <c:auto val="1"/>
        <c:lblAlgn val="ctr"/>
        <c:lblOffset val="100"/>
        <c:noMultiLvlLbl val="0"/>
      </c:catAx>
      <c:valAx>
        <c:axId val="20263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636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9133188283378686E-2"/>
          <c:y val="0.86848748951492472"/>
          <c:w val="0.83499185282848509"/>
          <c:h val="0.113075385435583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des rénovations du parc privé en fonction du nombre de sauts de classe DPE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5"/>
          <c:order val="0"/>
          <c:tx>
            <c:strRef>
              <c:f>figures!$I$76</c:f>
              <c:strCache>
                <c:ptCount val="1"/>
                <c:pt idx="0">
                  <c:v>1 classe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cat>
            <c:numRef>
              <c:f>figures!$K$1:$AP$1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figures!$K$76:$AP$76</c:f>
              <c:numCache>
                <c:formatCode>0.0</c:formatCode>
                <c:ptCount val="32"/>
                <c:pt idx="0">
                  <c:v>398.48099999999999</c:v>
                </c:pt>
                <c:pt idx="1">
                  <c:v>384.71</c:v>
                </c:pt>
                <c:pt idx="2">
                  <c:v>378.57299999999998</c:v>
                </c:pt>
                <c:pt idx="3">
                  <c:v>427.02300000000002</c:v>
                </c:pt>
                <c:pt idx="4">
                  <c:v>586.10400000000004</c:v>
                </c:pt>
                <c:pt idx="5">
                  <c:v>577.80799999999999</c:v>
                </c:pt>
                <c:pt idx="6">
                  <c:v>786.03200000000004</c:v>
                </c:pt>
                <c:pt idx="7">
                  <c:v>764.81500000000005</c:v>
                </c:pt>
                <c:pt idx="8">
                  <c:v>747.72900000000004</c:v>
                </c:pt>
                <c:pt idx="9">
                  <c:v>721.82600000000002</c:v>
                </c:pt>
                <c:pt idx="10">
                  <c:v>627.42399999999998</c:v>
                </c:pt>
                <c:pt idx="11">
                  <c:v>619.51</c:v>
                </c:pt>
                <c:pt idx="12">
                  <c:v>698.173</c:v>
                </c:pt>
                <c:pt idx="13">
                  <c:v>675.60400000000004</c:v>
                </c:pt>
                <c:pt idx="14">
                  <c:v>654.44100000000003</c:v>
                </c:pt>
                <c:pt idx="15">
                  <c:v>616.53700000000003</c:v>
                </c:pt>
                <c:pt idx="16">
                  <c:v>578.47</c:v>
                </c:pt>
                <c:pt idx="17">
                  <c:v>539.74099999999999</c:v>
                </c:pt>
                <c:pt idx="18">
                  <c:v>637.78599999999994</c:v>
                </c:pt>
                <c:pt idx="19">
                  <c:v>615.06399999999996</c:v>
                </c:pt>
                <c:pt idx="20">
                  <c:v>535.56100000000004</c:v>
                </c:pt>
                <c:pt idx="21">
                  <c:v>559.55999999999995</c:v>
                </c:pt>
                <c:pt idx="22">
                  <c:v>539.33399999999995</c:v>
                </c:pt>
                <c:pt idx="23">
                  <c:v>522.44600000000003</c:v>
                </c:pt>
                <c:pt idx="24">
                  <c:v>509.29700000000003</c:v>
                </c:pt>
                <c:pt idx="25">
                  <c:v>500.46300000000002</c:v>
                </c:pt>
                <c:pt idx="26">
                  <c:v>496.86200000000002</c:v>
                </c:pt>
                <c:pt idx="27">
                  <c:v>500.42200000000003</c:v>
                </c:pt>
                <c:pt idx="28">
                  <c:v>514.80600000000004</c:v>
                </c:pt>
                <c:pt idx="29">
                  <c:v>548.45299999999997</c:v>
                </c:pt>
                <c:pt idx="30">
                  <c:v>633.42700000000002</c:v>
                </c:pt>
                <c:pt idx="31">
                  <c:v>494.75099999999998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3-4AE8-89E2-4DF66E51EDC2}"/>
            </c:ext>
          </c:extLst>
        </c:ser>
        <c:ser>
          <c:idx val="4"/>
          <c:order val="1"/>
          <c:tx>
            <c:strRef>
              <c:f>figures!$I$75</c:f>
              <c:strCache>
                <c:ptCount val="1"/>
                <c:pt idx="0">
                  <c:v>2 classes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cat>
            <c:numRef>
              <c:f>figures!$K$1:$AP$1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figures!$K$75:$AP$75</c:f>
              <c:numCache>
                <c:formatCode>0.0</c:formatCode>
                <c:ptCount val="32"/>
                <c:pt idx="0">
                  <c:v>205.74799999999999</c:v>
                </c:pt>
                <c:pt idx="1">
                  <c:v>195.762</c:v>
                </c:pt>
                <c:pt idx="2">
                  <c:v>195.52799999999999</c:v>
                </c:pt>
                <c:pt idx="3">
                  <c:v>191.779</c:v>
                </c:pt>
                <c:pt idx="4">
                  <c:v>195.50800000000001</c:v>
                </c:pt>
                <c:pt idx="5">
                  <c:v>201.143</c:v>
                </c:pt>
                <c:pt idx="6">
                  <c:v>242.02199999999999</c:v>
                </c:pt>
                <c:pt idx="7">
                  <c:v>233.05199999999999</c:v>
                </c:pt>
                <c:pt idx="8">
                  <c:v>225.16</c:v>
                </c:pt>
                <c:pt idx="9">
                  <c:v>210.74600000000001</c:v>
                </c:pt>
                <c:pt idx="10">
                  <c:v>194.322</c:v>
                </c:pt>
                <c:pt idx="11">
                  <c:v>194.12200000000001</c:v>
                </c:pt>
                <c:pt idx="12">
                  <c:v>202.983</c:v>
                </c:pt>
                <c:pt idx="13">
                  <c:v>197.952</c:v>
                </c:pt>
                <c:pt idx="14">
                  <c:v>196.21100000000001</c:v>
                </c:pt>
                <c:pt idx="15">
                  <c:v>230.77799999999999</c:v>
                </c:pt>
                <c:pt idx="16">
                  <c:v>229.44900000000001</c:v>
                </c:pt>
                <c:pt idx="17">
                  <c:v>227.59299999999999</c:v>
                </c:pt>
                <c:pt idx="18">
                  <c:v>277.45299999999997</c:v>
                </c:pt>
                <c:pt idx="19">
                  <c:v>304.15600000000001</c:v>
                </c:pt>
                <c:pt idx="20">
                  <c:v>228.1</c:v>
                </c:pt>
                <c:pt idx="21">
                  <c:v>146.589</c:v>
                </c:pt>
                <c:pt idx="22">
                  <c:v>136.453</c:v>
                </c:pt>
                <c:pt idx="23">
                  <c:v>127.21599999999999</c:v>
                </c:pt>
                <c:pt idx="24">
                  <c:v>118.822</c:v>
                </c:pt>
                <c:pt idx="25">
                  <c:v>111.22799999999999</c:v>
                </c:pt>
                <c:pt idx="26">
                  <c:v>104.68600000000001</c:v>
                </c:pt>
                <c:pt idx="27">
                  <c:v>98.707999999999998</c:v>
                </c:pt>
                <c:pt idx="28">
                  <c:v>93.74</c:v>
                </c:pt>
                <c:pt idx="29">
                  <c:v>90.278000000000006</c:v>
                </c:pt>
                <c:pt idx="30">
                  <c:v>90.37</c:v>
                </c:pt>
                <c:pt idx="31">
                  <c:v>85.43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3-4AE8-89E2-4DF66E51EDC2}"/>
            </c:ext>
          </c:extLst>
        </c:ser>
        <c:ser>
          <c:idx val="3"/>
          <c:order val="2"/>
          <c:tx>
            <c:strRef>
              <c:f>figures!$I$74</c:f>
              <c:strCache>
                <c:ptCount val="1"/>
                <c:pt idx="0">
                  <c:v>3 classes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cat>
            <c:numRef>
              <c:f>figures!$K$1:$AP$1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figures!$K$74:$AP$74</c:f>
              <c:numCache>
                <c:formatCode>0.0</c:formatCode>
                <c:ptCount val="32"/>
                <c:pt idx="0">
                  <c:v>66.894000000000005</c:v>
                </c:pt>
                <c:pt idx="1">
                  <c:v>67.951999999999998</c:v>
                </c:pt>
                <c:pt idx="2">
                  <c:v>111.271</c:v>
                </c:pt>
                <c:pt idx="3">
                  <c:v>154.19300000000001</c:v>
                </c:pt>
                <c:pt idx="4">
                  <c:v>157.68199999999999</c:v>
                </c:pt>
                <c:pt idx="5">
                  <c:v>164.84299999999999</c:v>
                </c:pt>
                <c:pt idx="6">
                  <c:v>195.97</c:v>
                </c:pt>
                <c:pt idx="7">
                  <c:v>172.251</c:v>
                </c:pt>
                <c:pt idx="8">
                  <c:v>159.59100000000001</c:v>
                </c:pt>
                <c:pt idx="9">
                  <c:v>165.303</c:v>
                </c:pt>
                <c:pt idx="10">
                  <c:v>124.273</c:v>
                </c:pt>
                <c:pt idx="11">
                  <c:v>117.43300000000001</c:v>
                </c:pt>
                <c:pt idx="12">
                  <c:v>104.81100000000001</c:v>
                </c:pt>
                <c:pt idx="13">
                  <c:v>92.522999999999996</c:v>
                </c:pt>
                <c:pt idx="14">
                  <c:v>83.367999999999995</c:v>
                </c:pt>
                <c:pt idx="15">
                  <c:v>76.382000000000005</c:v>
                </c:pt>
                <c:pt idx="16">
                  <c:v>60.454999999999998</c:v>
                </c:pt>
                <c:pt idx="17">
                  <c:v>52.484999999999999</c:v>
                </c:pt>
                <c:pt idx="18">
                  <c:v>46.433</c:v>
                </c:pt>
                <c:pt idx="19">
                  <c:v>41.401000000000003</c:v>
                </c:pt>
                <c:pt idx="20">
                  <c:v>34.710999999999999</c:v>
                </c:pt>
                <c:pt idx="21">
                  <c:v>32.283999999999999</c:v>
                </c:pt>
                <c:pt idx="22">
                  <c:v>27.666</c:v>
                </c:pt>
                <c:pt idx="23">
                  <c:v>23.664000000000001</c:v>
                </c:pt>
                <c:pt idx="24">
                  <c:v>20.178999999999998</c:v>
                </c:pt>
                <c:pt idx="25">
                  <c:v>17.131</c:v>
                </c:pt>
                <c:pt idx="26">
                  <c:v>14.46</c:v>
                </c:pt>
                <c:pt idx="27">
                  <c:v>12.095000000000001</c:v>
                </c:pt>
                <c:pt idx="28">
                  <c:v>10.005000000000001</c:v>
                </c:pt>
                <c:pt idx="29">
                  <c:v>8.1509999999999998</c:v>
                </c:pt>
                <c:pt idx="30">
                  <c:v>6.4989999999999997</c:v>
                </c:pt>
                <c:pt idx="31">
                  <c:v>5.9450000000000003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C3-4AE8-89E2-4DF66E51EDC2}"/>
            </c:ext>
          </c:extLst>
        </c:ser>
        <c:ser>
          <c:idx val="2"/>
          <c:order val="3"/>
          <c:tx>
            <c:strRef>
              <c:f>figures!$I$73</c:f>
              <c:strCache>
                <c:ptCount val="1"/>
                <c:pt idx="0">
                  <c:v>4 classes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cat>
            <c:numRef>
              <c:f>figures!$K$1:$AP$1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figures!$K$73:$AP$73</c:f>
              <c:numCache>
                <c:formatCode>0.0</c:formatCode>
                <c:ptCount val="32"/>
                <c:pt idx="0">
                  <c:v>26.297000000000001</c:v>
                </c:pt>
                <c:pt idx="1">
                  <c:v>24.027000000000001</c:v>
                </c:pt>
                <c:pt idx="2">
                  <c:v>35.119999999999997</c:v>
                </c:pt>
                <c:pt idx="3">
                  <c:v>58.279000000000003</c:v>
                </c:pt>
                <c:pt idx="4">
                  <c:v>54.826999999999998</c:v>
                </c:pt>
                <c:pt idx="5">
                  <c:v>61.084000000000003</c:v>
                </c:pt>
                <c:pt idx="6">
                  <c:v>65.510000000000005</c:v>
                </c:pt>
                <c:pt idx="7">
                  <c:v>51.377000000000002</c:v>
                </c:pt>
                <c:pt idx="8">
                  <c:v>40.127000000000002</c:v>
                </c:pt>
                <c:pt idx="9">
                  <c:v>35.499000000000002</c:v>
                </c:pt>
                <c:pt idx="10">
                  <c:v>27.576000000000001</c:v>
                </c:pt>
                <c:pt idx="11">
                  <c:v>29.95</c:v>
                </c:pt>
                <c:pt idx="12">
                  <c:v>21.579000000000001</c:v>
                </c:pt>
                <c:pt idx="13">
                  <c:v>17.141999999999999</c:v>
                </c:pt>
                <c:pt idx="14">
                  <c:v>14.324999999999999</c:v>
                </c:pt>
                <c:pt idx="15">
                  <c:v>11.382</c:v>
                </c:pt>
                <c:pt idx="16">
                  <c:v>8.9390000000000001</c:v>
                </c:pt>
                <c:pt idx="17">
                  <c:v>7.3879999999999999</c:v>
                </c:pt>
                <c:pt idx="18">
                  <c:v>5.8620000000000001</c:v>
                </c:pt>
                <c:pt idx="19">
                  <c:v>4.766</c:v>
                </c:pt>
                <c:pt idx="20">
                  <c:v>3.7679999999999998</c:v>
                </c:pt>
                <c:pt idx="21">
                  <c:v>3.0550000000000002</c:v>
                </c:pt>
                <c:pt idx="22">
                  <c:v>2.387</c:v>
                </c:pt>
                <c:pt idx="23">
                  <c:v>1.849</c:v>
                </c:pt>
                <c:pt idx="24">
                  <c:v>1.413</c:v>
                </c:pt>
                <c:pt idx="25">
                  <c:v>1.0589999999999999</c:v>
                </c:pt>
                <c:pt idx="26">
                  <c:v>0.77100000000000002</c:v>
                </c:pt>
                <c:pt idx="27">
                  <c:v>0.53600000000000003</c:v>
                </c:pt>
                <c:pt idx="28">
                  <c:v>0.34499999999999997</c:v>
                </c:pt>
                <c:pt idx="29">
                  <c:v>0.19</c:v>
                </c:pt>
                <c:pt idx="30">
                  <c:v>6.4000000000000001E-2</c:v>
                </c:pt>
                <c:pt idx="31">
                  <c:v>5.5E-2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C3-4AE8-89E2-4DF66E51EDC2}"/>
            </c:ext>
          </c:extLst>
        </c:ser>
        <c:ser>
          <c:idx val="1"/>
          <c:order val="4"/>
          <c:tx>
            <c:strRef>
              <c:f>figures!$I$72</c:f>
              <c:strCache>
                <c:ptCount val="1"/>
                <c:pt idx="0">
                  <c:v>5 classes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cat>
            <c:numRef>
              <c:f>figures!$K$1:$AP$1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figures!$K$72:$AP$72</c:f>
              <c:numCache>
                <c:formatCode>0.0</c:formatCode>
                <c:ptCount val="32"/>
                <c:pt idx="0">
                  <c:v>8.1300000000000008</c:v>
                </c:pt>
                <c:pt idx="1">
                  <c:v>6.391</c:v>
                </c:pt>
                <c:pt idx="2">
                  <c:v>7.9820000000000002</c:v>
                </c:pt>
                <c:pt idx="3">
                  <c:v>8.7729999999999997</c:v>
                </c:pt>
                <c:pt idx="4">
                  <c:v>7.2949999999999999</c:v>
                </c:pt>
                <c:pt idx="5">
                  <c:v>7.7320000000000002</c:v>
                </c:pt>
                <c:pt idx="6">
                  <c:v>6.0430000000000001</c:v>
                </c:pt>
                <c:pt idx="7">
                  <c:v>3.2290000000000001</c:v>
                </c:pt>
                <c:pt idx="8">
                  <c:v>1.909</c:v>
                </c:pt>
                <c:pt idx="9">
                  <c:v>1.218</c:v>
                </c:pt>
                <c:pt idx="10">
                  <c:v>0.80900000000000005</c:v>
                </c:pt>
                <c:pt idx="11">
                  <c:v>0.84499999999999997</c:v>
                </c:pt>
                <c:pt idx="12">
                  <c:v>0.44600000000000001</c:v>
                </c:pt>
                <c:pt idx="13">
                  <c:v>0.29899999999999999</c:v>
                </c:pt>
                <c:pt idx="14">
                  <c:v>0.217</c:v>
                </c:pt>
                <c:pt idx="15">
                  <c:v>0.15</c:v>
                </c:pt>
                <c:pt idx="16">
                  <c:v>0.105</c:v>
                </c:pt>
                <c:pt idx="17">
                  <c:v>7.8E-2</c:v>
                </c:pt>
                <c:pt idx="18">
                  <c:v>5.6000000000000001E-2</c:v>
                </c:pt>
                <c:pt idx="19">
                  <c:v>4.2000000000000003E-2</c:v>
                </c:pt>
                <c:pt idx="20">
                  <c:v>0.03</c:v>
                </c:pt>
                <c:pt idx="21">
                  <c:v>2.1999999999999999E-2</c:v>
                </c:pt>
                <c:pt idx="22">
                  <c:v>1.6E-2</c:v>
                </c:pt>
                <c:pt idx="23">
                  <c:v>1.2E-2</c:v>
                </c:pt>
                <c:pt idx="24">
                  <c:v>8.0000000000000002E-3</c:v>
                </c:pt>
                <c:pt idx="25">
                  <c:v>6.0000000000000001E-3</c:v>
                </c:pt>
                <c:pt idx="26">
                  <c:v>4.0000000000000001E-3</c:v>
                </c:pt>
                <c:pt idx="27">
                  <c:v>3.0000000000000001E-3</c:v>
                </c:pt>
                <c:pt idx="28">
                  <c:v>2E-3</c:v>
                </c:pt>
                <c:pt idx="29">
                  <c:v>1E-3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C3-4AE8-89E2-4DF66E51EDC2}"/>
            </c:ext>
          </c:extLst>
        </c:ser>
        <c:ser>
          <c:idx val="0"/>
          <c:order val="5"/>
          <c:tx>
            <c:strRef>
              <c:f>figures!$I$71</c:f>
              <c:strCache>
                <c:ptCount val="1"/>
                <c:pt idx="0">
                  <c:v>6 classes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cat>
            <c:numRef>
              <c:f>figures!$K$1:$AP$1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figures!$K$71:$AP$71</c:f>
              <c:numCache>
                <c:formatCode>0.0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C3-4AE8-89E2-4DF66E51E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484192"/>
        <c:axId val="2022484608"/>
      </c:areaChart>
      <c:catAx>
        <c:axId val="202248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484608"/>
        <c:crosses val="autoZero"/>
        <c:auto val="1"/>
        <c:lblAlgn val="ctr"/>
        <c:lblOffset val="100"/>
        <c:noMultiLvlLbl val="0"/>
      </c:catAx>
      <c:valAx>
        <c:axId val="20224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48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des rénovations par type de logement</a:t>
            </a:r>
          </a:p>
        </c:rich>
      </c:tx>
      <c:layout>
        <c:manualLayout>
          <c:xMode val="edge"/>
          <c:yMode val="edge"/>
          <c:x val="0.12182728959860732"/>
          <c:y val="1.1894345432864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3"/>
          <c:order val="0"/>
          <c:tx>
            <c:strRef>
              <c:f>figures!$I$86</c:f>
              <c:strCache>
                <c:ptCount val="1"/>
                <c:pt idx="0">
                  <c:v>PO en maison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cat>
            <c:numRef>
              <c:f>figures!$K$1:$AP$1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figures!$K$86:$AP$86</c:f>
              <c:numCache>
                <c:formatCode>0.0</c:formatCode>
                <c:ptCount val="32"/>
                <c:pt idx="0">
                  <c:v>556.38099999999997</c:v>
                </c:pt>
                <c:pt idx="1">
                  <c:v>534.88900000000001</c:v>
                </c:pt>
                <c:pt idx="2">
                  <c:v>628.02599999999995</c:v>
                </c:pt>
                <c:pt idx="3">
                  <c:v>635.029</c:v>
                </c:pt>
                <c:pt idx="4">
                  <c:v>646.92899999999997</c:v>
                </c:pt>
                <c:pt idx="5">
                  <c:v>656.76</c:v>
                </c:pt>
                <c:pt idx="6">
                  <c:v>612.62400000000002</c:v>
                </c:pt>
                <c:pt idx="7">
                  <c:v>550.48800000000006</c:v>
                </c:pt>
                <c:pt idx="8">
                  <c:v>502.71300000000002</c:v>
                </c:pt>
                <c:pt idx="9">
                  <c:v>491.87</c:v>
                </c:pt>
                <c:pt idx="10">
                  <c:v>447.35599999999999</c:v>
                </c:pt>
                <c:pt idx="11">
                  <c:v>444.214</c:v>
                </c:pt>
                <c:pt idx="12">
                  <c:v>394.99099999999999</c:v>
                </c:pt>
                <c:pt idx="13">
                  <c:v>368.90800000000002</c:v>
                </c:pt>
                <c:pt idx="14">
                  <c:v>349.67599999999999</c:v>
                </c:pt>
                <c:pt idx="15">
                  <c:v>365.04500000000002</c:v>
                </c:pt>
                <c:pt idx="16">
                  <c:v>339.93400000000003</c:v>
                </c:pt>
                <c:pt idx="17">
                  <c:v>320.755</c:v>
                </c:pt>
                <c:pt idx="18">
                  <c:v>300.23500000000001</c:v>
                </c:pt>
                <c:pt idx="19">
                  <c:v>284.71300000000002</c:v>
                </c:pt>
                <c:pt idx="20">
                  <c:v>268.39100000000002</c:v>
                </c:pt>
                <c:pt idx="21">
                  <c:v>356.44200000000001</c:v>
                </c:pt>
                <c:pt idx="22">
                  <c:v>331.31900000000002</c:v>
                </c:pt>
                <c:pt idx="23">
                  <c:v>308.60000000000002</c:v>
                </c:pt>
                <c:pt idx="24">
                  <c:v>288.077</c:v>
                </c:pt>
                <c:pt idx="25">
                  <c:v>269.50299999999999</c:v>
                </c:pt>
                <c:pt idx="26">
                  <c:v>252.62899999999999</c:v>
                </c:pt>
                <c:pt idx="27">
                  <c:v>237.31200000000001</c:v>
                </c:pt>
                <c:pt idx="28">
                  <c:v>223.39</c:v>
                </c:pt>
                <c:pt idx="29">
                  <c:v>210.71799999999999</c:v>
                </c:pt>
                <c:pt idx="30">
                  <c:v>199.166</c:v>
                </c:pt>
                <c:pt idx="31">
                  <c:v>188.6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2-4C06-AEE9-0245C81FBD34}"/>
            </c:ext>
          </c:extLst>
        </c:ser>
        <c:ser>
          <c:idx val="4"/>
          <c:order val="1"/>
          <c:tx>
            <c:strRef>
              <c:f>figures!$I$87</c:f>
              <c:strCache>
                <c:ptCount val="1"/>
                <c:pt idx="0">
                  <c:v>PB en maison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figures!$K$1:$AP$1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figures!$K$87:$AP$87</c:f>
              <c:numCache>
                <c:formatCode>0.0</c:formatCode>
                <c:ptCount val="32"/>
                <c:pt idx="0">
                  <c:v>50.335000000000001</c:v>
                </c:pt>
                <c:pt idx="1">
                  <c:v>49.401000000000003</c:v>
                </c:pt>
                <c:pt idx="2">
                  <c:v>52.825000000000003</c:v>
                </c:pt>
                <c:pt idx="3">
                  <c:v>66.236000000000004</c:v>
                </c:pt>
                <c:pt idx="4">
                  <c:v>66.561999999999998</c:v>
                </c:pt>
                <c:pt idx="5">
                  <c:v>65.846999999999994</c:v>
                </c:pt>
                <c:pt idx="6">
                  <c:v>82.926000000000002</c:v>
                </c:pt>
                <c:pt idx="7">
                  <c:v>74.412999999999997</c:v>
                </c:pt>
                <c:pt idx="8">
                  <c:v>67.337000000000003</c:v>
                </c:pt>
                <c:pt idx="9">
                  <c:v>61.375999999999998</c:v>
                </c:pt>
                <c:pt idx="10">
                  <c:v>55.64</c:v>
                </c:pt>
                <c:pt idx="11">
                  <c:v>53.62</c:v>
                </c:pt>
                <c:pt idx="12">
                  <c:v>73.120999999999995</c:v>
                </c:pt>
                <c:pt idx="13">
                  <c:v>65.254000000000005</c:v>
                </c:pt>
                <c:pt idx="14">
                  <c:v>58.850999999999999</c:v>
                </c:pt>
                <c:pt idx="15">
                  <c:v>53.064999999999998</c:v>
                </c:pt>
                <c:pt idx="16">
                  <c:v>48.118000000000002</c:v>
                </c:pt>
                <c:pt idx="17">
                  <c:v>44.146999999999998</c:v>
                </c:pt>
                <c:pt idx="18">
                  <c:v>95.650999999999996</c:v>
                </c:pt>
                <c:pt idx="19">
                  <c:v>89.061000000000007</c:v>
                </c:pt>
                <c:pt idx="20">
                  <c:v>82.757999999999996</c:v>
                </c:pt>
                <c:pt idx="21">
                  <c:v>77.028000000000006</c:v>
                </c:pt>
                <c:pt idx="22">
                  <c:v>71.561999999999998</c:v>
                </c:pt>
                <c:pt idx="23">
                  <c:v>66.494</c:v>
                </c:pt>
                <c:pt idx="24">
                  <c:v>61.802</c:v>
                </c:pt>
                <c:pt idx="25">
                  <c:v>57.463000000000001</c:v>
                </c:pt>
                <c:pt idx="26">
                  <c:v>53.451999999999998</c:v>
                </c:pt>
                <c:pt idx="27">
                  <c:v>49.756</c:v>
                </c:pt>
                <c:pt idx="28">
                  <c:v>46.351999999999997</c:v>
                </c:pt>
                <c:pt idx="29">
                  <c:v>43.222999999999999</c:v>
                </c:pt>
                <c:pt idx="30">
                  <c:v>40.347999999999999</c:v>
                </c:pt>
                <c:pt idx="31">
                  <c:v>37.417999999999999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2-4C06-AEE9-0245C81FBD34}"/>
            </c:ext>
          </c:extLst>
        </c:ser>
        <c:ser>
          <c:idx val="5"/>
          <c:order val="2"/>
          <c:tx>
            <c:strRef>
              <c:f>figures!$I$88</c:f>
              <c:strCache>
                <c:ptCount val="1"/>
                <c:pt idx="0">
                  <c:v>PB social en maison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figures!$K$1:$AP$1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figures!$K$88:$AP$88</c:f>
              <c:numCache>
                <c:formatCode>0.0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18.187999999999999</c:v>
                </c:pt>
                <c:pt idx="6">
                  <c:v>40.798000000000002</c:v>
                </c:pt>
                <c:pt idx="7">
                  <c:v>52.831000000000003</c:v>
                </c:pt>
                <c:pt idx="8">
                  <c:v>60.936999999999998</c:v>
                </c:pt>
                <c:pt idx="9">
                  <c:v>58.469000000000001</c:v>
                </c:pt>
                <c:pt idx="10">
                  <c:v>52.542999999999999</c:v>
                </c:pt>
                <c:pt idx="11">
                  <c:v>55.877000000000002</c:v>
                </c:pt>
                <c:pt idx="12">
                  <c:v>61.951999999999998</c:v>
                </c:pt>
                <c:pt idx="13">
                  <c:v>67.055999999999997</c:v>
                </c:pt>
                <c:pt idx="14">
                  <c:v>75.563000000000002</c:v>
                </c:pt>
                <c:pt idx="15">
                  <c:v>73.352000000000004</c:v>
                </c:pt>
                <c:pt idx="16">
                  <c:v>64.918999999999997</c:v>
                </c:pt>
                <c:pt idx="17">
                  <c:v>61.451000000000001</c:v>
                </c:pt>
                <c:pt idx="18">
                  <c:v>72.501999999999995</c:v>
                </c:pt>
                <c:pt idx="19">
                  <c:v>84.085999999999999</c:v>
                </c:pt>
                <c:pt idx="20">
                  <c:v>58.881999999999998</c:v>
                </c:pt>
                <c:pt idx="21">
                  <c:v>28.832999999999998</c:v>
                </c:pt>
                <c:pt idx="22">
                  <c:v>30.56</c:v>
                </c:pt>
                <c:pt idx="23">
                  <c:v>32.652000000000001</c:v>
                </c:pt>
                <c:pt idx="24">
                  <c:v>35.228000000000002</c:v>
                </c:pt>
                <c:pt idx="25">
                  <c:v>38.472999999999999</c:v>
                </c:pt>
                <c:pt idx="26">
                  <c:v>42.691000000000003</c:v>
                </c:pt>
                <c:pt idx="27">
                  <c:v>48.430999999999997</c:v>
                </c:pt>
                <c:pt idx="28">
                  <c:v>56.808999999999997</c:v>
                </c:pt>
                <c:pt idx="29">
                  <c:v>70.414000000000001</c:v>
                </c:pt>
                <c:pt idx="30">
                  <c:v>99.224999999999994</c:v>
                </c:pt>
                <c:pt idx="31">
                  <c:v>70.245000000000005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B2-4C06-AEE9-0245C81FBD34}"/>
            </c:ext>
          </c:extLst>
        </c:ser>
        <c:ser>
          <c:idx val="0"/>
          <c:order val="3"/>
          <c:tx>
            <c:strRef>
              <c:f>figures!$I$83</c:f>
              <c:strCache>
                <c:ptCount val="1"/>
                <c:pt idx="0">
                  <c:v>PO en copropriété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cat>
            <c:numRef>
              <c:f>figures!$K$1:$AP$1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figures!$K$83:$AP$83</c:f>
              <c:numCache>
                <c:formatCode>0.0</c:formatCode>
                <c:ptCount val="32"/>
                <c:pt idx="0">
                  <c:v>119.684</c:v>
                </c:pt>
                <c:pt idx="1">
                  <c:v>117.627</c:v>
                </c:pt>
                <c:pt idx="2">
                  <c:v>109.44</c:v>
                </c:pt>
                <c:pt idx="3">
                  <c:v>108.324</c:v>
                </c:pt>
                <c:pt idx="4">
                  <c:v>108.117</c:v>
                </c:pt>
                <c:pt idx="5">
                  <c:v>110.64400000000001</c:v>
                </c:pt>
                <c:pt idx="6">
                  <c:v>109.173</c:v>
                </c:pt>
                <c:pt idx="7">
                  <c:v>107.54</c:v>
                </c:pt>
                <c:pt idx="8">
                  <c:v>105.753</c:v>
                </c:pt>
                <c:pt idx="9">
                  <c:v>104.062</c:v>
                </c:pt>
                <c:pt idx="10">
                  <c:v>102.06100000000001</c:v>
                </c:pt>
                <c:pt idx="11">
                  <c:v>101.432</c:v>
                </c:pt>
                <c:pt idx="12">
                  <c:v>98.212999999999994</c:v>
                </c:pt>
                <c:pt idx="13">
                  <c:v>96.191999999999993</c:v>
                </c:pt>
                <c:pt idx="14">
                  <c:v>94.162999999999997</c:v>
                </c:pt>
                <c:pt idx="15">
                  <c:v>92.128</c:v>
                </c:pt>
                <c:pt idx="16">
                  <c:v>90.075999999999993</c:v>
                </c:pt>
                <c:pt idx="17">
                  <c:v>88.025000000000006</c:v>
                </c:pt>
                <c:pt idx="18">
                  <c:v>85.977999999999994</c:v>
                </c:pt>
                <c:pt idx="19">
                  <c:v>83.912999999999997</c:v>
                </c:pt>
                <c:pt idx="20">
                  <c:v>81.849999999999994</c:v>
                </c:pt>
                <c:pt idx="21">
                  <c:v>80.48</c:v>
                </c:pt>
                <c:pt idx="22">
                  <c:v>78.384</c:v>
                </c:pt>
                <c:pt idx="23">
                  <c:v>76.278999999999996</c:v>
                </c:pt>
                <c:pt idx="24">
                  <c:v>74.165999999999997</c:v>
                </c:pt>
                <c:pt idx="25">
                  <c:v>72.046000000000006</c:v>
                </c:pt>
                <c:pt idx="26">
                  <c:v>69.917000000000002</c:v>
                </c:pt>
                <c:pt idx="27">
                  <c:v>67.784999999999997</c:v>
                </c:pt>
                <c:pt idx="28">
                  <c:v>65.653000000000006</c:v>
                </c:pt>
                <c:pt idx="29">
                  <c:v>63.524000000000001</c:v>
                </c:pt>
                <c:pt idx="30">
                  <c:v>61.399000000000001</c:v>
                </c:pt>
                <c:pt idx="31">
                  <c:v>59.959000000000003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B2-4C06-AEE9-0245C81FBD34}"/>
            </c:ext>
          </c:extLst>
        </c:ser>
        <c:ser>
          <c:idx val="1"/>
          <c:order val="4"/>
          <c:tx>
            <c:strRef>
              <c:f>figures!$I$84</c:f>
              <c:strCache>
                <c:ptCount val="1"/>
                <c:pt idx="0">
                  <c:v>PB en copropriété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cat>
            <c:numRef>
              <c:f>figures!$K$1:$AP$1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figures!$K$84:$AP$84</c:f>
              <c:numCache>
                <c:formatCode>0.0</c:formatCode>
                <c:ptCount val="32"/>
                <c:pt idx="0">
                  <c:v>68.257999999999996</c:v>
                </c:pt>
                <c:pt idx="1">
                  <c:v>67.552999999999997</c:v>
                </c:pt>
                <c:pt idx="2">
                  <c:v>64.44</c:v>
                </c:pt>
                <c:pt idx="3">
                  <c:v>102.57</c:v>
                </c:pt>
                <c:pt idx="4">
                  <c:v>97.825999999999993</c:v>
                </c:pt>
                <c:pt idx="5">
                  <c:v>94.093999999999994</c:v>
                </c:pt>
                <c:pt idx="6">
                  <c:v>141.46899999999999</c:v>
                </c:pt>
                <c:pt idx="7">
                  <c:v>130.83799999999999</c:v>
                </c:pt>
                <c:pt idx="8">
                  <c:v>121.23399999999999</c:v>
                </c:pt>
                <c:pt idx="9">
                  <c:v>112.66500000000001</c:v>
                </c:pt>
                <c:pt idx="10">
                  <c:v>104.688</c:v>
                </c:pt>
                <c:pt idx="11">
                  <c:v>98.028000000000006</c:v>
                </c:pt>
                <c:pt idx="12">
                  <c:v>184.68</c:v>
                </c:pt>
                <c:pt idx="13">
                  <c:v>165.60400000000001</c:v>
                </c:pt>
                <c:pt idx="14">
                  <c:v>148.751</c:v>
                </c:pt>
                <c:pt idx="15">
                  <c:v>133.86099999999999</c:v>
                </c:pt>
                <c:pt idx="16">
                  <c:v>120.706</c:v>
                </c:pt>
                <c:pt idx="17">
                  <c:v>109.13800000000001</c:v>
                </c:pt>
                <c:pt idx="18">
                  <c:v>292.72500000000002</c:v>
                </c:pt>
                <c:pt idx="19">
                  <c:v>272.53399999999999</c:v>
                </c:pt>
                <c:pt idx="20">
                  <c:v>253.39500000000001</c:v>
                </c:pt>
                <c:pt idx="21">
                  <c:v>235.465</c:v>
                </c:pt>
                <c:pt idx="22">
                  <c:v>218.39500000000001</c:v>
                </c:pt>
                <c:pt idx="23">
                  <c:v>202.36199999999999</c:v>
                </c:pt>
                <c:pt idx="24">
                  <c:v>187.345</c:v>
                </c:pt>
                <c:pt idx="25">
                  <c:v>173.31700000000001</c:v>
                </c:pt>
                <c:pt idx="26">
                  <c:v>160.239</c:v>
                </c:pt>
                <c:pt idx="27">
                  <c:v>148.08500000000001</c:v>
                </c:pt>
                <c:pt idx="28">
                  <c:v>136.81299999999999</c:v>
                </c:pt>
                <c:pt idx="29">
                  <c:v>126.38200000000001</c:v>
                </c:pt>
                <c:pt idx="30">
                  <c:v>116.749</c:v>
                </c:pt>
                <c:pt idx="31">
                  <c:v>107.298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B2-4C06-AEE9-0245C81FBD34}"/>
            </c:ext>
          </c:extLst>
        </c:ser>
        <c:ser>
          <c:idx val="2"/>
          <c:order val="5"/>
          <c:tx>
            <c:strRef>
              <c:f>figures!$I$85</c:f>
              <c:strCache>
                <c:ptCount val="1"/>
                <c:pt idx="0">
                  <c:v>PB social en copropriété</c:v>
                </c:pt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cat>
            <c:numRef>
              <c:f>figures!$K$1:$AP$1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figures!$K$85:$AP$85</c:f>
              <c:numCache>
                <c:formatCode>0.0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41.307000000000002</c:v>
                </c:pt>
                <c:pt idx="6">
                  <c:v>119.14400000000001</c:v>
                </c:pt>
                <c:pt idx="7">
                  <c:v>189.28</c:v>
                </c:pt>
                <c:pt idx="8">
                  <c:v>240.471</c:v>
                </c:pt>
                <c:pt idx="9">
                  <c:v>268.01100000000002</c:v>
                </c:pt>
                <c:pt idx="10">
                  <c:v>253.94800000000001</c:v>
                </c:pt>
                <c:pt idx="11">
                  <c:v>268.06</c:v>
                </c:pt>
                <c:pt idx="12">
                  <c:v>293.51900000000001</c:v>
                </c:pt>
                <c:pt idx="13">
                  <c:v>304.54899999999998</c:v>
                </c:pt>
                <c:pt idx="14">
                  <c:v>331.16199999999998</c:v>
                </c:pt>
                <c:pt idx="15">
                  <c:v>369.44600000000003</c:v>
                </c:pt>
                <c:pt idx="16">
                  <c:v>381.49299999999999</c:v>
                </c:pt>
                <c:pt idx="17">
                  <c:v>356.19900000000001</c:v>
                </c:pt>
                <c:pt idx="18">
                  <c:v>411.53399999999999</c:v>
                </c:pt>
                <c:pt idx="19">
                  <c:v>460.93900000000002</c:v>
                </c:pt>
                <c:pt idx="20">
                  <c:v>316.80399999999997</c:v>
                </c:pt>
                <c:pt idx="21">
                  <c:v>191.23099999999999</c:v>
                </c:pt>
                <c:pt idx="22">
                  <c:v>202.24299999999999</c:v>
                </c:pt>
                <c:pt idx="23">
                  <c:v>214.845</c:v>
                </c:pt>
                <c:pt idx="24">
                  <c:v>229.51599999999999</c:v>
                </c:pt>
                <c:pt idx="25">
                  <c:v>246.97800000000001</c:v>
                </c:pt>
                <c:pt idx="26">
                  <c:v>268.38900000000001</c:v>
                </c:pt>
                <c:pt idx="27">
                  <c:v>295.77499999999998</c:v>
                </c:pt>
                <c:pt idx="28">
                  <c:v>333.15300000000002</c:v>
                </c:pt>
                <c:pt idx="29">
                  <c:v>389.07499999999999</c:v>
                </c:pt>
                <c:pt idx="30">
                  <c:v>496.75700000000001</c:v>
                </c:pt>
                <c:pt idx="31">
                  <c:v>272.10300000000001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B2-4C06-AEE9-0245C81FB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357904"/>
        <c:axId val="2026354160"/>
      </c:areaChart>
      <c:catAx>
        <c:axId val="202635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6354160"/>
        <c:crosses val="autoZero"/>
        <c:auto val="1"/>
        <c:lblAlgn val="ctr"/>
        <c:lblOffset val="100"/>
        <c:noMultiLvlLbl val="0"/>
      </c:catAx>
      <c:valAx>
        <c:axId val="20263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635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Aides à la rénovation énergétique (milliards d'euros)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figures!$H$134</c:f>
              <c:strCache>
                <c:ptCount val="1"/>
                <c:pt idx="0">
                  <c:v>CEE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figures!$N$1:$AP$1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figures!$N$134:$AP$134</c:f>
              <c:numCache>
                <c:formatCode>0.0</c:formatCode>
                <c:ptCount val="29"/>
                <c:pt idx="0">
                  <c:v>1.3</c:v>
                </c:pt>
                <c:pt idx="1">
                  <c:v>2.6</c:v>
                </c:pt>
                <c:pt idx="2">
                  <c:v>5.2919999999999998</c:v>
                </c:pt>
                <c:pt idx="3">
                  <c:v>5.7990000000000004</c:v>
                </c:pt>
                <c:pt idx="4">
                  <c:v>5.2839999999999998</c:v>
                </c:pt>
                <c:pt idx="5">
                  <c:v>4.9080000000000004</c:v>
                </c:pt>
                <c:pt idx="6">
                  <c:v>4.7709999999999999</c:v>
                </c:pt>
                <c:pt idx="7">
                  <c:v>4.1790000000000003</c:v>
                </c:pt>
                <c:pt idx="8">
                  <c:v>4.1449999999999996</c:v>
                </c:pt>
                <c:pt idx="9">
                  <c:v>3.9550000000000001</c:v>
                </c:pt>
                <c:pt idx="10">
                  <c:v>3.7589999999999999</c:v>
                </c:pt>
                <c:pt idx="11">
                  <c:v>3.6070000000000002</c:v>
                </c:pt>
                <c:pt idx="12">
                  <c:v>3.6949999999999998</c:v>
                </c:pt>
                <c:pt idx="13">
                  <c:v>3.5230000000000001</c:v>
                </c:pt>
                <c:pt idx="14">
                  <c:v>3.383</c:v>
                </c:pt>
                <c:pt idx="15">
                  <c:v>3.46</c:v>
                </c:pt>
                <c:pt idx="16">
                  <c:v>3.3439999999999999</c:v>
                </c:pt>
                <c:pt idx="17">
                  <c:v>3.22</c:v>
                </c:pt>
                <c:pt idx="18">
                  <c:v>3.6779999999999999</c:v>
                </c:pt>
                <c:pt idx="19">
                  <c:v>3.51</c:v>
                </c:pt>
                <c:pt idx="20">
                  <c:v>3.3570000000000002</c:v>
                </c:pt>
                <c:pt idx="21">
                  <c:v>3.218</c:v>
                </c:pt>
                <c:pt idx="22">
                  <c:v>3.0920000000000001</c:v>
                </c:pt>
                <c:pt idx="23">
                  <c:v>2.9780000000000002</c:v>
                </c:pt>
                <c:pt idx="24">
                  <c:v>2.8730000000000002</c:v>
                </c:pt>
                <c:pt idx="25">
                  <c:v>2.7759999999999998</c:v>
                </c:pt>
                <c:pt idx="26">
                  <c:v>2.6880000000000002</c:v>
                </c:pt>
                <c:pt idx="27">
                  <c:v>2.6080000000000001</c:v>
                </c:pt>
                <c:pt idx="28">
                  <c:v>2.5329999999999999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7-4D30-BBCA-9BDAD49F96E8}"/>
            </c:ext>
          </c:extLst>
        </c:ser>
        <c:ser>
          <c:idx val="1"/>
          <c:order val="1"/>
          <c:tx>
            <c:strRef>
              <c:f>figures!$H$135</c:f>
              <c:strCache>
                <c:ptCount val="1"/>
                <c:pt idx="0">
                  <c:v>MPR Efficacité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figures!$N$1:$AP$1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figures!$N$135:$AP$135</c:f>
              <c:numCache>
                <c:formatCode>0.0</c:formatCode>
                <c:ptCount val="29"/>
                <c:pt idx="0">
                  <c:v>2.4500000000000002</c:v>
                </c:pt>
                <c:pt idx="1">
                  <c:v>1.9545282581498038</c:v>
                </c:pt>
                <c:pt idx="2">
                  <c:v>1.7912524746434386</c:v>
                </c:pt>
                <c:pt idx="3">
                  <c:v>2.3356550050325997</c:v>
                </c:pt>
                <c:pt idx="4">
                  <c:v>2.1872038212923561</c:v>
                </c:pt>
                <c:pt idx="5">
                  <c:v>2.0748232667439637</c:v>
                </c:pt>
                <c:pt idx="6">
                  <c:v>2.0070229346483219</c:v>
                </c:pt>
                <c:pt idx="7">
                  <c:v>1.7199355930544811</c:v>
                </c:pt>
                <c:pt idx="8">
                  <c:v>1.6873019753232825</c:v>
                </c:pt>
                <c:pt idx="9">
                  <c:v>1.6341756155779581</c:v>
                </c:pt>
                <c:pt idx="10">
                  <c:v>1.5914439814829457</c:v>
                </c:pt>
                <c:pt idx="11">
                  <c:v>1.5958264208016861</c:v>
                </c:pt>
                <c:pt idx="12">
                  <c:v>1.567486498757078</c:v>
                </c:pt>
                <c:pt idx="13">
                  <c:v>1.5753218661641712</c:v>
                </c:pt>
                <c:pt idx="14">
                  <c:v>1.5884514277697075</c:v>
                </c:pt>
                <c:pt idx="15">
                  <c:v>1.5470624645710298</c:v>
                </c:pt>
                <c:pt idx="16">
                  <c:v>1.6029899438550972</c:v>
                </c:pt>
                <c:pt idx="17">
                  <c:v>1.5830820776514876</c:v>
                </c:pt>
                <c:pt idx="18">
                  <c:v>1.7068964571774496</c:v>
                </c:pt>
                <c:pt idx="19">
                  <c:v>1.6834404043368774</c:v>
                </c:pt>
                <c:pt idx="20">
                  <c:v>1.6630231089044383</c:v>
                </c:pt>
                <c:pt idx="21">
                  <c:v>1.6435222199898056</c:v>
                </c:pt>
                <c:pt idx="22">
                  <c:v>1.6259202447187766</c:v>
                </c:pt>
                <c:pt idx="23">
                  <c:v>1.6479735224777139</c:v>
                </c:pt>
                <c:pt idx="24">
                  <c:v>1.6329286274391948</c:v>
                </c:pt>
                <c:pt idx="25">
                  <c:v>1.6190460533753226</c:v>
                </c:pt>
                <c:pt idx="26">
                  <c:v>1.6055184012206856</c:v>
                </c:pt>
                <c:pt idx="27">
                  <c:v>1.5934013015479433</c:v>
                </c:pt>
                <c:pt idx="28">
                  <c:v>1.5807255533747007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7-4D30-BBCA-9BDAD49F96E8}"/>
            </c:ext>
          </c:extLst>
        </c:ser>
        <c:ser>
          <c:idx val="3"/>
          <c:order val="2"/>
          <c:tx>
            <c:strRef>
              <c:f>figures!$H$137</c:f>
              <c:strCache>
                <c:ptCount val="1"/>
                <c:pt idx="0">
                  <c:v>MPR Performance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figures!$N$1:$AP$1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figures!$N$137:$AP$137</c:f>
              <c:numCache>
                <c:formatCode>0.0</c:formatCode>
                <c:ptCount val="29"/>
                <c:pt idx="0">
                  <c:v>0.5</c:v>
                </c:pt>
                <c:pt idx="1">
                  <c:v>0.6</c:v>
                </c:pt>
                <c:pt idx="2">
                  <c:v>2.2506760265372132</c:v>
                </c:pt>
                <c:pt idx="3">
                  <c:v>2.2677917469780597</c:v>
                </c:pt>
                <c:pt idx="4">
                  <c:v>2.0859081498328682</c:v>
                </c:pt>
                <c:pt idx="5">
                  <c:v>1.9468106176952176</c:v>
                </c:pt>
                <c:pt idx="6">
                  <c:v>2.0250664273913292</c:v>
                </c:pt>
                <c:pt idx="7">
                  <c:v>1.8479860193702637</c:v>
                </c:pt>
                <c:pt idx="8">
                  <c:v>2.3016702282435788</c:v>
                </c:pt>
                <c:pt idx="9">
                  <c:v>2.0792650185121295</c:v>
                </c:pt>
                <c:pt idx="10">
                  <c:v>1.9264511089601699</c:v>
                </c:pt>
                <c:pt idx="11">
                  <c:v>1.8661817716333844</c:v>
                </c:pt>
                <c:pt idx="12">
                  <c:v>2.1380155043245859</c:v>
                </c:pt>
                <c:pt idx="13">
                  <c:v>1.9762445200604339</c:v>
                </c:pt>
                <c:pt idx="14">
                  <c:v>1.8994111510542506</c:v>
                </c:pt>
                <c:pt idx="15">
                  <c:v>1.8420307225285688</c:v>
                </c:pt>
                <c:pt idx="16">
                  <c:v>1.7710167108624908</c:v>
                </c:pt>
                <c:pt idx="17">
                  <c:v>1.641758454514985</c:v>
                </c:pt>
                <c:pt idx="18">
                  <c:v>2.3707766853094503</c:v>
                </c:pt>
                <c:pt idx="19">
                  <c:v>2.1750472223735686</c:v>
                </c:pt>
                <c:pt idx="20">
                  <c:v>1.9963144538569058</c:v>
                </c:pt>
                <c:pt idx="21">
                  <c:v>1.8357025912838631</c:v>
                </c:pt>
                <c:pt idx="22">
                  <c:v>1.6901730426852621</c:v>
                </c:pt>
                <c:pt idx="23">
                  <c:v>1.5624651711839634</c:v>
                </c:pt>
                <c:pt idx="24">
                  <c:v>1.4444241856650448</c:v>
                </c:pt>
                <c:pt idx="25">
                  <c:v>1.3372005820721768</c:v>
                </c:pt>
                <c:pt idx="26">
                  <c:v>1.2406493975131752</c:v>
                </c:pt>
                <c:pt idx="27">
                  <c:v>1.154710215426022</c:v>
                </c:pt>
                <c:pt idx="28">
                  <c:v>1.0803120798678205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97-4D30-BBCA-9BDAD49F96E8}"/>
            </c:ext>
          </c:extLst>
        </c:ser>
        <c:ser>
          <c:idx val="2"/>
          <c:order val="3"/>
          <c:tx>
            <c:strRef>
              <c:f>figures!$H$136</c:f>
              <c:strCache>
                <c:ptCount val="1"/>
                <c:pt idx="0">
                  <c:v>MPR Copro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figures!$N$1:$AP$1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figures!$N$136:$AP$136</c:f>
              <c:numCache>
                <c:formatCode>0.0</c:formatCode>
                <c:ptCount val="29"/>
                <c:pt idx="0">
                  <c:v>0.16179643500971713</c:v>
                </c:pt>
                <c:pt idx="1">
                  <c:v>0.1605390663239549</c:v>
                </c:pt>
                <c:pt idx="2">
                  <c:v>0.23507149881934811</c:v>
                </c:pt>
                <c:pt idx="3">
                  <c:v>0.32155324798933993</c:v>
                </c:pt>
                <c:pt idx="4">
                  <c:v>0.30688802887477584</c:v>
                </c:pt>
                <c:pt idx="5">
                  <c:v>0.30436611556081905</c:v>
                </c:pt>
                <c:pt idx="6">
                  <c:v>0.29291063796034916</c:v>
                </c:pt>
                <c:pt idx="7">
                  <c:v>0.28107838757525522</c:v>
                </c:pt>
                <c:pt idx="8">
                  <c:v>0.28802779643313847</c:v>
                </c:pt>
                <c:pt idx="9">
                  <c:v>0.33655936590991242</c:v>
                </c:pt>
                <c:pt idx="10">
                  <c:v>0.31910490955688448</c:v>
                </c:pt>
                <c:pt idx="11">
                  <c:v>0.30599180756492939</c:v>
                </c:pt>
                <c:pt idx="12">
                  <c:v>0.29149799691833589</c:v>
                </c:pt>
                <c:pt idx="13">
                  <c:v>0.28143361377539461</c:v>
                </c:pt>
                <c:pt idx="14">
                  <c:v>0.27313742117604206</c:v>
                </c:pt>
                <c:pt idx="15">
                  <c:v>0.39390681290040142</c:v>
                </c:pt>
                <c:pt idx="16">
                  <c:v>0.38899334528241192</c:v>
                </c:pt>
                <c:pt idx="17">
                  <c:v>0.37915946783352739</c:v>
                </c:pt>
                <c:pt idx="18">
                  <c:v>0.38832685751309992</c:v>
                </c:pt>
                <c:pt idx="19">
                  <c:v>0.37751237328955417</c:v>
                </c:pt>
                <c:pt idx="20">
                  <c:v>0.36566243723865632</c:v>
                </c:pt>
                <c:pt idx="21">
                  <c:v>0.35377518872633124</c:v>
                </c:pt>
                <c:pt idx="22">
                  <c:v>0.34290671259596128</c:v>
                </c:pt>
                <c:pt idx="23">
                  <c:v>0.33456130633832259</c:v>
                </c:pt>
                <c:pt idx="24">
                  <c:v>0.32364718689576033</c:v>
                </c:pt>
                <c:pt idx="25">
                  <c:v>0.31275336455250047</c:v>
                </c:pt>
                <c:pt idx="26">
                  <c:v>0.3018322012661393</c:v>
                </c:pt>
                <c:pt idx="27">
                  <c:v>0.29188848302603465</c:v>
                </c:pt>
                <c:pt idx="28">
                  <c:v>0.28296236675747877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97-4D30-BBCA-9BDAD49F96E8}"/>
            </c:ext>
          </c:extLst>
        </c:ser>
        <c:ser>
          <c:idx val="4"/>
          <c:order val="4"/>
          <c:tx>
            <c:strRef>
              <c:f>figures!$H$138</c:f>
              <c:strCache>
                <c:ptCount val="1"/>
                <c:pt idx="0">
                  <c:v>Montant écrêté</c:v>
                </c:pt>
              </c:strCache>
            </c:strRef>
          </c:tx>
          <c:spPr>
            <a:pattFill prst="pct20">
              <a:fgClr>
                <a:schemeClr val="tx2"/>
              </a:fgClr>
              <a:bgClr>
                <a:schemeClr val="bg1"/>
              </a:bgClr>
            </a:pattFill>
            <a:ln>
              <a:noFill/>
            </a:ln>
            <a:effectLst/>
          </c:spPr>
          <c:cat>
            <c:numRef>
              <c:f>figures!$N$1:$AP$1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figures!$N$138:$AP$138</c:f>
              <c:numCache>
                <c:formatCode>0.0</c:formatCode>
                <c:ptCount val="29"/>
                <c:pt idx="0">
                  <c:v>2.8000000000000001E-2</c:v>
                </c:pt>
                <c:pt idx="1">
                  <c:v>0.03</c:v>
                </c:pt>
                <c:pt idx="2">
                  <c:v>0.157</c:v>
                </c:pt>
                <c:pt idx="3">
                  <c:v>0.17399999999999999</c:v>
                </c:pt>
                <c:pt idx="4">
                  <c:v>0.17799999999999999</c:v>
                </c:pt>
                <c:pt idx="5">
                  <c:v>0.188</c:v>
                </c:pt>
                <c:pt idx="6">
                  <c:v>0.20599999999999999</c:v>
                </c:pt>
                <c:pt idx="7">
                  <c:v>0.217</c:v>
                </c:pt>
                <c:pt idx="8">
                  <c:v>0.24099999999999999</c:v>
                </c:pt>
                <c:pt idx="9">
                  <c:v>0.23</c:v>
                </c:pt>
                <c:pt idx="10">
                  <c:v>0.24299999999999999</c:v>
                </c:pt>
                <c:pt idx="11">
                  <c:v>0.22600000000000001</c:v>
                </c:pt>
                <c:pt idx="12">
                  <c:v>0.214</c:v>
                </c:pt>
                <c:pt idx="13">
                  <c:v>0.224</c:v>
                </c:pt>
                <c:pt idx="14">
                  <c:v>0.21099999999999999</c:v>
                </c:pt>
                <c:pt idx="15">
                  <c:v>0.223</c:v>
                </c:pt>
                <c:pt idx="16">
                  <c:v>0.252</c:v>
                </c:pt>
                <c:pt idx="17">
                  <c:v>0.23499999999999999</c:v>
                </c:pt>
                <c:pt idx="18">
                  <c:v>0.30299999999999999</c:v>
                </c:pt>
                <c:pt idx="19">
                  <c:v>0.307</c:v>
                </c:pt>
                <c:pt idx="20">
                  <c:v>0.28299999999999997</c:v>
                </c:pt>
                <c:pt idx="21">
                  <c:v>0.26200000000000001</c:v>
                </c:pt>
                <c:pt idx="22">
                  <c:v>0.24199999999999999</c:v>
                </c:pt>
                <c:pt idx="23">
                  <c:v>0.245</c:v>
                </c:pt>
                <c:pt idx="24">
                  <c:v>0.22800000000000001</c:v>
                </c:pt>
                <c:pt idx="25">
                  <c:v>0.21199999999999999</c:v>
                </c:pt>
                <c:pt idx="26">
                  <c:v>0.19700000000000001</c:v>
                </c:pt>
                <c:pt idx="27">
                  <c:v>0.184</c:v>
                </c:pt>
                <c:pt idx="28">
                  <c:v>0.17199999999999999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97-4D30-BBCA-9BDAD49F9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577536"/>
        <c:axId val="2024573792"/>
      </c:areaChart>
      <c:catAx>
        <c:axId val="202457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4573792"/>
        <c:crosses val="autoZero"/>
        <c:auto val="1"/>
        <c:lblAlgn val="ctr"/>
        <c:lblOffset val="100"/>
        <c:noMultiLvlLbl val="0"/>
      </c:catAx>
      <c:valAx>
        <c:axId val="20245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457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Investissement total et part des aides </a:t>
            </a:r>
          </a:p>
          <a:p>
            <a:pPr>
              <a:defRPr/>
            </a:pPr>
            <a:r>
              <a:rPr lang="fr-FR"/>
              <a:t>(milliards d'euros)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7338019835689512E-2"/>
          <c:y val="0.16283717486440769"/>
          <c:w val="0.86344074535288518"/>
          <c:h val="0.67705911227879889"/>
        </c:manualLayout>
      </c:layout>
      <c:areaChart>
        <c:grouping val="standard"/>
        <c:varyColors val="0"/>
        <c:ser>
          <c:idx val="0"/>
          <c:order val="0"/>
          <c:tx>
            <c:strRef>
              <c:f>figures!$I$102</c:f>
              <c:strCache>
                <c:ptCount val="1"/>
                <c:pt idx="0">
                  <c:v>Investissement total (milliards)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figures!$N$1:$AP$1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figures!$N$109:$AP$109</c:f>
              <c:numCache>
                <c:formatCode>0.0</c:formatCode>
                <c:ptCount val="29"/>
                <c:pt idx="0">
                  <c:v>17</c:v>
                </c:pt>
                <c:pt idx="1">
                  <c:v>19</c:v>
                </c:pt>
                <c:pt idx="2">
                  <c:v>27.018999999999998</c:v>
                </c:pt>
                <c:pt idx="3">
                  <c:v>29.709</c:v>
                </c:pt>
                <c:pt idx="4">
                  <c:v>27.751999999999999</c:v>
                </c:pt>
                <c:pt idx="5">
                  <c:v>26.338000000000001</c:v>
                </c:pt>
                <c:pt idx="6">
                  <c:v>26.041</c:v>
                </c:pt>
                <c:pt idx="7">
                  <c:v>23.202000000000002</c:v>
                </c:pt>
                <c:pt idx="8">
                  <c:v>23.495000000000001</c:v>
                </c:pt>
                <c:pt idx="9">
                  <c:v>23.021000000000001</c:v>
                </c:pt>
                <c:pt idx="10">
                  <c:v>22.231999999999999</c:v>
                </c:pt>
                <c:pt idx="11">
                  <c:v>21.856000000000002</c:v>
                </c:pt>
                <c:pt idx="12">
                  <c:v>22.899000000000001</c:v>
                </c:pt>
                <c:pt idx="13">
                  <c:v>22.021999999999998</c:v>
                </c:pt>
                <c:pt idx="14">
                  <c:v>21.335000000000001</c:v>
                </c:pt>
                <c:pt idx="15">
                  <c:v>22.956</c:v>
                </c:pt>
                <c:pt idx="16">
                  <c:v>23.114000000000001</c:v>
                </c:pt>
                <c:pt idx="17">
                  <c:v>21.117000000000001</c:v>
                </c:pt>
                <c:pt idx="18">
                  <c:v>22.263000000000002</c:v>
                </c:pt>
                <c:pt idx="19">
                  <c:v>21.526</c:v>
                </c:pt>
                <c:pt idx="20">
                  <c:v>20.881</c:v>
                </c:pt>
                <c:pt idx="21">
                  <c:v>20.329999999999998</c:v>
                </c:pt>
                <c:pt idx="22">
                  <c:v>19.876999999999999</c:v>
                </c:pt>
                <c:pt idx="23">
                  <c:v>19.53</c:v>
                </c:pt>
                <c:pt idx="24">
                  <c:v>19.309999999999999</c:v>
                </c:pt>
                <c:pt idx="25">
                  <c:v>19.268000000000001</c:v>
                </c:pt>
                <c:pt idx="26">
                  <c:v>19.521999999999998</c:v>
                </c:pt>
                <c:pt idx="27">
                  <c:v>20.535</c:v>
                </c:pt>
                <c:pt idx="28">
                  <c:v>18.280999999999999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D-4C3C-9F55-AA9616F40F31}"/>
            </c:ext>
          </c:extLst>
        </c:ser>
        <c:ser>
          <c:idx val="1"/>
          <c:order val="1"/>
          <c:tx>
            <c:strRef>
              <c:f>figures!$I$105</c:f>
              <c:strCache>
                <c:ptCount val="1"/>
                <c:pt idx="0">
                  <c:v>Soutien total (milliards)</c:v>
                </c:pt>
              </c:strCache>
            </c:strRef>
          </c:tx>
          <c:spPr>
            <a:pattFill prst="wdUpDiag">
              <a:fgClr>
                <a:schemeClr val="accent4"/>
              </a:fgClr>
              <a:bgClr>
                <a:schemeClr val="accent1"/>
              </a:bgClr>
            </a:pattFill>
            <a:ln>
              <a:noFill/>
            </a:ln>
            <a:effectLst/>
          </c:spPr>
          <c:cat>
            <c:numRef>
              <c:f>figures!$N$1:$AP$1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figures!$N$110:$AP$110</c:f>
              <c:numCache>
                <c:formatCode>0.0</c:formatCode>
                <c:ptCount val="29"/>
                <c:pt idx="0">
                  <c:v>5.5</c:v>
                </c:pt>
                <c:pt idx="1">
                  <c:v>6</c:v>
                </c:pt>
                <c:pt idx="2">
                  <c:v>9.5689999999999991</c:v>
                </c:pt>
                <c:pt idx="3">
                  <c:v>10.724</c:v>
                </c:pt>
                <c:pt idx="4">
                  <c:v>9.8640000000000008</c:v>
                </c:pt>
                <c:pt idx="5">
                  <c:v>9.234</c:v>
                </c:pt>
                <c:pt idx="6">
                  <c:v>9.0960000000000001</c:v>
                </c:pt>
                <c:pt idx="7">
                  <c:v>8.0280000000000005</c:v>
                </c:pt>
                <c:pt idx="8">
                  <c:v>8.4219999999999988</c:v>
                </c:pt>
                <c:pt idx="9">
                  <c:v>8.0050000000000008</c:v>
                </c:pt>
                <c:pt idx="10">
                  <c:v>7.5960000000000001</c:v>
                </c:pt>
                <c:pt idx="11">
                  <c:v>7.375</c:v>
                </c:pt>
                <c:pt idx="12">
                  <c:v>7.6919999999999993</c:v>
                </c:pt>
                <c:pt idx="13">
                  <c:v>7.3560000000000008</c:v>
                </c:pt>
                <c:pt idx="14">
                  <c:v>7.1440000000000001</c:v>
                </c:pt>
                <c:pt idx="15">
                  <c:v>7.2430000000000003</c:v>
                </c:pt>
                <c:pt idx="16">
                  <c:v>7.1070000000000002</c:v>
                </c:pt>
                <c:pt idx="17">
                  <c:v>6.8239999999999998</c:v>
                </c:pt>
                <c:pt idx="18">
                  <c:v>8.1439999999999984</c:v>
                </c:pt>
                <c:pt idx="19">
                  <c:v>7.7460000000000004</c:v>
                </c:pt>
                <c:pt idx="20">
                  <c:v>7.3820000000000006</c:v>
                </c:pt>
                <c:pt idx="21">
                  <c:v>7.0510000000000002</c:v>
                </c:pt>
                <c:pt idx="22">
                  <c:v>6.7509999999999994</c:v>
                </c:pt>
                <c:pt idx="23">
                  <c:v>6.5230000000000006</c:v>
                </c:pt>
                <c:pt idx="24">
                  <c:v>6.274</c:v>
                </c:pt>
                <c:pt idx="25">
                  <c:v>6.0449999999999999</c:v>
                </c:pt>
                <c:pt idx="26">
                  <c:v>5.8360000000000003</c:v>
                </c:pt>
                <c:pt idx="27">
                  <c:v>5.6479999999999997</c:v>
                </c:pt>
                <c:pt idx="28">
                  <c:v>5.4770000000000003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0D-4C3C-9F55-AA9616F40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996336"/>
        <c:axId val="2022996752"/>
      </c:areaChart>
      <c:catAx>
        <c:axId val="202299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996752"/>
        <c:crosses val="autoZero"/>
        <c:auto val="1"/>
        <c:lblAlgn val="ctr"/>
        <c:lblOffset val="100"/>
        <c:noMultiLvlLbl val="0"/>
      </c:catAx>
      <c:valAx>
        <c:axId val="20229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99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ménages aidées par aide (miliers de ménages)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figures!$H$169</c:f>
              <c:strCache>
                <c:ptCount val="1"/>
                <c:pt idx="0">
                  <c:v>CEE chauffage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figures!$M$1:$AP$1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figures!$M$169:$AP$169</c:f>
              <c:numCache>
                <c:formatCode>0.0</c:formatCode>
                <c:ptCount val="30"/>
                <c:pt idx="0">
                  <c:v>726.44</c:v>
                </c:pt>
                <c:pt idx="1">
                  <c:v>840.60299999999995</c:v>
                </c:pt>
                <c:pt idx="2">
                  <c:v>1116.6600000000001</c:v>
                </c:pt>
                <c:pt idx="3">
                  <c:v>1063.8800000000001</c:v>
                </c:pt>
                <c:pt idx="4">
                  <c:v>1018.804</c:v>
                </c:pt>
                <c:pt idx="5">
                  <c:v>979.78499999999997</c:v>
                </c:pt>
                <c:pt idx="6">
                  <c:v>959.26800000000003</c:v>
                </c:pt>
                <c:pt idx="7">
                  <c:v>933.17000000000007</c:v>
                </c:pt>
                <c:pt idx="8">
                  <c:v>829.35599999999999</c:v>
                </c:pt>
                <c:pt idx="9">
                  <c:v>827.66200000000003</c:v>
                </c:pt>
                <c:pt idx="10">
                  <c:v>825.85</c:v>
                </c:pt>
                <c:pt idx="11">
                  <c:v>823.63300000000004</c:v>
                </c:pt>
                <c:pt idx="12">
                  <c:v>821.73800000000006</c:v>
                </c:pt>
                <c:pt idx="13">
                  <c:v>819.755</c:v>
                </c:pt>
                <c:pt idx="14">
                  <c:v>817.94899999999996</c:v>
                </c:pt>
                <c:pt idx="15">
                  <c:v>815.66000000000008</c:v>
                </c:pt>
                <c:pt idx="16">
                  <c:v>813.18100000000004</c:v>
                </c:pt>
                <c:pt idx="17">
                  <c:v>811.27600000000007</c:v>
                </c:pt>
                <c:pt idx="18">
                  <c:v>809.15300000000002</c:v>
                </c:pt>
                <c:pt idx="19">
                  <c:v>807.69999999999993</c:v>
                </c:pt>
                <c:pt idx="20">
                  <c:v>805.87399999999991</c:v>
                </c:pt>
                <c:pt idx="21">
                  <c:v>804.22599999999989</c:v>
                </c:pt>
                <c:pt idx="22">
                  <c:v>802.74200000000008</c:v>
                </c:pt>
                <c:pt idx="23">
                  <c:v>801.41300000000001</c:v>
                </c:pt>
                <c:pt idx="24">
                  <c:v>800.40200000000004</c:v>
                </c:pt>
                <c:pt idx="25">
                  <c:v>799.35100000000011</c:v>
                </c:pt>
                <c:pt idx="26">
                  <c:v>798.42200000000003</c:v>
                </c:pt>
                <c:pt idx="27">
                  <c:v>797.60399999999993</c:v>
                </c:pt>
                <c:pt idx="28">
                  <c:v>796.88700000000006</c:v>
                </c:pt>
                <c:pt idx="29">
                  <c:v>795.81100000000004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D-4D0C-A066-F9B0CF4D689E}"/>
            </c:ext>
          </c:extLst>
        </c:ser>
        <c:ser>
          <c:idx val="1"/>
          <c:order val="1"/>
          <c:tx>
            <c:strRef>
              <c:f>figures!$H$170</c:f>
              <c:strCache>
                <c:ptCount val="1"/>
                <c:pt idx="0">
                  <c:v>CEE isolation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figures!$M$1:$AP$1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figures!$M$170:$AP$170</c:f>
              <c:numCache>
                <c:formatCode>0.0</c:formatCode>
                <c:ptCount val="30"/>
                <c:pt idx="0">
                  <c:v>854.73199999999997</c:v>
                </c:pt>
                <c:pt idx="1">
                  <c:v>912.15899999999999</c:v>
                </c:pt>
                <c:pt idx="2">
                  <c:v>919.43399999999997</c:v>
                </c:pt>
                <c:pt idx="3">
                  <c:v>927.346</c:v>
                </c:pt>
                <c:pt idx="4">
                  <c:v>946.19100000000003</c:v>
                </c:pt>
                <c:pt idx="5">
                  <c:v>863.279</c:v>
                </c:pt>
                <c:pt idx="6">
                  <c:v>797.03800000000001</c:v>
                </c:pt>
                <c:pt idx="7">
                  <c:v>769.97299999999996</c:v>
                </c:pt>
                <c:pt idx="8">
                  <c:v>709.745</c:v>
                </c:pt>
                <c:pt idx="9">
                  <c:v>697.29300000000001</c:v>
                </c:pt>
                <c:pt idx="10">
                  <c:v>751.00400000000002</c:v>
                </c:pt>
                <c:pt idx="11">
                  <c:v>695.95699999999999</c:v>
                </c:pt>
                <c:pt idx="12">
                  <c:v>651.44100000000003</c:v>
                </c:pt>
                <c:pt idx="13">
                  <c:v>644.1</c:v>
                </c:pt>
                <c:pt idx="14">
                  <c:v>598.83199999999999</c:v>
                </c:pt>
                <c:pt idx="15">
                  <c:v>562.06500000000005</c:v>
                </c:pt>
                <c:pt idx="16">
                  <c:v>774.58799999999997</c:v>
                </c:pt>
                <c:pt idx="17">
                  <c:v>730.22199999999998</c:v>
                </c:pt>
                <c:pt idx="18">
                  <c:v>686.39400000000001</c:v>
                </c:pt>
                <c:pt idx="19">
                  <c:v>749.41499999999996</c:v>
                </c:pt>
                <c:pt idx="20">
                  <c:v>699.66</c:v>
                </c:pt>
                <c:pt idx="21">
                  <c:v>653.73500000000001</c:v>
                </c:pt>
                <c:pt idx="22">
                  <c:v>611.38900000000001</c:v>
                </c:pt>
                <c:pt idx="23">
                  <c:v>572.32899999999995</c:v>
                </c:pt>
                <c:pt idx="24">
                  <c:v>536.23599999999999</c:v>
                </c:pt>
                <c:pt idx="25">
                  <c:v>502.93700000000001</c:v>
                </c:pt>
                <c:pt idx="26">
                  <c:v>472.20900000000006</c:v>
                </c:pt>
                <c:pt idx="27">
                  <c:v>443.84699999999998</c:v>
                </c:pt>
                <c:pt idx="28">
                  <c:v>417.661</c:v>
                </c:pt>
                <c:pt idx="29">
                  <c:v>393.27499999999998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D-4D0C-A066-F9B0CF4D689E}"/>
            </c:ext>
          </c:extLst>
        </c:ser>
        <c:ser>
          <c:idx val="2"/>
          <c:order val="2"/>
          <c:tx>
            <c:strRef>
              <c:f>figures!$H$171</c:f>
              <c:strCache>
                <c:ptCount val="1"/>
                <c:pt idx="0">
                  <c:v>MPR Efficacité chauffage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figures!$M$1:$AP$1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figures!$M$171:$AP$171</c:f>
              <c:numCache>
                <c:formatCode>0.0</c:formatCode>
                <c:ptCount val="30"/>
                <c:pt idx="0">
                  <c:v>170.13400000000001</c:v>
                </c:pt>
                <c:pt idx="1">
                  <c:v>227.434</c:v>
                </c:pt>
                <c:pt idx="2">
                  <c:v>330.46320000000003</c:v>
                </c:pt>
                <c:pt idx="3">
                  <c:v>283.0181</c:v>
                </c:pt>
                <c:pt idx="4">
                  <c:v>483.27089999999998</c:v>
                </c:pt>
                <c:pt idx="5">
                  <c:v>457.40930000000003</c:v>
                </c:pt>
                <c:pt idx="6">
                  <c:v>435.6289000000001</c:v>
                </c:pt>
                <c:pt idx="7">
                  <c:v>414.8965</c:v>
                </c:pt>
                <c:pt idx="8">
                  <c:v>341.07549999999998</c:v>
                </c:pt>
                <c:pt idx="9">
                  <c:v>341.00989999999996</c:v>
                </c:pt>
                <c:pt idx="10">
                  <c:v>341.32670000000002</c:v>
                </c:pt>
                <c:pt idx="11">
                  <c:v>341.0951</c:v>
                </c:pt>
                <c:pt idx="12">
                  <c:v>341.7253</c:v>
                </c:pt>
                <c:pt idx="13">
                  <c:v>338.03019999999998</c:v>
                </c:pt>
                <c:pt idx="14">
                  <c:v>338.4341</c:v>
                </c:pt>
                <c:pt idx="15">
                  <c:v>339.27969999999999</c:v>
                </c:pt>
                <c:pt idx="16">
                  <c:v>337.34769999999997</c:v>
                </c:pt>
                <c:pt idx="17">
                  <c:v>338.18169999999998</c:v>
                </c:pt>
                <c:pt idx="18">
                  <c:v>338.59470000000005</c:v>
                </c:pt>
                <c:pt idx="19">
                  <c:v>331.98779999999999</c:v>
                </c:pt>
                <c:pt idx="20">
                  <c:v>333.35140000000001</c:v>
                </c:pt>
                <c:pt idx="21">
                  <c:v>334.5985</c:v>
                </c:pt>
                <c:pt idx="22">
                  <c:v>335.6925</c:v>
                </c:pt>
                <c:pt idx="23">
                  <c:v>336.65440000000001</c:v>
                </c:pt>
                <c:pt idx="24">
                  <c:v>337.69389999999999</c:v>
                </c:pt>
                <c:pt idx="25">
                  <c:v>338.44080000000002</c:v>
                </c:pt>
                <c:pt idx="26">
                  <c:v>339.0967</c:v>
                </c:pt>
                <c:pt idx="27">
                  <c:v>339.67450000000002</c:v>
                </c:pt>
                <c:pt idx="28">
                  <c:v>340.18189999999998</c:v>
                </c:pt>
                <c:pt idx="29">
                  <c:v>340.33339999999998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9D-4D0C-A066-F9B0CF4D689E}"/>
            </c:ext>
          </c:extLst>
        </c:ser>
        <c:ser>
          <c:idx val="3"/>
          <c:order val="3"/>
          <c:tx>
            <c:strRef>
              <c:f>figures!$H$172</c:f>
              <c:strCache>
                <c:ptCount val="1"/>
                <c:pt idx="0">
                  <c:v>MPR Efficacité isolation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figures!$M$1:$AP$1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figures!$M$172:$AP$172</c:f>
              <c:numCache>
                <c:formatCode>0.0</c:formatCode>
                <c:ptCount val="30"/>
                <c:pt idx="0">
                  <c:v>325.33199999999999</c:v>
                </c:pt>
                <c:pt idx="1">
                  <c:v>335.31799999999998</c:v>
                </c:pt>
                <c:pt idx="2">
                  <c:v>340.029</c:v>
                </c:pt>
                <c:pt idx="3">
                  <c:v>325.66899999999998</c:v>
                </c:pt>
                <c:pt idx="4">
                  <c:v>312.15300000000002</c:v>
                </c:pt>
                <c:pt idx="5">
                  <c:v>278.12700000000001</c:v>
                </c:pt>
                <c:pt idx="6">
                  <c:v>251.715</c:v>
                </c:pt>
                <c:pt idx="7">
                  <c:v>241.535</c:v>
                </c:pt>
                <c:pt idx="8">
                  <c:v>218.22200000000001</c:v>
                </c:pt>
                <c:pt idx="9">
                  <c:v>211.59800000000001</c:v>
                </c:pt>
                <c:pt idx="10">
                  <c:v>194</c:v>
                </c:pt>
                <c:pt idx="11">
                  <c:v>179.191</c:v>
                </c:pt>
                <c:pt idx="12">
                  <c:v>167.59100000000001</c:v>
                </c:pt>
                <c:pt idx="13">
                  <c:v>161.51400000000001</c:v>
                </c:pt>
                <c:pt idx="14">
                  <c:v>150.072</c:v>
                </c:pt>
                <c:pt idx="15">
                  <c:v>140.99199999999999</c:v>
                </c:pt>
                <c:pt idx="16">
                  <c:v>152.64400000000001</c:v>
                </c:pt>
                <c:pt idx="17">
                  <c:v>143.476</c:v>
                </c:pt>
                <c:pt idx="18">
                  <c:v>134.77600000000001</c:v>
                </c:pt>
                <c:pt idx="19">
                  <c:v>157.13</c:v>
                </c:pt>
                <c:pt idx="20">
                  <c:v>146.34299999999999</c:v>
                </c:pt>
                <c:pt idx="21">
                  <c:v>136.61799999999999</c:v>
                </c:pt>
                <c:pt idx="22">
                  <c:v>127.825</c:v>
                </c:pt>
                <c:pt idx="23">
                  <c:v>119.85599999999999</c:v>
                </c:pt>
                <c:pt idx="24">
                  <c:v>112.60599999999999</c:v>
                </c:pt>
                <c:pt idx="25">
                  <c:v>106.009</c:v>
                </c:pt>
                <c:pt idx="26">
                  <c:v>99.998000000000005</c:v>
                </c:pt>
                <c:pt idx="27">
                  <c:v>94.510999999999996</c:v>
                </c:pt>
                <c:pt idx="28">
                  <c:v>89.494</c:v>
                </c:pt>
                <c:pt idx="29">
                  <c:v>84.679000000000002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9D-4D0C-A066-F9B0CF4D689E}"/>
            </c:ext>
          </c:extLst>
        </c:ser>
        <c:ser>
          <c:idx val="4"/>
          <c:order val="4"/>
          <c:tx>
            <c:strRef>
              <c:f>figures!$H$173</c:f>
              <c:strCache>
                <c:ptCount val="1"/>
                <c:pt idx="0">
                  <c:v>MPR Performance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figures!$M$1:$AP$1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figures!$M$173:$AP$173</c:f>
              <c:numCache>
                <c:formatCode>0.0</c:formatCode>
                <c:ptCount val="30"/>
                <c:pt idx="0">
                  <c:v>60.9</c:v>
                </c:pt>
                <c:pt idx="1">
                  <c:v>63.024000000000001</c:v>
                </c:pt>
                <c:pt idx="2">
                  <c:v>67.653999999999996</c:v>
                </c:pt>
                <c:pt idx="3">
                  <c:v>169.16800000000001</c:v>
                </c:pt>
                <c:pt idx="4">
                  <c:v>171.625</c:v>
                </c:pt>
                <c:pt idx="5">
                  <c:v>154.03100000000001</c:v>
                </c:pt>
                <c:pt idx="6">
                  <c:v>140.863</c:v>
                </c:pt>
                <c:pt idx="7">
                  <c:v>149.66399999999999</c:v>
                </c:pt>
                <c:pt idx="8">
                  <c:v>135.05700000000002</c:v>
                </c:pt>
                <c:pt idx="9">
                  <c:v>160.88</c:v>
                </c:pt>
                <c:pt idx="10">
                  <c:v>149.17000000000002</c:v>
                </c:pt>
                <c:pt idx="11">
                  <c:v>137.88200000000001</c:v>
                </c:pt>
                <c:pt idx="12">
                  <c:v>132.21600000000001</c:v>
                </c:pt>
                <c:pt idx="13">
                  <c:v>151.26400000000001</c:v>
                </c:pt>
                <c:pt idx="14">
                  <c:v>139.36699999999999</c:v>
                </c:pt>
                <c:pt idx="15">
                  <c:v>132.27600000000001</c:v>
                </c:pt>
                <c:pt idx="16">
                  <c:v>132.34399999999999</c:v>
                </c:pt>
                <c:pt idx="17">
                  <c:v>126.41500000000001</c:v>
                </c:pt>
                <c:pt idx="18">
                  <c:v>118.20400000000001</c:v>
                </c:pt>
                <c:pt idx="19">
                  <c:v>165.53399999999999</c:v>
                </c:pt>
                <c:pt idx="20">
                  <c:v>153.00399999999999</c:v>
                </c:pt>
                <c:pt idx="21">
                  <c:v>141.61099999999999</c:v>
                </c:pt>
                <c:pt idx="22">
                  <c:v>131.30600000000001</c:v>
                </c:pt>
                <c:pt idx="23">
                  <c:v>121.977</c:v>
                </c:pt>
                <c:pt idx="24">
                  <c:v>113.5</c:v>
                </c:pt>
                <c:pt idx="25">
                  <c:v>105.82300000000001</c:v>
                </c:pt>
                <c:pt idx="26">
                  <c:v>98.864999999999995</c:v>
                </c:pt>
                <c:pt idx="27">
                  <c:v>92.552999999999997</c:v>
                </c:pt>
                <c:pt idx="28">
                  <c:v>86.828999999999994</c:v>
                </c:pt>
                <c:pt idx="29">
                  <c:v>81.846999999999994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9D-4D0C-A066-F9B0CF4D689E}"/>
            </c:ext>
          </c:extLst>
        </c:ser>
        <c:ser>
          <c:idx val="5"/>
          <c:order val="5"/>
          <c:tx>
            <c:strRef>
              <c:f>figures!$H$174</c:f>
              <c:strCache>
                <c:ptCount val="1"/>
                <c:pt idx="0">
                  <c:v>MPR Copro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figures!$M$1:$AP$1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figures!$M$174:$AP$174</c:f>
              <c:numCache>
                <c:formatCode>0.0</c:formatCode>
                <c:ptCount val="30"/>
                <c:pt idx="0">
                  <c:v>24.452999999999999</c:v>
                </c:pt>
                <c:pt idx="1">
                  <c:v>45.335999999999999</c:v>
                </c:pt>
                <c:pt idx="2">
                  <c:v>43.899000000000001</c:v>
                </c:pt>
                <c:pt idx="3">
                  <c:v>48.307000000000002</c:v>
                </c:pt>
                <c:pt idx="4">
                  <c:v>68.935000000000002</c:v>
                </c:pt>
                <c:pt idx="5">
                  <c:v>64.734999999999999</c:v>
                </c:pt>
                <c:pt idx="6">
                  <c:v>60.912999999999997</c:v>
                </c:pt>
                <c:pt idx="7">
                  <c:v>57.576000000000001</c:v>
                </c:pt>
                <c:pt idx="8">
                  <c:v>54.390999999999998</c:v>
                </c:pt>
                <c:pt idx="9">
                  <c:v>52.982999999999997</c:v>
                </c:pt>
                <c:pt idx="10">
                  <c:v>66.608999999999995</c:v>
                </c:pt>
                <c:pt idx="11">
                  <c:v>62.106000000000002</c:v>
                </c:pt>
                <c:pt idx="12">
                  <c:v>58.106999999999999</c:v>
                </c:pt>
                <c:pt idx="13">
                  <c:v>54.552</c:v>
                </c:pt>
                <c:pt idx="14">
                  <c:v>51.378999999999998</c:v>
                </c:pt>
                <c:pt idx="15">
                  <c:v>48.561999999999998</c:v>
                </c:pt>
                <c:pt idx="16">
                  <c:v>82.382000000000005</c:v>
                </c:pt>
                <c:pt idx="17">
                  <c:v>79.823999999999998</c:v>
                </c:pt>
                <c:pt idx="18">
                  <c:v>77.126999999999995</c:v>
                </c:pt>
                <c:pt idx="19">
                  <c:v>75.555000000000007</c:v>
                </c:pt>
                <c:pt idx="20">
                  <c:v>72.66</c:v>
                </c:pt>
                <c:pt idx="21">
                  <c:v>69.744</c:v>
                </c:pt>
                <c:pt idx="22">
                  <c:v>66.834999999999994</c:v>
                </c:pt>
                <c:pt idx="23">
                  <c:v>63.957999999999998</c:v>
                </c:pt>
                <c:pt idx="24">
                  <c:v>61.127000000000002</c:v>
                </c:pt>
                <c:pt idx="25">
                  <c:v>58.366999999999997</c:v>
                </c:pt>
                <c:pt idx="26">
                  <c:v>55.686</c:v>
                </c:pt>
                <c:pt idx="27">
                  <c:v>53.093000000000004</c:v>
                </c:pt>
                <c:pt idx="28">
                  <c:v>50.594000000000001</c:v>
                </c:pt>
                <c:pt idx="29">
                  <c:v>48.173000000000002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9D-4D0C-A066-F9B0CF4D6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584784"/>
        <c:axId val="2063589360"/>
      </c:lineChart>
      <c:catAx>
        <c:axId val="206358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3589360"/>
        <c:crosses val="autoZero"/>
        <c:auto val="1"/>
        <c:lblAlgn val="ctr"/>
        <c:lblOffset val="100"/>
        <c:noMultiLvlLbl val="0"/>
      </c:catAx>
      <c:valAx>
        <c:axId val="206358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358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900"/>
              <a:t>Evolution du parc en DPE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6"/>
          <c:order val="0"/>
          <c:tx>
            <c:strRef>
              <c:f>'figures 2030'!$I$19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2030'!$J$19:$V$19</c:f>
              <c:numCache>
                <c:formatCode>0.00</c:formatCode>
                <c:ptCount val="13"/>
                <c:pt idx="0">
                  <c:v>1.5389999999999999</c:v>
                </c:pt>
                <c:pt idx="1">
                  <c:v>1.4019999999999999</c:v>
                </c:pt>
                <c:pt idx="2">
                  <c:v>1.2849999999999999</c:v>
                </c:pt>
                <c:pt idx="3">
                  <c:v>1.153</c:v>
                </c:pt>
                <c:pt idx="4">
                  <c:v>0.98299999999999998</c:v>
                </c:pt>
                <c:pt idx="5">
                  <c:v>0.83599999999999997</c:v>
                </c:pt>
                <c:pt idx="6">
                  <c:v>0.68400000000000005</c:v>
                </c:pt>
                <c:pt idx="7">
                  <c:v>0.56699999999999995</c:v>
                </c:pt>
                <c:pt idx="8">
                  <c:v>0.48299999999999998</c:v>
                </c:pt>
                <c:pt idx="9">
                  <c:v>0.41899999999999998</c:v>
                </c:pt>
                <c:pt idx="10">
                  <c:v>0.36699999999999999</c:v>
                </c:pt>
                <c:pt idx="11">
                  <c:v>0.32300000000000001</c:v>
                </c:pt>
                <c:pt idx="12">
                  <c:v>0.28499999999999998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B9-47D0-8F2E-C4CF8956F388}"/>
            </c:ext>
          </c:extLst>
        </c:ser>
        <c:ser>
          <c:idx val="5"/>
          <c:order val="1"/>
          <c:tx>
            <c:strRef>
              <c:f>'figures 2030'!$I$18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2030'!$J$18:$V$18</c:f>
              <c:numCache>
                <c:formatCode>0.00</c:formatCode>
                <c:ptCount val="13"/>
                <c:pt idx="0">
                  <c:v>2.738</c:v>
                </c:pt>
                <c:pt idx="1">
                  <c:v>2.68</c:v>
                </c:pt>
                <c:pt idx="2">
                  <c:v>2.6139999999999999</c:v>
                </c:pt>
                <c:pt idx="3">
                  <c:v>2.5179999999999998</c:v>
                </c:pt>
                <c:pt idx="4">
                  <c:v>2.4089999999999998</c:v>
                </c:pt>
                <c:pt idx="5">
                  <c:v>2.2869999999999999</c:v>
                </c:pt>
                <c:pt idx="6">
                  <c:v>2.16</c:v>
                </c:pt>
                <c:pt idx="7">
                  <c:v>1.925</c:v>
                </c:pt>
                <c:pt idx="8">
                  <c:v>1.706</c:v>
                </c:pt>
                <c:pt idx="9">
                  <c:v>1.498</c:v>
                </c:pt>
                <c:pt idx="10">
                  <c:v>1.3009999999999999</c:v>
                </c:pt>
                <c:pt idx="11">
                  <c:v>1.1619999999999999</c:v>
                </c:pt>
                <c:pt idx="12">
                  <c:v>1.0329999999999999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B9-47D0-8F2E-C4CF8956F388}"/>
            </c:ext>
          </c:extLst>
        </c:ser>
        <c:ser>
          <c:idx val="4"/>
          <c:order val="2"/>
          <c:tx>
            <c:strRef>
              <c:f>'figures 2030'!$I$17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2030'!$J$17:$V$17</c:f>
              <c:numCache>
                <c:formatCode>0.00</c:formatCode>
                <c:ptCount val="13"/>
                <c:pt idx="0">
                  <c:v>7.13</c:v>
                </c:pt>
                <c:pt idx="1">
                  <c:v>6.8940000000000001</c:v>
                </c:pt>
                <c:pt idx="2">
                  <c:v>6.6630000000000003</c:v>
                </c:pt>
                <c:pt idx="3">
                  <c:v>6.423</c:v>
                </c:pt>
                <c:pt idx="4">
                  <c:v>6.1630000000000003</c:v>
                </c:pt>
                <c:pt idx="5">
                  <c:v>5.85</c:v>
                </c:pt>
                <c:pt idx="6">
                  <c:v>5.5510000000000002</c:v>
                </c:pt>
                <c:pt idx="7">
                  <c:v>5.202</c:v>
                </c:pt>
                <c:pt idx="8">
                  <c:v>4.8609999999999998</c:v>
                </c:pt>
                <c:pt idx="9">
                  <c:v>4.5339999999999998</c:v>
                </c:pt>
                <c:pt idx="10">
                  <c:v>4.1970000000000001</c:v>
                </c:pt>
                <c:pt idx="11">
                  <c:v>3.875</c:v>
                </c:pt>
                <c:pt idx="12">
                  <c:v>3.5550000000000002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B9-47D0-8F2E-C4CF8956F388}"/>
            </c:ext>
          </c:extLst>
        </c:ser>
        <c:ser>
          <c:idx val="3"/>
          <c:order val="3"/>
          <c:tx>
            <c:strRef>
              <c:f>'figures 2030'!$I$16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2030'!$J$16:$V$16</c:f>
              <c:numCache>
                <c:formatCode>0.00</c:formatCode>
                <c:ptCount val="13"/>
                <c:pt idx="0">
                  <c:v>9.6289999999999996</c:v>
                </c:pt>
                <c:pt idx="1">
                  <c:v>9.6189999999999998</c:v>
                </c:pt>
                <c:pt idx="2">
                  <c:v>9.5990000000000002</c:v>
                </c:pt>
                <c:pt idx="3">
                  <c:v>9.5860000000000003</c:v>
                </c:pt>
                <c:pt idx="4">
                  <c:v>9.5709999999999997</c:v>
                </c:pt>
                <c:pt idx="5">
                  <c:v>9.5150000000000006</c:v>
                </c:pt>
                <c:pt idx="6">
                  <c:v>9.4429999999999996</c:v>
                </c:pt>
                <c:pt idx="7">
                  <c:v>9.3569999999999993</c:v>
                </c:pt>
                <c:pt idx="8">
                  <c:v>9.2379999999999995</c:v>
                </c:pt>
                <c:pt idx="9">
                  <c:v>9.0950000000000006</c:v>
                </c:pt>
                <c:pt idx="10">
                  <c:v>8.9380000000000006</c:v>
                </c:pt>
                <c:pt idx="11">
                  <c:v>8.7789999999999999</c:v>
                </c:pt>
                <c:pt idx="12">
                  <c:v>8.6029999999999998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B9-47D0-8F2E-C4CF8956F388}"/>
            </c:ext>
          </c:extLst>
        </c:ser>
        <c:ser>
          <c:idx val="2"/>
          <c:order val="4"/>
          <c:tx>
            <c:strRef>
              <c:f>'figures 2030'!$I$15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2030'!$J$15:$V$15</c:f>
              <c:numCache>
                <c:formatCode>0.00</c:formatCode>
                <c:ptCount val="13"/>
                <c:pt idx="0">
                  <c:v>5.0549999999999997</c:v>
                </c:pt>
                <c:pt idx="1">
                  <c:v>5.4180000000000001</c:v>
                </c:pt>
                <c:pt idx="2">
                  <c:v>5.7670000000000003</c:v>
                </c:pt>
                <c:pt idx="3">
                  <c:v>6.1269999999999998</c:v>
                </c:pt>
                <c:pt idx="4">
                  <c:v>6.5179999999999998</c:v>
                </c:pt>
                <c:pt idx="5">
                  <c:v>6.923</c:v>
                </c:pt>
                <c:pt idx="6">
                  <c:v>7.3029999999999999</c:v>
                </c:pt>
                <c:pt idx="7">
                  <c:v>7.7190000000000003</c:v>
                </c:pt>
                <c:pt idx="8">
                  <c:v>8.1180000000000003</c:v>
                </c:pt>
                <c:pt idx="9">
                  <c:v>8.5020000000000007</c:v>
                </c:pt>
                <c:pt idx="10">
                  <c:v>8.8849999999999998</c:v>
                </c:pt>
                <c:pt idx="11">
                  <c:v>9.2140000000000004</c:v>
                </c:pt>
                <c:pt idx="12">
                  <c:v>9.5180000000000007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9-47D0-8F2E-C4CF8956F388}"/>
            </c:ext>
          </c:extLst>
        </c:ser>
        <c:ser>
          <c:idx val="1"/>
          <c:order val="5"/>
          <c:tx>
            <c:strRef>
              <c:f>'figures 2030'!$I$14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2030'!$J$14:$V$14</c:f>
              <c:numCache>
                <c:formatCode>0.00</c:formatCode>
                <c:ptCount val="13"/>
                <c:pt idx="0">
                  <c:v>1.603</c:v>
                </c:pt>
                <c:pt idx="1">
                  <c:v>1.91</c:v>
                </c:pt>
                <c:pt idx="2">
                  <c:v>2.2229999999999999</c:v>
                </c:pt>
                <c:pt idx="3">
                  <c:v>2.5529999999999999</c:v>
                </c:pt>
                <c:pt idx="4">
                  <c:v>2.9060000000000001</c:v>
                </c:pt>
                <c:pt idx="5">
                  <c:v>3.3029999999999999</c:v>
                </c:pt>
                <c:pt idx="6">
                  <c:v>3.7170000000000001</c:v>
                </c:pt>
                <c:pt idx="7">
                  <c:v>4.2039999999999997</c:v>
                </c:pt>
                <c:pt idx="8">
                  <c:v>4.6630000000000003</c:v>
                </c:pt>
                <c:pt idx="9">
                  <c:v>5.0970000000000004</c:v>
                </c:pt>
                <c:pt idx="10">
                  <c:v>5.5129999999999999</c:v>
                </c:pt>
                <c:pt idx="11">
                  <c:v>5.891</c:v>
                </c:pt>
                <c:pt idx="12">
                  <c:v>6.2729999999999997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9-47D0-8F2E-C4CF8956F388}"/>
            </c:ext>
          </c:extLst>
        </c:ser>
        <c:ser>
          <c:idx val="0"/>
          <c:order val="6"/>
          <c:tx>
            <c:strRef>
              <c:f>'figures 2030'!$I$13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2030'!$J$13:$V$13</c:f>
              <c:numCache>
                <c:formatCode>0.00</c:formatCode>
                <c:ptCount val="13"/>
                <c:pt idx="0">
                  <c:v>7.2999999999999995E-2</c:v>
                </c:pt>
                <c:pt idx="1">
                  <c:v>0.18099999999999999</c:v>
                </c:pt>
                <c:pt idx="2">
                  <c:v>0.28899999999999998</c:v>
                </c:pt>
                <c:pt idx="3">
                  <c:v>0.39100000000000001</c:v>
                </c:pt>
                <c:pt idx="4">
                  <c:v>0.48799999999999999</c:v>
                </c:pt>
                <c:pt idx="5">
                  <c:v>0.58699999999999997</c:v>
                </c:pt>
                <c:pt idx="6">
                  <c:v>0.68200000000000005</c:v>
                </c:pt>
                <c:pt idx="7">
                  <c:v>0.77900000000000003</c:v>
                </c:pt>
                <c:pt idx="8">
                  <c:v>0.874</c:v>
                </c:pt>
                <c:pt idx="9">
                  <c:v>0.96499999999999997</c:v>
                </c:pt>
                <c:pt idx="10">
                  <c:v>1.052</c:v>
                </c:pt>
                <c:pt idx="11">
                  <c:v>1.1259999999999999</c:v>
                </c:pt>
                <c:pt idx="12">
                  <c:v>1.198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9-47D0-8F2E-C4CF8956F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994256"/>
        <c:axId val="2022994672"/>
      </c:areaChart>
      <c:catAx>
        <c:axId val="202299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994672"/>
        <c:crosses val="autoZero"/>
        <c:auto val="1"/>
        <c:lblAlgn val="ctr"/>
        <c:lblOffset val="100"/>
        <c:noMultiLvlLbl val="0"/>
      </c:catAx>
      <c:valAx>
        <c:axId val="20229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99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gestes d'isolation</a:t>
            </a:r>
            <a:r>
              <a:rPr lang="fr-FR" baseline="0"/>
              <a:t> (milliers de ménages)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1972723639670246E-2"/>
          <c:y val="0.11766114983666327"/>
          <c:w val="0.92629475044320664"/>
          <c:h val="0.73617957399061695"/>
        </c:manualLayout>
      </c:layout>
      <c:lineChart>
        <c:grouping val="standard"/>
        <c:varyColors val="0"/>
        <c:ser>
          <c:idx val="0"/>
          <c:order val="0"/>
          <c:tx>
            <c:strRef>
              <c:f>figures!$I$147</c:f>
              <c:strCache>
                <c:ptCount val="1"/>
                <c:pt idx="0">
                  <c:v>Isolation plancher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figures!$M$1:$AP$1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figures!$M$147:$AP$147</c:f>
              <c:numCache>
                <c:formatCode>0.0</c:formatCode>
                <c:ptCount val="30"/>
                <c:pt idx="0">
                  <c:v>134.11199999999999</c:v>
                </c:pt>
                <c:pt idx="1">
                  <c:v>166.32599999999999</c:v>
                </c:pt>
                <c:pt idx="2">
                  <c:v>170.58199999999999</c:v>
                </c:pt>
                <c:pt idx="3">
                  <c:v>224.62200000000001</c:v>
                </c:pt>
                <c:pt idx="4">
                  <c:v>263.94900000000001</c:v>
                </c:pt>
                <c:pt idx="5">
                  <c:v>259.64600000000002</c:v>
                </c:pt>
                <c:pt idx="6">
                  <c:v>259.32100000000003</c:v>
                </c:pt>
                <c:pt idx="7">
                  <c:v>270.923</c:v>
                </c:pt>
                <c:pt idx="8">
                  <c:v>250.88</c:v>
                </c:pt>
                <c:pt idx="9">
                  <c:v>275.14400000000001</c:v>
                </c:pt>
                <c:pt idx="10">
                  <c:v>298.56900000000002</c:v>
                </c:pt>
                <c:pt idx="11">
                  <c:v>291.91199999999998</c:v>
                </c:pt>
                <c:pt idx="12">
                  <c:v>296.55700000000002</c:v>
                </c:pt>
                <c:pt idx="13">
                  <c:v>327.72899999999998</c:v>
                </c:pt>
                <c:pt idx="14">
                  <c:v>317.42500000000001</c:v>
                </c:pt>
                <c:pt idx="15">
                  <c:v>303.60500000000002</c:v>
                </c:pt>
                <c:pt idx="16">
                  <c:v>384.46699999999998</c:v>
                </c:pt>
                <c:pt idx="17">
                  <c:v>396.59800000000001</c:v>
                </c:pt>
                <c:pt idx="18">
                  <c:v>337.05599999999998</c:v>
                </c:pt>
                <c:pt idx="19">
                  <c:v>335.63</c:v>
                </c:pt>
                <c:pt idx="20">
                  <c:v>324.02999999999997</c:v>
                </c:pt>
                <c:pt idx="21">
                  <c:v>314.185</c:v>
                </c:pt>
                <c:pt idx="22">
                  <c:v>306.35000000000002</c:v>
                </c:pt>
                <c:pt idx="23">
                  <c:v>300.80399999999997</c:v>
                </c:pt>
                <c:pt idx="24">
                  <c:v>298.01100000000002</c:v>
                </c:pt>
                <c:pt idx="25">
                  <c:v>298.89800000000002</c:v>
                </c:pt>
                <c:pt idx="26">
                  <c:v>305.30700000000002</c:v>
                </c:pt>
                <c:pt idx="27">
                  <c:v>321.30500000000001</c:v>
                </c:pt>
                <c:pt idx="28">
                  <c:v>362.55700000000002</c:v>
                </c:pt>
                <c:pt idx="29">
                  <c:v>268.99900000000002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B-4C94-91C1-124A53EE2B27}"/>
            </c:ext>
          </c:extLst>
        </c:ser>
        <c:ser>
          <c:idx val="1"/>
          <c:order val="1"/>
          <c:tx>
            <c:strRef>
              <c:f>figures!$I$148</c:f>
              <c:strCache>
                <c:ptCount val="1"/>
                <c:pt idx="0">
                  <c:v>Isolation toit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figures!$M$1:$AP$1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figures!$M$148:$AP$148</c:f>
              <c:numCache>
                <c:formatCode>0.0</c:formatCode>
                <c:ptCount val="30"/>
                <c:pt idx="0">
                  <c:v>678.19600000000003</c:v>
                </c:pt>
                <c:pt idx="1">
                  <c:v>716.87</c:v>
                </c:pt>
                <c:pt idx="2">
                  <c:v>711.68600000000004</c:v>
                </c:pt>
                <c:pt idx="3">
                  <c:v>759.52200000000005</c:v>
                </c:pt>
                <c:pt idx="4">
                  <c:v>836.00900000000001</c:v>
                </c:pt>
                <c:pt idx="5">
                  <c:v>831.17200000000003</c:v>
                </c:pt>
                <c:pt idx="6">
                  <c:v>816.399</c:v>
                </c:pt>
                <c:pt idx="7">
                  <c:v>813.86099999999999</c:v>
                </c:pt>
                <c:pt idx="8">
                  <c:v>757.41399999999999</c:v>
                </c:pt>
                <c:pt idx="9">
                  <c:v>755.45299999999997</c:v>
                </c:pt>
                <c:pt idx="10">
                  <c:v>810.14599999999996</c:v>
                </c:pt>
                <c:pt idx="11">
                  <c:v>768.28800000000001</c:v>
                </c:pt>
                <c:pt idx="12">
                  <c:v>744.92700000000002</c:v>
                </c:pt>
                <c:pt idx="13">
                  <c:v>747.86300000000006</c:v>
                </c:pt>
                <c:pt idx="14">
                  <c:v>708.447</c:v>
                </c:pt>
                <c:pt idx="15">
                  <c:v>653.74</c:v>
                </c:pt>
                <c:pt idx="16">
                  <c:v>830.01400000000001</c:v>
                </c:pt>
                <c:pt idx="17">
                  <c:v>816.649</c:v>
                </c:pt>
                <c:pt idx="18">
                  <c:v>688.13400000000001</c:v>
                </c:pt>
                <c:pt idx="19">
                  <c:v>648.23</c:v>
                </c:pt>
                <c:pt idx="20">
                  <c:v>615.07600000000002</c:v>
                </c:pt>
                <c:pt idx="21">
                  <c:v>586.04899999999998</c:v>
                </c:pt>
                <c:pt idx="22">
                  <c:v>561.16</c:v>
                </c:pt>
                <c:pt idx="23">
                  <c:v>540.48900000000003</c:v>
                </c:pt>
                <c:pt idx="24">
                  <c:v>524.346</c:v>
                </c:pt>
                <c:pt idx="25">
                  <c:v>513.61199999999997</c:v>
                </c:pt>
                <c:pt idx="26">
                  <c:v>510.22199999999998</c:v>
                </c:pt>
                <c:pt idx="27">
                  <c:v>518.55200000000002</c:v>
                </c:pt>
                <c:pt idx="28">
                  <c:v>556.58500000000004</c:v>
                </c:pt>
                <c:pt idx="29">
                  <c:v>408.12099999999998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B-4C94-91C1-124A53EE2B27}"/>
            </c:ext>
          </c:extLst>
        </c:ser>
        <c:ser>
          <c:idx val="2"/>
          <c:order val="2"/>
          <c:tx>
            <c:strRef>
              <c:f>figures!$I$149</c:f>
              <c:strCache>
                <c:ptCount val="1"/>
                <c:pt idx="0">
                  <c:v>Isolation mur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figures!$M$1:$AP$1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figures!$M$149:$AP$149</c:f>
              <c:numCache>
                <c:formatCode>0.0</c:formatCode>
                <c:ptCount val="30"/>
                <c:pt idx="0">
                  <c:v>271.75099999999998</c:v>
                </c:pt>
                <c:pt idx="1">
                  <c:v>344.49799999999999</c:v>
                </c:pt>
                <c:pt idx="2">
                  <c:v>347.97</c:v>
                </c:pt>
                <c:pt idx="3">
                  <c:v>382.81</c:v>
                </c:pt>
                <c:pt idx="4">
                  <c:v>458.875</c:v>
                </c:pt>
                <c:pt idx="5">
                  <c:v>424.26900000000001</c:v>
                </c:pt>
                <c:pt idx="6">
                  <c:v>403.89600000000002</c:v>
                </c:pt>
                <c:pt idx="7">
                  <c:v>403.73899999999998</c:v>
                </c:pt>
                <c:pt idx="8">
                  <c:v>352.24099999999999</c:v>
                </c:pt>
                <c:pt idx="9">
                  <c:v>360.42099999999999</c:v>
                </c:pt>
                <c:pt idx="10">
                  <c:v>367.72699999999998</c:v>
                </c:pt>
                <c:pt idx="11">
                  <c:v>354.58499999999998</c:v>
                </c:pt>
                <c:pt idx="12">
                  <c:v>354.26100000000002</c:v>
                </c:pt>
                <c:pt idx="13">
                  <c:v>394.71100000000001</c:v>
                </c:pt>
                <c:pt idx="14">
                  <c:v>384.726</c:v>
                </c:pt>
                <c:pt idx="15">
                  <c:v>373.37299999999999</c:v>
                </c:pt>
                <c:pt idx="16">
                  <c:v>461.94600000000003</c:v>
                </c:pt>
                <c:pt idx="17">
                  <c:v>496.47300000000001</c:v>
                </c:pt>
                <c:pt idx="18">
                  <c:v>405.02600000000001</c:v>
                </c:pt>
                <c:pt idx="19">
                  <c:v>361.22899999999998</c:v>
                </c:pt>
                <c:pt idx="20">
                  <c:v>347.64600000000002</c:v>
                </c:pt>
                <c:pt idx="21">
                  <c:v>336.61900000000003</c:v>
                </c:pt>
                <c:pt idx="22">
                  <c:v>328.39800000000002</c:v>
                </c:pt>
                <c:pt idx="23">
                  <c:v>323.35599999999999</c:v>
                </c:pt>
                <c:pt idx="24">
                  <c:v>322.18099999999998</c:v>
                </c:pt>
                <c:pt idx="25">
                  <c:v>326.25400000000002</c:v>
                </c:pt>
                <c:pt idx="26">
                  <c:v>338.447</c:v>
                </c:pt>
                <c:pt idx="27">
                  <c:v>365.39800000000002</c:v>
                </c:pt>
                <c:pt idx="28">
                  <c:v>432.53199999999998</c:v>
                </c:pt>
                <c:pt idx="29">
                  <c:v>340.82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B-4C94-91C1-124A53EE2B27}"/>
            </c:ext>
          </c:extLst>
        </c:ser>
        <c:ser>
          <c:idx val="3"/>
          <c:order val="3"/>
          <c:tx>
            <c:strRef>
              <c:f>figures!$I$150</c:f>
              <c:strCache>
                <c:ptCount val="1"/>
                <c:pt idx="0">
                  <c:v>Changement de fenêtres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figures!$M$1:$AP$1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figures!$M$150:$AP$150</c:f>
              <c:numCache>
                <c:formatCode>0.0</c:formatCode>
                <c:ptCount val="30"/>
                <c:pt idx="0">
                  <c:v>146.501</c:v>
                </c:pt>
                <c:pt idx="1">
                  <c:v>172.69200000000001</c:v>
                </c:pt>
                <c:pt idx="2">
                  <c:v>180.215</c:v>
                </c:pt>
                <c:pt idx="3">
                  <c:v>239.22900000000001</c:v>
                </c:pt>
                <c:pt idx="4">
                  <c:v>281.45699999999999</c:v>
                </c:pt>
                <c:pt idx="5">
                  <c:v>287.274</c:v>
                </c:pt>
                <c:pt idx="6">
                  <c:v>295.01600000000002</c:v>
                </c:pt>
                <c:pt idx="7">
                  <c:v>309.43</c:v>
                </c:pt>
                <c:pt idx="8">
                  <c:v>291.488</c:v>
                </c:pt>
                <c:pt idx="9">
                  <c:v>315.74099999999999</c:v>
                </c:pt>
                <c:pt idx="10">
                  <c:v>350.286</c:v>
                </c:pt>
                <c:pt idx="11">
                  <c:v>347.2</c:v>
                </c:pt>
                <c:pt idx="12">
                  <c:v>356.97800000000001</c:v>
                </c:pt>
                <c:pt idx="13">
                  <c:v>394.23500000000001</c:v>
                </c:pt>
                <c:pt idx="14">
                  <c:v>382.99700000000001</c:v>
                </c:pt>
                <c:pt idx="15">
                  <c:v>364.81400000000002</c:v>
                </c:pt>
                <c:pt idx="16">
                  <c:v>469.541</c:v>
                </c:pt>
                <c:pt idx="17">
                  <c:v>482.41500000000002</c:v>
                </c:pt>
                <c:pt idx="18">
                  <c:v>408.38400000000001</c:v>
                </c:pt>
                <c:pt idx="19">
                  <c:v>406.04199999999997</c:v>
                </c:pt>
                <c:pt idx="20">
                  <c:v>394.12099999999998</c:v>
                </c:pt>
                <c:pt idx="21">
                  <c:v>384.17399999999998</c:v>
                </c:pt>
                <c:pt idx="22">
                  <c:v>376.529</c:v>
                </c:pt>
                <c:pt idx="23">
                  <c:v>371.577</c:v>
                </c:pt>
                <c:pt idx="24">
                  <c:v>369.93299999999999</c:v>
                </c:pt>
                <c:pt idx="25">
                  <c:v>372.77499999999998</c:v>
                </c:pt>
                <c:pt idx="26">
                  <c:v>382.399</c:v>
                </c:pt>
                <c:pt idx="27">
                  <c:v>403.77499999999998</c:v>
                </c:pt>
                <c:pt idx="28">
                  <c:v>456.03699999999998</c:v>
                </c:pt>
                <c:pt idx="29">
                  <c:v>326.83699999999999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1B-4C94-91C1-124A53EE2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924208"/>
        <c:axId val="161913392"/>
      </c:lineChart>
      <c:catAx>
        <c:axId val="16192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913392"/>
        <c:crosses val="autoZero"/>
        <c:auto val="1"/>
        <c:lblAlgn val="ctr"/>
        <c:lblOffset val="100"/>
        <c:noMultiLvlLbl val="0"/>
      </c:catAx>
      <c:valAx>
        <c:axId val="1619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92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/>
              <a:t>Installation</a:t>
            </a:r>
            <a:r>
              <a:rPr lang="fr-FR" sz="1100" baseline="0"/>
              <a:t> de systèmes de chauffage (milliers de ménages/an)</a:t>
            </a:r>
            <a:endParaRPr lang="fr-FR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0994640768921173E-2"/>
          <c:y val="9.5988901074071833E-2"/>
          <c:w val="0.91241768331670436"/>
          <c:h val="0.54548327721413659"/>
        </c:manualLayout>
      </c:layout>
      <c:lineChart>
        <c:grouping val="standard"/>
        <c:varyColors val="0"/>
        <c:ser>
          <c:idx val="0"/>
          <c:order val="0"/>
          <c:tx>
            <c:strRef>
              <c:f>figures!$H$218</c:f>
              <c:strCache>
                <c:ptCount val="1"/>
                <c:pt idx="0">
                  <c:v>Installation de PAC air/air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figures!$M$1:$AP$1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figures!$M$218:$AP$218</c:f>
              <c:numCache>
                <c:formatCode>0.0</c:formatCode>
                <c:ptCount val="30"/>
                <c:pt idx="0">
                  <c:v>145.57600000000002</c:v>
                </c:pt>
                <c:pt idx="1">
                  <c:v>151.68900000000002</c:v>
                </c:pt>
                <c:pt idx="2">
                  <c:v>157.44900000000001</c:v>
                </c:pt>
                <c:pt idx="3">
                  <c:v>162.34899999999999</c:v>
                </c:pt>
                <c:pt idx="4">
                  <c:v>168.322</c:v>
                </c:pt>
                <c:pt idx="5">
                  <c:v>174.179</c:v>
                </c:pt>
                <c:pt idx="6">
                  <c:v>179.74200000000002</c:v>
                </c:pt>
                <c:pt idx="7">
                  <c:v>185.11399999999998</c:v>
                </c:pt>
                <c:pt idx="8">
                  <c:v>190.131</c:v>
                </c:pt>
                <c:pt idx="9">
                  <c:v>194.221</c:v>
                </c:pt>
                <c:pt idx="10">
                  <c:v>197.85399999999998</c:v>
                </c:pt>
                <c:pt idx="11">
                  <c:v>201.03399999999999</c:v>
                </c:pt>
                <c:pt idx="12">
                  <c:v>203.79400000000001</c:v>
                </c:pt>
                <c:pt idx="13">
                  <c:v>206.50299999999999</c:v>
                </c:pt>
                <c:pt idx="14">
                  <c:v>208.7</c:v>
                </c:pt>
                <c:pt idx="15">
                  <c:v>210.297</c:v>
                </c:pt>
                <c:pt idx="16">
                  <c:v>212.12700000000001</c:v>
                </c:pt>
                <c:pt idx="17">
                  <c:v>213.21600000000001</c:v>
                </c:pt>
                <c:pt idx="18">
                  <c:v>214.52199999999999</c:v>
                </c:pt>
                <c:pt idx="19">
                  <c:v>215.55599999999998</c:v>
                </c:pt>
                <c:pt idx="20">
                  <c:v>216.69200000000001</c:v>
                </c:pt>
                <c:pt idx="21">
                  <c:v>217.791</c:v>
                </c:pt>
                <c:pt idx="22">
                  <c:v>218.85599999999999</c:v>
                </c:pt>
                <c:pt idx="23">
                  <c:v>219.89</c:v>
                </c:pt>
                <c:pt idx="24">
                  <c:v>220.773</c:v>
                </c:pt>
                <c:pt idx="25">
                  <c:v>221.74600000000001</c:v>
                </c:pt>
                <c:pt idx="26">
                  <c:v>222.69400000000002</c:v>
                </c:pt>
                <c:pt idx="27">
                  <c:v>223.61699999999999</c:v>
                </c:pt>
                <c:pt idx="28">
                  <c:v>224.517</c:v>
                </c:pt>
                <c:pt idx="29">
                  <c:v>225.393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0-4070-AA28-B0D3BB801B0A}"/>
            </c:ext>
          </c:extLst>
        </c:ser>
        <c:ser>
          <c:idx val="1"/>
          <c:order val="1"/>
          <c:tx>
            <c:strRef>
              <c:f>figures!$H$219</c:f>
              <c:strCache>
                <c:ptCount val="1"/>
                <c:pt idx="0">
                  <c:v>Installation de PAC air/eau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figures!$M$1:$AP$1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figures!$M$219:$AP$219</c:f>
              <c:numCache>
                <c:formatCode>0.0</c:formatCode>
                <c:ptCount val="30"/>
                <c:pt idx="0">
                  <c:v>144.316</c:v>
                </c:pt>
                <c:pt idx="1">
                  <c:v>229.02100000000002</c:v>
                </c:pt>
                <c:pt idx="2">
                  <c:v>434.37199999999996</c:v>
                </c:pt>
                <c:pt idx="3">
                  <c:v>411.69900000000001</c:v>
                </c:pt>
                <c:pt idx="4">
                  <c:v>669.71599999999989</c:v>
                </c:pt>
                <c:pt idx="5">
                  <c:v>638.61199999999997</c:v>
                </c:pt>
                <c:pt idx="6">
                  <c:v>620.00800000000004</c:v>
                </c:pt>
                <c:pt idx="7">
                  <c:v>595.28499999999997</c:v>
                </c:pt>
                <c:pt idx="8">
                  <c:v>498.298</c:v>
                </c:pt>
                <c:pt idx="9">
                  <c:v>494.52199999999999</c:v>
                </c:pt>
                <c:pt idx="10">
                  <c:v>490.38</c:v>
                </c:pt>
                <c:pt idx="11">
                  <c:v>485.92900000000003</c:v>
                </c:pt>
                <c:pt idx="12">
                  <c:v>482.07600000000002</c:v>
                </c:pt>
                <c:pt idx="13">
                  <c:v>477.81599999999997</c:v>
                </c:pt>
                <c:pt idx="14">
                  <c:v>474.161</c:v>
                </c:pt>
                <c:pt idx="15">
                  <c:v>469.99299999999999</c:v>
                </c:pt>
                <c:pt idx="16">
                  <c:v>464.97399999999999</c:v>
                </c:pt>
                <c:pt idx="17">
                  <c:v>461.57000000000005</c:v>
                </c:pt>
                <c:pt idx="18">
                  <c:v>457.32</c:v>
                </c:pt>
                <c:pt idx="19">
                  <c:v>454.27699999999999</c:v>
                </c:pt>
                <c:pt idx="20">
                  <c:v>450.32</c:v>
                </c:pt>
                <c:pt idx="21">
                  <c:v>446.52300000000002</c:v>
                </c:pt>
                <c:pt idx="22">
                  <c:v>442.87599999999998</c:v>
                </c:pt>
                <c:pt idx="23">
                  <c:v>439.37099999999998</c:v>
                </c:pt>
                <c:pt idx="24">
                  <c:v>436.464</c:v>
                </c:pt>
                <c:pt idx="25">
                  <c:v>433.22499999999997</c:v>
                </c:pt>
                <c:pt idx="26">
                  <c:v>430.09799999999996</c:v>
                </c:pt>
                <c:pt idx="27">
                  <c:v>427.07299999999998</c:v>
                </c:pt>
                <c:pt idx="28">
                  <c:v>424.13599999999997</c:v>
                </c:pt>
                <c:pt idx="29">
                  <c:v>420.904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A0-4070-AA28-B0D3BB801B0A}"/>
            </c:ext>
          </c:extLst>
        </c:ser>
        <c:ser>
          <c:idx val="2"/>
          <c:order val="2"/>
          <c:tx>
            <c:strRef>
              <c:f>figures!$H$220</c:f>
              <c:strCache>
                <c:ptCount val="1"/>
                <c:pt idx="0">
                  <c:v>Installation de chaudière gaz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figures!$M$1:$AP$1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figures!$M$220:$AP$220</c:f>
              <c:numCache>
                <c:formatCode>0.0</c:formatCode>
                <c:ptCount val="30"/>
                <c:pt idx="0">
                  <c:v>334.25900000000001</c:v>
                </c:pt>
                <c:pt idx="1">
                  <c:v>364.90799999999996</c:v>
                </c:pt>
                <c:pt idx="2">
                  <c:v>417.96800000000002</c:v>
                </c:pt>
                <c:pt idx="3">
                  <c:v>390.28499999999997</c:v>
                </c:pt>
                <c:pt idx="4">
                  <c:v>19.742999999999999</c:v>
                </c:pt>
                <c:pt idx="5">
                  <c:v>18.273</c:v>
                </c:pt>
                <c:pt idx="6">
                  <c:v>16.936</c:v>
                </c:pt>
                <c:pt idx="7">
                  <c:v>15.708</c:v>
                </c:pt>
                <c:pt idx="8">
                  <c:v>14.242000000000001</c:v>
                </c:pt>
                <c:pt idx="9">
                  <c:v>13.301</c:v>
                </c:pt>
                <c:pt idx="10">
                  <c:v>12.926</c:v>
                </c:pt>
                <c:pt idx="11">
                  <c:v>12.206</c:v>
                </c:pt>
                <c:pt idx="12">
                  <c:v>11.519</c:v>
                </c:pt>
                <c:pt idx="13">
                  <c:v>10.882</c:v>
                </c:pt>
                <c:pt idx="14">
                  <c:v>10.271000000000001</c:v>
                </c:pt>
                <c:pt idx="15">
                  <c:v>9.7210000000000001</c:v>
                </c:pt>
                <c:pt idx="16">
                  <c:v>9.2170000000000005</c:v>
                </c:pt>
                <c:pt idx="17">
                  <c:v>8.7170000000000005</c:v>
                </c:pt>
                <c:pt idx="18">
                  <c:v>8.26</c:v>
                </c:pt>
                <c:pt idx="19">
                  <c:v>7.8109999999999999</c:v>
                </c:pt>
                <c:pt idx="20">
                  <c:v>7.4</c:v>
                </c:pt>
                <c:pt idx="21">
                  <c:v>7.0110000000000001</c:v>
                </c:pt>
                <c:pt idx="22">
                  <c:v>6.6420000000000003</c:v>
                </c:pt>
                <c:pt idx="23">
                  <c:v>6.2910000000000004</c:v>
                </c:pt>
                <c:pt idx="24">
                  <c:v>5.9530000000000003</c:v>
                </c:pt>
                <c:pt idx="25">
                  <c:v>5.6429999999999998</c:v>
                </c:pt>
                <c:pt idx="26">
                  <c:v>5.3490000000000002</c:v>
                </c:pt>
                <c:pt idx="27">
                  <c:v>5.0670000000000002</c:v>
                </c:pt>
                <c:pt idx="28">
                  <c:v>4.7990000000000004</c:v>
                </c:pt>
                <c:pt idx="29">
                  <c:v>4.5810000000000004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A0-4070-AA28-B0D3BB801B0A}"/>
            </c:ext>
          </c:extLst>
        </c:ser>
        <c:ser>
          <c:idx val="3"/>
          <c:order val="3"/>
          <c:tx>
            <c:strRef>
              <c:f>figures!$H$221</c:f>
              <c:strCache>
                <c:ptCount val="1"/>
                <c:pt idx="0">
                  <c:v>Installation de chaudière fioul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figures!$M$1:$AP$1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figures!$M$221:$AP$221</c:f>
              <c:numCache>
                <c:formatCode>0.0</c:formatCode>
                <c:ptCount val="30"/>
                <c:pt idx="0">
                  <c:v>119.455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A0-4070-AA28-B0D3BB801B0A}"/>
            </c:ext>
          </c:extLst>
        </c:ser>
        <c:ser>
          <c:idx val="4"/>
          <c:order val="4"/>
          <c:tx>
            <c:strRef>
              <c:f>figures!$H$222</c:f>
              <c:strCache>
                <c:ptCount val="1"/>
                <c:pt idx="0">
                  <c:v>Réseau de chaleur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figures!$M$1:$AP$1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figures!$M$222:$AP$222</c:f>
              <c:numCache>
                <c:formatCode>0.0</c:formatCode>
                <c:ptCount val="30"/>
                <c:pt idx="0">
                  <c:v>428.76799999999997</c:v>
                </c:pt>
                <c:pt idx="1">
                  <c:v>424.98899999999998</c:v>
                </c:pt>
                <c:pt idx="2">
                  <c:v>458.94799999999998</c:v>
                </c:pt>
                <c:pt idx="3">
                  <c:v>447.98</c:v>
                </c:pt>
                <c:pt idx="4">
                  <c:v>438.48500000000001</c:v>
                </c:pt>
                <c:pt idx="5">
                  <c:v>430.2</c:v>
                </c:pt>
                <c:pt idx="6">
                  <c:v>422.90699999999998</c:v>
                </c:pt>
                <c:pt idx="7">
                  <c:v>415.755</c:v>
                </c:pt>
                <c:pt idx="8">
                  <c:v>398.01600000000002</c:v>
                </c:pt>
                <c:pt idx="9">
                  <c:v>394.44499999999999</c:v>
                </c:pt>
                <c:pt idx="10">
                  <c:v>391.036</c:v>
                </c:pt>
                <c:pt idx="11">
                  <c:v>387.84100000000001</c:v>
                </c:pt>
                <c:pt idx="12">
                  <c:v>384.83499999999998</c:v>
                </c:pt>
                <c:pt idx="13">
                  <c:v>382.01</c:v>
                </c:pt>
                <c:pt idx="14">
                  <c:v>379.31200000000001</c:v>
                </c:pt>
                <c:pt idx="15">
                  <c:v>376.72399999999999</c:v>
                </c:pt>
                <c:pt idx="16">
                  <c:v>374.24</c:v>
                </c:pt>
                <c:pt idx="17">
                  <c:v>371.85500000000002</c:v>
                </c:pt>
                <c:pt idx="18">
                  <c:v>369.56099999999998</c:v>
                </c:pt>
                <c:pt idx="19">
                  <c:v>367.35500000000002</c:v>
                </c:pt>
                <c:pt idx="20">
                  <c:v>365.22899999999998</c:v>
                </c:pt>
                <c:pt idx="21">
                  <c:v>363.18099999999998</c:v>
                </c:pt>
                <c:pt idx="22">
                  <c:v>361.20699999999999</c:v>
                </c:pt>
                <c:pt idx="23">
                  <c:v>359.30200000000002</c:v>
                </c:pt>
                <c:pt idx="24">
                  <c:v>357.46499999999997</c:v>
                </c:pt>
                <c:pt idx="25">
                  <c:v>355.69200000000001</c:v>
                </c:pt>
                <c:pt idx="26">
                  <c:v>353.98</c:v>
                </c:pt>
                <c:pt idx="27">
                  <c:v>352.32799999999997</c:v>
                </c:pt>
                <c:pt idx="28">
                  <c:v>350.73399999999998</c:v>
                </c:pt>
                <c:pt idx="29">
                  <c:v>348.92399999999998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A0-4070-AA28-B0D3BB801B0A}"/>
            </c:ext>
          </c:extLst>
        </c:ser>
        <c:ser>
          <c:idx val="5"/>
          <c:order val="5"/>
          <c:tx>
            <c:strRef>
              <c:f>figures!$H$223</c:f>
              <c:strCache>
                <c:ptCount val="1"/>
                <c:pt idx="0">
                  <c:v>Installation convecteurs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figures!$M$1:$AP$1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figures!$M$223:$AP$223</c:f>
              <c:numCache>
                <c:formatCode>0.0</c:formatCode>
                <c:ptCount val="30"/>
                <c:pt idx="0">
                  <c:v>241.65199999999999</c:v>
                </c:pt>
                <c:pt idx="1">
                  <c:v>241.34499999999997</c:v>
                </c:pt>
                <c:pt idx="2">
                  <c:v>234.25700000000001</c:v>
                </c:pt>
                <c:pt idx="3">
                  <c:v>226.32300000000001</c:v>
                </c:pt>
                <c:pt idx="4">
                  <c:v>220.66000000000003</c:v>
                </c:pt>
                <c:pt idx="5">
                  <c:v>211.34899999999999</c:v>
                </c:pt>
                <c:pt idx="6">
                  <c:v>202.239</c:v>
                </c:pt>
                <c:pt idx="7">
                  <c:v>193.226</c:v>
                </c:pt>
                <c:pt idx="8">
                  <c:v>184.47399999999999</c:v>
                </c:pt>
                <c:pt idx="9">
                  <c:v>176.61599999999999</c:v>
                </c:pt>
                <c:pt idx="10">
                  <c:v>169.369</c:v>
                </c:pt>
                <c:pt idx="11">
                  <c:v>162.934</c:v>
                </c:pt>
                <c:pt idx="12">
                  <c:v>156.56100000000001</c:v>
                </c:pt>
                <c:pt idx="13">
                  <c:v>150.64099999999999</c:v>
                </c:pt>
                <c:pt idx="14">
                  <c:v>144.92599999999999</c:v>
                </c:pt>
                <c:pt idx="15">
                  <c:v>140.065</c:v>
                </c:pt>
                <c:pt idx="16">
                  <c:v>135.74099999999999</c:v>
                </c:pt>
                <c:pt idx="17">
                  <c:v>131.16999999999999</c:v>
                </c:pt>
                <c:pt idx="18">
                  <c:v>127.128</c:v>
                </c:pt>
                <c:pt idx="19">
                  <c:v>122.70699999999999</c:v>
                </c:pt>
                <c:pt idx="20">
                  <c:v>118.934</c:v>
                </c:pt>
                <c:pt idx="21">
                  <c:v>115.246</c:v>
                </c:pt>
                <c:pt idx="22">
                  <c:v>111.64200000000001</c:v>
                </c:pt>
                <c:pt idx="23">
                  <c:v>108.119</c:v>
                </c:pt>
                <c:pt idx="24">
                  <c:v>104.503</c:v>
                </c:pt>
                <c:pt idx="25">
                  <c:v>101.14</c:v>
                </c:pt>
                <c:pt idx="26">
                  <c:v>97.858000000000004</c:v>
                </c:pt>
                <c:pt idx="27">
                  <c:v>94.658999999999992</c:v>
                </c:pt>
                <c:pt idx="28">
                  <c:v>91.542000000000002</c:v>
                </c:pt>
                <c:pt idx="29">
                  <c:v>89.205999999999989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A0-4070-AA28-B0D3BB801B0A}"/>
            </c:ext>
          </c:extLst>
        </c:ser>
        <c:ser>
          <c:idx val="6"/>
          <c:order val="6"/>
          <c:tx>
            <c:strRef>
              <c:f>figures!$H$224</c:f>
              <c:strCache>
                <c:ptCount val="1"/>
                <c:pt idx="0">
                  <c:v>Installation chaudière biomasse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figures!$M$1:$AP$1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figures!$M$224:$AP$224</c:f>
              <c:numCache>
                <c:formatCode>0.0</c:formatCode>
                <c:ptCount val="30"/>
                <c:pt idx="0">
                  <c:v>102.28899999999999</c:v>
                </c:pt>
                <c:pt idx="1">
                  <c:v>94.986000000000004</c:v>
                </c:pt>
                <c:pt idx="2">
                  <c:v>106.871</c:v>
                </c:pt>
                <c:pt idx="3">
                  <c:v>99.546999999999997</c:v>
                </c:pt>
                <c:pt idx="4">
                  <c:v>161.023</c:v>
                </c:pt>
                <c:pt idx="5">
                  <c:v>148.721</c:v>
                </c:pt>
                <c:pt idx="6">
                  <c:v>142.583</c:v>
                </c:pt>
                <c:pt idx="7">
                  <c:v>137.06300000000002</c:v>
                </c:pt>
                <c:pt idx="8">
                  <c:v>126.68600000000001</c:v>
                </c:pt>
                <c:pt idx="9">
                  <c:v>125.616</c:v>
                </c:pt>
                <c:pt idx="10">
                  <c:v>124.69</c:v>
                </c:pt>
                <c:pt idx="11">
                  <c:v>124.464</c:v>
                </c:pt>
                <c:pt idx="12">
                  <c:v>124.34899999999999</c:v>
                </c:pt>
                <c:pt idx="13">
                  <c:v>124.554</c:v>
                </c:pt>
                <c:pt idx="14">
                  <c:v>124.816</c:v>
                </c:pt>
                <c:pt idx="15">
                  <c:v>125.65</c:v>
                </c:pt>
                <c:pt idx="16">
                  <c:v>126.864</c:v>
                </c:pt>
                <c:pt idx="17">
                  <c:v>127.773</c:v>
                </c:pt>
                <c:pt idx="18">
                  <c:v>129.05100000000002</c:v>
                </c:pt>
                <c:pt idx="19">
                  <c:v>130.05500000000001</c:v>
                </c:pt>
                <c:pt idx="20">
                  <c:v>131.46099999999998</c:v>
                </c:pt>
                <c:pt idx="21">
                  <c:v>132.90099999999998</c:v>
                </c:pt>
                <c:pt idx="22">
                  <c:v>134.369</c:v>
                </c:pt>
                <c:pt idx="23">
                  <c:v>135.86099999999999</c:v>
                </c:pt>
                <c:pt idx="24">
                  <c:v>137.21199999999999</c:v>
                </c:pt>
                <c:pt idx="25">
                  <c:v>138.73600000000002</c:v>
                </c:pt>
                <c:pt idx="26">
                  <c:v>140.28200000000001</c:v>
                </c:pt>
                <c:pt idx="27">
                  <c:v>141.846</c:v>
                </c:pt>
                <c:pt idx="28">
                  <c:v>143.435</c:v>
                </c:pt>
                <c:pt idx="29">
                  <c:v>144.934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A0-4070-AA28-B0D3BB801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12624"/>
        <c:axId val="59008048"/>
      </c:lineChart>
      <c:catAx>
        <c:axId val="5901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008048"/>
        <c:crosses val="autoZero"/>
        <c:auto val="1"/>
        <c:lblAlgn val="ctr"/>
        <c:lblOffset val="100"/>
        <c:noMultiLvlLbl val="0"/>
      </c:catAx>
      <c:valAx>
        <c:axId val="5900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01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Feuil1!$A$20:$S$20</c:f>
              <c:strCache>
                <c:ptCount val="19"/>
                <c:pt idx="18">
                  <c:v>0.115377727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Feuil1!$T$20:$AV$20</c:f>
              <c:numCache>
                <c:formatCode>General</c:formatCode>
                <c:ptCount val="29"/>
                <c:pt idx="0">
                  <c:v>0.1377022937874908</c:v>
                </c:pt>
                <c:pt idx="1">
                  <c:v>0.10426926243226541</c:v>
                </c:pt>
                <c:pt idx="2">
                  <c:v>0.15829601391613307</c:v>
                </c:pt>
                <c:pt idx="3">
                  <c:v>0.1657746810730755</c:v>
                </c:pt>
                <c:pt idx="4">
                  <c:v>0.16503315076390895</c:v>
                </c:pt>
                <c:pt idx="5">
                  <c:v>0.16424937352874175</c:v>
                </c:pt>
                <c:pt idx="6">
                  <c:v>0.16608425175684496</c:v>
                </c:pt>
                <c:pt idx="7">
                  <c:v>0.16589087147659684</c:v>
                </c:pt>
                <c:pt idx="8">
                  <c:v>0.18203873164503082</c:v>
                </c:pt>
                <c:pt idx="9">
                  <c:v>0.17592632813518097</c:v>
                </c:pt>
                <c:pt idx="10">
                  <c:v>0.17258906081324218</c:v>
                </c:pt>
                <c:pt idx="11">
                  <c:v>0.17240117130307467</c:v>
                </c:pt>
                <c:pt idx="12">
                  <c:v>0.17454910694790163</c:v>
                </c:pt>
                <c:pt idx="13">
                  <c:v>0.17405321950776498</c:v>
                </c:pt>
                <c:pt idx="14">
                  <c:v>0.17628310288258731</c:v>
                </c:pt>
                <c:pt idx="15">
                  <c:v>0.16479351803450079</c:v>
                </c:pt>
                <c:pt idx="16">
                  <c:v>0.16280176516396991</c:v>
                </c:pt>
                <c:pt idx="17">
                  <c:v>0.17066818203343276</c:v>
                </c:pt>
                <c:pt idx="18">
                  <c:v>0.20060189552171756</c:v>
                </c:pt>
                <c:pt idx="19">
                  <c:v>0.19678528291368583</c:v>
                </c:pt>
                <c:pt idx="20">
                  <c:v>0.19275896748240029</c:v>
                </c:pt>
                <c:pt idx="21">
                  <c:v>0.18853910477127397</c:v>
                </c:pt>
                <c:pt idx="22">
                  <c:v>0.18408210494541427</c:v>
                </c:pt>
                <c:pt idx="23">
                  <c:v>0.18151561699948798</c:v>
                </c:pt>
                <c:pt idx="24">
                  <c:v>0.17612635939927498</c:v>
                </c:pt>
                <c:pt idx="25">
                  <c:v>0.16965953913223999</c:v>
                </c:pt>
                <c:pt idx="26">
                  <c:v>0.16125396988013524</c:v>
                </c:pt>
                <c:pt idx="27">
                  <c:v>0.14803993182371558</c:v>
                </c:pt>
                <c:pt idx="28">
                  <c:v>0.16104151851649257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6-4162-89AD-BC22628B6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755584"/>
        <c:axId val="792766144"/>
      </c:lineChart>
      <c:catAx>
        <c:axId val="79275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2766144"/>
        <c:crosses val="autoZero"/>
        <c:auto val="1"/>
        <c:lblAlgn val="ctr"/>
        <c:lblOffset val="100"/>
        <c:noMultiLvlLbl val="0"/>
      </c:catAx>
      <c:valAx>
        <c:axId val="7927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275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d'énergie par vecteur (TWh)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5"/>
          <c:order val="0"/>
          <c:tx>
            <c:strRef>
              <c:f>'figures 2030'!$I$31</c:f>
              <c:strCache>
                <c:ptCount val="1"/>
                <c:pt idx="0">
                  <c:v>Electricité (joule)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2030'!$J$31:$V$31</c:f>
              <c:numCache>
                <c:formatCode>0.00</c:formatCode>
                <c:ptCount val="13"/>
                <c:pt idx="0">
                  <c:v>36.228000000000002</c:v>
                </c:pt>
                <c:pt idx="1">
                  <c:v>35.023000000000003</c:v>
                </c:pt>
                <c:pt idx="2">
                  <c:v>33.936</c:v>
                </c:pt>
                <c:pt idx="3">
                  <c:v>32.804000000000002</c:v>
                </c:pt>
                <c:pt idx="4">
                  <c:v>31.596</c:v>
                </c:pt>
                <c:pt idx="5">
                  <c:v>30.446999999999999</c:v>
                </c:pt>
                <c:pt idx="6">
                  <c:v>29.274999999999999</c:v>
                </c:pt>
                <c:pt idx="7">
                  <c:v>27.97</c:v>
                </c:pt>
                <c:pt idx="8">
                  <c:v>26.756</c:v>
                </c:pt>
                <c:pt idx="9">
                  <c:v>25.577000000000002</c:v>
                </c:pt>
                <c:pt idx="10">
                  <c:v>24.398</c:v>
                </c:pt>
                <c:pt idx="11">
                  <c:v>23.33</c:v>
                </c:pt>
                <c:pt idx="12">
                  <c:v>22.289000000000001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A0-403D-A14E-ABC0B9180F97}"/>
            </c:ext>
          </c:extLst>
        </c:ser>
        <c:ser>
          <c:idx val="4"/>
          <c:order val="1"/>
          <c:tx>
            <c:strRef>
              <c:f>'figures 2030'!$I$30</c:f>
              <c:strCache>
                <c:ptCount val="1"/>
                <c:pt idx="0">
                  <c:v>Electricité (pompe à chaleur)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2030'!$J$30:$V$30</c:f>
              <c:numCache>
                <c:formatCode>0.00</c:formatCode>
                <c:ptCount val="13"/>
                <c:pt idx="0">
                  <c:v>4.79</c:v>
                </c:pt>
                <c:pt idx="1">
                  <c:v>5.7949999999999999</c:v>
                </c:pt>
                <c:pt idx="2">
                  <c:v>6.7830000000000004</c:v>
                </c:pt>
                <c:pt idx="3">
                  <c:v>7.7080000000000002</c:v>
                </c:pt>
                <c:pt idx="4">
                  <c:v>8.9749999999999996</c:v>
                </c:pt>
                <c:pt idx="5">
                  <c:v>11.135999999999999</c:v>
                </c:pt>
                <c:pt idx="6">
                  <c:v>13.013999999999999</c:v>
                </c:pt>
                <c:pt idx="7">
                  <c:v>15.864000000000001</c:v>
                </c:pt>
                <c:pt idx="8">
                  <c:v>18.376999999999999</c:v>
                </c:pt>
                <c:pt idx="9">
                  <c:v>20.611000000000001</c:v>
                </c:pt>
                <c:pt idx="10">
                  <c:v>22.577999999999999</c:v>
                </c:pt>
                <c:pt idx="11">
                  <c:v>24.015000000000001</c:v>
                </c:pt>
                <c:pt idx="12">
                  <c:v>25.314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A0-403D-A14E-ABC0B9180F97}"/>
            </c:ext>
          </c:extLst>
        </c:ser>
        <c:ser>
          <c:idx val="0"/>
          <c:order val="2"/>
          <c:tx>
            <c:strRef>
              <c:f>'figures 2030'!$I$26</c:f>
              <c:strCache>
                <c:ptCount val="1"/>
                <c:pt idx="0">
                  <c:v>Chauffage urbain 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2030'!$J$26:$V$26</c:f>
              <c:numCache>
                <c:formatCode>0.00</c:formatCode>
                <c:ptCount val="13"/>
                <c:pt idx="0">
                  <c:v>10.568</c:v>
                </c:pt>
                <c:pt idx="1">
                  <c:v>13.821999999999999</c:v>
                </c:pt>
                <c:pt idx="2">
                  <c:v>16.904</c:v>
                </c:pt>
                <c:pt idx="3">
                  <c:v>19.666</c:v>
                </c:pt>
                <c:pt idx="4">
                  <c:v>22.207999999999998</c:v>
                </c:pt>
                <c:pt idx="5">
                  <c:v>24.884</c:v>
                </c:pt>
                <c:pt idx="6">
                  <c:v>27.265000000000001</c:v>
                </c:pt>
                <c:pt idx="7">
                  <c:v>29.332000000000001</c:v>
                </c:pt>
                <c:pt idx="8">
                  <c:v>31.1</c:v>
                </c:pt>
                <c:pt idx="9">
                  <c:v>32.607999999999997</c:v>
                </c:pt>
                <c:pt idx="10">
                  <c:v>33.856999999999999</c:v>
                </c:pt>
                <c:pt idx="11">
                  <c:v>34.792000000000002</c:v>
                </c:pt>
                <c:pt idx="12">
                  <c:v>35.545999999999999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0-403D-A14E-ABC0B9180F97}"/>
            </c:ext>
          </c:extLst>
        </c:ser>
        <c:ser>
          <c:idx val="3"/>
          <c:order val="3"/>
          <c:tx>
            <c:strRef>
              <c:f>'figures 2030'!$I$29</c:f>
              <c:strCache>
                <c:ptCount val="1"/>
                <c:pt idx="0">
                  <c:v>Bois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2030'!$J$29:$V$29</c:f>
              <c:numCache>
                <c:formatCode>0.00</c:formatCode>
                <c:ptCount val="13"/>
                <c:pt idx="0">
                  <c:v>73.981999999999999</c:v>
                </c:pt>
                <c:pt idx="1">
                  <c:v>72.945999999999998</c:v>
                </c:pt>
                <c:pt idx="2">
                  <c:v>71.924000000000007</c:v>
                </c:pt>
                <c:pt idx="3">
                  <c:v>68.972999999999999</c:v>
                </c:pt>
                <c:pt idx="4">
                  <c:v>63.421999999999997</c:v>
                </c:pt>
                <c:pt idx="5">
                  <c:v>59.435000000000002</c:v>
                </c:pt>
                <c:pt idx="6">
                  <c:v>55.631999999999998</c:v>
                </c:pt>
                <c:pt idx="7">
                  <c:v>52.738999999999997</c:v>
                </c:pt>
                <c:pt idx="8">
                  <c:v>50.66</c:v>
                </c:pt>
                <c:pt idx="9">
                  <c:v>48.764000000000003</c:v>
                </c:pt>
                <c:pt idx="10">
                  <c:v>46.923999999999999</c:v>
                </c:pt>
                <c:pt idx="11">
                  <c:v>45.466999999999999</c:v>
                </c:pt>
                <c:pt idx="12">
                  <c:v>43.972999999999999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A0-403D-A14E-ABC0B9180F97}"/>
            </c:ext>
          </c:extLst>
        </c:ser>
        <c:ser>
          <c:idx val="1"/>
          <c:order val="4"/>
          <c:tx>
            <c:strRef>
              <c:f>'figures 2030'!$I$27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2030'!$J$27:$V$27</c:f>
              <c:numCache>
                <c:formatCode>0.00</c:formatCode>
                <c:ptCount val="13"/>
                <c:pt idx="0">
                  <c:v>129</c:v>
                </c:pt>
                <c:pt idx="1">
                  <c:v>124.964</c:v>
                </c:pt>
                <c:pt idx="2">
                  <c:v>121.419</c:v>
                </c:pt>
                <c:pt idx="3">
                  <c:v>116.846</c:v>
                </c:pt>
                <c:pt idx="4">
                  <c:v>113.05500000000001</c:v>
                </c:pt>
                <c:pt idx="5">
                  <c:v>110.30500000000001</c:v>
                </c:pt>
                <c:pt idx="6">
                  <c:v>107.042</c:v>
                </c:pt>
                <c:pt idx="7">
                  <c:v>99.116</c:v>
                </c:pt>
                <c:pt idx="8">
                  <c:v>91.784000000000006</c:v>
                </c:pt>
                <c:pt idx="9">
                  <c:v>84.947999999999993</c:v>
                </c:pt>
                <c:pt idx="10">
                  <c:v>78.573999999999998</c:v>
                </c:pt>
                <c:pt idx="11">
                  <c:v>72.754000000000005</c:v>
                </c:pt>
                <c:pt idx="12">
                  <c:v>67.17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0-403D-A14E-ABC0B9180F97}"/>
            </c:ext>
          </c:extLst>
        </c:ser>
        <c:ser>
          <c:idx val="2"/>
          <c:order val="5"/>
          <c:tx>
            <c:strRef>
              <c:f>'figures 2030'!$I$28</c:f>
              <c:strCache>
                <c:ptCount val="1"/>
                <c:pt idx="0">
                  <c:v>Fioul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2030'!$J$28:$V$28</c:f>
              <c:numCache>
                <c:formatCode>0.00</c:formatCode>
                <c:ptCount val="13"/>
                <c:pt idx="0">
                  <c:v>40</c:v>
                </c:pt>
                <c:pt idx="1">
                  <c:v>37.94</c:v>
                </c:pt>
                <c:pt idx="2">
                  <c:v>36.101999999999997</c:v>
                </c:pt>
                <c:pt idx="3">
                  <c:v>33.487000000000002</c:v>
                </c:pt>
                <c:pt idx="4">
                  <c:v>29.923999999999999</c:v>
                </c:pt>
                <c:pt idx="5">
                  <c:v>23.721</c:v>
                </c:pt>
                <c:pt idx="6">
                  <c:v>18.798999999999999</c:v>
                </c:pt>
                <c:pt idx="7">
                  <c:v>14.958</c:v>
                </c:pt>
                <c:pt idx="8">
                  <c:v>12.204000000000001</c:v>
                </c:pt>
                <c:pt idx="9">
                  <c:v>10.06</c:v>
                </c:pt>
                <c:pt idx="10">
                  <c:v>8.3670000000000009</c:v>
                </c:pt>
                <c:pt idx="11">
                  <c:v>7.76</c:v>
                </c:pt>
                <c:pt idx="12">
                  <c:v>7.1779999999999999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A0-403D-A14E-ABC0B9180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077200"/>
        <c:axId val="1794627920"/>
      </c:areaChart>
      <c:catAx>
        <c:axId val="172207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4627920"/>
        <c:crosses val="autoZero"/>
        <c:auto val="1"/>
        <c:lblAlgn val="ctr"/>
        <c:lblOffset val="100"/>
        <c:noMultiLvlLbl val="0"/>
      </c:catAx>
      <c:valAx>
        <c:axId val="17946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207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du parc par énergie de chauffage</a:t>
            </a:r>
          </a:p>
          <a:p>
            <a:pPr>
              <a:defRPr/>
            </a:pPr>
            <a:r>
              <a:rPr lang="fr-FR"/>
              <a:t> (millions de logements)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4520024657165206E-2"/>
          <c:y val="0.16360212796350085"/>
          <c:w val="0.87615414576790551"/>
          <c:h val="0.54568296691325535"/>
        </c:manualLayout>
      </c:layout>
      <c:areaChart>
        <c:grouping val="stacked"/>
        <c:varyColors val="0"/>
        <c:ser>
          <c:idx val="0"/>
          <c:order val="0"/>
          <c:tx>
            <c:strRef>
              <c:f>'figures 2030'!$I$37</c:f>
              <c:strCache>
                <c:ptCount val="1"/>
                <c:pt idx="0">
                  <c:v>Electricité (joule)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2030'!$J$37:$V$37</c:f>
              <c:numCache>
                <c:formatCode>0.00</c:formatCode>
                <c:ptCount val="13"/>
                <c:pt idx="0">
                  <c:v>9.0269999999999992</c:v>
                </c:pt>
                <c:pt idx="1">
                  <c:v>8.8559999999999999</c:v>
                </c:pt>
                <c:pt idx="2">
                  <c:v>8.69</c:v>
                </c:pt>
                <c:pt idx="3">
                  <c:v>8.5489999999999995</c:v>
                </c:pt>
                <c:pt idx="4">
                  <c:v>8.4120000000000008</c:v>
                </c:pt>
                <c:pt idx="5">
                  <c:v>8.2720000000000002</c:v>
                </c:pt>
                <c:pt idx="6">
                  <c:v>8.1289999999999996</c:v>
                </c:pt>
                <c:pt idx="7">
                  <c:v>7.984</c:v>
                </c:pt>
                <c:pt idx="8">
                  <c:v>7.8330000000000002</c:v>
                </c:pt>
                <c:pt idx="9">
                  <c:v>7.6779999999999999</c:v>
                </c:pt>
                <c:pt idx="10">
                  <c:v>7.5179999999999998</c:v>
                </c:pt>
                <c:pt idx="11">
                  <c:v>7.3540000000000001</c:v>
                </c:pt>
                <c:pt idx="12">
                  <c:v>7.1859999999999999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40B9-A901-5F6DCBFE1C18}"/>
            </c:ext>
          </c:extLst>
        </c:ser>
        <c:ser>
          <c:idx val="1"/>
          <c:order val="1"/>
          <c:tx>
            <c:strRef>
              <c:f>'figures 2030'!$I$38</c:f>
              <c:strCache>
                <c:ptCount val="1"/>
                <c:pt idx="0">
                  <c:v>Electricité (pompe à chaleur)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2030'!$J$38:$V$38</c:f>
              <c:numCache>
                <c:formatCode>0.00</c:formatCode>
                <c:ptCount val="13"/>
                <c:pt idx="0">
                  <c:v>1.0720000000000001</c:v>
                </c:pt>
                <c:pt idx="1">
                  <c:v>1.258</c:v>
                </c:pt>
                <c:pt idx="2">
                  <c:v>1.4430000000000001</c:v>
                </c:pt>
                <c:pt idx="3">
                  <c:v>1.629</c:v>
                </c:pt>
                <c:pt idx="4">
                  <c:v>1.8879999999999999</c:v>
                </c:pt>
                <c:pt idx="5">
                  <c:v>2.339</c:v>
                </c:pt>
                <c:pt idx="6">
                  <c:v>2.742</c:v>
                </c:pt>
                <c:pt idx="7">
                  <c:v>3.3820000000000001</c:v>
                </c:pt>
                <c:pt idx="8">
                  <c:v>3.956</c:v>
                </c:pt>
                <c:pt idx="9">
                  <c:v>4.4800000000000004</c:v>
                </c:pt>
                <c:pt idx="10">
                  <c:v>4.95</c:v>
                </c:pt>
                <c:pt idx="11">
                  <c:v>5.2969999999999997</c:v>
                </c:pt>
                <c:pt idx="12">
                  <c:v>5.62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6-40B9-A901-5F6DCBFE1C18}"/>
            </c:ext>
          </c:extLst>
        </c:ser>
        <c:ser>
          <c:idx val="5"/>
          <c:order val="2"/>
          <c:tx>
            <c:strRef>
              <c:f>'figures 2030'!$I$42</c:f>
              <c:strCache>
                <c:ptCount val="1"/>
                <c:pt idx="0">
                  <c:v>Chauffage urbain 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2030'!$J$42:$V$42</c:f>
              <c:numCache>
                <c:formatCode>0.00</c:formatCode>
                <c:ptCount val="13"/>
                <c:pt idx="0">
                  <c:v>1.069</c:v>
                </c:pt>
                <c:pt idx="1">
                  <c:v>1.4530000000000001</c:v>
                </c:pt>
                <c:pt idx="2">
                  <c:v>1.8129999999999999</c:v>
                </c:pt>
                <c:pt idx="3">
                  <c:v>2.1520000000000001</c:v>
                </c:pt>
                <c:pt idx="4">
                  <c:v>2.468</c:v>
                </c:pt>
                <c:pt idx="5">
                  <c:v>2.802</c:v>
                </c:pt>
                <c:pt idx="6">
                  <c:v>3.1080000000000001</c:v>
                </c:pt>
                <c:pt idx="7">
                  <c:v>3.387</c:v>
                </c:pt>
                <c:pt idx="8">
                  <c:v>3.6440000000000001</c:v>
                </c:pt>
                <c:pt idx="9">
                  <c:v>3.879</c:v>
                </c:pt>
                <c:pt idx="10">
                  <c:v>4.0940000000000003</c:v>
                </c:pt>
                <c:pt idx="11">
                  <c:v>4.2789999999999999</c:v>
                </c:pt>
                <c:pt idx="12">
                  <c:v>4.4509999999999996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A6-40B9-A901-5F6DCBFE1C18}"/>
            </c:ext>
          </c:extLst>
        </c:ser>
        <c:ser>
          <c:idx val="3"/>
          <c:order val="3"/>
          <c:tx>
            <c:strRef>
              <c:f>'figures 2030'!$I$40</c:f>
              <c:strCache>
                <c:ptCount val="1"/>
                <c:pt idx="0">
                  <c:v>Bois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2030'!$J$40:$V$40</c:f>
              <c:numCache>
                <c:formatCode>0.00</c:formatCode>
                <c:ptCount val="13"/>
                <c:pt idx="0">
                  <c:v>1.27</c:v>
                </c:pt>
                <c:pt idx="1">
                  <c:v>1.343</c:v>
                </c:pt>
                <c:pt idx="2">
                  <c:v>1.413</c:v>
                </c:pt>
                <c:pt idx="3">
                  <c:v>1.4650000000000001</c:v>
                </c:pt>
                <c:pt idx="4">
                  <c:v>1.506</c:v>
                </c:pt>
                <c:pt idx="5">
                  <c:v>1.5569999999999999</c:v>
                </c:pt>
                <c:pt idx="6">
                  <c:v>1.597</c:v>
                </c:pt>
                <c:pt idx="7">
                  <c:v>1.696</c:v>
                </c:pt>
                <c:pt idx="8">
                  <c:v>1.778</c:v>
                </c:pt>
                <c:pt idx="9">
                  <c:v>1.8480000000000001</c:v>
                </c:pt>
                <c:pt idx="10">
                  <c:v>1.909</c:v>
                </c:pt>
                <c:pt idx="11">
                  <c:v>1.956</c:v>
                </c:pt>
                <c:pt idx="12">
                  <c:v>1.998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A6-40B9-A901-5F6DCBFE1C18}"/>
            </c:ext>
          </c:extLst>
        </c:ser>
        <c:ser>
          <c:idx val="4"/>
          <c:order val="4"/>
          <c:tx>
            <c:strRef>
              <c:f>'figures 2030'!$I$41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2030'!$J$41:$V$41</c:f>
              <c:numCache>
                <c:formatCode>0.00</c:formatCode>
                <c:ptCount val="13"/>
                <c:pt idx="0">
                  <c:v>11.618</c:v>
                </c:pt>
                <c:pt idx="1">
                  <c:v>11.444000000000001</c:v>
                </c:pt>
                <c:pt idx="2">
                  <c:v>11.29</c:v>
                </c:pt>
                <c:pt idx="3">
                  <c:v>11.141</c:v>
                </c:pt>
                <c:pt idx="4">
                  <c:v>11.034000000000001</c:v>
                </c:pt>
                <c:pt idx="5">
                  <c:v>10.988</c:v>
                </c:pt>
                <c:pt idx="6">
                  <c:v>10.916</c:v>
                </c:pt>
                <c:pt idx="7">
                  <c:v>10.477</c:v>
                </c:pt>
                <c:pt idx="8">
                  <c:v>10.064</c:v>
                </c:pt>
                <c:pt idx="9">
                  <c:v>9.6639999999999997</c:v>
                </c:pt>
                <c:pt idx="10">
                  <c:v>9.2880000000000003</c:v>
                </c:pt>
                <c:pt idx="11">
                  <c:v>8.9320000000000004</c:v>
                </c:pt>
                <c:pt idx="12">
                  <c:v>8.5960000000000001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A6-40B9-A901-5F6DCBFE1C18}"/>
            </c:ext>
          </c:extLst>
        </c:ser>
        <c:ser>
          <c:idx val="2"/>
          <c:order val="5"/>
          <c:tx>
            <c:strRef>
              <c:f>'figures 2030'!$I$39</c:f>
              <c:strCache>
                <c:ptCount val="1"/>
                <c:pt idx="0">
                  <c:v>Fioul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2030'!$J$39:$V$39</c:f>
              <c:numCache>
                <c:formatCode>0.00</c:formatCode>
                <c:ptCount val="13"/>
                <c:pt idx="0">
                  <c:v>3.4420000000000002</c:v>
                </c:pt>
                <c:pt idx="1">
                  <c:v>3.3410000000000002</c:v>
                </c:pt>
                <c:pt idx="2">
                  <c:v>3.2429999999999999</c:v>
                </c:pt>
                <c:pt idx="3">
                  <c:v>3.1509999999999998</c:v>
                </c:pt>
                <c:pt idx="4">
                  <c:v>2.9449999999999998</c:v>
                </c:pt>
                <c:pt idx="5">
                  <c:v>2.44</c:v>
                </c:pt>
                <c:pt idx="6">
                  <c:v>2.0270000000000001</c:v>
                </c:pt>
                <c:pt idx="7">
                  <c:v>1.6890000000000001</c:v>
                </c:pt>
                <c:pt idx="8">
                  <c:v>1.413</c:v>
                </c:pt>
                <c:pt idx="9">
                  <c:v>1.1870000000000001</c:v>
                </c:pt>
                <c:pt idx="10">
                  <c:v>1.002</c:v>
                </c:pt>
                <c:pt idx="11">
                  <c:v>0.94499999999999995</c:v>
                </c:pt>
                <c:pt idx="12">
                  <c:v>0.89100000000000001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A6-40B9-A901-5F6DCBFE1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360816"/>
        <c:axId val="2026353744"/>
      </c:areaChart>
      <c:catAx>
        <c:axId val="202636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6353744"/>
        <c:crosses val="autoZero"/>
        <c:auto val="1"/>
        <c:lblAlgn val="ctr"/>
        <c:lblOffset val="100"/>
        <c:noMultiLvlLbl val="0"/>
      </c:catAx>
      <c:valAx>
        <c:axId val="20263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636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/>
              <a:t>Répartition des rénovations du parc privé en fonction du nombr</a:t>
            </a:r>
            <a:r>
              <a:rPr lang="fr-FR" sz="1100" baseline="0"/>
              <a:t>e de sauts de classe DPE</a:t>
            </a:r>
            <a:endParaRPr lang="fr-FR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5"/>
          <c:order val="0"/>
          <c:tx>
            <c:strRef>
              <c:f>'figures 2030'!$I$53</c:f>
              <c:strCache>
                <c:ptCount val="1"/>
                <c:pt idx="0">
                  <c:v>1 classe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cat>
            <c:numRef>
              <c:f>'figures 2030'!$K$1:$V$1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'figures 2030'!$K$53:$V$53</c:f>
              <c:numCache>
                <c:formatCode>0.00</c:formatCode>
                <c:ptCount val="12"/>
                <c:pt idx="0">
                  <c:v>398.48099999999999</c:v>
                </c:pt>
                <c:pt idx="1">
                  <c:v>384.71</c:v>
                </c:pt>
                <c:pt idx="2">
                  <c:v>378.57299999999998</c:v>
                </c:pt>
                <c:pt idx="3">
                  <c:v>427.02300000000002</c:v>
                </c:pt>
                <c:pt idx="4">
                  <c:v>586.10400000000004</c:v>
                </c:pt>
                <c:pt idx="5">
                  <c:v>577.80799999999999</c:v>
                </c:pt>
                <c:pt idx="6">
                  <c:v>786.03200000000004</c:v>
                </c:pt>
                <c:pt idx="7">
                  <c:v>764.81500000000005</c:v>
                </c:pt>
                <c:pt idx="8">
                  <c:v>747.72900000000004</c:v>
                </c:pt>
                <c:pt idx="9">
                  <c:v>721.82600000000002</c:v>
                </c:pt>
                <c:pt idx="10">
                  <c:v>627.42399999999998</c:v>
                </c:pt>
                <c:pt idx="11">
                  <c:v>619.51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C6-47ED-84C0-9E09BE68AA5C}"/>
            </c:ext>
          </c:extLst>
        </c:ser>
        <c:ser>
          <c:idx val="4"/>
          <c:order val="1"/>
          <c:tx>
            <c:strRef>
              <c:f>'figures 2030'!$I$52</c:f>
              <c:strCache>
                <c:ptCount val="1"/>
                <c:pt idx="0">
                  <c:v>2 classes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cat>
            <c:numRef>
              <c:f>'figures 2030'!$K$1:$V$1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'figures 2030'!$K$52:$V$52</c:f>
              <c:numCache>
                <c:formatCode>0.00</c:formatCode>
                <c:ptCount val="12"/>
                <c:pt idx="0">
                  <c:v>205.74799999999999</c:v>
                </c:pt>
                <c:pt idx="1">
                  <c:v>195.762</c:v>
                </c:pt>
                <c:pt idx="2">
                  <c:v>195.52799999999999</c:v>
                </c:pt>
                <c:pt idx="3">
                  <c:v>191.779</c:v>
                </c:pt>
                <c:pt idx="4">
                  <c:v>195.50800000000001</c:v>
                </c:pt>
                <c:pt idx="5">
                  <c:v>201.143</c:v>
                </c:pt>
                <c:pt idx="6">
                  <c:v>242.02199999999999</c:v>
                </c:pt>
                <c:pt idx="7">
                  <c:v>233.05199999999999</c:v>
                </c:pt>
                <c:pt idx="8">
                  <c:v>225.16</c:v>
                </c:pt>
                <c:pt idx="9">
                  <c:v>210.74600000000001</c:v>
                </c:pt>
                <c:pt idx="10">
                  <c:v>194.322</c:v>
                </c:pt>
                <c:pt idx="11">
                  <c:v>194.12200000000001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C6-47ED-84C0-9E09BE68AA5C}"/>
            </c:ext>
          </c:extLst>
        </c:ser>
        <c:ser>
          <c:idx val="3"/>
          <c:order val="2"/>
          <c:tx>
            <c:strRef>
              <c:f>'figures 2030'!$I$51</c:f>
              <c:strCache>
                <c:ptCount val="1"/>
                <c:pt idx="0">
                  <c:v>3 classes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cat>
            <c:numRef>
              <c:f>'figures 2030'!$K$1:$V$1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'figures 2030'!$K$51:$V$51</c:f>
              <c:numCache>
                <c:formatCode>0.00</c:formatCode>
                <c:ptCount val="12"/>
                <c:pt idx="0">
                  <c:v>66.894000000000005</c:v>
                </c:pt>
                <c:pt idx="1">
                  <c:v>67.951999999999998</c:v>
                </c:pt>
                <c:pt idx="2">
                  <c:v>111.271</c:v>
                </c:pt>
                <c:pt idx="3">
                  <c:v>154.19300000000001</c:v>
                </c:pt>
                <c:pt idx="4">
                  <c:v>157.68199999999999</c:v>
                </c:pt>
                <c:pt idx="5">
                  <c:v>164.84299999999999</c:v>
                </c:pt>
                <c:pt idx="6">
                  <c:v>195.97</c:v>
                </c:pt>
                <c:pt idx="7">
                  <c:v>172.251</c:v>
                </c:pt>
                <c:pt idx="8">
                  <c:v>159.59100000000001</c:v>
                </c:pt>
                <c:pt idx="9">
                  <c:v>165.303</c:v>
                </c:pt>
                <c:pt idx="10">
                  <c:v>124.273</c:v>
                </c:pt>
                <c:pt idx="11">
                  <c:v>117.43300000000001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C6-47ED-84C0-9E09BE68AA5C}"/>
            </c:ext>
          </c:extLst>
        </c:ser>
        <c:ser>
          <c:idx val="2"/>
          <c:order val="3"/>
          <c:tx>
            <c:strRef>
              <c:f>'figures 2030'!$I$50</c:f>
              <c:strCache>
                <c:ptCount val="1"/>
                <c:pt idx="0">
                  <c:v>4 classes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cat>
            <c:numRef>
              <c:f>'figures 2030'!$K$1:$V$1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'figures 2030'!$K$50:$V$50</c:f>
              <c:numCache>
                <c:formatCode>0.00</c:formatCode>
                <c:ptCount val="12"/>
                <c:pt idx="0">
                  <c:v>26.297000000000001</c:v>
                </c:pt>
                <c:pt idx="1">
                  <c:v>24.027000000000001</c:v>
                </c:pt>
                <c:pt idx="2">
                  <c:v>35.119999999999997</c:v>
                </c:pt>
                <c:pt idx="3">
                  <c:v>58.279000000000003</c:v>
                </c:pt>
                <c:pt idx="4">
                  <c:v>54.826999999999998</c:v>
                </c:pt>
                <c:pt idx="5">
                  <c:v>61.084000000000003</c:v>
                </c:pt>
                <c:pt idx="6">
                  <c:v>65.510000000000005</c:v>
                </c:pt>
                <c:pt idx="7">
                  <c:v>51.377000000000002</c:v>
                </c:pt>
                <c:pt idx="8">
                  <c:v>40.127000000000002</c:v>
                </c:pt>
                <c:pt idx="9">
                  <c:v>35.499000000000002</c:v>
                </c:pt>
                <c:pt idx="10">
                  <c:v>27.576000000000001</c:v>
                </c:pt>
                <c:pt idx="11">
                  <c:v>29.95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C6-47ED-84C0-9E09BE68AA5C}"/>
            </c:ext>
          </c:extLst>
        </c:ser>
        <c:ser>
          <c:idx val="1"/>
          <c:order val="4"/>
          <c:tx>
            <c:strRef>
              <c:f>'figures 2030'!$I$49</c:f>
              <c:strCache>
                <c:ptCount val="1"/>
                <c:pt idx="0">
                  <c:v>5 classes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cat>
            <c:numRef>
              <c:f>'figures 2030'!$K$1:$V$1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'figures 2030'!$K$49:$V$49</c:f>
              <c:numCache>
                <c:formatCode>0.00</c:formatCode>
                <c:ptCount val="12"/>
                <c:pt idx="0">
                  <c:v>8.1300000000000008</c:v>
                </c:pt>
                <c:pt idx="1">
                  <c:v>6.391</c:v>
                </c:pt>
                <c:pt idx="2">
                  <c:v>7.9820000000000002</c:v>
                </c:pt>
                <c:pt idx="3">
                  <c:v>8.7729999999999997</c:v>
                </c:pt>
                <c:pt idx="4">
                  <c:v>7.2949999999999999</c:v>
                </c:pt>
                <c:pt idx="5">
                  <c:v>7.7320000000000002</c:v>
                </c:pt>
                <c:pt idx="6">
                  <c:v>6.0430000000000001</c:v>
                </c:pt>
                <c:pt idx="7">
                  <c:v>3.2290000000000001</c:v>
                </c:pt>
                <c:pt idx="8">
                  <c:v>1.909</c:v>
                </c:pt>
                <c:pt idx="9">
                  <c:v>1.218</c:v>
                </c:pt>
                <c:pt idx="10">
                  <c:v>0.80900000000000005</c:v>
                </c:pt>
                <c:pt idx="11">
                  <c:v>0.84499999999999997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6-47ED-84C0-9E09BE68AA5C}"/>
            </c:ext>
          </c:extLst>
        </c:ser>
        <c:ser>
          <c:idx val="0"/>
          <c:order val="5"/>
          <c:tx>
            <c:strRef>
              <c:f>'figures 2030'!$I$48</c:f>
              <c:strCache>
                <c:ptCount val="1"/>
                <c:pt idx="0">
                  <c:v>6 classes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cat>
            <c:numRef>
              <c:f>'figures 2030'!$K$1:$V$1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'figures 2030'!$K$48:$V$48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6-47ED-84C0-9E09BE68A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484192"/>
        <c:axId val="2022484608"/>
      </c:areaChart>
      <c:catAx>
        <c:axId val="202248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484608"/>
        <c:crosses val="autoZero"/>
        <c:auto val="1"/>
        <c:lblAlgn val="ctr"/>
        <c:lblOffset val="100"/>
        <c:noMultiLvlLbl val="0"/>
      </c:catAx>
      <c:valAx>
        <c:axId val="20224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48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des rénovations par type de logement</a:t>
            </a:r>
          </a:p>
        </c:rich>
      </c:tx>
      <c:layout>
        <c:manualLayout>
          <c:xMode val="edge"/>
          <c:yMode val="edge"/>
          <c:x val="0.12182728959860732"/>
          <c:y val="1.1894345432864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3"/>
          <c:order val="0"/>
          <c:tx>
            <c:strRef>
              <c:f>'figures 2030'!$I$63</c:f>
              <c:strCache>
                <c:ptCount val="1"/>
                <c:pt idx="0">
                  <c:v>PO en maison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cat>
            <c:numRef>
              <c:f>'figures 2030'!$K$1:$V$1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'figures 2030'!$K$63:$V$63</c:f>
              <c:numCache>
                <c:formatCode>0.00</c:formatCode>
                <c:ptCount val="12"/>
                <c:pt idx="0">
                  <c:v>556.38099999999997</c:v>
                </c:pt>
                <c:pt idx="1">
                  <c:v>534.88900000000001</c:v>
                </c:pt>
                <c:pt idx="2">
                  <c:v>628.02599999999995</c:v>
                </c:pt>
                <c:pt idx="3">
                  <c:v>635.029</c:v>
                </c:pt>
                <c:pt idx="4">
                  <c:v>646.92899999999997</c:v>
                </c:pt>
                <c:pt idx="5">
                  <c:v>656.76</c:v>
                </c:pt>
                <c:pt idx="6">
                  <c:v>612.62400000000002</c:v>
                </c:pt>
                <c:pt idx="7">
                  <c:v>550.48800000000006</c:v>
                </c:pt>
                <c:pt idx="8">
                  <c:v>502.71300000000002</c:v>
                </c:pt>
                <c:pt idx="9">
                  <c:v>491.87</c:v>
                </c:pt>
                <c:pt idx="10">
                  <c:v>447.35599999999999</c:v>
                </c:pt>
                <c:pt idx="11">
                  <c:v>444.214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A7-4397-880D-75146AE7CE27}"/>
            </c:ext>
          </c:extLst>
        </c:ser>
        <c:ser>
          <c:idx val="4"/>
          <c:order val="1"/>
          <c:tx>
            <c:strRef>
              <c:f>'figures 2030'!$I$64</c:f>
              <c:strCache>
                <c:ptCount val="1"/>
                <c:pt idx="0">
                  <c:v>PB en maison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'figures 2030'!$K$1:$V$1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'figures 2030'!$K$64:$V$64</c:f>
              <c:numCache>
                <c:formatCode>0.00</c:formatCode>
                <c:ptCount val="12"/>
                <c:pt idx="0">
                  <c:v>50.335000000000001</c:v>
                </c:pt>
                <c:pt idx="1">
                  <c:v>49.401000000000003</c:v>
                </c:pt>
                <c:pt idx="2">
                  <c:v>52.825000000000003</c:v>
                </c:pt>
                <c:pt idx="3">
                  <c:v>66.236000000000004</c:v>
                </c:pt>
                <c:pt idx="4">
                  <c:v>66.561999999999998</c:v>
                </c:pt>
                <c:pt idx="5">
                  <c:v>65.846999999999994</c:v>
                </c:pt>
                <c:pt idx="6">
                  <c:v>82.926000000000002</c:v>
                </c:pt>
                <c:pt idx="7">
                  <c:v>74.412999999999997</c:v>
                </c:pt>
                <c:pt idx="8">
                  <c:v>67.337000000000003</c:v>
                </c:pt>
                <c:pt idx="9">
                  <c:v>61.375999999999998</c:v>
                </c:pt>
                <c:pt idx="10">
                  <c:v>55.64</c:v>
                </c:pt>
                <c:pt idx="11">
                  <c:v>53.62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A7-4397-880D-75146AE7CE27}"/>
            </c:ext>
          </c:extLst>
        </c:ser>
        <c:ser>
          <c:idx val="5"/>
          <c:order val="2"/>
          <c:tx>
            <c:strRef>
              <c:f>'figures 2030'!$I$65</c:f>
              <c:strCache>
                <c:ptCount val="1"/>
                <c:pt idx="0">
                  <c:v>PB social en maison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'figures 2030'!$K$1:$V$1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'figures 2030'!$K$65:$V$65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18.187999999999999</c:v>
                </c:pt>
                <c:pt idx="6">
                  <c:v>40.798000000000002</c:v>
                </c:pt>
                <c:pt idx="7">
                  <c:v>52.831000000000003</c:v>
                </c:pt>
                <c:pt idx="8">
                  <c:v>60.936999999999998</c:v>
                </c:pt>
                <c:pt idx="9">
                  <c:v>58.469000000000001</c:v>
                </c:pt>
                <c:pt idx="10">
                  <c:v>52.542999999999999</c:v>
                </c:pt>
                <c:pt idx="11">
                  <c:v>55.877000000000002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A7-4397-880D-75146AE7CE27}"/>
            </c:ext>
          </c:extLst>
        </c:ser>
        <c:ser>
          <c:idx val="0"/>
          <c:order val="3"/>
          <c:tx>
            <c:strRef>
              <c:f>'figures 2030'!$I$60</c:f>
              <c:strCache>
                <c:ptCount val="1"/>
                <c:pt idx="0">
                  <c:v>PO en copropriété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cat>
            <c:numRef>
              <c:f>'figures 2030'!$K$1:$V$1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'figures 2030'!$K$60:$V$60</c:f>
              <c:numCache>
                <c:formatCode>0.00</c:formatCode>
                <c:ptCount val="12"/>
                <c:pt idx="0">
                  <c:v>119.684</c:v>
                </c:pt>
                <c:pt idx="1">
                  <c:v>117.627</c:v>
                </c:pt>
                <c:pt idx="2">
                  <c:v>109.44</c:v>
                </c:pt>
                <c:pt idx="3">
                  <c:v>108.324</c:v>
                </c:pt>
                <c:pt idx="4">
                  <c:v>108.117</c:v>
                </c:pt>
                <c:pt idx="5">
                  <c:v>110.64400000000001</c:v>
                </c:pt>
                <c:pt idx="6">
                  <c:v>109.173</c:v>
                </c:pt>
                <c:pt idx="7">
                  <c:v>107.54</c:v>
                </c:pt>
                <c:pt idx="8">
                  <c:v>105.753</c:v>
                </c:pt>
                <c:pt idx="9">
                  <c:v>104.062</c:v>
                </c:pt>
                <c:pt idx="10">
                  <c:v>102.06100000000001</c:v>
                </c:pt>
                <c:pt idx="11">
                  <c:v>101.432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7-4397-880D-75146AE7CE27}"/>
            </c:ext>
          </c:extLst>
        </c:ser>
        <c:ser>
          <c:idx val="1"/>
          <c:order val="4"/>
          <c:tx>
            <c:strRef>
              <c:f>'figures 2030'!$I$61</c:f>
              <c:strCache>
                <c:ptCount val="1"/>
                <c:pt idx="0">
                  <c:v>PB en copropriété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cat>
            <c:numRef>
              <c:f>'figures 2030'!$K$1:$V$1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'figures 2030'!$K$61:$V$61</c:f>
              <c:numCache>
                <c:formatCode>0.00</c:formatCode>
                <c:ptCount val="12"/>
                <c:pt idx="0">
                  <c:v>68.257999999999996</c:v>
                </c:pt>
                <c:pt idx="1">
                  <c:v>67.552999999999997</c:v>
                </c:pt>
                <c:pt idx="2">
                  <c:v>64.44</c:v>
                </c:pt>
                <c:pt idx="3">
                  <c:v>102.57</c:v>
                </c:pt>
                <c:pt idx="4">
                  <c:v>97.825999999999993</c:v>
                </c:pt>
                <c:pt idx="5">
                  <c:v>94.093999999999994</c:v>
                </c:pt>
                <c:pt idx="6">
                  <c:v>141.46899999999999</c:v>
                </c:pt>
                <c:pt idx="7">
                  <c:v>130.83799999999999</c:v>
                </c:pt>
                <c:pt idx="8">
                  <c:v>121.23399999999999</c:v>
                </c:pt>
                <c:pt idx="9">
                  <c:v>112.66500000000001</c:v>
                </c:pt>
                <c:pt idx="10">
                  <c:v>104.688</c:v>
                </c:pt>
                <c:pt idx="11">
                  <c:v>98.028000000000006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A7-4397-880D-75146AE7CE27}"/>
            </c:ext>
          </c:extLst>
        </c:ser>
        <c:ser>
          <c:idx val="2"/>
          <c:order val="5"/>
          <c:tx>
            <c:strRef>
              <c:f>'figures 2030'!$I$62</c:f>
              <c:strCache>
                <c:ptCount val="1"/>
                <c:pt idx="0">
                  <c:v>PB social en copropriété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'figures 2030'!$K$1:$V$1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'figures 2030'!$K$62:$V$62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41.307000000000002</c:v>
                </c:pt>
                <c:pt idx="6">
                  <c:v>119.14400000000001</c:v>
                </c:pt>
                <c:pt idx="7">
                  <c:v>189.28</c:v>
                </c:pt>
                <c:pt idx="8">
                  <c:v>240.471</c:v>
                </c:pt>
                <c:pt idx="9">
                  <c:v>268.01100000000002</c:v>
                </c:pt>
                <c:pt idx="10">
                  <c:v>253.94800000000001</c:v>
                </c:pt>
                <c:pt idx="11">
                  <c:v>268.06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A7-4397-880D-75146AE7C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357904"/>
        <c:axId val="2026354160"/>
      </c:areaChart>
      <c:catAx>
        <c:axId val="202635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6354160"/>
        <c:crosses val="autoZero"/>
        <c:auto val="1"/>
        <c:lblAlgn val="ctr"/>
        <c:lblOffset val="100"/>
        <c:noMultiLvlLbl val="0"/>
      </c:catAx>
      <c:valAx>
        <c:axId val="20263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635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Empreinte carbone du secteur </a:t>
            </a:r>
          </a:p>
          <a:p>
            <a:pPr>
              <a:defRPr/>
            </a:pPr>
            <a:r>
              <a:rPr lang="fr-FR" sz="1200"/>
              <a:t>Emissions</a:t>
            </a:r>
            <a:r>
              <a:rPr lang="fr-FR" sz="1200" baseline="0"/>
              <a:t> énergétiques, rénovation, construction neuve</a:t>
            </a:r>
            <a:endParaRPr lang="fr-F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3"/>
          <c:order val="0"/>
          <c:tx>
            <c:strRef>
              <c:f>'figures 2030'!$H$93</c:f>
              <c:strCache>
                <c:ptCount val="1"/>
                <c:pt idx="0">
                  <c:v>Emission Oil fuel (MtCO2)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'figures 2030'!$K$1:$V$1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'figures 2030'!$K$93:$V$93</c:f>
              <c:numCache>
                <c:formatCode>0.00</c:formatCode>
                <c:ptCount val="12"/>
                <c:pt idx="0">
                  <c:v>12.292999999999999</c:v>
                </c:pt>
                <c:pt idx="1">
                  <c:v>11.696999999999999</c:v>
                </c:pt>
                <c:pt idx="2">
                  <c:v>10.85</c:v>
                </c:pt>
                <c:pt idx="3">
                  <c:v>9.6950000000000003</c:v>
                </c:pt>
                <c:pt idx="4">
                  <c:v>7.6849999999999996</c:v>
                </c:pt>
                <c:pt idx="5">
                  <c:v>6.0910000000000002</c:v>
                </c:pt>
                <c:pt idx="6">
                  <c:v>4.8460000000000001</c:v>
                </c:pt>
                <c:pt idx="7">
                  <c:v>3.9540000000000002</c:v>
                </c:pt>
                <c:pt idx="8">
                  <c:v>3.2589999999999999</c:v>
                </c:pt>
                <c:pt idx="9">
                  <c:v>2.7109999999999999</c:v>
                </c:pt>
                <c:pt idx="10">
                  <c:v>2.5139999999999998</c:v>
                </c:pt>
                <c:pt idx="11">
                  <c:v>2.3260000000000001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A6-4B58-8CCF-8C81E2913F94}"/>
            </c:ext>
          </c:extLst>
        </c:ser>
        <c:ser>
          <c:idx val="2"/>
          <c:order val="1"/>
          <c:tx>
            <c:strRef>
              <c:f>'figures 2030'!$H$92</c:f>
              <c:strCache>
                <c:ptCount val="1"/>
                <c:pt idx="0">
                  <c:v>Emission Natural gas (MtCO2)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'figures 2030'!$K$1:$V$1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'figures 2030'!$K$92:$V$92</c:f>
              <c:numCache>
                <c:formatCode>0.00</c:formatCode>
                <c:ptCount val="12"/>
                <c:pt idx="0">
                  <c:v>28.367000000000001</c:v>
                </c:pt>
                <c:pt idx="1">
                  <c:v>27.562000000000001</c:v>
                </c:pt>
                <c:pt idx="2">
                  <c:v>26.173999999999999</c:v>
                </c:pt>
                <c:pt idx="3">
                  <c:v>25.097999999999999</c:v>
                </c:pt>
                <c:pt idx="4">
                  <c:v>24.266999999999999</c:v>
                </c:pt>
                <c:pt idx="5">
                  <c:v>23.228000000000002</c:v>
                </c:pt>
                <c:pt idx="6">
                  <c:v>21.31</c:v>
                </c:pt>
                <c:pt idx="7">
                  <c:v>19.366</c:v>
                </c:pt>
                <c:pt idx="8">
                  <c:v>17.498999999999999</c:v>
                </c:pt>
                <c:pt idx="9">
                  <c:v>15.872</c:v>
                </c:pt>
                <c:pt idx="10">
                  <c:v>14.333</c:v>
                </c:pt>
                <c:pt idx="11">
                  <c:v>12.897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A6-4B58-8CCF-8C81E2913F94}"/>
            </c:ext>
          </c:extLst>
        </c:ser>
        <c:ser>
          <c:idx val="4"/>
          <c:order val="2"/>
          <c:tx>
            <c:strRef>
              <c:f>'figures 2030'!$H$94</c:f>
              <c:strCache>
                <c:ptCount val="1"/>
                <c:pt idx="0">
                  <c:v>Emission Electricity (MtCO2)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'figures 2030'!$K$1:$V$1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'figures 2030'!$K$94:$V$94</c:f>
              <c:numCache>
                <c:formatCode>0.00</c:formatCode>
                <c:ptCount val="12"/>
                <c:pt idx="0">
                  <c:v>3.2250000000000001</c:v>
                </c:pt>
                <c:pt idx="1">
                  <c:v>3.2170000000000001</c:v>
                </c:pt>
                <c:pt idx="2">
                  <c:v>3.2</c:v>
                </c:pt>
                <c:pt idx="3">
                  <c:v>3.2050000000000001</c:v>
                </c:pt>
                <c:pt idx="4">
                  <c:v>3.2850000000000001</c:v>
                </c:pt>
                <c:pt idx="5">
                  <c:v>3.3410000000000002</c:v>
                </c:pt>
                <c:pt idx="6">
                  <c:v>3.4630000000000001</c:v>
                </c:pt>
                <c:pt idx="7">
                  <c:v>3.5659999999999998</c:v>
                </c:pt>
                <c:pt idx="8">
                  <c:v>3.649</c:v>
                </c:pt>
                <c:pt idx="9">
                  <c:v>3.7109999999999999</c:v>
                </c:pt>
                <c:pt idx="10">
                  <c:v>3.74</c:v>
                </c:pt>
                <c:pt idx="11">
                  <c:v>3.7610000000000001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A6-4B58-8CCF-8C81E2913F94}"/>
            </c:ext>
          </c:extLst>
        </c:ser>
        <c:ser>
          <c:idx val="0"/>
          <c:order val="3"/>
          <c:tx>
            <c:strRef>
              <c:f>'figures 2030'!$H$90</c:f>
              <c:strCache>
                <c:ptCount val="1"/>
                <c:pt idx="0">
                  <c:v>Carbon footprint renovation (MtCO2)</c:v>
                </c:pt>
              </c:strCache>
            </c:strRef>
          </c:tx>
          <c:spPr>
            <a:pattFill prst="pct10">
              <a:fgClr>
                <a:schemeClr val="accent6"/>
              </a:fgClr>
              <a:bgClr>
                <a:schemeClr val="bg1"/>
              </a:bgClr>
            </a:pattFill>
            <a:ln>
              <a:noFill/>
            </a:ln>
            <a:effectLst/>
          </c:spPr>
          <c:cat>
            <c:numRef>
              <c:f>'figures 2030'!$K$1:$V$1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'figures 2030'!$K$90:$V$90</c:f>
              <c:numCache>
                <c:formatCode>0.00</c:formatCode>
                <c:ptCount val="12"/>
                <c:pt idx="0">
                  <c:v>3.59</c:v>
                </c:pt>
                <c:pt idx="1">
                  <c:v>3.4820000000000002</c:v>
                </c:pt>
                <c:pt idx="2">
                  <c:v>4.1420000000000003</c:v>
                </c:pt>
                <c:pt idx="3">
                  <c:v>4.5490000000000004</c:v>
                </c:pt>
                <c:pt idx="4">
                  <c:v>4.593</c:v>
                </c:pt>
                <c:pt idx="5">
                  <c:v>5.0860000000000003</c:v>
                </c:pt>
                <c:pt idx="6">
                  <c:v>5.5019999999999998</c:v>
                </c:pt>
                <c:pt idx="7">
                  <c:v>5.2140000000000004</c:v>
                </c:pt>
                <c:pt idx="8">
                  <c:v>4.9960000000000004</c:v>
                </c:pt>
                <c:pt idx="9">
                  <c:v>5.0389999999999997</c:v>
                </c:pt>
                <c:pt idx="10">
                  <c:v>4.5890000000000004</c:v>
                </c:pt>
                <c:pt idx="11">
                  <c:v>4.7149999999999999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6-4B58-8CCF-8C81E2913F94}"/>
            </c:ext>
          </c:extLst>
        </c:ser>
        <c:ser>
          <c:idx val="1"/>
          <c:order val="4"/>
          <c:tx>
            <c:strRef>
              <c:f>'figures 2030'!$H$91</c:f>
              <c:strCache>
                <c:ptCount val="1"/>
                <c:pt idx="0">
                  <c:v>Carbon footprint construction (MtCO2)</c:v>
                </c:pt>
              </c:strCache>
            </c:strRef>
          </c:tx>
          <c:spPr>
            <a:pattFill prst="ltDnDiag">
              <a:fgClr>
                <a:srgbClr val="FFC000"/>
              </a:fgClr>
              <a:bgClr>
                <a:schemeClr val="bg1"/>
              </a:bgClr>
            </a:pattFill>
            <a:ln>
              <a:noFill/>
            </a:ln>
            <a:effectLst/>
          </c:spPr>
          <c:cat>
            <c:numRef>
              <c:f>'figures 2030'!$K$1:$V$1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'figures 2030'!$K$91:$V$91</c:f>
              <c:numCache>
                <c:formatCode>0.00</c:formatCode>
                <c:ptCount val="12"/>
                <c:pt idx="0">
                  <c:v>18.364999999999998</c:v>
                </c:pt>
                <c:pt idx="1">
                  <c:v>18.364999999999998</c:v>
                </c:pt>
                <c:pt idx="2">
                  <c:v>17.332999999999998</c:v>
                </c:pt>
                <c:pt idx="3">
                  <c:v>16.306000000000001</c:v>
                </c:pt>
                <c:pt idx="4">
                  <c:v>15.285</c:v>
                </c:pt>
                <c:pt idx="5">
                  <c:v>14.27</c:v>
                </c:pt>
                <c:pt idx="6">
                  <c:v>13.26</c:v>
                </c:pt>
                <c:pt idx="7">
                  <c:v>12.256</c:v>
                </c:pt>
                <c:pt idx="8">
                  <c:v>11.257999999999999</c:v>
                </c:pt>
                <c:pt idx="9">
                  <c:v>10.265000000000001</c:v>
                </c:pt>
                <c:pt idx="10">
                  <c:v>9.2780000000000005</c:v>
                </c:pt>
                <c:pt idx="11">
                  <c:v>8.2970000000000006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6-4B58-8CCF-8C81E2913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142464"/>
        <c:axId val="2022141632"/>
      </c:areaChart>
      <c:catAx>
        <c:axId val="202214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141632"/>
        <c:crosses val="autoZero"/>
        <c:auto val="1"/>
        <c:lblAlgn val="ctr"/>
        <c:lblOffset val="100"/>
        <c:noMultiLvlLbl val="0"/>
      </c:catAx>
      <c:valAx>
        <c:axId val="20221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14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032405773598899"/>
          <c:y val="0.8249500804293447"/>
          <c:w val="0.7233055226190106"/>
          <c:h val="0.1486341870160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Aides à la rénovation énergétique (milliards d'euros)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'figures 2030'!$I$106</c:f>
              <c:strCache>
                <c:ptCount val="1"/>
                <c:pt idx="0">
                  <c:v>CEE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'figures 2030'!$N$1:$V$1</c:f>
              <c:numCache>
                <c:formatCode>General</c:formatCode>
                <c:ptCount val="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</c:numCache>
            </c:numRef>
          </c:cat>
          <c:val>
            <c:numRef>
              <c:f>'figures 2030'!$N$106:$V$106</c:f>
              <c:numCache>
                <c:formatCode>0.00</c:formatCode>
                <c:ptCount val="9"/>
                <c:pt idx="0">
                  <c:v>2.2000000000000002</c:v>
                </c:pt>
                <c:pt idx="1">
                  <c:v>2.4</c:v>
                </c:pt>
                <c:pt idx="2">
                  <c:v>5.2919999999999998</c:v>
                </c:pt>
                <c:pt idx="3">
                  <c:v>5.7990000000000004</c:v>
                </c:pt>
                <c:pt idx="4">
                  <c:v>5.2839999999999998</c:v>
                </c:pt>
                <c:pt idx="5">
                  <c:v>4.9080000000000004</c:v>
                </c:pt>
                <c:pt idx="6">
                  <c:v>4.7709999999999999</c:v>
                </c:pt>
                <c:pt idx="7">
                  <c:v>4.1790000000000003</c:v>
                </c:pt>
                <c:pt idx="8">
                  <c:v>4.1449999999999996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B-4DDA-91D9-F39B420E5869}"/>
            </c:ext>
          </c:extLst>
        </c:ser>
        <c:ser>
          <c:idx val="1"/>
          <c:order val="1"/>
          <c:tx>
            <c:strRef>
              <c:f>'figures 2030'!$I$107</c:f>
              <c:strCache>
                <c:ptCount val="1"/>
                <c:pt idx="0">
                  <c:v>MPR Efficacité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'figures 2030'!$N$1:$V$1</c:f>
              <c:numCache>
                <c:formatCode>General</c:formatCode>
                <c:ptCount val="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</c:numCache>
            </c:numRef>
          </c:cat>
          <c:val>
            <c:numRef>
              <c:f>'figures 2030'!$N$107:$V$107</c:f>
              <c:numCache>
                <c:formatCode>0.00</c:formatCode>
                <c:ptCount val="9"/>
                <c:pt idx="0">
                  <c:v>2</c:v>
                </c:pt>
                <c:pt idx="1">
                  <c:v>2.4500000000000002</c:v>
                </c:pt>
                <c:pt idx="2">
                  <c:v>2.0339999999999998</c:v>
                </c:pt>
                <c:pt idx="3">
                  <c:v>2.5750000000000002</c:v>
                </c:pt>
                <c:pt idx="4">
                  <c:v>2.42</c:v>
                </c:pt>
                <c:pt idx="5">
                  <c:v>2.3149999999999999</c:v>
                </c:pt>
                <c:pt idx="6">
                  <c:v>2.2530000000000001</c:v>
                </c:pt>
                <c:pt idx="7">
                  <c:v>1.9550000000000001</c:v>
                </c:pt>
                <c:pt idx="8">
                  <c:v>1.921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FB-4DDA-91D9-F39B420E5869}"/>
            </c:ext>
          </c:extLst>
        </c:ser>
        <c:ser>
          <c:idx val="3"/>
          <c:order val="2"/>
          <c:tx>
            <c:strRef>
              <c:f>'figures 2030'!$I$109</c:f>
              <c:strCache>
                <c:ptCount val="1"/>
                <c:pt idx="0">
                  <c:v>MPR Performance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'figures 2030'!$N$1:$V$1</c:f>
              <c:numCache>
                <c:formatCode>General</c:formatCode>
                <c:ptCount val="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</c:numCache>
            </c:numRef>
          </c:cat>
          <c:val>
            <c:numRef>
              <c:f>'figures 2030'!$N$109:$V$109</c:f>
              <c:numCache>
                <c:formatCode>0.00</c:formatCode>
                <c:ptCount val="9"/>
                <c:pt idx="0">
                  <c:v>0.5</c:v>
                </c:pt>
                <c:pt idx="1">
                  <c:v>0.6</c:v>
                </c:pt>
                <c:pt idx="2">
                  <c:v>2.04</c:v>
                </c:pt>
                <c:pt idx="3">
                  <c:v>2.0619999999999998</c:v>
                </c:pt>
                <c:pt idx="4">
                  <c:v>1.889</c:v>
                </c:pt>
                <c:pt idx="5">
                  <c:v>1.7549999999999999</c:v>
                </c:pt>
                <c:pt idx="6">
                  <c:v>1.83</c:v>
                </c:pt>
                <c:pt idx="7">
                  <c:v>1.665</c:v>
                </c:pt>
                <c:pt idx="8">
                  <c:v>2.1229999999999998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FB-4DDA-91D9-F39B420E5869}"/>
            </c:ext>
          </c:extLst>
        </c:ser>
        <c:ser>
          <c:idx val="2"/>
          <c:order val="3"/>
          <c:tx>
            <c:strRef>
              <c:f>'figures 2030'!$I$108</c:f>
              <c:strCache>
                <c:ptCount val="1"/>
                <c:pt idx="0">
                  <c:v>MPR Copro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'figures 2030'!$N$1:$V$1</c:f>
              <c:numCache>
                <c:formatCode>General</c:formatCode>
                <c:ptCount val="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</c:numCache>
            </c:numRef>
          </c:cat>
          <c:val>
            <c:numRef>
              <c:f>'figures 2030'!$N$108:$V$108</c:f>
              <c:numCache>
                <c:formatCode>0.00</c:formatCode>
                <c:ptCount val="9"/>
                <c:pt idx="0">
                  <c:v>0.2</c:v>
                </c:pt>
                <c:pt idx="1">
                  <c:v>0.25</c:v>
                </c:pt>
                <c:pt idx="2">
                  <c:v>0.20300000000000001</c:v>
                </c:pt>
                <c:pt idx="3">
                  <c:v>0.28799999999999998</c:v>
                </c:pt>
                <c:pt idx="4">
                  <c:v>0.27100000000000002</c:v>
                </c:pt>
                <c:pt idx="5">
                  <c:v>0.25600000000000001</c:v>
                </c:pt>
                <c:pt idx="6">
                  <c:v>0.24199999999999999</c:v>
                </c:pt>
                <c:pt idx="7">
                  <c:v>0.22900000000000001</c:v>
                </c:pt>
                <c:pt idx="8">
                  <c:v>0.23300000000000001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FB-4DDA-91D9-F39B420E5869}"/>
            </c:ext>
          </c:extLst>
        </c:ser>
        <c:ser>
          <c:idx val="4"/>
          <c:order val="4"/>
          <c:tx>
            <c:strRef>
              <c:f>'figures 2030'!$I$110</c:f>
              <c:strCache>
                <c:ptCount val="1"/>
                <c:pt idx="0">
                  <c:v>Montant écrêté</c:v>
                </c:pt>
              </c:strCache>
            </c:strRef>
          </c:tx>
          <c:spPr>
            <a:pattFill prst="pct20">
              <a:fgClr>
                <a:schemeClr val="tx2"/>
              </a:fgClr>
              <a:bgClr>
                <a:schemeClr val="bg1"/>
              </a:bgClr>
            </a:pattFill>
            <a:ln>
              <a:noFill/>
            </a:ln>
            <a:effectLst/>
          </c:spPr>
          <c:cat>
            <c:numRef>
              <c:f>'figures 2030'!$N$1:$V$1</c:f>
              <c:numCache>
                <c:formatCode>General</c:formatCode>
                <c:ptCount val="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</c:numCache>
            </c:numRef>
          </c:cat>
          <c:val>
            <c:numRef>
              <c:f>'figures 2030'!$N$110:$V$110</c:f>
              <c:numCache>
                <c:formatCode>0.00</c:formatCode>
                <c:ptCount val="9"/>
                <c:pt idx="0">
                  <c:v>2.8000000000000001E-2</c:v>
                </c:pt>
                <c:pt idx="1">
                  <c:v>0.03</c:v>
                </c:pt>
                <c:pt idx="2">
                  <c:v>0.157</c:v>
                </c:pt>
                <c:pt idx="3">
                  <c:v>0.17399999999999999</c:v>
                </c:pt>
                <c:pt idx="4">
                  <c:v>0.17799999999999999</c:v>
                </c:pt>
                <c:pt idx="5">
                  <c:v>0.188</c:v>
                </c:pt>
                <c:pt idx="6">
                  <c:v>0.20599999999999999</c:v>
                </c:pt>
                <c:pt idx="7">
                  <c:v>0.217</c:v>
                </c:pt>
                <c:pt idx="8">
                  <c:v>0.24099999999999999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FB-4DDA-91D9-F39B420E5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577536"/>
        <c:axId val="2024573792"/>
      </c:areaChart>
      <c:catAx>
        <c:axId val="202457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4573792"/>
        <c:crosses val="autoZero"/>
        <c:auto val="1"/>
        <c:lblAlgn val="ctr"/>
        <c:lblOffset val="100"/>
        <c:noMultiLvlLbl val="0"/>
      </c:catAx>
      <c:valAx>
        <c:axId val="20245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457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Part</a:t>
            </a:r>
            <a:r>
              <a:rPr lang="fr-FR" baseline="0"/>
              <a:t> de financement (MPR et CEE) dans les dépense de rénovation par décile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'figures 2030'!$H$116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4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'figures 2030'!$L$1:$V$1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'figures 2030'!$L$116:$V$116</c:f>
              <c:numCache>
                <c:formatCode>0%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3-4380-B261-5B77CCF090D4}"/>
            </c:ext>
          </c:extLst>
        </c:ser>
        <c:ser>
          <c:idx val="1"/>
          <c:order val="1"/>
          <c:tx>
            <c:strRef>
              <c:f>'figures 2030'!$H$117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5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'figures 2030'!$L$1:$V$1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'figures 2030'!$L$117:$V$117</c:f>
              <c:numCache>
                <c:formatCode>0%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3-4380-B261-5B77CCF090D4}"/>
            </c:ext>
          </c:extLst>
        </c:ser>
        <c:ser>
          <c:idx val="2"/>
          <c:order val="2"/>
          <c:tx>
            <c:strRef>
              <c:f>'figures 2030'!$H$160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69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'figures 2030'!$L$1:$V$1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'figures 2030'!$L$160:$V$160</c:f>
              <c:numCache>
                <c:formatCode>0%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E3-4380-B261-5B77CCF090D4}"/>
            </c:ext>
          </c:extLst>
        </c:ser>
        <c:ser>
          <c:idx val="3"/>
          <c:order val="3"/>
          <c:tx>
            <c:strRef>
              <c:f>'figures 2030'!$H$161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8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'figures 2030'!$L$1:$V$1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'figures 2030'!$L$161:$V$161</c:f>
              <c:numCache>
                <c:formatCode>0%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E3-4380-B261-5B77CCF090D4}"/>
            </c:ext>
          </c:extLst>
        </c:ser>
        <c:ser>
          <c:idx val="4"/>
          <c:order val="4"/>
          <c:tx>
            <c:strRef>
              <c:f>'figures 2030'!$H$162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9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'figures 2030'!$L$1:$V$1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'figures 2030'!$L$162:$V$162</c:f>
              <c:numCache>
                <c:formatCode>0%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E3-4380-B261-5B77CCF090D4}"/>
            </c:ext>
          </c:extLst>
        </c:ser>
        <c:ser>
          <c:idx val="5"/>
          <c:order val="5"/>
          <c:tx>
            <c:strRef>
              <c:f>'figures 2030'!$H$163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'figures 2030'!$L$1:$V$1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'figures 2030'!$L$163:$V$163</c:f>
              <c:numCache>
                <c:formatCode>0%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E3-4380-B261-5B77CCF090D4}"/>
            </c:ext>
          </c:extLst>
        </c:ser>
        <c:ser>
          <c:idx val="6"/>
          <c:order val="6"/>
          <c:tx>
            <c:strRef>
              <c:f>'figures 2030'!$H$164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'figures 2030'!$L$1:$V$1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'figures 2030'!$L$164:$V$164</c:f>
              <c:numCache>
                <c:formatCode>0%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E3-4380-B261-5B77CCF090D4}"/>
            </c:ext>
          </c:extLst>
        </c:ser>
        <c:ser>
          <c:idx val="7"/>
          <c:order val="7"/>
          <c:tx>
            <c:strRef>
              <c:f>'figures 2030'!$H$165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6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'figures 2030'!$L$1:$V$1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'figures 2030'!$L$165:$V$165</c:f>
              <c:numCache>
                <c:formatCode>0%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E3-4380-B261-5B77CCF090D4}"/>
            </c:ext>
          </c:extLst>
        </c:ser>
        <c:ser>
          <c:idx val="8"/>
          <c:order val="8"/>
          <c:tx>
            <c:strRef>
              <c:f>'figures 2030'!$H$166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'figures 2030'!$L$1:$V$1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'figures 2030'!$L$166:$V$166</c:f>
              <c:numCache>
                <c:formatCode>0%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E3-4380-B261-5B77CCF090D4}"/>
            </c:ext>
          </c:extLst>
        </c:ser>
        <c:ser>
          <c:idx val="9"/>
          <c:order val="9"/>
          <c:tx>
            <c:strRef>
              <c:f>'figures 2030'!$H$167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4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'figures 2030'!$L$1:$V$1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'figures 2030'!$L$167:$V$167</c:f>
              <c:numCache>
                <c:formatCode>0%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E3-4380-B261-5B77CCF09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157824"/>
        <c:axId val="1962161568"/>
      </c:lineChart>
      <c:catAx>
        <c:axId val="196215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2161568"/>
        <c:crosses val="autoZero"/>
        <c:auto val="1"/>
        <c:lblAlgn val="ctr"/>
        <c:lblOffset val="100"/>
        <c:noMultiLvlLbl val="0"/>
      </c:catAx>
      <c:valAx>
        <c:axId val="19621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215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388471</xdr:colOff>
      <xdr:row>18</xdr:row>
      <xdr:rowOff>22412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433294</xdr:colOff>
      <xdr:row>1</xdr:row>
      <xdr:rowOff>0</xdr:rowOff>
    </xdr:from>
    <xdr:to>
      <xdr:col>6</xdr:col>
      <xdr:colOff>4430059</xdr:colOff>
      <xdr:row>17</xdr:row>
      <xdr:rowOff>83991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170543</xdr:rowOff>
    </xdr:from>
    <xdr:to>
      <xdr:col>5</xdr:col>
      <xdr:colOff>644072</xdr:colOff>
      <xdr:row>36</xdr:row>
      <xdr:rowOff>117928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634999</xdr:colOff>
      <xdr:row>19</xdr:row>
      <xdr:rowOff>12700</xdr:rowOff>
    </xdr:from>
    <xdr:to>
      <xdr:col>6</xdr:col>
      <xdr:colOff>4394200</xdr:colOff>
      <xdr:row>37</xdr:row>
      <xdr:rowOff>163285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6349</xdr:colOff>
      <xdr:row>33</xdr:row>
      <xdr:rowOff>14941</xdr:rowOff>
    </xdr:from>
    <xdr:to>
      <xdr:col>5</xdr:col>
      <xdr:colOff>687294</xdr:colOff>
      <xdr:row>55</xdr:row>
      <xdr:rowOff>12700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672299</xdr:colOff>
      <xdr:row>36</xdr:row>
      <xdr:rowOff>173850</xdr:rowOff>
    </xdr:from>
    <xdr:to>
      <xdr:col>7</xdr:col>
      <xdr:colOff>137460</xdr:colOff>
      <xdr:row>60</xdr:row>
      <xdr:rowOff>25187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703156</xdr:colOff>
      <xdr:row>93</xdr:row>
      <xdr:rowOff>36287</xdr:rowOff>
    </xdr:from>
    <xdr:to>
      <xdr:col>6</xdr:col>
      <xdr:colOff>1500909</xdr:colOff>
      <xdr:row>115</xdr:row>
      <xdr:rowOff>169787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222129</xdr:colOff>
      <xdr:row>58</xdr:row>
      <xdr:rowOff>72572</xdr:rowOff>
    </xdr:from>
    <xdr:to>
      <xdr:col>6</xdr:col>
      <xdr:colOff>4308929</xdr:colOff>
      <xdr:row>77</xdr:row>
      <xdr:rowOff>180654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399338</xdr:colOff>
      <xdr:row>152</xdr:row>
      <xdr:rowOff>164353</xdr:rowOff>
    </xdr:from>
    <xdr:to>
      <xdr:col>6</xdr:col>
      <xdr:colOff>2771589</xdr:colOff>
      <xdr:row>179</xdr:row>
      <xdr:rowOff>56097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58</xdr:row>
      <xdr:rowOff>81643</xdr:rowOff>
    </xdr:from>
    <xdr:to>
      <xdr:col>5</xdr:col>
      <xdr:colOff>290286</xdr:colOff>
      <xdr:row>78</xdr:row>
      <xdr:rowOff>57728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571500</xdr:colOff>
      <xdr:row>23</xdr:row>
      <xdr:rowOff>127000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569366</xdr:colOff>
      <xdr:row>0</xdr:row>
      <xdr:rowOff>163286</xdr:rowOff>
    </xdr:from>
    <xdr:to>
      <xdr:col>6</xdr:col>
      <xdr:colOff>4566131</xdr:colOff>
      <xdr:row>23</xdr:row>
      <xdr:rowOff>49092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72571</xdr:colOff>
      <xdr:row>26</xdr:row>
      <xdr:rowOff>88901</xdr:rowOff>
    </xdr:from>
    <xdr:to>
      <xdr:col>5</xdr:col>
      <xdr:colOff>716643</xdr:colOff>
      <xdr:row>53</xdr:row>
      <xdr:rowOff>172358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36820</xdr:colOff>
      <xdr:row>26</xdr:row>
      <xdr:rowOff>130202</xdr:rowOff>
    </xdr:from>
    <xdr:to>
      <xdr:col>6</xdr:col>
      <xdr:colOff>4558021</xdr:colOff>
      <xdr:row>53</xdr:row>
      <xdr:rowOff>112060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59</xdr:row>
      <xdr:rowOff>14942</xdr:rowOff>
    </xdr:from>
    <xdr:to>
      <xdr:col>5</xdr:col>
      <xdr:colOff>680945</xdr:colOff>
      <xdr:row>81</xdr:row>
      <xdr:rowOff>12701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526088</xdr:colOff>
      <xdr:row>59</xdr:row>
      <xdr:rowOff>156883</xdr:rowOff>
    </xdr:from>
    <xdr:to>
      <xdr:col>6</xdr:col>
      <xdr:colOff>4608073</xdr:colOff>
      <xdr:row>81</xdr:row>
      <xdr:rowOff>32657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194235</xdr:colOff>
      <xdr:row>82</xdr:row>
      <xdr:rowOff>5337</xdr:rowOff>
    </xdr:from>
    <xdr:to>
      <xdr:col>6</xdr:col>
      <xdr:colOff>4498788</xdr:colOff>
      <xdr:row>101</xdr:row>
      <xdr:rowOff>113419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194235</xdr:colOff>
      <xdr:row>81</xdr:row>
      <xdr:rowOff>156349</xdr:rowOff>
    </xdr:from>
    <xdr:to>
      <xdr:col>5</xdr:col>
      <xdr:colOff>739587</xdr:colOff>
      <xdr:row>101</xdr:row>
      <xdr:rowOff>132434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497461</xdr:colOff>
      <xdr:row>154</xdr:row>
      <xdr:rowOff>120064</xdr:rowOff>
    </xdr:from>
    <xdr:to>
      <xdr:col>6</xdr:col>
      <xdr:colOff>3060140</xdr:colOff>
      <xdr:row>181</xdr:row>
      <xdr:rowOff>31163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607843</xdr:colOff>
      <xdr:row>126</xdr:row>
      <xdr:rowOff>97951</xdr:rowOff>
    </xdr:from>
    <xdr:to>
      <xdr:col>6</xdr:col>
      <xdr:colOff>2946374</xdr:colOff>
      <xdr:row>153</xdr:row>
      <xdr:rowOff>40965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104131</xdr:colOff>
      <xdr:row>195</xdr:row>
      <xdr:rowOff>24947</xdr:rowOff>
    </xdr:from>
    <xdr:to>
      <xdr:col>6</xdr:col>
      <xdr:colOff>3034393</xdr:colOff>
      <xdr:row>218</xdr:row>
      <xdr:rowOff>20226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650875</xdr:colOff>
      <xdr:row>20</xdr:row>
      <xdr:rowOff>63500</xdr:rowOff>
    </xdr:from>
    <xdr:to>
      <xdr:col>27</xdr:col>
      <xdr:colOff>650875</xdr:colOff>
      <xdr:row>35</xdr:row>
      <xdr:rowOff>44450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654AF67-70C5-F2FF-48B2-B5BEFFEA0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64"/>
  <sheetViews>
    <sheetView zoomScale="85" zoomScaleNormal="85" workbookViewId="0">
      <pane ySplit="1" topLeftCell="A416" activePane="bottomLeft" state="frozen"/>
      <selection pane="bottomLeft" activeCell="M444" sqref="M444"/>
    </sheetView>
  </sheetViews>
  <sheetFormatPr baseColWidth="10" defaultRowHeight="14.5" x14ac:dyDescent="0.35"/>
  <sheetData>
    <row r="1" spans="1:34" x14ac:dyDescent="0.35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35">
      <c r="A2" t="s">
        <v>548</v>
      </c>
      <c r="C2">
        <v>0.65700000000000003</v>
      </c>
      <c r="D2">
        <v>0.65300000000000002</v>
      </c>
      <c r="E2">
        <v>0.64100000000000001</v>
      </c>
      <c r="F2">
        <v>0.65</v>
      </c>
      <c r="G2">
        <v>0.86599999999999999</v>
      </c>
      <c r="H2">
        <v>0.82</v>
      </c>
      <c r="I2">
        <v>0.93200000000000005</v>
      </c>
      <c r="J2">
        <v>0.88400000000000001</v>
      </c>
      <c r="K2">
        <v>0.84799999999999998</v>
      </c>
      <c r="L2">
        <v>0.81299999999999994</v>
      </c>
      <c r="M2">
        <v>0.71399999999999997</v>
      </c>
      <c r="N2">
        <v>0.70199999999999996</v>
      </c>
      <c r="O2">
        <v>0.69099999999999995</v>
      </c>
      <c r="P2">
        <v>0.68</v>
      </c>
      <c r="Q2">
        <v>0.66900000000000004</v>
      </c>
      <c r="R2">
        <v>0.65900000000000003</v>
      </c>
      <c r="S2">
        <v>0.64900000000000002</v>
      </c>
      <c r="T2">
        <v>0.64500000000000002</v>
      </c>
      <c r="U2">
        <v>0.64200000000000002</v>
      </c>
      <c r="V2">
        <v>0.63900000000000001</v>
      </c>
      <c r="W2">
        <v>0.63600000000000001</v>
      </c>
      <c r="X2">
        <v>0.63300000000000001</v>
      </c>
      <c r="Y2">
        <v>0.63100000000000001</v>
      </c>
      <c r="Z2">
        <v>0.628</v>
      </c>
      <c r="AA2">
        <v>0.626</v>
      </c>
      <c r="AB2">
        <v>0.624</v>
      </c>
      <c r="AC2">
        <v>0.622</v>
      </c>
      <c r="AD2">
        <v>0.62</v>
      </c>
      <c r="AE2">
        <v>0.61899999999999999</v>
      </c>
      <c r="AF2">
        <v>0.61699999999999999</v>
      </c>
      <c r="AG2">
        <v>0.61599999999999999</v>
      </c>
      <c r="AH2">
        <v>0.61399999999999999</v>
      </c>
    </row>
    <row r="3" spans="1:34" x14ac:dyDescent="0.35">
      <c r="A3" t="s">
        <v>168</v>
      </c>
      <c r="C3">
        <v>0.36499999999999999</v>
      </c>
      <c r="D3">
        <v>0.35799999999999998</v>
      </c>
      <c r="E3">
        <v>0.47199999999999998</v>
      </c>
      <c r="F3">
        <v>0.52900000000000003</v>
      </c>
      <c r="G3">
        <v>0.54</v>
      </c>
      <c r="H3">
        <v>0.60699999999999998</v>
      </c>
      <c r="I3">
        <v>0.64900000000000002</v>
      </c>
      <c r="J3">
        <v>0.59899999999999998</v>
      </c>
      <c r="K3">
        <v>0.56299999999999994</v>
      </c>
      <c r="L3">
        <v>0.57199999999999995</v>
      </c>
      <c r="M3">
        <v>0.51500000000000001</v>
      </c>
      <c r="N3">
        <v>0.53400000000000003</v>
      </c>
      <c r="O3">
        <v>0.52200000000000002</v>
      </c>
      <c r="P3">
        <v>0.497</v>
      </c>
      <c r="Q3">
        <v>0.48799999999999999</v>
      </c>
      <c r="R3">
        <v>0.53600000000000003</v>
      </c>
      <c r="S3">
        <v>0.50600000000000001</v>
      </c>
      <c r="T3">
        <v>0.48099999999999998</v>
      </c>
      <c r="U3">
        <v>0.54800000000000004</v>
      </c>
      <c r="V3">
        <v>0.55600000000000005</v>
      </c>
      <c r="W3">
        <v>0.47699999999999998</v>
      </c>
      <c r="X3">
        <v>0.52500000000000002</v>
      </c>
      <c r="Y3">
        <v>0.497</v>
      </c>
      <c r="Z3">
        <v>0.47199999999999998</v>
      </c>
      <c r="AA3">
        <v>0.45100000000000001</v>
      </c>
      <c r="AB3">
        <v>0.434</v>
      </c>
      <c r="AC3">
        <v>0.42099999999999999</v>
      </c>
      <c r="AD3">
        <v>0.41399999999999998</v>
      </c>
      <c r="AE3">
        <v>0.41299999999999998</v>
      </c>
      <c r="AF3">
        <v>0.42399999999999999</v>
      </c>
      <c r="AG3">
        <v>0.46600000000000003</v>
      </c>
      <c r="AH3">
        <v>0.376</v>
      </c>
    </row>
    <row r="4" spans="1:34" x14ac:dyDescent="0.35">
      <c r="A4" t="s">
        <v>174</v>
      </c>
      <c r="C4">
        <v>0.627</v>
      </c>
      <c r="D4">
        <v>0.61599999999999999</v>
      </c>
      <c r="E4">
        <v>0.68799999999999994</v>
      </c>
      <c r="F4">
        <v>0.79600000000000004</v>
      </c>
      <c r="G4">
        <v>0.82399999999999995</v>
      </c>
      <c r="H4">
        <v>0.88100000000000001</v>
      </c>
      <c r="I4">
        <v>1.0069999999999999</v>
      </c>
      <c r="J4">
        <v>0.95699999999999996</v>
      </c>
      <c r="K4">
        <v>0.92700000000000005</v>
      </c>
      <c r="L4">
        <v>0.96299999999999997</v>
      </c>
      <c r="M4">
        <v>0.86799999999999999</v>
      </c>
      <c r="N4">
        <v>0.88700000000000001</v>
      </c>
      <c r="O4">
        <v>0.90300000000000002</v>
      </c>
      <c r="P4">
        <v>0.878</v>
      </c>
      <c r="Q4">
        <v>0.88400000000000001</v>
      </c>
      <c r="R4">
        <v>0.98699999999999999</v>
      </c>
      <c r="S4">
        <v>0.94599999999999995</v>
      </c>
      <c r="T4">
        <v>0.90200000000000002</v>
      </c>
      <c r="U4">
        <v>1.077</v>
      </c>
      <c r="V4">
        <v>1.127</v>
      </c>
      <c r="W4">
        <v>0.93</v>
      </c>
      <c r="X4">
        <v>0.92</v>
      </c>
      <c r="Y4">
        <v>0.88400000000000001</v>
      </c>
      <c r="Z4">
        <v>0.85399999999999998</v>
      </c>
      <c r="AA4">
        <v>0.83099999999999996</v>
      </c>
      <c r="AB4">
        <v>0.81599999999999995</v>
      </c>
      <c r="AC4">
        <v>0.81</v>
      </c>
      <c r="AD4">
        <v>0.81499999999999995</v>
      </c>
      <c r="AE4">
        <v>0.83899999999999997</v>
      </c>
      <c r="AF4">
        <v>0.89500000000000002</v>
      </c>
      <c r="AG4">
        <v>1.0369999999999999</v>
      </c>
      <c r="AH4">
        <v>0.79600000000000004</v>
      </c>
    </row>
    <row r="5" spans="1:34" x14ac:dyDescent="0.35">
      <c r="A5" t="s">
        <v>383</v>
      </c>
      <c r="C5">
        <v>684.43399999999997</v>
      </c>
      <c r="D5">
        <v>699.03</v>
      </c>
      <c r="E5">
        <v>498.33499999999998</v>
      </c>
      <c r="F5">
        <v>512.33600000000001</v>
      </c>
      <c r="G5">
        <v>517.57600000000002</v>
      </c>
      <c r="H5">
        <v>465.77600000000001</v>
      </c>
      <c r="I5">
        <v>459.09300000000002</v>
      </c>
      <c r="J5">
        <v>450.517</v>
      </c>
      <c r="K5">
        <v>444.89699999999999</v>
      </c>
      <c r="L5">
        <v>447.01400000000001</v>
      </c>
      <c r="M5">
        <v>450.38200000000001</v>
      </c>
      <c r="N5">
        <v>451.49900000000002</v>
      </c>
      <c r="O5">
        <v>452.56299999999999</v>
      </c>
      <c r="P5">
        <v>454.13499999999999</v>
      </c>
      <c r="Q5">
        <v>455.68299999999999</v>
      </c>
      <c r="R5">
        <v>459.77699999999999</v>
      </c>
      <c r="S5">
        <v>461.00200000000001</v>
      </c>
      <c r="T5">
        <v>462.21800000000002</v>
      </c>
      <c r="U5">
        <v>463.404</v>
      </c>
      <c r="V5">
        <v>464.709</v>
      </c>
      <c r="W5">
        <v>466.00700000000001</v>
      </c>
      <c r="X5">
        <v>472.76499999999999</v>
      </c>
      <c r="Y5">
        <v>473.45699999999999</v>
      </c>
      <c r="Z5">
        <v>474.24200000000002</v>
      </c>
      <c r="AA5">
        <v>475.13299999999998</v>
      </c>
      <c r="AB5">
        <v>476.142</v>
      </c>
      <c r="AC5">
        <v>477.31299999999999</v>
      </c>
      <c r="AD5">
        <v>478.58</v>
      </c>
      <c r="AE5">
        <v>479.98500000000001</v>
      </c>
      <c r="AF5">
        <v>481.53100000000001</v>
      </c>
      <c r="AG5">
        <v>483.21800000000002</v>
      </c>
      <c r="AH5">
        <v>484.40800000000002</v>
      </c>
    </row>
    <row r="6" spans="1:34" x14ac:dyDescent="0.35">
      <c r="A6" t="s">
        <v>384</v>
      </c>
      <c r="C6">
        <v>829.46</v>
      </c>
      <c r="D6">
        <v>848.97</v>
      </c>
      <c r="E6">
        <v>791.87599999999998</v>
      </c>
      <c r="F6">
        <v>822.00900000000001</v>
      </c>
      <c r="G6">
        <v>833.86500000000001</v>
      </c>
      <c r="H6">
        <v>849.29700000000003</v>
      </c>
      <c r="I6">
        <v>865.923</v>
      </c>
      <c r="J6">
        <v>853.54300000000001</v>
      </c>
      <c r="K6">
        <v>843.245</v>
      </c>
      <c r="L6">
        <v>860.76099999999997</v>
      </c>
      <c r="M6">
        <v>852.72</v>
      </c>
      <c r="N6">
        <v>842.93899999999996</v>
      </c>
      <c r="O6">
        <v>833.02099999999996</v>
      </c>
      <c r="P6">
        <v>828.96400000000006</v>
      </c>
      <c r="Q6">
        <v>827.49300000000005</v>
      </c>
      <c r="R6">
        <v>864.23099999999999</v>
      </c>
      <c r="S6">
        <v>856.16399999999999</v>
      </c>
      <c r="T6">
        <v>853.11300000000006</v>
      </c>
      <c r="U6">
        <v>850.56700000000001</v>
      </c>
      <c r="V6">
        <v>846.74099999999999</v>
      </c>
      <c r="W6">
        <v>845.24300000000005</v>
      </c>
      <c r="X6">
        <v>906.05399999999997</v>
      </c>
      <c r="Y6">
        <v>900.80100000000004</v>
      </c>
      <c r="Z6">
        <v>897.21799999999996</v>
      </c>
      <c r="AA6">
        <v>893.80100000000004</v>
      </c>
      <c r="AB6">
        <v>890.56899999999996</v>
      </c>
      <c r="AC6">
        <v>887.56600000000003</v>
      </c>
      <c r="AD6">
        <v>884.74800000000005</v>
      </c>
      <c r="AE6">
        <v>882.17700000000002</v>
      </c>
      <c r="AF6">
        <v>879.86800000000005</v>
      </c>
      <c r="AG6">
        <v>877.83299999999997</v>
      </c>
      <c r="AH6">
        <v>875.24300000000005</v>
      </c>
    </row>
    <row r="7" spans="1:34" x14ac:dyDescent="0.35">
      <c r="A7" t="s">
        <v>385</v>
      </c>
      <c r="C7">
        <v>871.19100000000003</v>
      </c>
      <c r="D7">
        <v>889.14400000000001</v>
      </c>
      <c r="E7">
        <v>1001.0839999999999</v>
      </c>
      <c r="F7">
        <v>1063.4559999999999</v>
      </c>
      <c r="G7">
        <v>1091.9090000000001</v>
      </c>
      <c r="H7">
        <v>1120.2380000000001</v>
      </c>
      <c r="I7">
        <v>1171.7460000000001</v>
      </c>
      <c r="J7">
        <v>1140.4079999999999</v>
      </c>
      <c r="K7">
        <v>1117.1099999999999</v>
      </c>
      <c r="L7">
        <v>1209.0550000000001</v>
      </c>
      <c r="M7">
        <v>1190.4580000000001</v>
      </c>
      <c r="N7">
        <v>1194.146</v>
      </c>
      <c r="O7">
        <v>1147.1959999999999</v>
      </c>
      <c r="P7">
        <v>1128.855</v>
      </c>
      <c r="Q7">
        <v>1116.9549999999999</v>
      </c>
      <c r="R7">
        <v>1221.0650000000001</v>
      </c>
      <c r="S7">
        <v>1201.6890000000001</v>
      </c>
      <c r="T7">
        <v>1178.654</v>
      </c>
      <c r="U7">
        <v>1164.1780000000001</v>
      </c>
      <c r="V7">
        <v>1148.076</v>
      </c>
      <c r="W7">
        <v>1138.181</v>
      </c>
      <c r="X7">
        <v>1307.213</v>
      </c>
      <c r="Y7">
        <v>1296.3679999999999</v>
      </c>
      <c r="Z7">
        <v>1286.133</v>
      </c>
      <c r="AA7">
        <v>1276.5050000000001</v>
      </c>
      <c r="AB7">
        <v>1267.4970000000001</v>
      </c>
      <c r="AC7">
        <v>1259.1320000000001</v>
      </c>
      <c r="AD7">
        <v>1251.3630000000001</v>
      </c>
      <c r="AE7">
        <v>1244.2650000000001</v>
      </c>
      <c r="AF7">
        <v>1237.8499999999999</v>
      </c>
      <c r="AG7">
        <v>1232.1279999999999</v>
      </c>
      <c r="AH7">
        <v>1226.607</v>
      </c>
    </row>
    <row r="8" spans="1:34" x14ac:dyDescent="0.35">
      <c r="A8" t="s">
        <v>386</v>
      </c>
      <c r="C8">
        <v>944.93200000000002</v>
      </c>
      <c r="D8">
        <v>952.94</v>
      </c>
      <c r="E8">
        <v>1046.8050000000001</v>
      </c>
      <c r="F8">
        <v>1125.364</v>
      </c>
      <c r="G8">
        <v>1162.1610000000001</v>
      </c>
      <c r="H8">
        <v>1242.354</v>
      </c>
      <c r="I8">
        <v>1292.4179999999999</v>
      </c>
      <c r="J8">
        <v>1240.8679999999999</v>
      </c>
      <c r="K8">
        <v>1204.066</v>
      </c>
      <c r="L8">
        <v>1298.8789999999999</v>
      </c>
      <c r="M8">
        <v>1271.4929999999999</v>
      </c>
      <c r="N8">
        <v>1290.7</v>
      </c>
      <c r="O8">
        <v>1215.0930000000001</v>
      </c>
      <c r="P8">
        <v>1187.3420000000001</v>
      </c>
      <c r="Q8">
        <v>1171.116</v>
      </c>
      <c r="R8">
        <v>1291.8219999999999</v>
      </c>
      <c r="S8">
        <v>1265.0260000000001</v>
      </c>
      <c r="T8">
        <v>1237.4880000000001</v>
      </c>
      <c r="U8">
        <v>1217.654</v>
      </c>
      <c r="V8">
        <v>1196.423</v>
      </c>
      <c r="W8">
        <v>1182.4580000000001</v>
      </c>
      <c r="X8">
        <v>1438.9380000000001</v>
      </c>
      <c r="Y8">
        <v>1422.7360000000001</v>
      </c>
      <c r="Z8">
        <v>1407.287</v>
      </c>
      <c r="AA8">
        <v>1392.6030000000001</v>
      </c>
      <c r="AB8">
        <v>1378.711</v>
      </c>
      <c r="AC8">
        <v>1365.65</v>
      </c>
      <c r="AD8">
        <v>1353.3610000000001</v>
      </c>
      <c r="AE8">
        <v>1341.9490000000001</v>
      </c>
      <c r="AF8">
        <v>1331.43</v>
      </c>
      <c r="AG8">
        <v>1321.819</v>
      </c>
      <c r="AH8">
        <v>1312.6489999999999</v>
      </c>
    </row>
    <row r="9" spans="1:34" x14ac:dyDescent="0.35">
      <c r="A9" t="s">
        <v>387</v>
      </c>
      <c r="C9">
        <v>822.08900000000006</v>
      </c>
      <c r="D9">
        <v>834.31399999999996</v>
      </c>
      <c r="E9">
        <v>876.59400000000005</v>
      </c>
      <c r="F9">
        <v>935.18899999999996</v>
      </c>
      <c r="G9">
        <v>979.74900000000002</v>
      </c>
      <c r="H9">
        <v>1033.4369999999999</v>
      </c>
      <c r="I9">
        <v>1129.585</v>
      </c>
      <c r="J9">
        <v>1108.568</v>
      </c>
      <c r="K9">
        <v>1094.26</v>
      </c>
      <c r="L9">
        <v>1256.248</v>
      </c>
      <c r="M9">
        <v>1236.9559999999999</v>
      </c>
      <c r="N9">
        <v>1239.2159999999999</v>
      </c>
      <c r="O9">
        <v>1187.999</v>
      </c>
      <c r="P9">
        <v>1167.5350000000001</v>
      </c>
      <c r="Q9">
        <v>1151.8440000000001</v>
      </c>
      <c r="R9">
        <v>1382.817</v>
      </c>
      <c r="S9">
        <v>1346.2370000000001</v>
      </c>
      <c r="T9">
        <v>1310.393</v>
      </c>
      <c r="U9">
        <v>1277.819</v>
      </c>
      <c r="V9">
        <v>1246.8679999999999</v>
      </c>
      <c r="W9">
        <v>1218.769</v>
      </c>
      <c r="X9">
        <v>1628.2729999999999</v>
      </c>
      <c r="Y9">
        <v>1600.4780000000001</v>
      </c>
      <c r="Z9">
        <v>1573.4860000000001</v>
      </c>
      <c r="AA9">
        <v>1547.4</v>
      </c>
      <c r="AB9">
        <v>1522.3140000000001</v>
      </c>
      <c r="AC9">
        <v>1498.3150000000001</v>
      </c>
      <c r="AD9">
        <v>1475.4349999999999</v>
      </c>
      <c r="AE9">
        <v>1453.789</v>
      </c>
      <c r="AF9">
        <v>1433.4290000000001</v>
      </c>
      <c r="AG9">
        <v>1414.386</v>
      </c>
      <c r="AH9">
        <v>1398.26</v>
      </c>
    </row>
    <row r="10" spans="1:34" x14ac:dyDescent="0.35">
      <c r="A10" t="s">
        <v>388</v>
      </c>
      <c r="C10">
        <v>399.41899999999998</v>
      </c>
      <c r="D10">
        <v>404.65800000000002</v>
      </c>
      <c r="E10">
        <v>324.23500000000001</v>
      </c>
      <c r="F10">
        <v>392.42899999999997</v>
      </c>
      <c r="G10">
        <v>388.39499999999998</v>
      </c>
      <c r="H10">
        <v>340.81400000000002</v>
      </c>
      <c r="I10">
        <v>377.93599999999998</v>
      </c>
      <c r="J10">
        <v>376.358</v>
      </c>
      <c r="K10">
        <v>374.55900000000003</v>
      </c>
      <c r="L10">
        <v>372.755</v>
      </c>
      <c r="M10">
        <v>371.69400000000002</v>
      </c>
      <c r="N10">
        <v>363.81400000000002</v>
      </c>
      <c r="O10">
        <v>347.06200000000001</v>
      </c>
      <c r="P10">
        <v>347.096</v>
      </c>
      <c r="Q10">
        <v>347.16899999999998</v>
      </c>
      <c r="R10">
        <v>347.26</v>
      </c>
      <c r="S10">
        <v>347.39600000000002</v>
      </c>
      <c r="T10">
        <v>347.55900000000003</v>
      </c>
      <c r="U10">
        <v>357.00200000000001</v>
      </c>
      <c r="V10">
        <v>364.149</v>
      </c>
      <c r="W10">
        <v>370.71600000000001</v>
      </c>
      <c r="X10">
        <v>370.90699999999998</v>
      </c>
      <c r="Y10">
        <v>376.23599999999999</v>
      </c>
      <c r="Z10">
        <v>381.12700000000001</v>
      </c>
      <c r="AA10">
        <v>385.60599999999999</v>
      </c>
      <c r="AB10">
        <v>389.69600000000003</v>
      </c>
      <c r="AC10">
        <v>393.428</v>
      </c>
      <c r="AD10">
        <v>396.79</v>
      </c>
      <c r="AE10">
        <v>399.80900000000003</v>
      </c>
      <c r="AF10">
        <v>402.49799999999999</v>
      </c>
      <c r="AG10">
        <v>404.86500000000001</v>
      </c>
      <c r="AH10">
        <v>406.024</v>
      </c>
    </row>
    <row r="11" spans="1:34" x14ac:dyDescent="0.35">
      <c r="A11" t="s">
        <v>389</v>
      </c>
      <c r="C11">
        <v>495.52699999999999</v>
      </c>
      <c r="D11">
        <v>502.27499999999998</v>
      </c>
      <c r="E11">
        <v>493.16800000000001</v>
      </c>
      <c r="F11">
        <v>616.61599999999999</v>
      </c>
      <c r="G11">
        <v>608.91800000000001</v>
      </c>
      <c r="H11">
        <v>573.24800000000005</v>
      </c>
      <c r="I11">
        <v>620.495</v>
      </c>
      <c r="J11">
        <v>611.14099999999996</v>
      </c>
      <c r="K11">
        <v>602.01400000000001</v>
      </c>
      <c r="L11">
        <v>593.33799999999997</v>
      </c>
      <c r="M11">
        <v>585.82600000000002</v>
      </c>
      <c r="N11">
        <v>572.22699999999998</v>
      </c>
      <c r="O11">
        <v>532.29499999999996</v>
      </c>
      <c r="P11">
        <v>529.18899999999996</v>
      </c>
      <c r="Q11">
        <v>526.70600000000002</v>
      </c>
      <c r="R11">
        <v>524.58799999999997</v>
      </c>
      <c r="S11">
        <v>522.57799999999997</v>
      </c>
      <c r="T11">
        <v>521.22900000000004</v>
      </c>
      <c r="U11">
        <v>495.70400000000001</v>
      </c>
      <c r="V11">
        <v>504.26</v>
      </c>
      <c r="W11">
        <v>512.21199999999999</v>
      </c>
      <c r="X11">
        <v>514.42499999999995</v>
      </c>
      <c r="Y11">
        <v>521.048</v>
      </c>
      <c r="Z11">
        <v>527.19200000000001</v>
      </c>
      <c r="AA11">
        <v>532.88599999999997</v>
      </c>
      <c r="AB11">
        <v>538.16700000000003</v>
      </c>
      <c r="AC11">
        <v>543.06500000000005</v>
      </c>
      <c r="AD11">
        <v>547.59299999999996</v>
      </c>
      <c r="AE11">
        <v>551.78599999999994</v>
      </c>
      <c r="AF11">
        <v>555.66200000000003</v>
      </c>
      <c r="AG11">
        <v>559.23500000000001</v>
      </c>
      <c r="AH11">
        <v>561.63099999999997</v>
      </c>
    </row>
    <row r="12" spans="1:34" x14ac:dyDescent="0.35">
      <c r="A12" t="s">
        <v>390</v>
      </c>
      <c r="C12">
        <v>512.80399999999997</v>
      </c>
      <c r="D12">
        <v>518.79399999999998</v>
      </c>
      <c r="E12">
        <v>572.47500000000002</v>
      </c>
      <c r="F12">
        <v>786.32500000000005</v>
      </c>
      <c r="G12">
        <v>772.85500000000002</v>
      </c>
      <c r="H12">
        <v>743.447</v>
      </c>
      <c r="I12">
        <v>855.35799999999995</v>
      </c>
      <c r="J12">
        <v>835.221</v>
      </c>
      <c r="K12">
        <v>815.96900000000005</v>
      </c>
      <c r="L12">
        <v>797.29200000000003</v>
      </c>
      <c r="M12">
        <v>779.87199999999996</v>
      </c>
      <c r="N12">
        <v>761.47</v>
      </c>
      <c r="O12">
        <v>697.72900000000004</v>
      </c>
      <c r="P12">
        <v>688.55899999999997</v>
      </c>
      <c r="Q12">
        <v>678.43399999999997</v>
      </c>
      <c r="R12">
        <v>670.02800000000002</v>
      </c>
      <c r="S12">
        <v>662.13599999999997</v>
      </c>
      <c r="T12">
        <v>653.83299999999997</v>
      </c>
      <c r="U12">
        <v>593.35400000000004</v>
      </c>
      <c r="V12">
        <v>603.92499999999995</v>
      </c>
      <c r="W12">
        <v>614.40499999999997</v>
      </c>
      <c r="X12">
        <v>619.21699999999998</v>
      </c>
      <c r="Y12">
        <v>628.15800000000002</v>
      </c>
      <c r="Z12">
        <v>636.56600000000003</v>
      </c>
      <c r="AA12">
        <v>644.46900000000005</v>
      </c>
      <c r="AB12">
        <v>651.89700000000005</v>
      </c>
      <c r="AC12">
        <v>658.87199999999996</v>
      </c>
      <c r="AD12">
        <v>665.40200000000004</v>
      </c>
      <c r="AE12">
        <v>671.52700000000004</v>
      </c>
      <c r="AF12">
        <v>677.26300000000003</v>
      </c>
      <c r="AG12">
        <v>682.61900000000003</v>
      </c>
      <c r="AH12">
        <v>686.8</v>
      </c>
    </row>
    <row r="13" spans="1:34" x14ac:dyDescent="0.35">
      <c r="A13" t="s">
        <v>391</v>
      </c>
      <c r="C13">
        <v>528.19899999999996</v>
      </c>
      <c r="D13">
        <v>532.06700000000001</v>
      </c>
      <c r="E13">
        <v>576.553</v>
      </c>
      <c r="F13">
        <v>812.70500000000004</v>
      </c>
      <c r="G13">
        <v>798.12199999999996</v>
      </c>
      <c r="H13">
        <v>775.351</v>
      </c>
      <c r="I13">
        <v>909.62400000000002</v>
      </c>
      <c r="J13">
        <v>883.07</v>
      </c>
      <c r="K13">
        <v>858.43700000000001</v>
      </c>
      <c r="L13">
        <v>835.01199999999994</v>
      </c>
      <c r="M13">
        <v>813.23</v>
      </c>
      <c r="N13">
        <v>794.66899999999998</v>
      </c>
      <c r="O13">
        <v>714.19600000000003</v>
      </c>
      <c r="P13">
        <v>702.92399999999998</v>
      </c>
      <c r="Q13">
        <v>691.56500000000005</v>
      </c>
      <c r="R13">
        <v>681.23699999999997</v>
      </c>
      <c r="S13">
        <v>671.553</v>
      </c>
      <c r="T13">
        <v>662.23299999999995</v>
      </c>
      <c r="U13">
        <v>598.71900000000005</v>
      </c>
      <c r="V13">
        <v>609.88699999999994</v>
      </c>
      <c r="W13">
        <v>621.48400000000004</v>
      </c>
      <c r="X13">
        <v>629.34199999999998</v>
      </c>
      <c r="Y13">
        <v>639.649</v>
      </c>
      <c r="Z13">
        <v>649.375</v>
      </c>
      <c r="AA13">
        <v>658.53700000000003</v>
      </c>
      <c r="AB13">
        <v>667.154</v>
      </c>
      <c r="AC13">
        <v>675.24099999999999</v>
      </c>
      <c r="AD13">
        <v>682.79600000000005</v>
      </c>
      <c r="AE13">
        <v>689.85599999999999</v>
      </c>
      <c r="AF13">
        <v>696.43100000000004</v>
      </c>
      <c r="AG13">
        <v>702.52599999999995</v>
      </c>
      <c r="AH13">
        <v>707.23500000000001</v>
      </c>
    </row>
    <row r="14" spans="1:34" x14ac:dyDescent="0.35">
      <c r="A14" t="s">
        <v>392</v>
      </c>
      <c r="C14">
        <v>454.69200000000001</v>
      </c>
      <c r="D14">
        <v>458.601</v>
      </c>
      <c r="E14">
        <v>483.57100000000003</v>
      </c>
      <c r="F14">
        <v>749.50099999999998</v>
      </c>
      <c r="G14">
        <v>731.78</v>
      </c>
      <c r="H14">
        <v>703.26700000000005</v>
      </c>
      <c r="I14">
        <v>871.85400000000004</v>
      </c>
      <c r="J14">
        <v>849.44</v>
      </c>
      <c r="K14">
        <v>827.70600000000002</v>
      </c>
      <c r="L14">
        <v>806.23800000000006</v>
      </c>
      <c r="M14">
        <v>785.79200000000003</v>
      </c>
      <c r="N14">
        <v>769.16399999999999</v>
      </c>
      <c r="O14">
        <v>688.23099999999999</v>
      </c>
      <c r="P14">
        <v>679.57600000000002</v>
      </c>
      <c r="Q14">
        <v>671.05700000000002</v>
      </c>
      <c r="R14">
        <v>662.27099999999996</v>
      </c>
      <c r="S14">
        <v>653.476</v>
      </c>
      <c r="T14">
        <v>645.01400000000001</v>
      </c>
      <c r="U14">
        <v>577.51099999999997</v>
      </c>
      <c r="V14">
        <v>592.70500000000004</v>
      </c>
      <c r="W14">
        <v>606.91099999999994</v>
      </c>
      <c r="X14">
        <v>620.54399999999998</v>
      </c>
      <c r="Y14">
        <v>633.26499999999999</v>
      </c>
      <c r="Z14">
        <v>645.28800000000001</v>
      </c>
      <c r="AA14">
        <v>656.62900000000002</v>
      </c>
      <c r="AB14">
        <v>667.30700000000002</v>
      </c>
      <c r="AC14">
        <v>677.33699999999999</v>
      </c>
      <c r="AD14">
        <v>686.72</v>
      </c>
      <c r="AE14">
        <v>695.48</v>
      </c>
      <c r="AF14">
        <v>703.62400000000002</v>
      </c>
      <c r="AG14">
        <v>711.15099999999995</v>
      </c>
      <c r="AH14">
        <v>717.36900000000003</v>
      </c>
    </row>
    <row r="15" spans="1:34" x14ac:dyDescent="0.35">
      <c r="A15" t="s">
        <v>393</v>
      </c>
      <c r="H15">
        <v>622.10299999999995</v>
      </c>
      <c r="I15">
        <v>606.39200000000005</v>
      </c>
      <c r="J15">
        <v>603.71400000000006</v>
      </c>
      <c r="K15">
        <v>635.74900000000002</v>
      </c>
      <c r="L15">
        <v>619.29999999999995</v>
      </c>
      <c r="M15">
        <v>574.697</v>
      </c>
      <c r="N15">
        <v>614.34</v>
      </c>
      <c r="O15">
        <v>649.71199999999999</v>
      </c>
      <c r="P15">
        <v>702.27599999999995</v>
      </c>
      <c r="Q15">
        <v>756.72199999999998</v>
      </c>
      <c r="R15">
        <v>803.40700000000004</v>
      </c>
      <c r="S15">
        <v>820.375</v>
      </c>
      <c r="T15">
        <v>868.99300000000005</v>
      </c>
      <c r="U15">
        <v>919.928</v>
      </c>
      <c r="V15">
        <v>970.64599999999996</v>
      </c>
      <c r="W15">
        <v>975.42200000000003</v>
      </c>
      <c r="X15">
        <v>775.47</v>
      </c>
      <c r="Y15">
        <v>794.21299999999997</v>
      </c>
      <c r="Z15">
        <v>813.85799999999995</v>
      </c>
      <c r="AA15">
        <v>834.65300000000002</v>
      </c>
      <c r="AB15">
        <v>856.96</v>
      </c>
      <c r="AC15">
        <v>881.32500000000005</v>
      </c>
      <c r="AD15">
        <v>908.62800000000004</v>
      </c>
      <c r="AE15">
        <v>940.47400000000005</v>
      </c>
      <c r="AF15">
        <v>980.24800000000005</v>
      </c>
      <c r="AG15">
        <v>1037.377</v>
      </c>
      <c r="AH15">
        <v>1170.953</v>
      </c>
    </row>
    <row r="16" spans="1:34" x14ac:dyDescent="0.35">
      <c r="A16" t="s">
        <v>454</v>
      </c>
      <c r="C16">
        <v>-368.94099999999997</v>
      </c>
      <c r="D16">
        <v>-387.2</v>
      </c>
      <c r="E16">
        <v>-132.297</v>
      </c>
      <c r="F16">
        <v>-141.25299999999999</v>
      </c>
      <c r="G16">
        <v>-164.21</v>
      </c>
      <c r="H16">
        <v>-107.47</v>
      </c>
      <c r="I16">
        <v>-128.97800000000001</v>
      </c>
      <c r="J16">
        <v>-152.524</v>
      </c>
      <c r="K16">
        <v>-172.089</v>
      </c>
      <c r="L16">
        <v>-189.321</v>
      </c>
      <c r="M16">
        <v>-207.203</v>
      </c>
      <c r="N16">
        <v>-219.477</v>
      </c>
      <c r="O16">
        <v>-237.619</v>
      </c>
      <c r="P16">
        <v>-247.048</v>
      </c>
      <c r="Q16">
        <v>-255.024</v>
      </c>
      <c r="R16">
        <v>-258.38299999999998</v>
      </c>
      <c r="S16">
        <v>-265.40499999999997</v>
      </c>
      <c r="T16">
        <v>-271.54899999999998</v>
      </c>
      <c r="U16">
        <v>-277.01400000000001</v>
      </c>
      <c r="V16">
        <v>-282.053</v>
      </c>
      <c r="W16">
        <v>-286.654</v>
      </c>
      <c r="X16">
        <v>-287.96300000000002</v>
      </c>
      <c r="Y16">
        <v>-292.17</v>
      </c>
      <c r="Z16">
        <v>-296.17200000000003</v>
      </c>
      <c r="AA16">
        <v>-300.017</v>
      </c>
      <c r="AB16">
        <v>-303.745</v>
      </c>
      <c r="AC16">
        <v>-307.44</v>
      </c>
      <c r="AD16">
        <v>-311.09500000000003</v>
      </c>
      <c r="AE16">
        <v>-314.73599999999999</v>
      </c>
      <c r="AF16">
        <v>-318.39699999999999</v>
      </c>
      <c r="AG16">
        <v>-322.11099999999999</v>
      </c>
      <c r="AH16">
        <v>-324.33199999999999</v>
      </c>
    </row>
    <row r="17" spans="1:34" x14ac:dyDescent="0.35">
      <c r="A17" t="s">
        <v>452</v>
      </c>
      <c r="C17">
        <v>-514.73699999999997</v>
      </c>
      <c r="D17">
        <v>-534.82100000000003</v>
      </c>
      <c r="E17">
        <v>-366.68900000000002</v>
      </c>
      <c r="F17">
        <v>-366.976</v>
      </c>
      <c r="G17">
        <v>-378.666</v>
      </c>
      <c r="H17">
        <v>-372.04700000000003</v>
      </c>
      <c r="I17">
        <v>-392.45800000000003</v>
      </c>
      <c r="J17">
        <v>-417.38</v>
      </c>
      <c r="K17">
        <v>-438.08600000000001</v>
      </c>
      <c r="L17">
        <v>-462.57299999999998</v>
      </c>
      <c r="M17">
        <v>-477.85</v>
      </c>
      <c r="N17">
        <v>-488.12299999999999</v>
      </c>
      <c r="O17">
        <v>-518.61300000000006</v>
      </c>
      <c r="P17">
        <v>-530.58299999999997</v>
      </c>
      <c r="Q17">
        <v>-544.73299999999995</v>
      </c>
      <c r="R17">
        <v>-571.88099999999997</v>
      </c>
      <c r="S17">
        <v>-576.51700000000005</v>
      </c>
      <c r="T17">
        <v>-585.79300000000001</v>
      </c>
      <c r="U17">
        <v>-593.76099999999997</v>
      </c>
      <c r="V17">
        <v>-598.87099999999998</v>
      </c>
      <c r="W17">
        <v>-605.07399999999996</v>
      </c>
      <c r="X17">
        <v>-645.28099999999995</v>
      </c>
      <c r="Y17">
        <v>-646.90599999999995</v>
      </c>
      <c r="Z17">
        <v>-649.70100000000002</v>
      </c>
      <c r="AA17">
        <v>-652.221</v>
      </c>
      <c r="AB17">
        <v>-654.52599999999995</v>
      </c>
      <c r="AC17">
        <v>-656.70399999999995</v>
      </c>
      <c r="AD17">
        <v>-658.80899999999997</v>
      </c>
      <c r="AE17">
        <v>-660.85199999999998</v>
      </c>
      <c r="AF17">
        <v>-662.87599999999998</v>
      </c>
      <c r="AG17">
        <v>-664.92499999999995</v>
      </c>
      <c r="AH17">
        <v>-665.24</v>
      </c>
    </row>
    <row r="18" spans="1:34" x14ac:dyDescent="0.35">
      <c r="A18" t="s">
        <v>451</v>
      </c>
      <c r="C18">
        <v>-545.94799999999998</v>
      </c>
      <c r="D18">
        <v>-568.44399999999996</v>
      </c>
      <c r="E18">
        <v>-573.72</v>
      </c>
      <c r="F18">
        <v>-591.48500000000001</v>
      </c>
      <c r="G18">
        <v>-609.65</v>
      </c>
      <c r="H18">
        <v>-627.33399999999995</v>
      </c>
      <c r="I18">
        <v>-660.31</v>
      </c>
      <c r="J18">
        <v>-670.98</v>
      </c>
      <c r="K18">
        <v>-680.79899999999998</v>
      </c>
      <c r="L18">
        <v>-759.61199999999997</v>
      </c>
      <c r="M18">
        <v>-765.73500000000001</v>
      </c>
      <c r="N18">
        <v>-746.29399999999998</v>
      </c>
      <c r="O18">
        <v>-765.36199999999997</v>
      </c>
      <c r="P18">
        <v>-775.05100000000004</v>
      </c>
      <c r="Q18">
        <v>-779.65</v>
      </c>
      <c r="R18">
        <v>-864.41700000000003</v>
      </c>
      <c r="S18">
        <v>-868.11300000000006</v>
      </c>
      <c r="T18">
        <v>-860.34699999999998</v>
      </c>
      <c r="U18">
        <v>-864.09199999999998</v>
      </c>
      <c r="V18">
        <v>-860.03</v>
      </c>
      <c r="W18">
        <v>-864.04600000000005</v>
      </c>
      <c r="X18">
        <v>-991.03499999999997</v>
      </c>
      <c r="Y18">
        <v>-990.43899999999996</v>
      </c>
      <c r="Z18">
        <v>-989.60199999999998</v>
      </c>
      <c r="AA18">
        <v>-988.66</v>
      </c>
      <c r="AB18">
        <v>-987.72</v>
      </c>
      <c r="AC18">
        <v>-986.90099999999995</v>
      </c>
      <c r="AD18">
        <v>-986.30399999999997</v>
      </c>
      <c r="AE18">
        <v>-985.94200000000001</v>
      </c>
      <c r="AF18">
        <v>-985.87900000000002</v>
      </c>
      <c r="AG18">
        <v>-986.17399999999998</v>
      </c>
      <c r="AH18">
        <v>-984.75800000000004</v>
      </c>
    </row>
    <row r="19" spans="1:34" x14ac:dyDescent="0.35">
      <c r="A19" t="s">
        <v>453</v>
      </c>
      <c r="C19">
        <v>-543.70100000000002</v>
      </c>
      <c r="D19">
        <v>-567.10799999999995</v>
      </c>
      <c r="E19">
        <v>-615.03599999999994</v>
      </c>
      <c r="F19">
        <v>-640.45600000000002</v>
      </c>
      <c r="G19">
        <v>-663.6</v>
      </c>
      <c r="H19">
        <v>-692.91</v>
      </c>
      <c r="I19">
        <v>-723.74099999999999</v>
      </c>
      <c r="J19">
        <v>-728.16499999999996</v>
      </c>
      <c r="K19">
        <v>-732.77300000000002</v>
      </c>
      <c r="L19">
        <v>-814.005</v>
      </c>
      <c r="M19">
        <v>-814.97199999999998</v>
      </c>
      <c r="N19">
        <v>-790.12</v>
      </c>
      <c r="O19">
        <v>-802.83100000000002</v>
      </c>
      <c r="P19">
        <v>-808.846</v>
      </c>
      <c r="Q19">
        <v>-812.25199999999995</v>
      </c>
      <c r="R19">
        <v>-908.99599999999998</v>
      </c>
      <c r="S19">
        <v>-908.34699999999998</v>
      </c>
      <c r="T19">
        <v>-899.45399999999995</v>
      </c>
      <c r="U19">
        <v>-899.64800000000002</v>
      </c>
      <c r="V19">
        <v>-896.07799999999997</v>
      </c>
      <c r="W19">
        <v>-896.66300000000001</v>
      </c>
      <c r="X19">
        <v>-1097.9849999999999</v>
      </c>
      <c r="Y19">
        <v>-1092.3589999999999</v>
      </c>
      <c r="Z19">
        <v>-1086.7670000000001</v>
      </c>
      <c r="AA19">
        <v>-1081.3320000000001</v>
      </c>
      <c r="AB19">
        <v>-1076.1479999999999</v>
      </c>
      <c r="AC19">
        <v>-1071.3340000000001</v>
      </c>
      <c r="AD19">
        <v>-1066.981</v>
      </c>
      <c r="AE19">
        <v>-1063.0920000000001</v>
      </c>
      <c r="AF19">
        <v>-1059.73</v>
      </c>
      <c r="AG19">
        <v>-1056.9469999999999</v>
      </c>
      <c r="AH19">
        <v>-1052.4359999999999</v>
      </c>
    </row>
    <row r="20" spans="1:34" x14ac:dyDescent="0.35">
      <c r="A20" t="s">
        <v>455</v>
      </c>
      <c r="C20">
        <v>-435.09699999999998</v>
      </c>
      <c r="D20">
        <v>-458.88200000000001</v>
      </c>
      <c r="E20">
        <v>-514.12599999999998</v>
      </c>
      <c r="F20">
        <v>-532.13300000000004</v>
      </c>
      <c r="G20">
        <v>-556.178</v>
      </c>
      <c r="H20">
        <v>-575.255</v>
      </c>
      <c r="I20">
        <v>-616.03099999999995</v>
      </c>
      <c r="J20">
        <v>-626.279</v>
      </c>
      <c r="K20">
        <v>-635.07799999999997</v>
      </c>
      <c r="L20">
        <v>-741.19399999999996</v>
      </c>
      <c r="M20">
        <v>-741.40200000000004</v>
      </c>
      <c r="N20">
        <v>-736.61300000000006</v>
      </c>
      <c r="O20">
        <v>-747.11500000000001</v>
      </c>
      <c r="P20">
        <v>-750.09</v>
      </c>
      <c r="Q20">
        <v>-752.7</v>
      </c>
      <c r="R20">
        <v>-922.59699999999998</v>
      </c>
      <c r="S20">
        <v>-912.25199999999995</v>
      </c>
      <c r="T20">
        <v>-898.76599999999996</v>
      </c>
      <c r="U20">
        <v>-889.38</v>
      </c>
      <c r="V20">
        <v>-878.09500000000003</v>
      </c>
      <c r="W20">
        <v>-870.26099999999997</v>
      </c>
      <c r="X20">
        <v>-1210.6199999999999</v>
      </c>
      <c r="Y20">
        <v>-1197.1679999999999</v>
      </c>
      <c r="Z20">
        <v>-1183.9359999999999</v>
      </c>
      <c r="AA20">
        <v>-1171.059</v>
      </c>
      <c r="AB20">
        <v>-1158.645</v>
      </c>
      <c r="AC20">
        <v>-1146.8030000000001</v>
      </c>
      <c r="AD20">
        <v>-1135.7449999999999</v>
      </c>
      <c r="AE20">
        <v>-1125.4169999999999</v>
      </c>
      <c r="AF20">
        <v>-1115.9069999999999</v>
      </c>
      <c r="AG20">
        <v>-1107.2909999999999</v>
      </c>
      <c r="AH20">
        <v>-1096.3399999999999</v>
      </c>
    </row>
    <row r="21" spans="1:34" x14ac:dyDescent="0.35">
      <c r="A21" t="s">
        <v>464</v>
      </c>
      <c r="C21">
        <v>550.91200000000003</v>
      </c>
      <c r="D21">
        <v>481.21499999999997</v>
      </c>
      <c r="E21">
        <v>925.15899999999999</v>
      </c>
      <c r="F21">
        <v>951.34699999999998</v>
      </c>
      <c r="G21">
        <v>847.33399999999995</v>
      </c>
      <c r="H21">
        <v>870.01499999999999</v>
      </c>
      <c r="I21">
        <v>738.78099999999995</v>
      </c>
      <c r="J21">
        <v>555.46100000000001</v>
      </c>
      <c r="K21">
        <v>423.97800000000001</v>
      </c>
      <c r="L21">
        <v>340.14400000000001</v>
      </c>
      <c r="M21">
        <v>267.26799999999997</v>
      </c>
      <c r="N21">
        <v>214.911</v>
      </c>
      <c r="O21">
        <v>132.916</v>
      </c>
      <c r="P21">
        <v>96.994</v>
      </c>
      <c r="Q21">
        <v>67.792000000000002</v>
      </c>
      <c r="R21">
        <v>60.965000000000003</v>
      </c>
      <c r="S21">
        <v>36.087000000000003</v>
      </c>
      <c r="T21">
        <v>14.94</v>
      </c>
      <c r="U21">
        <v>-3.4239999999999999</v>
      </c>
      <c r="V21">
        <v>-19.695</v>
      </c>
      <c r="W21">
        <v>-34.19</v>
      </c>
      <c r="X21">
        <v>-27.84</v>
      </c>
      <c r="Y21">
        <v>-41.917999999999999</v>
      </c>
      <c r="Z21">
        <v>-55.008000000000003</v>
      </c>
      <c r="AA21">
        <v>-67.27</v>
      </c>
      <c r="AB21">
        <v>-78.822000000000003</v>
      </c>
      <c r="AC21">
        <v>-89.855999999999995</v>
      </c>
      <c r="AD21">
        <v>-100.532</v>
      </c>
      <c r="AE21">
        <v>-110.813</v>
      </c>
      <c r="AF21">
        <v>-120.818</v>
      </c>
      <c r="AG21">
        <v>-130.65700000000001</v>
      </c>
      <c r="AH21">
        <v>-136.28</v>
      </c>
    </row>
    <row r="22" spans="1:34" x14ac:dyDescent="0.35">
      <c r="A22" t="s">
        <v>462</v>
      </c>
      <c r="C22">
        <v>62.41</v>
      </c>
      <c r="D22">
        <v>26.442</v>
      </c>
      <c r="E22">
        <v>435.69799999999998</v>
      </c>
      <c r="F22">
        <v>513.48199999999997</v>
      </c>
      <c r="G22">
        <v>495.57100000000003</v>
      </c>
      <c r="H22">
        <v>533.86099999999999</v>
      </c>
      <c r="I22">
        <v>516.34699999999998</v>
      </c>
      <c r="J22">
        <v>372.13600000000002</v>
      </c>
      <c r="K22">
        <v>258.11700000000002</v>
      </c>
      <c r="L22">
        <v>191.876</v>
      </c>
      <c r="M22">
        <v>112.80200000000001</v>
      </c>
      <c r="N22">
        <v>50.350999999999999</v>
      </c>
      <c r="O22">
        <v>-80.787999999999997</v>
      </c>
      <c r="P22">
        <v>-133.28200000000001</v>
      </c>
      <c r="Q22">
        <v>-183.63900000000001</v>
      </c>
      <c r="R22">
        <v>-206.726</v>
      </c>
      <c r="S22">
        <v>-240.19399999999999</v>
      </c>
      <c r="T22">
        <v>-275.20400000000001</v>
      </c>
      <c r="U22">
        <v>-304.93</v>
      </c>
      <c r="V22">
        <v>-328.47199999999998</v>
      </c>
      <c r="W22">
        <v>-350.43</v>
      </c>
      <c r="X22">
        <v>-372.24700000000001</v>
      </c>
      <c r="Y22">
        <v>-386.44400000000002</v>
      </c>
      <c r="Z22">
        <v>-400.79500000000002</v>
      </c>
      <c r="AA22">
        <v>-413.99099999999999</v>
      </c>
      <c r="AB22">
        <v>-426.19200000000001</v>
      </c>
      <c r="AC22">
        <v>-437.58600000000001</v>
      </c>
      <c r="AD22">
        <v>-448.42</v>
      </c>
      <c r="AE22">
        <v>-458.61200000000002</v>
      </c>
      <c r="AF22">
        <v>-468.274</v>
      </c>
      <c r="AG22">
        <v>-477.50599999999997</v>
      </c>
      <c r="AH22">
        <v>-482.65199999999999</v>
      </c>
    </row>
    <row r="23" spans="1:34" x14ac:dyDescent="0.35">
      <c r="A23" t="s">
        <v>461</v>
      </c>
      <c r="C23">
        <v>-88.947000000000003</v>
      </c>
      <c r="D23">
        <v>-129.892</v>
      </c>
      <c r="E23">
        <v>36.875</v>
      </c>
      <c r="F23">
        <v>102</v>
      </c>
      <c r="G23">
        <v>97.981999999999999</v>
      </c>
      <c r="H23">
        <v>94.977999999999994</v>
      </c>
      <c r="I23">
        <v>106.44499999999999</v>
      </c>
      <c r="J23">
        <v>2.762</v>
      </c>
      <c r="K23">
        <v>-76.760000000000005</v>
      </c>
      <c r="L23">
        <v>-157.38499999999999</v>
      </c>
      <c r="M23">
        <v>-212.12200000000001</v>
      </c>
      <c r="N23">
        <v>-174.24600000000001</v>
      </c>
      <c r="O23">
        <v>-314.64800000000002</v>
      </c>
      <c r="P23">
        <v>-374.041</v>
      </c>
      <c r="Q23">
        <v>-411.80799999999999</v>
      </c>
      <c r="R23">
        <v>-488.75700000000001</v>
      </c>
      <c r="S23">
        <v>-529.07799999999997</v>
      </c>
      <c r="T23">
        <v>-547.99199999999996</v>
      </c>
      <c r="U23">
        <v>-580.05600000000004</v>
      </c>
      <c r="V23">
        <v>-596.87300000000005</v>
      </c>
      <c r="W23">
        <v>-622.20000000000005</v>
      </c>
      <c r="X23">
        <v>-722.91800000000001</v>
      </c>
      <c r="Y23">
        <v>-736.75199999999995</v>
      </c>
      <c r="Z23">
        <v>-748.94</v>
      </c>
      <c r="AA23">
        <v>-759.86800000000005</v>
      </c>
      <c r="AB23">
        <v>-769.82</v>
      </c>
      <c r="AC23">
        <v>-779.077</v>
      </c>
      <c r="AD23">
        <v>-787.98299999999995</v>
      </c>
      <c r="AE23">
        <v>-796.46500000000003</v>
      </c>
      <c r="AF23">
        <v>-804.68200000000002</v>
      </c>
      <c r="AG23">
        <v>-812.76900000000001</v>
      </c>
      <c r="AH23">
        <v>-816.24300000000005</v>
      </c>
    </row>
    <row r="24" spans="1:34" x14ac:dyDescent="0.35">
      <c r="A24" t="s">
        <v>463</v>
      </c>
      <c r="C24">
        <v>-108.29600000000001</v>
      </c>
      <c r="D24">
        <v>-162.89699999999999</v>
      </c>
      <c r="E24">
        <v>-151.13300000000001</v>
      </c>
      <c r="F24">
        <v>-101.55200000000001</v>
      </c>
      <c r="G24">
        <v>-108.65</v>
      </c>
      <c r="H24">
        <v>-80.846000000000004</v>
      </c>
      <c r="I24">
        <v>-78.692999999999998</v>
      </c>
      <c r="J24">
        <v>-172.33799999999999</v>
      </c>
      <c r="K24">
        <v>-240.36799999999999</v>
      </c>
      <c r="L24">
        <v>-323.762</v>
      </c>
      <c r="M24">
        <v>-366.05099999999999</v>
      </c>
      <c r="N24">
        <v>-302.81900000000002</v>
      </c>
      <c r="O24">
        <v>-435.03699999999998</v>
      </c>
      <c r="P24">
        <v>-485.39299999999997</v>
      </c>
      <c r="Q24">
        <v>-517.29399999999998</v>
      </c>
      <c r="R24">
        <v>-604.00099999999998</v>
      </c>
      <c r="S24">
        <v>-634.26900000000001</v>
      </c>
      <c r="T24">
        <v>-648.61300000000006</v>
      </c>
      <c r="U24">
        <v>-671.99900000000002</v>
      </c>
      <c r="V24">
        <v>-688.61800000000005</v>
      </c>
      <c r="W24">
        <v>-705.846</v>
      </c>
      <c r="X24">
        <v>-877.46199999999999</v>
      </c>
      <c r="Y24">
        <v>-883.03399999999999</v>
      </c>
      <c r="Z24">
        <v>-887.74800000000005</v>
      </c>
      <c r="AA24">
        <v>-891.86900000000003</v>
      </c>
      <c r="AB24">
        <v>-895.59400000000005</v>
      </c>
      <c r="AC24">
        <v>-899.13800000000003</v>
      </c>
      <c r="AD24">
        <v>-902.78300000000002</v>
      </c>
      <c r="AE24">
        <v>-906.41300000000001</v>
      </c>
      <c r="AF24">
        <v>-910.154</v>
      </c>
      <c r="AG24">
        <v>-914.10900000000004</v>
      </c>
      <c r="AH24">
        <v>-913.81299999999999</v>
      </c>
    </row>
    <row r="25" spans="1:34" x14ac:dyDescent="0.35">
      <c r="A25" t="s">
        <v>465</v>
      </c>
      <c r="C25">
        <v>-198.27199999999999</v>
      </c>
      <c r="D25">
        <v>-236.25700000000001</v>
      </c>
      <c r="E25">
        <v>-297.53399999999999</v>
      </c>
      <c r="F25">
        <v>-279.32100000000003</v>
      </c>
      <c r="G25">
        <v>-286.02999999999997</v>
      </c>
      <c r="H25">
        <v>-279.07600000000002</v>
      </c>
      <c r="I25">
        <v>-268.68799999999999</v>
      </c>
      <c r="J25">
        <v>-313.33600000000001</v>
      </c>
      <c r="K25">
        <v>-346.77699999999999</v>
      </c>
      <c r="L25">
        <v>-421.64</v>
      </c>
      <c r="M25">
        <v>-440.92099999999999</v>
      </c>
      <c r="N25">
        <v>-434.91699999999997</v>
      </c>
      <c r="O25">
        <v>-499.75700000000001</v>
      </c>
      <c r="P25">
        <v>-523.245</v>
      </c>
      <c r="Q25">
        <v>-542.41200000000003</v>
      </c>
      <c r="R25">
        <v>-685.62300000000005</v>
      </c>
      <c r="S25">
        <v>-695.15</v>
      </c>
      <c r="T25">
        <v>-698.74900000000002</v>
      </c>
      <c r="U25">
        <v>-706.61400000000003</v>
      </c>
      <c r="V25">
        <v>-710.18899999999996</v>
      </c>
      <c r="W25">
        <v>-717.22199999999998</v>
      </c>
      <c r="X25">
        <v>-1041.1500000000001</v>
      </c>
      <c r="Y25">
        <v>-1037.7619999999999</v>
      </c>
      <c r="Z25">
        <v>-1034.059</v>
      </c>
      <c r="AA25">
        <v>-1030.213</v>
      </c>
      <c r="AB25">
        <v>-1026.357</v>
      </c>
      <c r="AC25">
        <v>-1022.622</v>
      </c>
      <c r="AD25">
        <v>-1019.3680000000001</v>
      </c>
      <c r="AE25">
        <v>-1016.415</v>
      </c>
      <c r="AF25">
        <v>-1013.885</v>
      </c>
      <c r="AG25">
        <v>-1011.8920000000001</v>
      </c>
      <c r="AH25">
        <v>-1003.779</v>
      </c>
    </row>
    <row r="26" spans="1:34" x14ac:dyDescent="0.35">
      <c r="A26" t="s">
        <v>469</v>
      </c>
      <c r="C26">
        <v>-15.205</v>
      </c>
      <c r="D26">
        <v>-25.405000000000001</v>
      </c>
      <c r="E26">
        <v>21.251999999999999</v>
      </c>
      <c r="F26">
        <v>226.42599999999999</v>
      </c>
      <c r="G26">
        <v>210.54</v>
      </c>
      <c r="H26">
        <v>234.739</v>
      </c>
      <c r="I26">
        <v>213.72200000000001</v>
      </c>
      <c r="J26">
        <v>186.77</v>
      </c>
      <c r="K26">
        <v>161.834</v>
      </c>
      <c r="L26">
        <v>138.29400000000001</v>
      </c>
      <c r="M26">
        <v>116.709</v>
      </c>
      <c r="N26">
        <v>109.724</v>
      </c>
      <c r="O26">
        <v>16.353999999999999</v>
      </c>
      <c r="P26">
        <v>3.1E-2</v>
      </c>
      <c r="Q26">
        <v>-15.409000000000001</v>
      </c>
      <c r="R26">
        <v>-32.927999999999997</v>
      </c>
      <c r="S26">
        <v>-50.994</v>
      </c>
      <c r="T26">
        <v>-68.757000000000005</v>
      </c>
      <c r="U26">
        <v>-216.59200000000001</v>
      </c>
      <c r="V26">
        <v>-233.46100000000001</v>
      </c>
      <c r="W26">
        <v>-249.57</v>
      </c>
      <c r="X26">
        <v>-261.428</v>
      </c>
      <c r="Y26">
        <v>-275.33300000000003</v>
      </c>
      <c r="Z26">
        <v>-288.36200000000002</v>
      </c>
      <c r="AA26">
        <v>-300.61599999999999</v>
      </c>
      <c r="AB26">
        <v>-312.17099999999999</v>
      </c>
      <c r="AC26">
        <v>-323.11099999999999</v>
      </c>
      <c r="AD26">
        <v>-333.54</v>
      </c>
      <c r="AE26">
        <v>-343.459</v>
      </c>
      <c r="AF26">
        <v>-352.92599999999999</v>
      </c>
      <c r="AG26">
        <v>-361.99099999999999</v>
      </c>
      <c r="AH26">
        <v>-365.29500000000002</v>
      </c>
    </row>
    <row r="27" spans="1:34" x14ac:dyDescent="0.35">
      <c r="A27" t="s">
        <v>467</v>
      </c>
      <c r="C27">
        <v>-41.65</v>
      </c>
      <c r="D27">
        <v>-53.957000000000001</v>
      </c>
      <c r="E27">
        <v>10.573</v>
      </c>
      <c r="F27">
        <v>206.596</v>
      </c>
      <c r="G27">
        <v>187.60400000000001</v>
      </c>
      <c r="H27">
        <v>208.244</v>
      </c>
      <c r="I27">
        <v>187.97399999999999</v>
      </c>
      <c r="J27">
        <v>149.608</v>
      </c>
      <c r="K27">
        <v>115.45</v>
      </c>
      <c r="L27">
        <v>84.391999999999996</v>
      </c>
      <c r="M27">
        <v>57.104999999999997</v>
      </c>
      <c r="N27">
        <v>51.454999999999998</v>
      </c>
      <c r="O27">
        <v>-37.956000000000003</v>
      </c>
      <c r="P27">
        <v>-57.008000000000003</v>
      </c>
      <c r="Q27">
        <v>-74</v>
      </c>
      <c r="R27">
        <v>-93.688999999999993</v>
      </c>
      <c r="S27">
        <v>-113.51600000000001</v>
      </c>
      <c r="T27">
        <v>-132.005</v>
      </c>
      <c r="U27">
        <v>-259.48200000000003</v>
      </c>
      <c r="V27">
        <v>-278.137</v>
      </c>
      <c r="W27">
        <v>-296.03199999999998</v>
      </c>
      <c r="X27">
        <v>-309.858</v>
      </c>
      <c r="Y27">
        <v>-325.09300000000002</v>
      </c>
      <c r="Z27">
        <v>-339.238</v>
      </c>
      <c r="AA27">
        <v>-352.40600000000001</v>
      </c>
      <c r="AB27">
        <v>-364.685</v>
      </c>
      <c r="AC27">
        <v>-376.16800000000001</v>
      </c>
      <c r="AD27">
        <v>-386.96699999999998</v>
      </c>
      <c r="AE27">
        <v>-397.09300000000002</v>
      </c>
      <c r="AF27">
        <v>-406.61200000000002</v>
      </c>
      <c r="AG27">
        <v>-415.584</v>
      </c>
      <c r="AH27">
        <v>-419.75299999999999</v>
      </c>
    </row>
    <row r="28" spans="1:34" x14ac:dyDescent="0.35">
      <c r="A28" t="s">
        <v>466</v>
      </c>
      <c r="C28">
        <v>-70.265000000000001</v>
      </c>
      <c r="D28">
        <v>-81.637</v>
      </c>
      <c r="E28">
        <v>-36.686999999999998</v>
      </c>
      <c r="F28">
        <v>151.44499999999999</v>
      </c>
      <c r="G28">
        <v>133.10599999999999</v>
      </c>
      <c r="H28">
        <v>151.57599999999999</v>
      </c>
      <c r="I28">
        <v>141.94200000000001</v>
      </c>
      <c r="J28">
        <v>108.521</v>
      </c>
      <c r="K28">
        <v>78.302000000000007</v>
      </c>
      <c r="L28">
        <v>50.475999999999999</v>
      </c>
      <c r="M28">
        <v>25.82</v>
      </c>
      <c r="N28">
        <v>21.777999999999999</v>
      </c>
      <c r="O28">
        <v>-58.890999999999998</v>
      </c>
      <c r="P28">
        <v>-76.707999999999998</v>
      </c>
      <c r="Q28">
        <v>-92.572999999999993</v>
      </c>
      <c r="R28">
        <v>-111.203</v>
      </c>
      <c r="S28">
        <v>-130.04</v>
      </c>
      <c r="T28">
        <v>-147.61600000000001</v>
      </c>
      <c r="U28">
        <v>-267.06599999999997</v>
      </c>
      <c r="V28">
        <v>-285.62299999999999</v>
      </c>
      <c r="W28">
        <v>-303.41199999999998</v>
      </c>
      <c r="X28">
        <v>-317.27600000000001</v>
      </c>
      <c r="Y28">
        <v>-332.39600000000002</v>
      </c>
      <c r="Z28">
        <v>-346.41800000000001</v>
      </c>
      <c r="AA28">
        <v>-359.45400000000001</v>
      </c>
      <c r="AB28">
        <v>-371.59100000000001</v>
      </c>
      <c r="AC28">
        <v>-382.92</v>
      </c>
      <c r="AD28">
        <v>-393.55200000000002</v>
      </c>
      <c r="AE28">
        <v>-403.49799999999999</v>
      </c>
      <c r="AF28">
        <v>-412.82600000000002</v>
      </c>
      <c r="AG28">
        <v>-421.59300000000002</v>
      </c>
      <c r="AH28">
        <v>-425.77199999999999</v>
      </c>
    </row>
    <row r="29" spans="1:34" x14ac:dyDescent="0.35">
      <c r="A29" t="s">
        <v>468</v>
      </c>
      <c r="C29">
        <v>-81.798000000000002</v>
      </c>
      <c r="D29">
        <v>-92.802000000000007</v>
      </c>
      <c r="E29">
        <v>-65.147999999999996</v>
      </c>
      <c r="F29">
        <v>120.14400000000001</v>
      </c>
      <c r="G29">
        <v>103.21</v>
      </c>
      <c r="H29">
        <v>120.697</v>
      </c>
      <c r="I29">
        <v>115.01300000000001</v>
      </c>
      <c r="J29">
        <v>85.478999999999999</v>
      </c>
      <c r="K29">
        <v>58.573</v>
      </c>
      <c r="L29">
        <v>33.606000000000002</v>
      </c>
      <c r="M29">
        <v>11.362</v>
      </c>
      <c r="N29">
        <v>8.1760000000000002</v>
      </c>
      <c r="O29">
        <v>-66.480999999999995</v>
      </c>
      <c r="P29">
        <v>-83.302999999999997</v>
      </c>
      <c r="Q29">
        <v>-98.418000000000006</v>
      </c>
      <c r="R29">
        <v>-116.229</v>
      </c>
      <c r="S29">
        <v>-134.35300000000001</v>
      </c>
      <c r="T29">
        <v>-151.446</v>
      </c>
      <c r="U29">
        <v>-269.20400000000001</v>
      </c>
      <c r="V29">
        <v>-287.72300000000001</v>
      </c>
      <c r="W29">
        <v>-305.44400000000002</v>
      </c>
      <c r="X29">
        <v>-319.57600000000002</v>
      </c>
      <c r="Y29">
        <v>-334.69499999999999</v>
      </c>
      <c r="Z29">
        <v>-348.73899999999998</v>
      </c>
      <c r="AA29">
        <v>-361.81400000000002</v>
      </c>
      <c r="AB29">
        <v>-374.005</v>
      </c>
      <c r="AC29">
        <v>-385.39800000000002</v>
      </c>
      <c r="AD29">
        <v>-396.10500000000002</v>
      </c>
      <c r="AE29">
        <v>-406.13499999999999</v>
      </c>
      <c r="AF29">
        <v>-415.55099999999999</v>
      </c>
      <c r="AG29">
        <v>-424.41199999999998</v>
      </c>
      <c r="AH29">
        <v>-428.64299999999997</v>
      </c>
    </row>
    <row r="30" spans="1:34" x14ac:dyDescent="0.35">
      <c r="A30" t="s">
        <v>470</v>
      </c>
      <c r="C30">
        <v>-78.138999999999996</v>
      </c>
      <c r="D30">
        <v>-87.540999999999997</v>
      </c>
      <c r="E30">
        <v>-77.86</v>
      </c>
      <c r="F30">
        <v>106.58499999999999</v>
      </c>
      <c r="G30">
        <v>90.98</v>
      </c>
      <c r="H30">
        <v>107.744</v>
      </c>
      <c r="I30">
        <v>111.78700000000001</v>
      </c>
      <c r="J30">
        <v>90.212000000000003</v>
      </c>
      <c r="K30">
        <v>69.712000000000003</v>
      </c>
      <c r="L30">
        <v>50.033999999999999</v>
      </c>
      <c r="M30">
        <v>31.951000000000001</v>
      </c>
      <c r="N30">
        <v>25.466999999999999</v>
      </c>
      <c r="O30">
        <v>-41.036000000000001</v>
      </c>
      <c r="P30">
        <v>-55.808</v>
      </c>
      <c r="Q30">
        <v>-69.912000000000006</v>
      </c>
      <c r="R30">
        <v>-85.981999999999999</v>
      </c>
      <c r="S30">
        <v>-102.61799999999999</v>
      </c>
      <c r="T30">
        <v>-119.04900000000001</v>
      </c>
      <c r="U30">
        <v>-241.81899999999999</v>
      </c>
      <c r="V30">
        <v>-259.12400000000002</v>
      </c>
      <c r="W30">
        <v>-275.54300000000001</v>
      </c>
      <c r="X30">
        <v>-288.95299999999997</v>
      </c>
      <c r="Y30">
        <v>-303.08699999999999</v>
      </c>
      <c r="Z30">
        <v>-316.27699999999999</v>
      </c>
      <c r="AA30">
        <v>-328.61799999999999</v>
      </c>
      <c r="AB30">
        <v>-340.185</v>
      </c>
      <c r="AC30">
        <v>-351.05500000000001</v>
      </c>
      <c r="AD30">
        <v>-361.33199999999999</v>
      </c>
      <c r="AE30">
        <v>-371.02</v>
      </c>
      <c r="AF30">
        <v>-380.18</v>
      </c>
      <c r="AG30">
        <v>-388.86399999999998</v>
      </c>
      <c r="AH30">
        <v>-392.76100000000002</v>
      </c>
    </row>
    <row r="31" spans="1:34" x14ac:dyDescent="0.35">
      <c r="A31" t="s">
        <v>203</v>
      </c>
      <c r="C31">
        <v>3.363</v>
      </c>
      <c r="D31">
        <v>3.214</v>
      </c>
      <c r="E31">
        <v>1.7549999999999999</v>
      </c>
      <c r="F31">
        <v>0.83799999999999997</v>
      </c>
      <c r="G31">
        <v>-0.38100000000000001</v>
      </c>
      <c r="H31">
        <v>-1.7629999999999999</v>
      </c>
      <c r="I31">
        <v>-3.0190000000000001</v>
      </c>
      <c r="J31">
        <v>-2.419</v>
      </c>
      <c r="K31">
        <v>-2.0209999999999999</v>
      </c>
      <c r="L31">
        <v>-2.0859999999999999</v>
      </c>
      <c r="M31">
        <v>-1.2789999999999999</v>
      </c>
      <c r="N31">
        <v>-1.7</v>
      </c>
      <c r="O31">
        <v>-2.0590000000000002</v>
      </c>
      <c r="P31">
        <v>-1.7709999999999999</v>
      </c>
      <c r="Q31">
        <v>-1.649</v>
      </c>
      <c r="R31">
        <v>-2.012</v>
      </c>
      <c r="S31">
        <v>-1.792</v>
      </c>
      <c r="T31">
        <v>-1.6859999999999999</v>
      </c>
      <c r="U31">
        <v>-1.8069999999999999</v>
      </c>
      <c r="V31">
        <v>-1.7330000000000001</v>
      </c>
      <c r="W31">
        <v>-1.615</v>
      </c>
      <c r="X31">
        <v>-3.0350000000000001</v>
      </c>
      <c r="Y31">
        <v>-2.7280000000000002</v>
      </c>
      <c r="Z31">
        <v>-2.4470000000000001</v>
      </c>
      <c r="AA31">
        <v>-2.1909999999999998</v>
      </c>
      <c r="AB31">
        <v>-1.9590000000000001</v>
      </c>
      <c r="AC31">
        <v>-1.7909999999999999</v>
      </c>
      <c r="AD31">
        <v>-1.609</v>
      </c>
      <c r="AE31">
        <v>-1.4370000000000001</v>
      </c>
      <c r="AF31">
        <v>-1.2669999999999999</v>
      </c>
      <c r="AG31">
        <v>-1.0760000000000001</v>
      </c>
      <c r="AH31">
        <v>-1.0629999999999999</v>
      </c>
    </row>
    <row r="32" spans="1:34" x14ac:dyDescent="0.35">
      <c r="A32" t="s">
        <v>459</v>
      </c>
      <c r="C32">
        <v>-295.16899999999998</v>
      </c>
      <c r="D32">
        <v>-299.988</v>
      </c>
      <c r="E32">
        <v>-300.173</v>
      </c>
      <c r="F32">
        <v>-370.72899999999998</v>
      </c>
      <c r="G32">
        <v>-369.15100000000001</v>
      </c>
      <c r="H32">
        <v>-337.21</v>
      </c>
      <c r="I32">
        <v>-404.108</v>
      </c>
      <c r="J32">
        <v>-399.79700000000003</v>
      </c>
      <c r="K32">
        <v>-395.95299999999997</v>
      </c>
      <c r="L32">
        <v>-392.35199999999998</v>
      </c>
      <c r="M32">
        <v>-388.98500000000001</v>
      </c>
      <c r="N32">
        <v>-382.07299999999998</v>
      </c>
      <c r="O32">
        <v>-361.197</v>
      </c>
      <c r="P32">
        <v>-361.75299999999999</v>
      </c>
      <c r="Q32">
        <v>-362.22800000000001</v>
      </c>
      <c r="R32">
        <v>-363.54899999999998</v>
      </c>
      <c r="S32">
        <v>-365.274</v>
      </c>
      <c r="T32">
        <v>-367.19400000000002</v>
      </c>
      <c r="U32">
        <v>-390.05599999999998</v>
      </c>
      <c r="V32">
        <v>-401.892</v>
      </c>
      <c r="W32">
        <v>-413.22800000000001</v>
      </c>
      <c r="X32">
        <v>-421.00799999999998</v>
      </c>
      <c r="Y32">
        <v>-430.916</v>
      </c>
      <c r="Z32">
        <v>-440.24400000000003</v>
      </c>
      <c r="AA32">
        <v>-449.03899999999999</v>
      </c>
      <c r="AB32">
        <v>-457.33800000000002</v>
      </c>
      <c r="AC32">
        <v>-465.18400000000003</v>
      </c>
      <c r="AD32">
        <v>-472.60500000000002</v>
      </c>
      <c r="AE32">
        <v>-479.62700000000001</v>
      </c>
      <c r="AF32">
        <v>-486.27300000000002</v>
      </c>
      <c r="AG32">
        <v>-492.56400000000002</v>
      </c>
      <c r="AH32">
        <v>-496.22699999999998</v>
      </c>
    </row>
    <row r="33" spans="1:34" x14ac:dyDescent="0.35">
      <c r="A33" t="s">
        <v>457</v>
      </c>
      <c r="C33">
        <v>-308.30799999999999</v>
      </c>
      <c r="D33">
        <v>-314.62599999999998</v>
      </c>
      <c r="E33">
        <v>-300.14400000000001</v>
      </c>
      <c r="F33">
        <v>-347.71800000000002</v>
      </c>
      <c r="G33">
        <v>-347.82</v>
      </c>
      <c r="H33">
        <v>-321.87200000000001</v>
      </c>
      <c r="I33">
        <v>-401.40100000000001</v>
      </c>
      <c r="J33">
        <v>-400.04399999999998</v>
      </c>
      <c r="K33">
        <v>-398.57</v>
      </c>
      <c r="L33">
        <v>-396.904</v>
      </c>
      <c r="M33">
        <v>-395.11700000000002</v>
      </c>
      <c r="N33">
        <v>-387.50599999999997</v>
      </c>
      <c r="O33">
        <v>-377.762</v>
      </c>
      <c r="P33">
        <v>-379.12700000000001</v>
      </c>
      <c r="Q33">
        <v>-379.78300000000002</v>
      </c>
      <c r="R33">
        <v>-381.84399999999999</v>
      </c>
      <c r="S33">
        <v>-384.23700000000002</v>
      </c>
      <c r="T33">
        <v>-386.38400000000001</v>
      </c>
      <c r="U33">
        <v>-404.31099999999998</v>
      </c>
      <c r="V33">
        <v>-418.15499999999997</v>
      </c>
      <c r="W33">
        <v>-431.49700000000001</v>
      </c>
      <c r="X33">
        <v>-441.50900000000001</v>
      </c>
      <c r="Y33">
        <v>-453.05599999999998</v>
      </c>
      <c r="Z33">
        <v>-463.85500000000002</v>
      </c>
      <c r="AA33">
        <v>-473.96100000000001</v>
      </c>
      <c r="AB33">
        <v>-483.42099999999999</v>
      </c>
      <c r="AC33">
        <v>-492.28699999999998</v>
      </c>
      <c r="AD33">
        <v>-500.59699999999998</v>
      </c>
      <c r="AE33">
        <v>-508.37900000000002</v>
      </c>
      <c r="AF33">
        <v>-515.66700000000003</v>
      </c>
      <c r="AG33">
        <v>-522.48800000000006</v>
      </c>
      <c r="AH33">
        <v>-526.75599999999997</v>
      </c>
    </row>
    <row r="34" spans="1:34" x14ac:dyDescent="0.35">
      <c r="A34" t="s">
        <v>456</v>
      </c>
      <c r="C34">
        <v>-281.346</v>
      </c>
      <c r="D34">
        <v>-287.92399999999998</v>
      </c>
      <c r="E34">
        <v>-280.149</v>
      </c>
      <c r="F34">
        <v>-297.57799999999997</v>
      </c>
      <c r="G34">
        <v>-300.346</v>
      </c>
      <c r="H34">
        <v>-277.37799999999999</v>
      </c>
      <c r="I34">
        <v>-344.75099999999998</v>
      </c>
      <c r="J34">
        <v>-345.71100000000001</v>
      </c>
      <c r="K34">
        <v>-346.59500000000003</v>
      </c>
      <c r="L34">
        <v>-347.30200000000002</v>
      </c>
      <c r="M34">
        <v>-347.726</v>
      </c>
      <c r="N34">
        <v>-341.28500000000003</v>
      </c>
      <c r="O34">
        <v>-340.57499999999999</v>
      </c>
      <c r="P34">
        <v>-343.517</v>
      </c>
      <c r="Q34">
        <v>-345.65</v>
      </c>
      <c r="R34">
        <v>-349.404</v>
      </c>
      <c r="S34">
        <v>-353.51900000000001</v>
      </c>
      <c r="T34">
        <v>-357.30500000000001</v>
      </c>
      <c r="U34">
        <v>-384.96199999999999</v>
      </c>
      <c r="V34">
        <v>-399.55799999999999</v>
      </c>
      <c r="W34">
        <v>-413.58800000000002</v>
      </c>
      <c r="X34">
        <v>-424.29700000000003</v>
      </c>
      <c r="Y34">
        <v>-436.36700000000002</v>
      </c>
      <c r="Z34">
        <v>-447.61900000000003</v>
      </c>
      <c r="AA34">
        <v>-458.11799999999999</v>
      </c>
      <c r="AB34">
        <v>-467.91500000000002</v>
      </c>
      <c r="AC34">
        <v>-477.06900000000002</v>
      </c>
      <c r="AD34">
        <v>-485.62900000000002</v>
      </c>
      <c r="AE34">
        <v>-493.62400000000002</v>
      </c>
      <c r="AF34">
        <v>-501.09199999999998</v>
      </c>
      <c r="AG34">
        <v>-508.06599999999997</v>
      </c>
      <c r="AH34">
        <v>-512.29</v>
      </c>
    </row>
    <row r="35" spans="1:34" x14ac:dyDescent="0.35">
      <c r="A35" t="s">
        <v>458</v>
      </c>
      <c r="C35">
        <v>-255.28800000000001</v>
      </c>
      <c r="D35">
        <v>-262.09399999999999</v>
      </c>
      <c r="E35">
        <v>-260.67200000000003</v>
      </c>
      <c r="F35">
        <v>-251.22200000000001</v>
      </c>
      <c r="G35">
        <v>-255.935</v>
      </c>
      <c r="H35">
        <v>-234.83699999999999</v>
      </c>
      <c r="I35">
        <v>-291.40499999999997</v>
      </c>
      <c r="J35">
        <v>-294.39299999999997</v>
      </c>
      <c r="K35">
        <v>-297.31200000000001</v>
      </c>
      <c r="L35">
        <v>-300.06099999999998</v>
      </c>
      <c r="M35">
        <v>-302.39299999999997</v>
      </c>
      <c r="N35">
        <v>-297.38499999999999</v>
      </c>
      <c r="O35">
        <v>-304.07499999999999</v>
      </c>
      <c r="P35">
        <v>-308.27800000000002</v>
      </c>
      <c r="Q35">
        <v>-311.71199999999999</v>
      </c>
      <c r="R35">
        <v>-316.86200000000002</v>
      </c>
      <c r="S35">
        <v>-322.43599999999998</v>
      </c>
      <c r="T35">
        <v>-327.72399999999999</v>
      </c>
      <c r="U35">
        <v>-366.03</v>
      </c>
      <c r="V35">
        <v>-381.10500000000002</v>
      </c>
      <c r="W35">
        <v>-395.56299999999999</v>
      </c>
      <c r="X35">
        <v>-406.91800000000001</v>
      </c>
      <c r="Y35">
        <v>-419.37</v>
      </c>
      <c r="Z35">
        <v>-430.98200000000003</v>
      </c>
      <c r="AA35">
        <v>-441.82299999999998</v>
      </c>
      <c r="AB35">
        <v>-451.94799999999998</v>
      </c>
      <c r="AC35">
        <v>-461.416</v>
      </c>
      <c r="AD35">
        <v>-470.286</v>
      </c>
      <c r="AE35">
        <v>-478.58300000000003</v>
      </c>
      <c r="AF35">
        <v>-486.34899999999999</v>
      </c>
      <c r="AG35">
        <v>-493.62</v>
      </c>
      <c r="AH35">
        <v>-497.88799999999998</v>
      </c>
    </row>
    <row r="36" spans="1:34" x14ac:dyDescent="0.35">
      <c r="A36" t="s">
        <v>460</v>
      </c>
      <c r="C36">
        <v>-182.732</v>
      </c>
      <c r="D36">
        <v>-189.43199999999999</v>
      </c>
      <c r="E36">
        <v>-193.505</v>
      </c>
      <c r="F36">
        <v>-123.056</v>
      </c>
      <c r="G36">
        <v>-131.89400000000001</v>
      </c>
      <c r="H36">
        <v>-112.31100000000001</v>
      </c>
      <c r="I36">
        <v>-137.613</v>
      </c>
      <c r="J36">
        <v>-144.90600000000001</v>
      </c>
      <c r="K36">
        <v>-152.30600000000001</v>
      </c>
      <c r="L36">
        <v>-159.672</v>
      </c>
      <c r="M36">
        <v>-166.571</v>
      </c>
      <c r="N36">
        <v>-167.59800000000001</v>
      </c>
      <c r="O36">
        <v>-190.65</v>
      </c>
      <c r="P36">
        <v>-197.72499999999999</v>
      </c>
      <c r="Q36">
        <v>-204.54599999999999</v>
      </c>
      <c r="R36">
        <v>-212.81800000000001</v>
      </c>
      <c r="S36">
        <v>-221.66</v>
      </c>
      <c r="T36">
        <v>-230.608</v>
      </c>
      <c r="U36">
        <v>-298.755</v>
      </c>
      <c r="V36">
        <v>-313.64</v>
      </c>
      <c r="W36">
        <v>-327.76799999999997</v>
      </c>
      <c r="X36">
        <v>-339.15300000000002</v>
      </c>
      <c r="Y36">
        <v>-351.37099999999998</v>
      </c>
      <c r="Z36">
        <v>-362.79399999999998</v>
      </c>
      <c r="AA36">
        <v>-373.495</v>
      </c>
      <c r="AB36">
        <v>-383.53300000000002</v>
      </c>
      <c r="AC36">
        <v>-392.96899999999999</v>
      </c>
      <c r="AD36">
        <v>-401.87299999999999</v>
      </c>
      <c r="AE36">
        <v>-410.26499999999999</v>
      </c>
      <c r="AF36">
        <v>-418.19099999999997</v>
      </c>
      <c r="AG36">
        <v>-425.69099999999997</v>
      </c>
      <c r="AH36">
        <v>-429.65</v>
      </c>
    </row>
    <row r="37" spans="1:34" x14ac:dyDescent="0.35">
      <c r="A37" t="s">
        <v>436</v>
      </c>
      <c r="C37">
        <v>315.49299999999999</v>
      </c>
      <c r="D37">
        <v>311.83100000000002</v>
      </c>
      <c r="E37">
        <v>366.03800000000001</v>
      </c>
      <c r="F37">
        <v>371.08300000000003</v>
      </c>
      <c r="G37">
        <v>353.36500000000001</v>
      </c>
      <c r="H37">
        <v>358.30599999999998</v>
      </c>
      <c r="I37">
        <v>330.11500000000001</v>
      </c>
      <c r="J37">
        <v>297.99299999999999</v>
      </c>
      <c r="K37">
        <v>272.80799999999999</v>
      </c>
      <c r="L37">
        <v>257.69299999999998</v>
      </c>
      <c r="M37">
        <v>243.179</v>
      </c>
      <c r="N37">
        <v>232.02199999999999</v>
      </c>
      <c r="O37">
        <v>214.94499999999999</v>
      </c>
      <c r="P37">
        <v>207.08799999999999</v>
      </c>
      <c r="Q37">
        <v>200.66</v>
      </c>
      <c r="R37">
        <v>201.39400000000001</v>
      </c>
      <c r="S37">
        <v>195.59700000000001</v>
      </c>
      <c r="T37">
        <v>190.66900000000001</v>
      </c>
      <c r="U37">
        <v>186.39</v>
      </c>
      <c r="V37">
        <v>182.65600000000001</v>
      </c>
      <c r="W37">
        <v>179.35300000000001</v>
      </c>
      <c r="X37">
        <v>184.803</v>
      </c>
      <c r="Y37">
        <v>181.28700000000001</v>
      </c>
      <c r="Z37">
        <v>178.07</v>
      </c>
      <c r="AA37">
        <v>175.11600000000001</v>
      </c>
      <c r="AB37">
        <v>172.398</v>
      </c>
      <c r="AC37">
        <v>169.874</v>
      </c>
      <c r="AD37">
        <v>167.48500000000001</v>
      </c>
      <c r="AE37">
        <v>165.249</v>
      </c>
      <c r="AF37">
        <v>163.13399999999999</v>
      </c>
      <c r="AG37">
        <v>161.107</v>
      </c>
      <c r="AH37">
        <v>160.07599999999999</v>
      </c>
    </row>
    <row r="38" spans="1:34" x14ac:dyDescent="0.35">
      <c r="A38" t="s">
        <v>437</v>
      </c>
      <c r="C38">
        <v>314.72300000000001</v>
      </c>
      <c r="D38">
        <v>314.149</v>
      </c>
      <c r="E38">
        <v>425.18799999999999</v>
      </c>
      <c r="F38">
        <v>455.03199999999998</v>
      </c>
      <c r="G38">
        <v>455.19900000000001</v>
      </c>
      <c r="H38">
        <v>477.25099999999998</v>
      </c>
      <c r="I38">
        <v>473.46499999999997</v>
      </c>
      <c r="J38">
        <v>436.16300000000001</v>
      </c>
      <c r="K38">
        <v>405.15899999999999</v>
      </c>
      <c r="L38">
        <v>398.18799999999999</v>
      </c>
      <c r="M38">
        <v>374.87</v>
      </c>
      <c r="N38">
        <v>354.81599999999997</v>
      </c>
      <c r="O38">
        <v>314.40899999999999</v>
      </c>
      <c r="P38">
        <v>298.38099999999997</v>
      </c>
      <c r="Q38">
        <v>282.76</v>
      </c>
      <c r="R38">
        <v>292.35000000000002</v>
      </c>
      <c r="S38">
        <v>279.64699999999999</v>
      </c>
      <c r="T38">
        <v>267.32</v>
      </c>
      <c r="U38">
        <v>256.80599999999998</v>
      </c>
      <c r="V38">
        <v>247.87</v>
      </c>
      <c r="W38">
        <v>240.16900000000001</v>
      </c>
      <c r="X38">
        <v>260.77300000000002</v>
      </c>
      <c r="Y38">
        <v>253.89500000000001</v>
      </c>
      <c r="Z38">
        <v>247.517</v>
      </c>
      <c r="AA38">
        <v>241.58</v>
      </c>
      <c r="AB38">
        <v>236.04300000000001</v>
      </c>
      <c r="AC38">
        <v>230.86199999999999</v>
      </c>
      <c r="AD38">
        <v>225.93899999999999</v>
      </c>
      <c r="AE38">
        <v>221.32599999999999</v>
      </c>
      <c r="AF38">
        <v>216.99199999999999</v>
      </c>
      <c r="AG38">
        <v>212.90899999999999</v>
      </c>
      <c r="AH38">
        <v>210.00299999999999</v>
      </c>
    </row>
    <row r="39" spans="1:34" x14ac:dyDescent="0.35">
      <c r="A39" t="s">
        <v>438</v>
      </c>
      <c r="C39">
        <v>325.24299999999999</v>
      </c>
      <c r="D39">
        <v>320.7</v>
      </c>
      <c r="E39">
        <v>427.36500000000001</v>
      </c>
      <c r="F39">
        <v>471.971</v>
      </c>
      <c r="G39">
        <v>482.25900000000001</v>
      </c>
      <c r="H39">
        <v>492.904</v>
      </c>
      <c r="I39">
        <v>511.435</v>
      </c>
      <c r="J39">
        <v>469.428</v>
      </c>
      <c r="K39">
        <v>436.31200000000001</v>
      </c>
      <c r="L39">
        <v>449.44299999999998</v>
      </c>
      <c r="M39">
        <v>424.72300000000001</v>
      </c>
      <c r="N39">
        <v>447.851</v>
      </c>
      <c r="O39">
        <v>381.834</v>
      </c>
      <c r="P39">
        <v>353.80399999999997</v>
      </c>
      <c r="Q39">
        <v>337.30500000000001</v>
      </c>
      <c r="R39">
        <v>356.64699999999999</v>
      </c>
      <c r="S39">
        <v>333.577</v>
      </c>
      <c r="T39">
        <v>318.30700000000002</v>
      </c>
      <c r="U39">
        <v>300.08600000000001</v>
      </c>
      <c r="V39">
        <v>288.04599999999999</v>
      </c>
      <c r="W39">
        <v>274.13499999999999</v>
      </c>
      <c r="X39">
        <v>316.178</v>
      </c>
      <c r="Y39">
        <v>305.92899999999997</v>
      </c>
      <c r="Z39">
        <v>296.52999999999997</v>
      </c>
      <c r="AA39">
        <v>287.84500000000003</v>
      </c>
      <c r="AB39">
        <v>279.77699999999999</v>
      </c>
      <c r="AC39">
        <v>272.23099999999999</v>
      </c>
      <c r="AD39">
        <v>265.05900000000003</v>
      </c>
      <c r="AE39">
        <v>258.32400000000001</v>
      </c>
      <c r="AF39">
        <v>251.971</v>
      </c>
      <c r="AG39">
        <v>245.95400000000001</v>
      </c>
      <c r="AH39">
        <v>241.84800000000001</v>
      </c>
    </row>
    <row r="40" spans="1:34" x14ac:dyDescent="0.35">
      <c r="A40" t="s">
        <v>439</v>
      </c>
      <c r="C40">
        <v>401.23099999999999</v>
      </c>
      <c r="D40">
        <v>385.83199999999999</v>
      </c>
      <c r="E40">
        <v>431.76900000000001</v>
      </c>
      <c r="F40">
        <v>484.90800000000002</v>
      </c>
      <c r="G40">
        <v>498.56099999999998</v>
      </c>
      <c r="H40">
        <v>549.44399999999996</v>
      </c>
      <c r="I40">
        <v>568.678</v>
      </c>
      <c r="J40">
        <v>512.70299999999997</v>
      </c>
      <c r="K40">
        <v>471.29300000000001</v>
      </c>
      <c r="L40">
        <v>484.87400000000002</v>
      </c>
      <c r="M40">
        <v>456.52199999999999</v>
      </c>
      <c r="N40">
        <v>500.58</v>
      </c>
      <c r="O40">
        <v>412.262</v>
      </c>
      <c r="P40">
        <v>378.49599999999998</v>
      </c>
      <c r="Q40">
        <v>358.86399999999998</v>
      </c>
      <c r="R40">
        <v>382.82600000000002</v>
      </c>
      <c r="S40">
        <v>356.67899999999997</v>
      </c>
      <c r="T40">
        <v>338.03300000000002</v>
      </c>
      <c r="U40">
        <v>318.00599999999997</v>
      </c>
      <c r="V40">
        <v>300.34500000000003</v>
      </c>
      <c r="W40">
        <v>285.79500000000002</v>
      </c>
      <c r="X40">
        <v>340.95299999999997</v>
      </c>
      <c r="Y40">
        <v>330.37700000000001</v>
      </c>
      <c r="Z40">
        <v>320.51900000000001</v>
      </c>
      <c r="AA40">
        <v>311.27100000000002</v>
      </c>
      <c r="AB40">
        <v>302.56299999999999</v>
      </c>
      <c r="AC40">
        <v>294.31700000000001</v>
      </c>
      <c r="AD40">
        <v>286.38</v>
      </c>
      <c r="AE40">
        <v>278.858</v>
      </c>
      <c r="AF40">
        <v>271.70100000000002</v>
      </c>
      <c r="AG40">
        <v>264.87099999999998</v>
      </c>
      <c r="AH40">
        <v>260.21300000000002</v>
      </c>
    </row>
    <row r="41" spans="1:34" x14ac:dyDescent="0.35">
      <c r="A41" t="s">
        <v>440</v>
      </c>
      <c r="C41">
        <v>386.99200000000002</v>
      </c>
      <c r="D41">
        <v>375.43200000000002</v>
      </c>
      <c r="E41">
        <v>362.46800000000002</v>
      </c>
      <c r="F41">
        <v>403.05599999999998</v>
      </c>
      <c r="G41">
        <v>423.57100000000003</v>
      </c>
      <c r="H41">
        <v>458.18299999999999</v>
      </c>
      <c r="I41">
        <v>513.553</v>
      </c>
      <c r="J41">
        <v>482.28800000000001</v>
      </c>
      <c r="K41">
        <v>459.18200000000002</v>
      </c>
      <c r="L41">
        <v>515.05399999999997</v>
      </c>
      <c r="M41">
        <v>495.55399999999997</v>
      </c>
      <c r="N41">
        <v>502.60199999999998</v>
      </c>
      <c r="O41">
        <v>440.88400000000001</v>
      </c>
      <c r="P41">
        <v>417.44499999999999</v>
      </c>
      <c r="Q41">
        <v>399.14400000000001</v>
      </c>
      <c r="R41">
        <v>460.21899999999999</v>
      </c>
      <c r="S41">
        <v>433.98399999999998</v>
      </c>
      <c r="T41">
        <v>411.62700000000001</v>
      </c>
      <c r="U41">
        <v>388.43900000000002</v>
      </c>
      <c r="V41">
        <v>368.77300000000002</v>
      </c>
      <c r="W41">
        <v>348.50799999999998</v>
      </c>
      <c r="X41">
        <v>417.65300000000002</v>
      </c>
      <c r="Y41">
        <v>403.31</v>
      </c>
      <c r="Z41">
        <v>389.55</v>
      </c>
      <c r="AA41">
        <v>376.34100000000001</v>
      </c>
      <c r="AB41">
        <v>363.66899999999998</v>
      </c>
      <c r="AC41">
        <v>351.51100000000002</v>
      </c>
      <c r="AD41">
        <v>339.68900000000002</v>
      </c>
      <c r="AE41">
        <v>328.37200000000001</v>
      </c>
      <c r="AF41">
        <v>317.52199999999999</v>
      </c>
      <c r="AG41">
        <v>307.09500000000003</v>
      </c>
      <c r="AH41">
        <v>301.92</v>
      </c>
    </row>
    <row r="42" spans="1:34" x14ac:dyDescent="0.35">
      <c r="A42" t="s">
        <v>441</v>
      </c>
      <c r="C42">
        <v>151.38399999999999</v>
      </c>
      <c r="D42">
        <v>150.79499999999999</v>
      </c>
      <c r="E42">
        <v>165.02</v>
      </c>
      <c r="F42">
        <v>327.24400000000003</v>
      </c>
      <c r="G42">
        <v>314.57499999999999</v>
      </c>
      <c r="H42">
        <v>308.42399999999998</v>
      </c>
      <c r="I42">
        <v>357.745</v>
      </c>
      <c r="J42">
        <v>346.26900000000001</v>
      </c>
      <c r="K42">
        <v>334.71699999999998</v>
      </c>
      <c r="L42">
        <v>323.07499999999999</v>
      </c>
      <c r="M42">
        <v>311.96199999999999</v>
      </c>
      <c r="N42">
        <v>303.86799999999999</v>
      </c>
      <c r="O42">
        <v>250.499</v>
      </c>
      <c r="P42">
        <v>243.714</v>
      </c>
      <c r="Q42">
        <v>237.06</v>
      </c>
      <c r="R42">
        <v>229.68</v>
      </c>
      <c r="S42">
        <v>222.02199999999999</v>
      </c>
      <c r="T42">
        <v>214.39</v>
      </c>
      <c r="U42">
        <v>149.6</v>
      </c>
      <c r="V42">
        <v>148.81899999999999</v>
      </c>
      <c r="W42">
        <v>148.07</v>
      </c>
      <c r="X42">
        <v>147.76400000000001</v>
      </c>
      <c r="Y42">
        <v>147.244</v>
      </c>
      <c r="Z42">
        <v>146.792</v>
      </c>
      <c r="AA42">
        <v>146.381</v>
      </c>
      <c r="AB42">
        <v>145.99100000000001</v>
      </c>
      <c r="AC42">
        <v>145.601</v>
      </c>
      <c r="AD42">
        <v>145.172</v>
      </c>
      <c r="AE42">
        <v>144.708</v>
      </c>
      <c r="AF42">
        <v>144.18899999999999</v>
      </c>
      <c r="AG42">
        <v>143.59700000000001</v>
      </c>
      <c r="AH42">
        <v>144.393</v>
      </c>
    </row>
    <row r="43" spans="1:34" x14ac:dyDescent="0.35">
      <c r="A43" t="s">
        <v>442</v>
      </c>
      <c r="C43">
        <v>201.13399999999999</v>
      </c>
      <c r="D43">
        <v>199.602</v>
      </c>
      <c r="E43">
        <v>224.39699999999999</v>
      </c>
      <c r="F43">
        <v>399.61</v>
      </c>
      <c r="G43">
        <v>383.55700000000002</v>
      </c>
      <c r="H43">
        <v>378.55599999999998</v>
      </c>
      <c r="I43">
        <v>445.60199999999998</v>
      </c>
      <c r="J43">
        <v>425.495</v>
      </c>
      <c r="K43">
        <v>406.19799999999998</v>
      </c>
      <c r="L43">
        <v>387.536</v>
      </c>
      <c r="M43">
        <v>370.45100000000002</v>
      </c>
      <c r="N43">
        <v>361.447</v>
      </c>
      <c r="O43">
        <v>307.803</v>
      </c>
      <c r="P43">
        <v>296.84399999999999</v>
      </c>
      <c r="Q43">
        <v>286.55799999999999</v>
      </c>
      <c r="R43">
        <v>275.16399999999999</v>
      </c>
      <c r="S43">
        <v>263.65100000000001</v>
      </c>
      <c r="T43">
        <v>252.69200000000001</v>
      </c>
      <c r="U43">
        <v>174.196</v>
      </c>
      <c r="V43">
        <v>173.15299999999999</v>
      </c>
      <c r="W43">
        <v>172.125</v>
      </c>
      <c r="X43">
        <v>171.70500000000001</v>
      </c>
      <c r="Y43">
        <v>171.05699999999999</v>
      </c>
      <c r="Z43">
        <v>170.536</v>
      </c>
      <c r="AA43">
        <v>170.102</v>
      </c>
      <c r="AB43">
        <v>169.72800000000001</v>
      </c>
      <c r="AC43">
        <v>169.38300000000001</v>
      </c>
      <c r="AD43">
        <v>169.01400000000001</v>
      </c>
      <c r="AE43">
        <v>168.62899999999999</v>
      </c>
      <c r="AF43">
        <v>168.19900000000001</v>
      </c>
      <c r="AG43">
        <v>167.7</v>
      </c>
      <c r="AH43">
        <v>168.52699999999999</v>
      </c>
    </row>
    <row r="44" spans="1:34" x14ac:dyDescent="0.35">
      <c r="A44" t="s">
        <v>443</v>
      </c>
      <c r="C44">
        <v>215.03200000000001</v>
      </c>
      <c r="D44">
        <v>213.179</v>
      </c>
      <c r="E44">
        <v>237.68199999999999</v>
      </c>
      <c r="F44">
        <v>434.44499999999999</v>
      </c>
      <c r="G44">
        <v>416.84199999999998</v>
      </c>
      <c r="H44">
        <v>411.18200000000002</v>
      </c>
      <c r="I44">
        <v>491.88200000000001</v>
      </c>
      <c r="J44">
        <v>468.99700000000001</v>
      </c>
      <c r="K44">
        <v>447.05700000000002</v>
      </c>
      <c r="L44">
        <v>425.858</v>
      </c>
      <c r="M44">
        <v>406.40499999999997</v>
      </c>
      <c r="N44">
        <v>396.55399999999997</v>
      </c>
      <c r="O44">
        <v>338.334</v>
      </c>
      <c r="P44">
        <v>325.94799999999998</v>
      </c>
      <c r="Q44">
        <v>314.339</v>
      </c>
      <c r="R44">
        <v>301.46100000000001</v>
      </c>
      <c r="S44">
        <v>288.45999999999998</v>
      </c>
      <c r="T44">
        <v>276.108</v>
      </c>
      <c r="U44">
        <v>189.113</v>
      </c>
      <c r="V44">
        <v>188.04900000000001</v>
      </c>
      <c r="W44">
        <v>186.98599999999999</v>
      </c>
      <c r="X44">
        <v>186.571</v>
      </c>
      <c r="Y44">
        <v>185.911</v>
      </c>
      <c r="Z44">
        <v>185.38399999999999</v>
      </c>
      <c r="AA44">
        <v>184.946</v>
      </c>
      <c r="AB44">
        <v>184.56800000000001</v>
      </c>
      <c r="AC44">
        <v>184.215</v>
      </c>
      <c r="AD44">
        <v>183.83199999999999</v>
      </c>
      <c r="AE44">
        <v>183.42500000000001</v>
      </c>
      <c r="AF44">
        <v>182.96700000000001</v>
      </c>
      <c r="AG44">
        <v>182.428</v>
      </c>
      <c r="AH44">
        <v>183.30600000000001</v>
      </c>
    </row>
    <row r="45" spans="1:34" x14ac:dyDescent="0.35">
      <c r="A45" t="s">
        <v>444</v>
      </c>
      <c r="C45">
        <v>233.21899999999999</v>
      </c>
      <c r="D45">
        <v>230.98099999999999</v>
      </c>
      <c r="E45">
        <v>252.91300000000001</v>
      </c>
      <c r="F45">
        <v>480.44799999999998</v>
      </c>
      <c r="G45">
        <v>461.12799999999999</v>
      </c>
      <c r="H45">
        <v>454.322</v>
      </c>
      <c r="I45">
        <v>545.90800000000002</v>
      </c>
      <c r="J45">
        <v>520.94100000000003</v>
      </c>
      <c r="K45">
        <v>496.98899999999998</v>
      </c>
      <c r="L45">
        <v>473.79199999999997</v>
      </c>
      <c r="M45">
        <v>452.44299999999998</v>
      </c>
      <c r="N45">
        <v>441.58499999999998</v>
      </c>
      <c r="O45">
        <v>375.536</v>
      </c>
      <c r="P45">
        <v>361.75700000000001</v>
      </c>
      <c r="Q45">
        <v>348.786</v>
      </c>
      <c r="R45">
        <v>334.41399999999999</v>
      </c>
      <c r="S45">
        <v>319.87900000000002</v>
      </c>
      <c r="T45">
        <v>306</v>
      </c>
      <c r="U45">
        <v>207.755</v>
      </c>
      <c r="V45">
        <v>206.55099999999999</v>
      </c>
      <c r="W45">
        <v>205.36500000000001</v>
      </c>
      <c r="X45">
        <v>204.84100000000001</v>
      </c>
      <c r="Y45">
        <v>204.096</v>
      </c>
      <c r="Z45">
        <v>203.49600000000001</v>
      </c>
      <c r="AA45">
        <v>202.99199999999999</v>
      </c>
      <c r="AB45">
        <v>202.55199999999999</v>
      </c>
      <c r="AC45">
        <v>202.13900000000001</v>
      </c>
      <c r="AD45">
        <v>201.68899999999999</v>
      </c>
      <c r="AE45">
        <v>201.21199999999999</v>
      </c>
      <c r="AF45">
        <v>200.67699999999999</v>
      </c>
      <c r="AG45">
        <v>200.053</v>
      </c>
      <c r="AH45">
        <v>201.06100000000001</v>
      </c>
    </row>
    <row r="46" spans="1:34" x14ac:dyDescent="0.35">
      <c r="A46" t="s">
        <v>445</v>
      </c>
      <c r="C46">
        <v>261.10199999999998</v>
      </c>
      <c r="D46">
        <v>258.73200000000003</v>
      </c>
      <c r="E46">
        <v>276.89299999999997</v>
      </c>
      <c r="F46">
        <v>561.18100000000004</v>
      </c>
      <c r="G46">
        <v>539.06299999999999</v>
      </c>
      <c r="H46">
        <v>528.83100000000002</v>
      </c>
      <c r="I46">
        <v>639.80499999999995</v>
      </c>
      <c r="J46">
        <v>614.78099999999995</v>
      </c>
      <c r="K46">
        <v>590.25699999999995</v>
      </c>
      <c r="L46">
        <v>566.06600000000003</v>
      </c>
      <c r="M46">
        <v>543.428</v>
      </c>
      <c r="N46">
        <v>528.55399999999997</v>
      </c>
      <c r="O46">
        <v>441.65600000000001</v>
      </c>
      <c r="P46">
        <v>427.01799999999997</v>
      </c>
      <c r="Q46">
        <v>412.83300000000003</v>
      </c>
      <c r="R46">
        <v>397.34500000000003</v>
      </c>
      <c r="S46">
        <v>381.51799999999997</v>
      </c>
      <c r="T46">
        <v>366.00900000000001</v>
      </c>
      <c r="U46">
        <v>247.565</v>
      </c>
      <c r="V46">
        <v>246.53700000000001</v>
      </c>
      <c r="W46">
        <v>245.583</v>
      </c>
      <c r="X46">
        <v>245.27500000000001</v>
      </c>
      <c r="Y46">
        <v>244.797</v>
      </c>
      <c r="Z46">
        <v>244.46799999999999</v>
      </c>
      <c r="AA46">
        <v>244.23699999999999</v>
      </c>
      <c r="AB46">
        <v>244.065</v>
      </c>
      <c r="AC46">
        <v>243.91300000000001</v>
      </c>
      <c r="AD46">
        <v>243.709</v>
      </c>
      <c r="AE46">
        <v>243.464</v>
      </c>
      <c r="AF46">
        <v>243.143</v>
      </c>
      <c r="AG46">
        <v>242.709</v>
      </c>
      <c r="AH46">
        <v>244.37100000000001</v>
      </c>
    </row>
    <row r="47" spans="1:34" x14ac:dyDescent="0.35">
      <c r="A47" t="s">
        <v>446</v>
      </c>
      <c r="H47">
        <v>183.03200000000001</v>
      </c>
      <c r="I47">
        <v>159.50899999999999</v>
      </c>
      <c r="J47">
        <v>150.863</v>
      </c>
      <c r="K47">
        <v>157.346</v>
      </c>
      <c r="L47">
        <v>149.86099999999999</v>
      </c>
      <c r="M47">
        <v>123.61499999999999</v>
      </c>
      <c r="N47">
        <v>130.32300000000001</v>
      </c>
      <c r="O47">
        <v>130.58500000000001</v>
      </c>
      <c r="P47">
        <v>140.61799999999999</v>
      </c>
      <c r="Q47">
        <v>145.905</v>
      </c>
      <c r="R47">
        <v>146.33099999999999</v>
      </c>
      <c r="S47">
        <v>147.08600000000001</v>
      </c>
      <c r="T47">
        <v>159.214</v>
      </c>
      <c r="U47">
        <v>172.845</v>
      </c>
      <c r="V47">
        <v>182.27199999999999</v>
      </c>
      <c r="W47">
        <v>167.387</v>
      </c>
      <c r="X47">
        <v>79.635000000000005</v>
      </c>
      <c r="Y47">
        <v>80.941000000000003</v>
      </c>
      <c r="Z47">
        <v>82.337999999999994</v>
      </c>
      <c r="AA47">
        <v>83.837999999999994</v>
      </c>
      <c r="AB47">
        <v>85.462000000000003</v>
      </c>
      <c r="AC47">
        <v>87.242000000000004</v>
      </c>
      <c r="AD47">
        <v>89.21</v>
      </c>
      <c r="AE47">
        <v>91.480999999999995</v>
      </c>
      <c r="AF47">
        <v>94.253</v>
      </c>
      <c r="AG47">
        <v>98.072999999999993</v>
      </c>
      <c r="AH47">
        <v>106.38</v>
      </c>
    </row>
    <row r="48" spans="1:34" x14ac:dyDescent="0.35">
      <c r="A48" t="s">
        <v>447</v>
      </c>
      <c r="H48">
        <v>244.16</v>
      </c>
      <c r="I48">
        <v>203.15899999999999</v>
      </c>
      <c r="J48">
        <v>187.98699999999999</v>
      </c>
      <c r="K48">
        <v>192.386</v>
      </c>
      <c r="L48">
        <v>181.768</v>
      </c>
      <c r="M48">
        <v>150.99199999999999</v>
      </c>
      <c r="N48">
        <v>159.292</v>
      </c>
      <c r="O48">
        <v>158.81800000000001</v>
      </c>
      <c r="P48">
        <v>171.27699999999999</v>
      </c>
      <c r="Q48">
        <v>177.44900000000001</v>
      </c>
      <c r="R48">
        <v>174.82900000000001</v>
      </c>
      <c r="S48">
        <v>172.614</v>
      </c>
      <c r="T48">
        <v>186.69499999999999</v>
      </c>
      <c r="U48">
        <v>202.506</v>
      </c>
      <c r="V48">
        <v>213.02500000000001</v>
      </c>
      <c r="W48">
        <v>194.815</v>
      </c>
      <c r="X48">
        <v>91.644999999999996</v>
      </c>
      <c r="Y48">
        <v>93.144000000000005</v>
      </c>
      <c r="Z48">
        <v>94.751000000000005</v>
      </c>
      <c r="AA48">
        <v>96.48</v>
      </c>
      <c r="AB48">
        <v>98.356999999999999</v>
      </c>
      <c r="AC48">
        <v>100.419</v>
      </c>
      <c r="AD48">
        <v>102.699</v>
      </c>
      <c r="AE48">
        <v>105.337</v>
      </c>
      <c r="AF48">
        <v>108.56699999999999</v>
      </c>
      <c r="AG48">
        <v>113.032</v>
      </c>
      <c r="AH48">
        <v>122.752</v>
      </c>
    </row>
    <row r="49" spans="1:34" x14ac:dyDescent="0.35">
      <c r="A49" t="s">
        <v>448</v>
      </c>
      <c r="H49">
        <v>281.048</v>
      </c>
      <c r="I49">
        <v>230.52600000000001</v>
      </c>
      <c r="J49">
        <v>211.971</v>
      </c>
      <c r="K49">
        <v>216.899</v>
      </c>
      <c r="L49">
        <v>203.82300000000001</v>
      </c>
      <c r="M49">
        <v>168.19800000000001</v>
      </c>
      <c r="N49">
        <v>177.35499999999999</v>
      </c>
      <c r="O49">
        <v>176.48599999999999</v>
      </c>
      <c r="P49">
        <v>190.209</v>
      </c>
      <c r="Q49">
        <v>196.61199999999999</v>
      </c>
      <c r="R49">
        <v>193.16200000000001</v>
      </c>
      <c r="S49">
        <v>190.79300000000001</v>
      </c>
      <c r="T49">
        <v>206.27099999999999</v>
      </c>
      <c r="U49">
        <v>223.65100000000001</v>
      </c>
      <c r="V49">
        <v>234.965</v>
      </c>
      <c r="W49">
        <v>214.17099999999999</v>
      </c>
      <c r="X49">
        <v>100.139</v>
      </c>
      <c r="Y49">
        <v>101.752</v>
      </c>
      <c r="Z49">
        <v>103.482</v>
      </c>
      <c r="AA49">
        <v>105.346</v>
      </c>
      <c r="AB49">
        <v>107.371</v>
      </c>
      <c r="AC49">
        <v>109.595</v>
      </c>
      <c r="AD49">
        <v>112.05500000000001</v>
      </c>
      <c r="AE49">
        <v>114.902</v>
      </c>
      <c r="AF49">
        <v>118.386</v>
      </c>
      <c r="AG49">
        <v>123.199</v>
      </c>
      <c r="AH49">
        <v>133.66399999999999</v>
      </c>
    </row>
    <row r="50" spans="1:34" x14ac:dyDescent="0.35">
      <c r="A50" t="s">
        <v>449</v>
      </c>
      <c r="H50">
        <v>316.78199999999998</v>
      </c>
      <c r="I50">
        <v>257.40300000000002</v>
      </c>
      <c r="J50">
        <v>235.54599999999999</v>
      </c>
      <c r="K50">
        <v>241.364</v>
      </c>
      <c r="L50">
        <v>226.035</v>
      </c>
      <c r="M50">
        <v>185.47200000000001</v>
      </c>
      <c r="N50">
        <v>195.41399999999999</v>
      </c>
      <c r="O50">
        <v>194.33099999999999</v>
      </c>
      <c r="P50">
        <v>209.07</v>
      </c>
      <c r="Q50">
        <v>215.858</v>
      </c>
      <c r="R50">
        <v>212.48400000000001</v>
      </c>
      <c r="S50">
        <v>210.91</v>
      </c>
      <c r="T50">
        <v>227.93600000000001</v>
      </c>
      <c r="U50">
        <v>247.042</v>
      </c>
      <c r="V50">
        <v>259.65100000000001</v>
      </c>
      <c r="W50">
        <v>237.03399999999999</v>
      </c>
      <c r="X50">
        <v>109.471</v>
      </c>
      <c r="Y50">
        <v>111.16800000000001</v>
      </c>
      <c r="Z50">
        <v>112.99</v>
      </c>
      <c r="AA50">
        <v>114.95399999999999</v>
      </c>
      <c r="AB50">
        <v>117.08799999999999</v>
      </c>
      <c r="AC50">
        <v>119.432</v>
      </c>
      <c r="AD50">
        <v>122.024</v>
      </c>
      <c r="AE50">
        <v>125.02</v>
      </c>
      <c r="AF50">
        <v>128.67699999999999</v>
      </c>
      <c r="AG50">
        <v>133.71199999999999</v>
      </c>
      <c r="AH50">
        <v>144.61099999999999</v>
      </c>
    </row>
    <row r="51" spans="1:34" x14ac:dyDescent="0.35">
      <c r="A51" t="s">
        <v>450</v>
      </c>
      <c r="H51">
        <v>378.858</v>
      </c>
      <c r="I51">
        <v>314.89600000000002</v>
      </c>
      <c r="J51">
        <v>291.32600000000002</v>
      </c>
      <c r="K51">
        <v>302.75200000000001</v>
      </c>
      <c r="L51">
        <v>281.66899999999998</v>
      </c>
      <c r="M51">
        <v>222.75899999999999</v>
      </c>
      <c r="N51">
        <v>234.00800000000001</v>
      </c>
      <c r="O51">
        <v>232.494</v>
      </c>
      <c r="P51">
        <v>248.541</v>
      </c>
      <c r="Q51">
        <v>256.05099999999999</v>
      </c>
      <c r="R51">
        <v>254.22800000000001</v>
      </c>
      <c r="S51">
        <v>255.583</v>
      </c>
      <c r="T51">
        <v>275.42599999999999</v>
      </c>
      <c r="U51">
        <v>297.61799999999999</v>
      </c>
      <c r="V51">
        <v>312.72899999999998</v>
      </c>
      <c r="W51">
        <v>286.47800000000001</v>
      </c>
      <c r="X51">
        <v>129.39400000000001</v>
      </c>
      <c r="Y51">
        <v>131.11600000000001</v>
      </c>
      <c r="Z51">
        <v>132.976</v>
      </c>
      <c r="AA51">
        <v>134.988</v>
      </c>
      <c r="AB51">
        <v>137.179</v>
      </c>
      <c r="AC51">
        <v>139.58799999999999</v>
      </c>
      <c r="AD51">
        <v>142.25299999999999</v>
      </c>
      <c r="AE51">
        <v>145.32300000000001</v>
      </c>
      <c r="AF51">
        <v>149.048</v>
      </c>
      <c r="AG51">
        <v>154.119</v>
      </c>
      <c r="AH51">
        <v>164.90700000000001</v>
      </c>
    </row>
    <row r="52" spans="1:34" x14ac:dyDescent="0.35">
      <c r="A52" t="s">
        <v>421</v>
      </c>
      <c r="C52">
        <v>1235.346</v>
      </c>
      <c r="D52">
        <v>1180.2449999999999</v>
      </c>
      <c r="E52">
        <v>1423.4939999999999</v>
      </c>
      <c r="F52">
        <v>1463.683</v>
      </c>
      <c r="G52">
        <v>1364.91</v>
      </c>
      <c r="H52">
        <v>1335.7909999999999</v>
      </c>
      <c r="I52">
        <v>1197.874</v>
      </c>
      <c r="J52">
        <v>1005.978</v>
      </c>
      <c r="K52">
        <v>868.875</v>
      </c>
      <c r="L52">
        <v>787.15700000000004</v>
      </c>
      <c r="M52">
        <v>717.65</v>
      </c>
      <c r="N52">
        <v>666.41</v>
      </c>
      <c r="O52">
        <v>585.48</v>
      </c>
      <c r="P52">
        <v>551.12900000000002</v>
      </c>
      <c r="Q52">
        <v>523.476</v>
      </c>
      <c r="R52">
        <v>520.74199999999996</v>
      </c>
      <c r="S52">
        <v>497.089</v>
      </c>
      <c r="T52">
        <v>477.15899999999999</v>
      </c>
      <c r="U52">
        <v>459.98</v>
      </c>
      <c r="V52">
        <v>445.01400000000001</v>
      </c>
      <c r="W52">
        <v>431.81700000000001</v>
      </c>
      <c r="X52">
        <v>444.92500000000001</v>
      </c>
      <c r="Y52">
        <v>431.53899999999999</v>
      </c>
      <c r="Z52">
        <v>419.23399999999998</v>
      </c>
      <c r="AA52">
        <v>407.863</v>
      </c>
      <c r="AB52">
        <v>397.32</v>
      </c>
      <c r="AC52">
        <v>387.45699999999999</v>
      </c>
      <c r="AD52">
        <v>378.048</v>
      </c>
      <c r="AE52">
        <v>369.17200000000003</v>
      </c>
      <c r="AF52">
        <v>360.71300000000002</v>
      </c>
      <c r="AG52">
        <v>352.56099999999998</v>
      </c>
      <c r="AH52">
        <v>348.12799999999999</v>
      </c>
    </row>
    <row r="53" spans="1:34" x14ac:dyDescent="0.35">
      <c r="A53" t="s">
        <v>422</v>
      </c>
      <c r="C53">
        <v>891.87</v>
      </c>
      <c r="D53">
        <v>875.41200000000003</v>
      </c>
      <c r="E53">
        <v>1227.5740000000001</v>
      </c>
      <c r="F53">
        <v>1335.491</v>
      </c>
      <c r="G53">
        <v>1329.4359999999999</v>
      </c>
      <c r="H53">
        <v>1383.1579999999999</v>
      </c>
      <c r="I53">
        <v>1382.27</v>
      </c>
      <c r="J53">
        <v>1225.68</v>
      </c>
      <c r="K53">
        <v>1101.3620000000001</v>
      </c>
      <c r="L53">
        <v>1052.6369999999999</v>
      </c>
      <c r="M53">
        <v>965.52200000000005</v>
      </c>
      <c r="N53">
        <v>893.29</v>
      </c>
      <c r="O53">
        <v>752.23299999999995</v>
      </c>
      <c r="P53">
        <v>695.68200000000002</v>
      </c>
      <c r="Q53">
        <v>643.85299999999995</v>
      </c>
      <c r="R53">
        <v>657.50599999999997</v>
      </c>
      <c r="S53">
        <v>615.96900000000005</v>
      </c>
      <c r="T53">
        <v>577.90899999999999</v>
      </c>
      <c r="U53">
        <v>545.63699999999994</v>
      </c>
      <c r="V53">
        <v>518.26900000000001</v>
      </c>
      <c r="W53">
        <v>494.81299999999999</v>
      </c>
      <c r="X53">
        <v>533.80700000000002</v>
      </c>
      <c r="Y53">
        <v>514.35699999999997</v>
      </c>
      <c r="Z53">
        <v>496.42399999999998</v>
      </c>
      <c r="AA53">
        <v>479.81</v>
      </c>
      <c r="AB53">
        <v>464.37799999999999</v>
      </c>
      <c r="AC53">
        <v>449.98</v>
      </c>
      <c r="AD53">
        <v>436.32900000000001</v>
      </c>
      <c r="AE53">
        <v>423.56599999999997</v>
      </c>
      <c r="AF53">
        <v>411.59399999999999</v>
      </c>
      <c r="AG53">
        <v>400.327</v>
      </c>
      <c r="AH53">
        <v>392.59100000000001</v>
      </c>
    </row>
    <row r="54" spans="1:34" x14ac:dyDescent="0.35">
      <c r="A54" t="s">
        <v>423</v>
      </c>
      <c r="C54">
        <v>782.24400000000003</v>
      </c>
      <c r="D54">
        <v>759.25300000000004</v>
      </c>
      <c r="E54">
        <v>1037.96</v>
      </c>
      <c r="F54">
        <v>1165.4559999999999</v>
      </c>
      <c r="G54">
        <v>1189.8920000000001</v>
      </c>
      <c r="H54">
        <v>1215.2159999999999</v>
      </c>
      <c r="I54">
        <v>1278.19</v>
      </c>
      <c r="J54">
        <v>1143.171</v>
      </c>
      <c r="K54">
        <v>1040.3510000000001</v>
      </c>
      <c r="L54">
        <v>1051.67</v>
      </c>
      <c r="M54">
        <v>978.33600000000001</v>
      </c>
      <c r="N54">
        <v>1019.9</v>
      </c>
      <c r="O54">
        <v>832.548</v>
      </c>
      <c r="P54">
        <v>754.81399999999996</v>
      </c>
      <c r="Q54">
        <v>705.14700000000005</v>
      </c>
      <c r="R54">
        <v>732.30799999999999</v>
      </c>
      <c r="S54">
        <v>672.61099999999999</v>
      </c>
      <c r="T54">
        <v>630.66200000000003</v>
      </c>
      <c r="U54">
        <v>584.12300000000005</v>
      </c>
      <c r="V54">
        <v>551.202</v>
      </c>
      <c r="W54">
        <v>515.98099999999999</v>
      </c>
      <c r="X54">
        <v>584.29499999999996</v>
      </c>
      <c r="Y54">
        <v>559.61699999999996</v>
      </c>
      <c r="Z54">
        <v>537.19200000000001</v>
      </c>
      <c r="AA54">
        <v>516.63699999999994</v>
      </c>
      <c r="AB54">
        <v>497.67700000000002</v>
      </c>
      <c r="AC54">
        <v>480.05500000000001</v>
      </c>
      <c r="AD54">
        <v>463.38</v>
      </c>
      <c r="AE54">
        <v>447.80099999999999</v>
      </c>
      <c r="AF54">
        <v>433.16800000000001</v>
      </c>
      <c r="AG54">
        <v>419.35899999999998</v>
      </c>
      <c r="AH54">
        <v>410.363</v>
      </c>
    </row>
    <row r="55" spans="1:34" x14ac:dyDescent="0.35">
      <c r="A55" t="s">
        <v>424</v>
      </c>
      <c r="C55">
        <v>836.63599999999997</v>
      </c>
      <c r="D55">
        <v>790.04200000000003</v>
      </c>
      <c r="E55">
        <v>895.67100000000005</v>
      </c>
      <c r="F55">
        <v>1023.812</v>
      </c>
      <c r="G55">
        <v>1053.511</v>
      </c>
      <c r="H55">
        <v>1161.509</v>
      </c>
      <c r="I55">
        <v>1213.7249999999999</v>
      </c>
      <c r="J55">
        <v>1068.53</v>
      </c>
      <c r="K55">
        <v>963.69799999999998</v>
      </c>
      <c r="L55">
        <v>975.11599999999999</v>
      </c>
      <c r="M55">
        <v>905.44200000000001</v>
      </c>
      <c r="N55">
        <v>987.88099999999997</v>
      </c>
      <c r="O55">
        <v>780.05600000000004</v>
      </c>
      <c r="P55">
        <v>701.94899999999996</v>
      </c>
      <c r="Q55">
        <v>653.822</v>
      </c>
      <c r="R55">
        <v>687.822</v>
      </c>
      <c r="S55">
        <v>630.75699999999995</v>
      </c>
      <c r="T55">
        <v>588.875</v>
      </c>
      <c r="U55">
        <v>545.654</v>
      </c>
      <c r="V55">
        <v>507.80500000000001</v>
      </c>
      <c r="W55">
        <v>476.61200000000002</v>
      </c>
      <c r="X55">
        <v>561.476</v>
      </c>
      <c r="Y55">
        <v>539.70299999999997</v>
      </c>
      <c r="Z55">
        <v>519.53899999999999</v>
      </c>
      <c r="AA55">
        <v>500.73399999999998</v>
      </c>
      <c r="AB55">
        <v>483.11700000000002</v>
      </c>
      <c r="AC55">
        <v>466.51299999999998</v>
      </c>
      <c r="AD55">
        <v>450.57900000000001</v>
      </c>
      <c r="AE55">
        <v>435.53699999999998</v>
      </c>
      <c r="AF55">
        <v>421.27600000000001</v>
      </c>
      <c r="AG55">
        <v>407.709</v>
      </c>
      <c r="AH55">
        <v>398.83600000000001</v>
      </c>
    </row>
    <row r="56" spans="1:34" x14ac:dyDescent="0.35">
      <c r="A56" t="s">
        <v>425</v>
      </c>
      <c r="C56">
        <v>623.81700000000001</v>
      </c>
      <c r="D56">
        <v>598.05700000000002</v>
      </c>
      <c r="E56">
        <v>579.05999999999995</v>
      </c>
      <c r="F56">
        <v>655.86800000000005</v>
      </c>
      <c r="G56">
        <v>693.71799999999996</v>
      </c>
      <c r="H56">
        <v>754.36099999999999</v>
      </c>
      <c r="I56">
        <v>860.89599999999996</v>
      </c>
      <c r="J56">
        <v>795.23199999999997</v>
      </c>
      <c r="K56">
        <v>747.48299999999995</v>
      </c>
      <c r="L56">
        <v>834.60799999999995</v>
      </c>
      <c r="M56">
        <v>796.03499999999997</v>
      </c>
      <c r="N56">
        <v>804.29899999999998</v>
      </c>
      <c r="O56">
        <v>688.24199999999996</v>
      </c>
      <c r="P56">
        <v>644.29</v>
      </c>
      <c r="Q56">
        <v>609.43200000000002</v>
      </c>
      <c r="R56">
        <v>697.19399999999996</v>
      </c>
      <c r="S56">
        <v>651.08699999999999</v>
      </c>
      <c r="T56">
        <v>611.64400000000001</v>
      </c>
      <c r="U56">
        <v>571.20500000000004</v>
      </c>
      <c r="V56">
        <v>536.67899999999997</v>
      </c>
      <c r="W56">
        <v>501.54700000000003</v>
      </c>
      <c r="X56">
        <v>587.12300000000005</v>
      </c>
      <c r="Y56">
        <v>562.71600000000001</v>
      </c>
      <c r="Z56">
        <v>539.428</v>
      </c>
      <c r="AA56">
        <v>517.18700000000001</v>
      </c>
      <c r="AB56">
        <v>495.95699999999999</v>
      </c>
      <c r="AC56">
        <v>475.69200000000001</v>
      </c>
      <c r="AD56">
        <v>456.06599999999997</v>
      </c>
      <c r="AE56">
        <v>437.37400000000002</v>
      </c>
      <c r="AF56">
        <v>419.54399999999998</v>
      </c>
      <c r="AG56">
        <v>402.49400000000003</v>
      </c>
      <c r="AH56">
        <v>394.48099999999999</v>
      </c>
    </row>
    <row r="57" spans="1:34" x14ac:dyDescent="0.35">
      <c r="A57" t="s">
        <v>426</v>
      </c>
      <c r="C57">
        <v>431.34699999999998</v>
      </c>
      <c r="D57">
        <v>425.37900000000002</v>
      </c>
      <c r="E57">
        <v>486.44600000000003</v>
      </c>
      <c r="F57">
        <v>924.399</v>
      </c>
      <c r="G57">
        <v>894.26599999999996</v>
      </c>
      <c r="H57">
        <v>880.37199999999996</v>
      </c>
      <c r="I57">
        <v>975.57500000000005</v>
      </c>
      <c r="J57">
        <v>932.83600000000001</v>
      </c>
      <c r="K57">
        <v>892.50400000000002</v>
      </c>
      <c r="L57">
        <v>853.721</v>
      </c>
      <c r="M57">
        <v>817.65599999999995</v>
      </c>
      <c r="N57">
        <v>795.66499999999996</v>
      </c>
      <c r="O57">
        <v>628.04999999999995</v>
      </c>
      <c r="P57">
        <v>605.49800000000005</v>
      </c>
      <c r="Q57">
        <v>583.87900000000002</v>
      </c>
      <c r="R57">
        <v>560.30200000000002</v>
      </c>
      <c r="S57">
        <v>536.30200000000002</v>
      </c>
      <c r="T57">
        <v>512.827</v>
      </c>
      <c r="U57">
        <v>323.06400000000002</v>
      </c>
      <c r="V57">
        <v>317.25</v>
      </c>
      <c r="W57">
        <v>311.72899999999998</v>
      </c>
      <c r="X57">
        <v>307.34500000000003</v>
      </c>
      <c r="Y57">
        <v>302.827</v>
      </c>
      <c r="Z57">
        <v>298.67500000000001</v>
      </c>
      <c r="AA57">
        <v>294.80399999999997</v>
      </c>
      <c r="AB57">
        <v>291.15699999999998</v>
      </c>
      <c r="AC57">
        <v>287.67399999999998</v>
      </c>
      <c r="AD57">
        <v>284.238</v>
      </c>
      <c r="AE57">
        <v>280.875</v>
      </c>
      <c r="AF57">
        <v>277.536</v>
      </c>
      <c r="AG57">
        <v>274.17</v>
      </c>
      <c r="AH57">
        <v>275.32400000000001</v>
      </c>
    </row>
    <row r="58" spans="1:34" x14ac:dyDescent="0.35">
      <c r="A58" t="s">
        <v>427</v>
      </c>
      <c r="C58">
        <v>467.79199999999997</v>
      </c>
      <c r="D58">
        <v>460.27199999999999</v>
      </c>
      <c r="E58">
        <v>535.11400000000003</v>
      </c>
      <c r="F58">
        <v>953.92399999999998</v>
      </c>
      <c r="G58">
        <v>918.98099999999999</v>
      </c>
      <c r="H58">
        <v>908.67200000000003</v>
      </c>
      <c r="I58">
        <v>1034.9760000000001</v>
      </c>
      <c r="J58">
        <v>975.14700000000005</v>
      </c>
      <c r="K58">
        <v>920.21900000000005</v>
      </c>
      <c r="L58">
        <v>868.83199999999999</v>
      </c>
      <c r="M58">
        <v>822.673</v>
      </c>
      <c r="N58">
        <v>800.40800000000002</v>
      </c>
      <c r="O58">
        <v>647.60900000000004</v>
      </c>
      <c r="P58">
        <v>618.96299999999997</v>
      </c>
      <c r="Q58">
        <v>592.34</v>
      </c>
      <c r="R58">
        <v>563.31799999999998</v>
      </c>
      <c r="S58">
        <v>534.37199999999996</v>
      </c>
      <c r="T58">
        <v>507.07100000000003</v>
      </c>
      <c r="U58">
        <v>319.02499999999998</v>
      </c>
      <c r="V58">
        <v>313.17</v>
      </c>
      <c r="W58">
        <v>307.58999999999997</v>
      </c>
      <c r="X58">
        <v>303.35599999999999</v>
      </c>
      <c r="Y58">
        <v>299.02</v>
      </c>
      <c r="Z58">
        <v>295.15300000000002</v>
      </c>
      <c r="AA58">
        <v>291.65699999999998</v>
      </c>
      <c r="AB58">
        <v>288.464</v>
      </c>
      <c r="AC58">
        <v>285.50200000000001</v>
      </c>
      <c r="AD58">
        <v>282.64400000000001</v>
      </c>
      <c r="AE58">
        <v>279.91399999999999</v>
      </c>
      <c r="AF58">
        <v>277.25400000000002</v>
      </c>
      <c r="AG58">
        <v>274.60399999999998</v>
      </c>
      <c r="AH58">
        <v>275.529</v>
      </c>
    </row>
    <row r="59" spans="1:34" x14ac:dyDescent="0.35">
      <c r="A59" t="s">
        <v>428</v>
      </c>
      <c r="C59">
        <v>426.113</v>
      </c>
      <c r="D59">
        <v>419.46600000000001</v>
      </c>
      <c r="E59">
        <v>481.14499999999998</v>
      </c>
      <c r="F59">
        <v>883.46699999999998</v>
      </c>
      <c r="G59">
        <v>850.29399999999998</v>
      </c>
      <c r="H59">
        <v>840.13499999999999</v>
      </c>
      <c r="I59">
        <v>978.57500000000005</v>
      </c>
      <c r="J59">
        <v>923.22900000000004</v>
      </c>
      <c r="K59">
        <v>871.95299999999997</v>
      </c>
      <c r="L59">
        <v>823.63599999999997</v>
      </c>
      <c r="M59">
        <v>779.95</v>
      </c>
      <c r="N59">
        <v>759.61699999999996</v>
      </c>
      <c r="O59">
        <v>620.01800000000003</v>
      </c>
      <c r="P59">
        <v>592.75699999999995</v>
      </c>
      <c r="Q59">
        <v>567.41600000000005</v>
      </c>
      <c r="R59">
        <v>539.66200000000003</v>
      </c>
      <c r="S59">
        <v>511.94</v>
      </c>
      <c r="T59">
        <v>485.79700000000003</v>
      </c>
      <c r="U59">
        <v>307.01</v>
      </c>
      <c r="V59">
        <v>301.98399999999998</v>
      </c>
      <c r="W59">
        <v>297.16300000000001</v>
      </c>
      <c r="X59">
        <v>293.59300000000002</v>
      </c>
      <c r="Y59">
        <v>289.88200000000001</v>
      </c>
      <c r="Z59">
        <v>286.58499999999998</v>
      </c>
      <c r="AA59">
        <v>283.60899999999998</v>
      </c>
      <c r="AB59">
        <v>280.892</v>
      </c>
      <c r="AC59">
        <v>278.36500000000001</v>
      </c>
      <c r="AD59">
        <v>275.91000000000003</v>
      </c>
      <c r="AE59">
        <v>273.55099999999999</v>
      </c>
      <c r="AF59">
        <v>271.233</v>
      </c>
      <c r="AG59">
        <v>268.90100000000001</v>
      </c>
      <c r="AH59">
        <v>269.82499999999999</v>
      </c>
    </row>
    <row r="60" spans="1:34" x14ac:dyDescent="0.35">
      <c r="A60" t="s">
        <v>429</v>
      </c>
      <c r="C60">
        <v>406.71</v>
      </c>
      <c r="D60">
        <v>400.274</v>
      </c>
      <c r="E60">
        <v>448.43700000000001</v>
      </c>
      <c r="F60">
        <v>851.81399999999996</v>
      </c>
      <c r="G60">
        <v>820.27300000000002</v>
      </c>
      <c r="H60">
        <v>809.85599999999999</v>
      </c>
      <c r="I60">
        <v>952.32600000000002</v>
      </c>
      <c r="J60">
        <v>900.81299999999999</v>
      </c>
      <c r="K60">
        <v>852.87300000000005</v>
      </c>
      <c r="L60">
        <v>807.45899999999995</v>
      </c>
      <c r="M60">
        <v>766.19799999999998</v>
      </c>
      <c r="N60">
        <v>747.14599999999996</v>
      </c>
      <c r="O60">
        <v>613.12900000000002</v>
      </c>
      <c r="P60">
        <v>586.73299999999995</v>
      </c>
      <c r="Q60">
        <v>562.08000000000004</v>
      </c>
      <c r="R60">
        <v>535.04700000000003</v>
      </c>
      <c r="S60">
        <v>507.96199999999999</v>
      </c>
      <c r="T60">
        <v>482.279</v>
      </c>
      <c r="U60">
        <v>304.58100000000002</v>
      </c>
      <c r="V60">
        <v>299.93299999999999</v>
      </c>
      <c r="W60">
        <v>295.48399999999998</v>
      </c>
      <c r="X60">
        <v>292.18200000000002</v>
      </c>
      <c r="Y60">
        <v>288.77100000000002</v>
      </c>
      <c r="Z60">
        <v>285.73899999999998</v>
      </c>
      <c r="AA60">
        <v>283.00099999999998</v>
      </c>
      <c r="AB60">
        <v>280.495</v>
      </c>
      <c r="AC60">
        <v>278.15699999999998</v>
      </c>
      <c r="AD60">
        <v>275.86900000000003</v>
      </c>
      <c r="AE60">
        <v>273.66000000000003</v>
      </c>
      <c r="AF60">
        <v>271.47500000000002</v>
      </c>
      <c r="AG60">
        <v>269.26100000000002</v>
      </c>
      <c r="AH60">
        <v>270.30599999999998</v>
      </c>
    </row>
    <row r="61" spans="1:34" x14ac:dyDescent="0.35">
      <c r="A61" t="s">
        <v>430</v>
      </c>
      <c r="C61">
        <v>365.69499999999999</v>
      </c>
      <c r="D61">
        <v>360.62299999999999</v>
      </c>
      <c r="E61">
        <v>392.53800000000001</v>
      </c>
      <c r="F61">
        <v>790.822</v>
      </c>
      <c r="G61">
        <v>761.93700000000001</v>
      </c>
      <c r="H61">
        <v>748.88599999999997</v>
      </c>
      <c r="I61">
        <v>889.20500000000004</v>
      </c>
      <c r="J61">
        <v>849.899</v>
      </c>
      <c r="K61">
        <v>812.27499999999998</v>
      </c>
      <c r="L61">
        <v>775.77200000000005</v>
      </c>
      <c r="M61">
        <v>741.95</v>
      </c>
      <c r="N61">
        <v>721.61900000000003</v>
      </c>
      <c r="O61">
        <v>591.27099999999996</v>
      </c>
      <c r="P61">
        <v>568.93499999999995</v>
      </c>
      <c r="Q61">
        <v>547.46600000000001</v>
      </c>
      <c r="R61">
        <v>524.18200000000002</v>
      </c>
      <c r="S61">
        <v>500.56</v>
      </c>
      <c r="T61">
        <v>477.56799999999998</v>
      </c>
      <c r="U61">
        <v>304.50099999999998</v>
      </c>
      <c r="V61">
        <v>301.05200000000002</v>
      </c>
      <c r="W61">
        <v>297.80799999999999</v>
      </c>
      <c r="X61">
        <v>295.47500000000002</v>
      </c>
      <c r="Y61">
        <v>293.08</v>
      </c>
      <c r="Z61">
        <v>290.98399999999998</v>
      </c>
      <c r="AA61">
        <v>289.113</v>
      </c>
      <c r="AB61">
        <v>287.41300000000001</v>
      </c>
      <c r="AC61">
        <v>285.82799999999997</v>
      </c>
      <c r="AD61">
        <v>284.25</v>
      </c>
      <c r="AE61">
        <v>282.709</v>
      </c>
      <c r="AF61">
        <v>281.15499999999997</v>
      </c>
      <c r="AG61">
        <v>279.53699999999998</v>
      </c>
      <c r="AH61">
        <v>281.26</v>
      </c>
    </row>
    <row r="62" spans="1:34" x14ac:dyDescent="0.35">
      <c r="A62" t="s">
        <v>431</v>
      </c>
      <c r="H62">
        <v>591.38099999999997</v>
      </c>
      <c r="I62">
        <v>442.25700000000001</v>
      </c>
      <c r="J62">
        <v>386.78</v>
      </c>
      <c r="K62">
        <v>387.37299999999999</v>
      </c>
      <c r="L62">
        <v>353.15899999999999</v>
      </c>
      <c r="M62">
        <v>284.69</v>
      </c>
      <c r="N62">
        <v>299.48899999999998</v>
      </c>
      <c r="O62">
        <v>291.04399999999998</v>
      </c>
      <c r="P62">
        <v>312.13</v>
      </c>
      <c r="Q62">
        <v>318.63600000000002</v>
      </c>
      <c r="R62">
        <v>301.55799999999999</v>
      </c>
      <c r="S62">
        <v>290.678</v>
      </c>
      <c r="T62">
        <v>312.24</v>
      </c>
      <c r="U62">
        <v>336.53100000000001</v>
      </c>
      <c r="V62">
        <v>349.73500000000001</v>
      </c>
      <c r="W62">
        <v>311.22500000000002</v>
      </c>
      <c r="X62">
        <v>136.65700000000001</v>
      </c>
      <c r="Y62">
        <v>138.42599999999999</v>
      </c>
      <c r="Z62">
        <v>140.358</v>
      </c>
      <c r="AA62">
        <v>142.46700000000001</v>
      </c>
      <c r="AB62">
        <v>144.779</v>
      </c>
      <c r="AC62">
        <v>147.33600000000001</v>
      </c>
      <c r="AD62">
        <v>150.149</v>
      </c>
      <c r="AE62">
        <v>153.40600000000001</v>
      </c>
      <c r="AF62">
        <v>157.369</v>
      </c>
      <c r="AG62">
        <v>162.773</v>
      </c>
      <c r="AH62">
        <v>174.27600000000001</v>
      </c>
    </row>
    <row r="63" spans="1:34" x14ac:dyDescent="0.35">
      <c r="A63" t="s">
        <v>432</v>
      </c>
      <c r="H63">
        <v>613.149</v>
      </c>
      <c r="I63">
        <v>451.303</v>
      </c>
      <c r="J63">
        <v>391.642</v>
      </c>
      <c r="K63">
        <v>387.21</v>
      </c>
      <c r="L63">
        <v>351.87700000000001</v>
      </c>
      <c r="M63">
        <v>285.791</v>
      </c>
      <c r="N63">
        <v>301.08600000000001</v>
      </c>
      <c r="O63">
        <v>292.81400000000002</v>
      </c>
      <c r="P63">
        <v>314.92</v>
      </c>
      <c r="Q63">
        <v>322.19200000000001</v>
      </c>
      <c r="R63">
        <v>302.077</v>
      </c>
      <c r="S63">
        <v>286.79700000000003</v>
      </c>
      <c r="T63">
        <v>308.26400000000001</v>
      </c>
      <c r="U63">
        <v>332.40899999999999</v>
      </c>
      <c r="V63">
        <v>345.51100000000002</v>
      </c>
      <c r="W63">
        <v>307.86599999999999</v>
      </c>
      <c r="X63">
        <v>135.06200000000001</v>
      </c>
      <c r="Y63">
        <v>136.864</v>
      </c>
      <c r="Z63">
        <v>138.83199999999999</v>
      </c>
      <c r="AA63">
        <v>140.982</v>
      </c>
      <c r="AB63">
        <v>143.34</v>
      </c>
      <c r="AC63">
        <v>145.952</v>
      </c>
      <c r="AD63">
        <v>148.82900000000001</v>
      </c>
      <c r="AE63">
        <v>152.17400000000001</v>
      </c>
      <c r="AF63">
        <v>156.26400000000001</v>
      </c>
      <c r="AG63">
        <v>161.88800000000001</v>
      </c>
      <c r="AH63">
        <v>173.98099999999999</v>
      </c>
    </row>
    <row r="64" spans="1:34" x14ac:dyDescent="0.35">
      <c r="A64" t="s">
        <v>433</v>
      </c>
      <c r="H64">
        <v>599.798</v>
      </c>
      <c r="I64">
        <v>443.62200000000001</v>
      </c>
      <c r="J64">
        <v>386.02</v>
      </c>
      <c r="K64">
        <v>383.44900000000001</v>
      </c>
      <c r="L64">
        <v>348.40300000000002</v>
      </c>
      <c r="M64">
        <v>281.97399999999999</v>
      </c>
      <c r="N64">
        <v>296.91899999999998</v>
      </c>
      <c r="O64">
        <v>289.11</v>
      </c>
      <c r="P64">
        <v>310.80900000000003</v>
      </c>
      <c r="Q64">
        <v>317.65199999999999</v>
      </c>
      <c r="R64">
        <v>298.75200000000001</v>
      </c>
      <c r="S64">
        <v>285.29000000000002</v>
      </c>
      <c r="T64">
        <v>306.721</v>
      </c>
      <c r="U64">
        <v>330.82299999999998</v>
      </c>
      <c r="V64">
        <v>343.83</v>
      </c>
      <c r="W64">
        <v>306.113</v>
      </c>
      <c r="X64">
        <v>134.33799999999999</v>
      </c>
      <c r="Y64">
        <v>136.13900000000001</v>
      </c>
      <c r="Z64">
        <v>138.10300000000001</v>
      </c>
      <c r="AA64">
        <v>140.24799999999999</v>
      </c>
      <c r="AB64">
        <v>142.59899999999999</v>
      </c>
      <c r="AC64">
        <v>145.203</v>
      </c>
      <c r="AD64">
        <v>148.072</v>
      </c>
      <c r="AE64">
        <v>151.404</v>
      </c>
      <c r="AF64">
        <v>155.47800000000001</v>
      </c>
      <c r="AG64">
        <v>161.077</v>
      </c>
      <c r="AH64">
        <v>173.10599999999999</v>
      </c>
    </row>
    <row r="65" spans="1:34" x14ac:dyDescent="0.35">
      <c r="A65" t="s">
        <v>434</v>
      </c>
      <c r="H65">
        <v>590.23500000000001</v>
      </c>
      <c r="I65">
        <v>438.06200000000001</v>
      </c>
      <c r="J65">
        <v>381.83100000000002</v>
      </c>
      <c r="K65">
        <v>381.22500000000002</v>
      </c>
      <c r="L65">
        <v>346.78199999999998</v>
      </c>
      <c r="M65">
        <v>279.952</v>
      </c>
      <c r="N65">
        <v>294.51</v>
      </c>
      <c r="O65">
        <v>287.24799999999999</v>
      </c>
      <c r="P65">
        <v>308.245</v>
      </c>
      <c r="Q65">
        <v>314.911</v>
      </c>
      <c r="R65">
        <v>298.161</v>
      </c>
      <c r="S65">
        <v>287.52199999999999</v>
      </c>
      <c r="T65">
        <v>309.13900000000001</v>
      </c>
      <c r="U65">
        <v>333.43099999999998</v>
      </c>
      <c r="V65">
        <v>347</v>
      </c>
      <c r="W65">
        <v>310.012</v>
      </c>
      <c r="X65">
        <v>135.06</v>
      </c>
      <c r="Y65">
        <v>136.82900000000001</v>
      </c>
      <c r="Z65">
        <v>138.75700000000001</v>
      </c>
      <c r="AA65">
        <v>140.86099999999999</v>
      </c>
      <c r="AB65">
        <v>143.16499999999999</v>
      </c>
      <c r="AC65">
        <v>145.714</v>
      </c>
      <c r="AD65">
        <v>148.52099999999999</v>
      </c>
      <c r="AE65">
        <v>151.773</v>
      </c>
      <c r="AF65">
        <v>155.73699999999999</v>
      </c>
      <c r="AG65">
        <v>161.15600000000001</v>
      </c>
      <c r="AH65">
        <v>172.72</v>
      </c>
    </row>
    <row r="66" spans="1:34" x14ac:dyDescent="0.35">
      <c r="A66" t="s">
        <v>435</v>
      </c>
      <c r="H66">
        <v>564.71100000000001</v>
      </c>
      <c r="I66">
        <v>438.92599999999999</v>
      </c>
      <c r="J66">
        <v>390.97300000000001</v>
      </c>
      <c r="K66">
        <v>398.11500000000001</v>
      </c>
      <c r="L66">
        <v>362.18900000000002</v>
      </c>
      <c r="M66">
        <v>283.399</v>
      </c>
      <c r="N66">
        <v>297.11200000000002</v>
      </c>
      <c r="O66">
        <v>290.39600000000002</v>
      </c>
      <c r="P66">
        <v>309.48099999999999</v>
      </c>
      <c r="Q66">
        <v>315.66500000000002</v>
      </c>
      <c r="R66">
        <v>303.36900000000003</v>
      </c>
      <c r="S66">
        <v>298.52999999999997</v>
      </c>
      <c r="T66">
        <v>320.214</v>
      </c>
      <c r="U66">
        <v>344.51</v>
      </c>
      <c r="V66">
        <v>358.85399999999998</v>
      </c>
      <c r="W66">
        <v>322.51600000000002</v>
      </c>
      <c r="X66">
        <v>138.352</v>
      </c>
      <c r="Y66">
        <v>139.93899999999999</v>
      </c>
      <c r="Z66">
        <v>141.67599999999999</v>
      </c>
      <c r="AA66">
        <v>143.57499999999999</v>
      </c>
      <c r="AB66">
        <v>145.65600000000001</v>
      </c>
      <c r="AC66">
        <v>147.95400000000001</v>
      </c>
      <c r="AD66">
        <v>150.48500000000001</v>
      </c>
      <c r="AE66">
        <v>153.4</v>
      </c>
      <c r="AF66">
        <v>156.91499999999999</v>
      </c>
      <c r="AG66">
        <v>161.64099999999999</v>
      </c>
      <c r="AH66">
        <v>171.44800000000001</v>
      </c>
    </row>
    <row r="67" spans="1:34" x14ac:dyDescent="0.35">
      <c r="A67" t="s">
        <v>209</v>
      </c>
      <c r="C67">
        <v>21.954999999999998</v>
      </c>
      <c r="D67">
        <v>21.847000000000001</v>
      </c>
      <c r="E67">
        <v>21.475000000000001</v>
      </c>
      <c r="F67">
        <v>20.856000000000002</v>
      </c>
      <c r="G67">
        <v>19.878</v>
      </c>
      <c r="H67">
        <v>19.356000000000002</v>
      </c>
      <c r="I67">
        <v>18.763000000000002</v>
      </c>
      <c r="J67">
        <v>17.47</v>
      </c>
      <c r="K67">
        <v>16.254000000000001</v>
      </c>
      <c r="L67">
        <v>15.305</v>
      </c>
      <c r="M67">
        <v>13.867000000000001</v>
      </c>
      <c r="N67">
        <v>13.012</v>
      </c>
      <c r="O67">
        <v>12.976000000000001</v>
      </c>
      <c r="P67">
        <v>12.678000000000001</v>
      </c>
      <c r="Q67">
        <v>12.516999999999999</v>
      </c>
      <c r="R67">
        <v>12.744999999999999</v>
      </c>
      <c r="S67">
        <v>12.441000000000001</v>
      </c>
      <c r="T67">
        <v>12.116</v>
      </c>
      <c r="U67">
        <v>12.81</v>
      </c>
      <c r="V67">
        <v>12.797000000000001</v>
      </c>
      <c r="W67">
        <v>11.952999999999999</v>
      </c>
      <c r="X67">
        <v>11.968</v>
      </c>
      <c r="Y67">
        <v>11.196</v>
      </c>
      <c r="Z67">
        <v>10.458</v>
      </c>
      <c r="AA67">
        <v>9.7560000000000002</v>
      </c>
      <c r="AB67">
        <v>9.09</v>
      </c>
      <c r="AC67">
        <v>8.4640000000000004</v>
      </c>
      <c r="AD67">
        <v>7.8860000000000001</v>
      </c>
      <c r="AE67">
        <v>7.3730000000000002</v>
      </c>
      <c r="AF67">
        <v>6.9669999999999996</v>
      </c>
      <c r="AG67">
        <v>6.827</v>
      </c>
      <c r="AH67">
        <v>5.4320000000000004</v>
      </c>
    </row>
    <row r="68" spans="1:34" x14ac:dyDescent="0.35">
      <c r="A68" t="s">
        <v>208</v>
      </c>
      <c r="C68">
        <v>18.364999999999998</v>
      </c>
      <c r="D68">
        <v>18.364999999999998</v>
      </c>
      <c r="E68">
        <v>17.332999999999998</v>
      </c>
      <c r="F68">
        <v>16.306000000000001</v>
      </c>
      <c r="G68">
        <v>15.285</v>
      </c>
      <c r="H68">
        <v>14.27</v>
      </c>
      <c r="I68">
        <v>13.26</v>
      </c>
      <c r="J68">
        <v>12.256</v>
      </c>
      <c r="K68">
        <v>11.257999999999999</v>
      </c>
      <c r="L68">
        <v>10.265000000000001</v>
      </c>
      <c r="M68">
        <v>9.2780000000000005</v>
      </c>
      <c r="N68">
        <v>8.2970000000000006</v>
      </c>
      <c r="O68">
        <v>8.2189999999999994</v>
      </c>
      <c r="P68">
        <v>8.1419999999999995</v>
      </c>
      <c r="Q68">
        <v>8.0649999999999995</v>
      </c>
      <c r="R68">
        <v>7.9880000000000004</v>
      </c>
      <c r="S68">
        <v>7.9119999999999999</v>
      </c>
      <c r="T68">
        <v>7.8360000000000003</v>
      </c>
      <c r="U68">
        <v>7.76</v>
      </c>
      <c r="V68">
        <v>7.6849999999999996</v>
      </c>
      <c r="W68">
        <v>7.61</v>
      </c>
      <c r="X68">
        <v>7.5350000000000001</v>
      </c>
      <c r="Y68">
        <v>6.9850000000000003</v>
      </c>
      <c r="Z68">
        <v>6.44</v>
      </c>
      <c r="AA68">
        <v>5.9</v>
      </c>
      <c r="AB68">
        <v>5.3650000000000002</v>
      </c>
      <c r="AC68">
        <v>4.835</v>
      </c>
      <c r="AD68">
        <v>4.3099999999999996</v>
      </c>
      <c r="AE68">
        <v>3.7909999999999999</v>
      </c>
      <c r="AF68">
        <v>3.2759999999999998</v>
      </c>
      <c r="AG68">
        <v>2.7669999999999999</v>
      </c>
      <c r="AH68">
        <v>2.2629999999999999</v>
      </c>
    </row>
    <row r="69" spans="1:34" x14ac:dyDescent="0.35">
      <c r="A69" t="s">
        <v>154</v>
      </c>
      <c r="C69">
        <v>0.42899999999999999</v>
      </c>
      <c r="D69">
        <v>0.433</v>
      </c>
      <c r="E69">
        <v>0.45400000000000001</v>
      </c>
      <c r="F69">
        <v>0.53200000000000003</v>
      </c>
      <c r="G69">
        <v>0.55100000000000005</v>
      </c>
      <c r="H69">
        <v>0.73599999999999999</v>
      </c>
      <c r="I69">
        <v>0.82</v>
      </c>
      <c r="J69">
        <v>0.79200000000000004</v>
      </c>
      <c r="K69">
        <v>0.77800000000000002</v>
      </c>
      <c r="L69">
        <v>0.82099999999999995</v>
      </c>
      <c r="M69">
        <v>0.75900000000000001</v>
      </c>
      <c r="N69">
        <v>0.84</v>
      </c>
      <c r="O69">
        <v>0.86599999999999999</v>
      </c>
      <c r="P69">
        <v>0.84</v>
      </c>
      <c r="Q69">
        <v>0.84499999999999997</v>
      </c>
      <c r="R69">
        <v>0.94099999999999995</v>
      </c>
      <c r="S69">
        <v>0.90200000000000002</v>
      </c>
      <c r="T69">
        <v>0.86299999999999999</v>
      </c>
      <c r="U69">
        <v>1.018</v>
      </c>
      <c r="V69">
        <v>1.038</v>
      </c>
      <c r="W69">
        <v>0.89500000000000002</v>
      </c>
      <c r="X69">
        <v>0.96399999999999997</v>
      </c>
      <c r="Y69">
        <v>0.92200000000000004</v>
      </c>
      <c r="Z69">
        <v>0.88500000000000001</v>
      </c>
      <c r="AA69">
        <v>0.85499999999999998</v>
      </c>
      <c r="AB69">
        <v>0.83</v>
      </c>
      <c r="AC69">
        <v>0.81299999999999994</v>
      </c>
      <c r="AD69">
        <v>0.80600000000000005</v>
      </c>
      <c r="AE69">
        <v>0.81100000000000005</v>
      </c>
      <c r="AF69">
        <v>0.83899999999999997</v>
      </c>
      <c r="AG69">
        <v>0.92500000000000004</v>
      </c>
      <c r="AH69">
        <v>0.71199999999999997</v>
      </c>
    </row>
    <row r="70" spans="1:34" x14ac:dyDescent="0.35">
      <c r="A70" t="s">
        <v>207</v>
      </c>
      <c r="C70">
        <v>3.59</v>
      </c>
      <c r="D70">
        <v>3.4820000000000002</v>
      </c>
      <c r="E70">
        <v>4.1420000000000003</v>
      </c>
      <c r="F70">
        <v>4.5490000000000004</v>
      </c>
      <c r="G70">
        <v>4.593</v>
      </c>
      <c r="H70">
        <v>5.0860000000000003</v>
      </c>
      <c r="I70">
        <v>5.5019999999999998</v>
      </c>
      <c r="J70">
        <v>5.2140000000000004</v>
      </c>
      <c r="K70">
        <v>4.9960000000000004</v>
      </c>
      <c r="L70">
        <v>5.0389999999999997</v>
      </c>
      <c r="M70">
        <v>4.5890000000000004</v>
      </c>
      <c r="N70">
        <v>4.7149999999999999</v>
      </c>
      <c r="O70">
        <v>4.7560000000000002</v>
      </c>
      <c r="P70">
        <v>4.5359999999999996</v>
      </c>
      <c r="Q70">
        <v>4.452</v>
      </c>
      <c r="R70">
        <v>4.7569999999999997</v>
      </c>
      <c r="S70">
        <v>4.5289999999999999</v>
      </c>
      <c r="T70">
        <v>4.28</v>
      </c>
      <c r="U70">
        <v>5.05</v>
      </c>
      <c r="V70">
        <v>5.1120000000000001</v>
      </c>
      <c r="W70">
        <v>4.343</v>
      </c>
      <c r="X70">
        <v>4.4320000000000004</v>
      </c>
      <c r="Y70">
        <v>4.2110000000000003</v>
      </c>
      <c r="Z70">
        <v>4.0179999999999998</v>
      </c>
      <c r="AA70">
        <v>3.8559999999999999</v>
      </c>
      <c r="AB70">
        <v>3.7250000000000001</v>
      </c>
      <c r="AC70">
        <v>3.629</v>
      </c>
      <c r="AD70">
        <v>3.5760000000000001</v>
      </c>
      <c r="AE70">
        <v>3.5830000000000002</v>
      </c>
      <c r="AF70">
        <v>3.6909999999999998</v>
      </c>
      <c r="AG70">
        <v>4.0599999999999996</v>
      </c>
      <c r="AH70">
        <v>3.169</v>
      </c>
    </row>
    <row r="71" spans="1:34" x14ac:dyDescent="0.35">
      <c r="A71" t="s">
        <v>153</v>
      </c>
      <c r="C71">
        <v>2.2610000000000001</v>
      </c>
      <c r="D71">
        <v>2.1520000000000001</v>
      </c>
      <c r="E71">
        <v>2.3479999999999999</v>
      </c>
      <c r="F71">
        <v>2.4220000000000002</v>
      </c>
      <c r="G71">
        <v>2.4129999999999998</v>
      </c>
      <c r="H71">
        <v>2.5310000000000001</v>
      </c>
      <c r="I71">
        <v>2.645</v>
      </c>
      <c r="J71">
        <v>2.5569999999999999</v>
      </c>
      <c r="K71">
        <v>2.464</v>
      </c>
      <c r="L71">
        <v>2.4409999999999998</v>
      </c>
      <c r="M71">
        <v>2.258</v>
      </c>
      <c r="N71">
        <v>2.2549999999999999</v>
      </c>
      <c r="O71">
        <v>2.3010000000000002</v>
      </c>
      <c r="P71">
        <v>2.1760000000000002</v>
      </c>
      <c r="Q71">
        <v>2.1019999999999999</v>
      </c>
      <c r="R71">
        <v>2.129</v>
      </c>
      <c r="S71">
        <v>2.0089999999999999</v>
      </c>
      <c r="T71">
        <v>1.8620000000000001</v>
      </c>
      <c r="U71">
        <v>2.2149999999999999</v>
      </c>
      <c r="V71">
        <v>2.169</v>
      </c>
      <c r="W71">
        <v>1.8580000000000001</v>
      </c>
      <c r="X71">
        <v>1.8520000000000001</v>
      </c>
      <c r="Y71">
        <v>1.75</v>
      </c>
      <c r="Z71">
        <v>1.659</v>
      </c>
      <c r="AA71">
        <v>1.581</v>
      </c>
      <c r="AB71">
        <v>1.514</v>
      </c>
      <c r="AC71">
        <v>1.46</v>
      </c>
      <c r="AD71">
        <v>1.419</v>
      </c>
      <c r="AE71">
        <v>1.397</v>
      </c>
      <c r="AF71">
        <v>1.4039999999999999</v>
      </c>
      <c r="AG71">
        <v>1.48</v>
      </c>
      <c r="AH71">
        <v>1.1319999999999999</v>
      </c>
    </row>
    <row r="72" spans="1:34" x14ac:dyDescent="0.35">
      <c r="A72" t="s">
        <v>152</v>
      </c>
      <c r="C72">
        <v>0.80700000000000005</v>
      </c>
      <c r="D72">
        <v>0.80100000000000005</v>
      </c>
      <c r="E72">
        <v>1.24</v>
      </c>
      <c r="F72">
        <v>1.4810000000000001</v>
      </c>
      <c r="G72">
        <v>1.5089999999999999</v>
      </c>
      <c r="H72">
        <v>1.6579999999999999</v>
      </c>
      <c r="I72">
        <v>1.857</v>
      </c>
      <c r="J72">
        <v>1.6850000000000001</v>
      </c>
      <c r="K72">
        <v>1.573</v>
      </c>
      <c r="L72">
        <v>1.5860000000000001</v>
      </c>
      <c r="M72">
        <v>1.391</v>
      </c>
      <c r="N72">
        <v>1.425</v>
      </c>
      <c r="O72">
        <v>1.383</v>
      </c>
      <c r="P72">
        <v>1.3180000000000001</v>
      </c>
      <c r="Q72">
        <v>1.2989999999999999</v>
      </c>
      <c r="R72">
        <v>1.458</v>
      </c>
      <c r="S72">
        <v>1.3979999999999999</v>
      </c>
      <c r="T72">
        <v>1.3440000000000001</v>
      </c>
      <c r="U72">
        <v>1.5640000000000001</v>
      </c>
      <c r="V72">
        <v>1.647</v>
      </c>
      <c r="W72">
        <v>1.3680000000000001</v>
      </c>
      <c r="X72">
        <v>1.38</v>
      </c>
      <c r="Y72">
        <v>1.3120000000000001</v>
      </c>
      <c r="Z72">
        <v>1.254</v>
      </c>
      <c r="AA72">
        <v>1.208</v>
      </c>
      <c r="AB72">
        <v>1.173</v>
      </c>
      <c r="AC72">
        <v>1.151</v>
      </c>
      <c r="AD72">
        <v>1.147</v>
      </c>
      <c r="AE72">
        <v>1.1679999999999999</v>
      </c>
      <c r="AF72">
        <v>1.2330000000000001</v>
      </c>
      <c r="AG72">
        <v>1.4179999999999999</v>
      </c>
      <c r="AH72">
        <v>1.1479999999999999</v>
      </c>
    </row>
    <row r="73" spans="1:34" x14ac:dyDescent="0.35">
      <c r="A73" t="s">
        <v>151</v>
      </c>
      <c r="C73">
        <v>9.2999999999999999E-2</v>
      </c>
      <c r="D73">
        <v>9.6000000000000002E-2</v>
      </c>
      <c r="E73">
        <v>0.10100000000000001</v>
      </c>
      <c r="F73">
        <v>0.114</v>
      </c>
      <c r="G73">
        <v>0.12</v>
      </c>
      <c r="H73">
        <v>0.161</v>
      </c>
      <c r="I73">
        <v>0.18</v>
      </c>
      <c r="J73">
        <v>0.18</v>
      </c>
      <c r="K73">
        <v>0.18099999999999999</v>
      </c>
      <c r="L73">
        <v>0.192</v>
      </c>
      <c r="M73">
        <v>0.18</v>
      </c>
      <c r="N73">
        <v>0.19500000000000001</v>
      </c>
      <c r="O73">
        <v>0.20699999999999999</v>
      </c>
      <c r="P73">
        <v>0.20300000000000001</v>
      </c>
      <c r="Q73">
        <v>0.20699999999999999</v>
      </c>
      <c r="R73">
        <v>0.22900000000000001</v>
      </c>
      <c r="S73">
        <v>0.221</v>
      </c>
      <c r="T73">
        <v>0.21099999999999999</v>
      </c>
      <c r="U73">
        <v>0.253</v>
      </c>
      <c r="V73">
        <v>0.25700000000000001</v>
      </c>
      <c r="W73">
        <v>0.221</v>
      </c>
      <c r="X73">
        <v>0.23599999999999999</v>
      </c>
      <c r="Y73">
        <v>0.22700000000000001</v>
      </c>
      <c r="Z73">
        <v>0.219</v>
      </c>
      <c r="AA73">
        <v>0.21299999999999999</v>
      </c>
      <c r="AB73">
        <v>0.20799999999999999</v>
      </c>
      <c r="AC73">
        <v>0.20499999999999999</v>
      </c>
      <c r="AD73">
        <v>0.20399999999999999</v>
      </c>
      <c r="AE73">
        <v>0.20599999999999999</v>
      </c>
      <c r="AF73">
        <v>0.215</v>
      </c>
      <c r="AG73">
        <v>0.23699999999999999</v>
      </c>
      <c r="AH73">
        <v>0.17699999999999999</v>
      </c>
    </row>
    <row r="74" spans="1:34" x14ac:dyDescent="0.35">
      <c r="A74" t="s">
        <v>197</v>
      </c>
      <c r="C74">
        <v>1.5960000000000001</v>
      </c>
      <c r="D74">
        <v>1.5409999999999999</v>
      </c>
      <c r="E74">
        <v>1.4570000000000001</v>
      </c>
      <c r="F74">
        <v>1.37</v>
      </c>
      <c r="G74">
        <v>1.26</v>
      </c>
      <c r="H74">
        <v>1.163</v>
      </c>
      <c r="I74">
        <v>1.038</v>
      </c>
      <c r="J74">
        <v>0.93400000000000005</v>
      </c>
      <c r="K74">
        <v>0.84199999999999997</v>
      </c>
      <c r="L74">
        <v>0.76100000000000001</v>
      </c>
      <c r="M74">
        <v>0.69799999999999995</v>
      </c>
      <c r="N74">
        <v>0.71699999999999997</v>
      </c>
    </row>
    <row r="75" spans="1:34" x14ac:dyDescent="0.35">
      <c r="A75" t="s">
        <v>211</v>
      </c>
      <c r="C75">
        <v>3.0720000000000001</v>
      </c>
      <c r="D75">
        <v>3.6949999999999998</v>
      </c>
      <c r="E75">
        <v>4.1429999999999998</v>
      </c>
      <c r="F75">
        <v>4.5220000000000002</v>
      </c>
      <c r="G75">
        <v>4.7919999999999998</v>
      </c>
      <c r="H75">
        <v>4.9640000000000004</v>
      </c>
      <c r="I75">
        <v>4.976</v>
      </c>
      <c r="J75">
        <v>4.9740000000000002</v>
      </c>
      <c r="K75">
        <v>4.9059999999999997</v>
      </c>
      <c r="L75">
        <v>4.8380000000000001</v>
      </c>
      <c r="M75">
        <v>4.8170000000000002</v>
      </c>
      <c r="N75">
        <v>4.7460000000000004</v>
      </c>
      <c r="O75">
        <v>5.0019999999999998</v>
      </c>
      <c r="P75">
        <v>5.1459999999999999</v>
      </c>
      <c r="Q75">
        <v>5.2690000000000001</v>
      </c>
      <c r="R75">
        <v>5.3479999999999999</v>
      </c>
      <c r="S75">
        <v>5.4359999999999999</v>
      </c>
      <c r="T75">
        <v>5.3860000000000001</v>
      </c>
      <c r="U75">
        <v>5.3179999999999996</v>
      </c>
      <c r="V75">
        <v>5.242</v>
      </c>
      <c r="W75">
        <v>5.1710000000000003</v>
      </c>
      <c r="X75">
        <v>5.09</v>
      </c>
      <c r="Y75">
        <v>4.9870000000000001</v>
      </c>
      <c r="Z75">
        <v>4.8849999999999998</v>
      </c>
      <c r="AA75">
        <v>4.78</v>
      </c>
      <c r="AB75">
        <v>4.6929999999999996</v>
      </c>
      <c r="AC75">
        <v>4.6180000000000003</v>
      </c>
      <c r="AD75">
        <v>4.3739999999999997</v>
      </c>
      <c r="AE75">
        <v>4.1280000000000001</v>
      </c>
      <c r="AF75">
        <v>3.8820000000000001</v>
      </c>
      <c r="AG75">
        <v>3.6269999999999998</v>
      </c>
      <c r="AH75">
        <v>3.367</v>
      </c>
    </row>
    <row r="76" spans="1:34" x14ac:dyDescent="0.35">
      <c r="A76" t="s">
        <v>210</v>
      </c>
      <c r="C76">
        <v>1.5369999999999999</v>
      </c>
      <c r="D76">
        <v>1.901</v>
      </c>
      <c r="E76">
        <v>2.2120000000000002</v>
      </c>
      <c r="F76">
        <v>2.4820000000000002</v>
      </c>
      <c r="G76">
        <v>2.7029999999999998</v>
      </c>
      <c r="H76">
        <v>2.9420000000000002</v>
      </c>
      <c r="I76">
        <v>3.1520000000000001</v>
      </c>
      <c r="J76">
        <v>3.2320000000000002</v>
      </c>
      <c r="K76">
        <v>3.2669999999999999</v>
      </c>
      <c r="L76">
        <v>3.3210000000000002</v>
      </c>
      <c r="M76">
        <v>3.2450000000000001</v>
      </c>
      <c r="N76">
        <v>3.2530000000000001</v>
      </c>
      <c r="O76">
        <v>3.5680000000000001</v>
      </c>
      <c r="P76">
        <v>3.8029999999999999</v>
      </c>
      <c r="Q76">
        <v>4.0679999999999996</v>
      </c>
      <c r="R76">
        <v>4.4610000000000003</v>
      </c>
      <c r="S76">
        <v>4.665</v>
      </c>
      <c r="T76">
        <v>4.8460000000000001</v>
      </c>
      <c r="U76">
        <v>5.444</v>
      </c>
      <c r="V76">
        <v>5.7590000000000003</v>
      </c>
      <c r="W76">
        <v>5.6779999999999999</v>
      </c>
      <c r="X76">
        <v>5.984</v>
      </c>
      <c r="Y76">
        <v>5.8550000000000004</v>
      </c>
      <c r="Z76">
        <v>5.71</v>
      </c>
      <c r="AA76">
        <v>5.5709999999999997</v>
      </c>
      <c r="AB76">
        <v>5.4180000000000001</v>
      </c>
      <c r="AC76">
        <v>5.2729999999999997</v>
      </c>
      <c r="AD76">
        <v>5.1340000000000003</v>
      </c>
      <c r="AE76">
        <v>5.0140000000000002</v>
      </c>
      <c r="AF76">
        <v>4.9539999999999997</v>
      </c>
      <c r="AG76">
        <v>5.0730000000000004</v>
      </c>
      <c r="AH76">
        <v>4.21</v>
      </c>
    </row>
    <row r="77" spans="1:34" x14ac:dyDescent="0.35">
      <c r="A77" t="s">
        <v>228</v>
      </c>
      <c r="C77">
        <v>2.8069999999999999</v>
      </c>
      <c r="D77">
        <v>2.7789999999999999</v>
      </c>
      <c r="E77">
        <v>3.8079999999999998</v>
      </c>
      <c r="F77">
        <v>4.3479999999999999</v>
      </c>
      <c r="G77">
        <v>5.08</v>
      </c>
      <c r="H77">
        <v>5.2919999999999998</v>
      </c>
      <c r="I77">
        <v>5.7990000000000004</v>
      </c>
      <c r="J77">
        <v>5.2839999999999998</v>
      </c>
      <c r="K77">
        <v>4.9080000000000004</v>
      </c>
      <c r="L77">
        <v>4.7709999999999999</v>
      </c>
      <c r="M77">
        <v>4.1790000000000003</v>
      </c>
      <c r="N77">
        <v>4.1449999999999996</v>
      </c>
      <c r="O77">
        <v>3.9550000000000001</v>
      </c>
      <c r="P77">
        <v>3.7589999999999999</v>
      </c>
      <c r="Q77">
        <v>3.6070000000000002</v>
      </c>
      <c r="R77">
        <v>3.6949999999999998</v>
      </c>
      <c r="S77">
        <v>3.5230000000000001</v>
      </c>
      <c r="T77">
        <v>3.383</v>
      </c>
      <c r="U77">
        <v>3.46</v>
      </c>
      <c r="V77">
        <v>3.3439999999999999</v>
      </c>
      <c r="W77">
        <v>3.22</v>
      </c>
      <c r="X77">
        <v>3.6779999999999999</v>
      </c>
      <c r="Y77">
        <v>3.51</v>
      </c>
      <c r="Z77">
        <v>3.3570000000000002</v>
      </c>
      <c r="AA77">
        <v>3.218</v>
      </c>
      <c r="AB77">
        <v>3.0920000000000001</v>
      </c>
      <c r="AC77">
        <v>2.9780000000000002</v>
      </c>
      <c r="AD77">
        <v>2.8730000000000002</v>
      </c>
      <c r="AE77">
        <v>2.7759999999999998</v>
      </c>
      <c r="AF77">
        <v>2.6880000000000002</v>
      </c>
      <c r="AG77">
        <v>2.6080000000000001</v>
      </c>
      <c r="AH77">
        <v>2.5329999999999999</v>
      </c>
    </row>
    <row r="78" spans="1:34" x14ac:dyDescent="0.35">
      <c r="A78" t="s">
        <v>225</v>
      </c>
      <c r="C78">
        <v>1540.0730000000001</v>
      </c>
      <c r="D78">
        <v>1517.91</v>
      </c>
      <c r="E78">
        <v>1581.171</v>
      </c>
      <c r="F78">
        <v>1752.7619999999999</v>
      </c>
      <c r="G78">
        <v>2036.0940000000001</v>
      </c>
      <c r="H78">
        <v>1991.2249999999999</v>
      </c>
      <c r="I78">
        <v>1964.9949999999999</v>
      </c>
      <c r="J78">
        <v>1843.0650000000001</v>
      </c>
      <c r="K78">
        <v>1756.306</v>
      </c>
      <c r="L78">
        <v>1703.144</v>
      </c>
      <c r="M78">
        <v>1539.1010000000001</v>
      </c>
      <c r="N78">
        <v>1524.9549999999999</v>
      </c>
      <c r="O78">
        <v>1576.855</v>
      </c>
      <c r="P78">
        <v>1519.59</v>
      </c>
      <c r="Q78">
        <v>1473.1790000000001</v>
      </c>
      <c r="R78">
        <v>1463.854</v>
      </c>
      <c r="S78">
        <v>1416.7819999999999</v>
      </c>
      <c r="T78">
        <v>1377.7239999999999</v>
      </c>
      <c r="U78">
        <v>1587.77</v>
      </c>
      <c r="V78">
        <v>1541.4970000000001</v>
      </c>
      <c r="W78">
        <v>1495.547</v>
      </c>
      <c r="X78">
        <v>1557.114</v>
      </c>
      <c r="Y78">
        <v>1505.5340000000001</v>
      </c>
      <c r="Z78">
        <v>1457.962</v>
      </c>
      <c r="AA78">
        <v>1414.1320000000001</v>
      </c>
      <c r="AB78">
        <v>1373.742</v>
      </c>
      <c r="AC78">
        <v>1336.6379999999999</v>
      </c>
      <c r="AD78">
        <v>1302.289</v>
      </c>
      <c r="AE78">
        <v>1270.6310000000001</v>
      </c>
      <c r="AF78">
        <v>1241.45</v>
      </c>
      <c r="AG78">
        <v>1214.549</v>
      </c>
      <c r="AH78">
        <v>1189.086</v>
      </c>
    </row>
    <row r="79" spans="1:34" x14ac:dyDescent="0.35">
      <c r="A79" t="s">
        <v>221</v>
      </c>
      <c r="C79">
        <v>0.81899999999999995</v>
      </c>
      <c r="D79">
        <v>0.82799999999999996</v>
      </c>
      <c r="E79">
        <v>0.84899999999999998</v>
      </c>
      <c r="F79">
        <v>1.145</v>
      </c>
      <c r="G79">
        <v>1.859</v>
      </c>
      <c r="H79">
        <v>1.7629999999999999</v>
      </c>
      <c r="I79">
        <v>2.2999999999999998</v>
      </c>
      <c r="J79">
        <v>2.1960000000000002</v>
      </c>
      <c r="K79">
        <v>2.1320000000000001</v>
      </c>
      <c r="L79">
        <v>2.0510000000000002</v>
      </c>
      <c r="M79">
        <v>1.7350000000000001</v>
      </c>
      <c r="N79">
        <v>1.724</v>
      </c>
      <c r="O79">
        <v>1.712</v>
      </c>
      <c r="P79">
        <v>1.7</v>
      </c>
      <c r="Q79">
        <v>1.6890000000000001</v>
      </c>
      <c r="R79">
        <v>1.677</v>
      </c>
      <c r="S79">
        <v>1.667</v>
      </c>
      <c r="T79">
        <v>1.655</v>
      </c>
      <c r="U79">
        <v>1.64</v>
      </c>
      <c r="V79">
        <v>1.631</v>
      </c>
      <c r="W79">
        <v>1.619</v>
      </c>
      <c r="X79">
        <v>1.611</v>
      </c>
      <c r="Y79">
        <v>1.6</v>
      </c>
      <c r="Z79">
        <v>1.59</v>
      </c>
      <c r="AA79">
        <v>1.58</v>
      </c>
      <c r="AB79">
        <v>1.57</v>
      </c>
      <c r="AC79">
        <v>1.5629999999999999</v>
      </c>
      <c r="AD79">
        <v>1.554</v>
      </c>
      <c r="AE79">
        <v>1.5449999999999999</v>
      </c>
      <c r="AF79">
        <v>1.5369999999999999</v>
      </c>
      <c r="AG79">
        <v>1.53</v>
      </c>
      <c r="AH79">
        <v>1.5209999999999999</v>
      </c>
    </row>
    <row r="80" spans="1:34" x14ac:dyDescent="0.35">
      <c r="A80" t="s">
        <v>219</v>
      </c>
      <c r="C80">
        <v>116.35599999999999</v>
      </c>
      <c r="D80">
        <v>117.212</v>
      </c>
      <c r="E80">
        <v>107.758</v>
      </c>
      <c r="F80">
        <v>111.072</v>
      </c>
      <c r="G80">
        <v>116.896</v>
      </c>
      <c r="H80">
        <v>117.892</v>
      </c>
      <c r="I80">
        <v>118.98699999999999</v>
      </c>
      <c r="J80">
        <v>120.944</v>
      </c>
      <c r="K80">
        <v>134.32</v>
      </c>
      <c r="L80">
        <v>136.31</v>
      </c>
      <c r="M80">
        <v>136.904</v>
      </c>
      <c r="N80">
        <v>138.608</v>
      </c>
      <c r="O80">
        <v>140.36000000000001</v>
      </c>
      <c r="P80">
        <v>141.63200000000001</v>
      </c>
      <c r="Q80">
        <v>142.946</v>
      </c>
      <c r="R80">
        <v>144.149</v>
      </c>
      <c r="S80">
        <v>145.423</v>
      </c>
      <c r="T80">
        <v>146.28100000000001</v>
      </c>
      <c r="U80">
        <v>146.95500000000001</v>
      </c>
      <c r="V80">
        <v>147.69900000000001</v>
      </c>
      <c r="W80">
        <v>148.25899999999999</v>
      </c>
      <c r="X80">
        <v>149.02000000000001</v>
      </c>
      <c r="Y80">
        <v>149.64099999999999</v>
      </c>
      <c r="Z80">
        <v>150.24299999999999</v>
      </c>
      <c r="AA80">
        <v>150.82599999999999</v>
      </c>
      <c r="AB80">
        <v>151.393</v>
      </c>
      <c r="AC80">
        <v>152.017</v>
      </c>
      <c r="AD80">
        <v>152.55500000000001</v>
      </c>
      <c r="AE80">
        <v>153.077</v>
      </c>
      <c r="AF80">
        <v>153.583</v>
      </c>
      <c r="AG80">
        <v>154.072</v>
      </c>
      <c r="AH80">
        <v>154.529</v>
      </c>
    </row>
    <row r="81" spans="1:34" x14ac:dyDescent="0.35">
      <c r="A81" t="s">
        <v>220</v>
      </c>
      <c r="C81">
        <v>629.05799999999999</v>
      </c>
      <c r="D81">
        <v>631.22799999999995</v>
      </c>
      <c r="E81">
        <v>618.68200000000002</v>
      </c>
      <c r="F81">
        <v>729.53099999999995</v>
      </c>
      <c r="G81">
        <v>999.76400000000001</v>
      </c>
      <c r="H81">
        <v>945.98800000000006</v>
      </c>
      <c r="I81">
        <v>899.81700000000001</v>
      </c>
      <c r="J81">
        <v>858.84100000000001</v>
      </c>
      <c r="K81">
        <v>824.94799999999998</v>
      </c>
      <c r="L81">
        <v>796.86</v>
      </c>
      <c r="M81">
        <v>692.452</v>
      </c>
      <c r="N81">
        <v>689.05399999999997</v>
      </c>
      <c r="O81">
        <v>685.49</v>
      </c>
      <c r="P81">
        <v>682.00099999999998</v>
      </c>
      <c r="Q81">
        <v>678.79200000000003</v>
      </c>
      <c r="R81">
        <v>675.60599999999999</v>
      </c>
      <c r="S81">
        <v>672.52599999999995</v>
      </c>
      <c r="T81">
        <v>669.37900000000002</v>
      </c>
      <c r="U81">
        <v>666.226</v>
      </c>
      <c r="V81">
        <v>663.577</v>
      </c>
      <c r="W81">
        <v>660.89400000000001</v>
      </c>
      <c r="X81">
        <v>658.68</v>
      </c>
      <c r="Y81">
        <v>656.23299999999995</v>
      </c>
      <c r="Z81">
        <v>653.98299999999995</v>
      </c>
      <c r="AA81">
        <v>651.91600000000005</v>
      </c>
      <c r="AB81">
        <v>650.02</v>
      </c>
      <c r="AC81">
        <v>648.38499999999999</v>
      </c>
      <c r="AD81">
        <v>646.79600000000005</v>
      </c>
      <c r="AE81">
        <v>645.34500000000003</v>
      </c>
      <c r="AF81">
        <v>644.02099999999996</v>
      </c>
      <c r="AG81">
        <v>642.81500000000005</v>
      </c>
      <c r="AH81">
        <v>641.28200000000004</v>
      </c>
    </row>
    <row r="82" spans="1:34" x14ac:dyDescent="0.35">
      <c r="A82" t="s">
        <v>242</v>
      </c>
      <c r="C82">
        <v>1.988</v>
      </c>
      <c r="D82">
        <v>1.9510000000000001</v>
      </c>
      <c r="E82">
        <v>2.9580000000000002</v>
      </c>
      <c r="F82">
        <v>3.2040000000000002</v>
      </c>
      <c r="G82">
        <v>3.2210000000000001</v>
      </c>
      <c r="H82">
        <v>3.5289999999999999</v>
      </c>
      <c r="I82">
        <v>3.4990000000000001</v>
      </c>
      <c r="J82">
        <v>3.0880000000000001</v>
      </c>
      <c r="K82">
        <v>2.7759999999999998</v>
      </c>
      <c r="L82">
        <v>2.72</v>
      </c>
      <c r="M82">
        <v>2.4449999999999998</v>
      </c>
      <c r="N82">
        <v>2.4209999999999998</v>
      </c>
      <c r="O82">
        <v>2.242</v>
      </c>
      <c r="P82">
        <v>2.06</v>
      </c>
      <c r="Q82">
        <v>1.919</v>
      </c>
      <c r="R82">
        <v>2.0190000000000001</v>
      </c>
      <c r="S82">
        <v>1.857</v>
      </c>
      <c r="T82">
        <v>1.728</v>
      </c>
      <c r="U82">
        <v>1.819</v>
      </c>
      <c r="V82">
        <v>1.712</v>
      </c>
      <c r="W82">
        <v>1.601</v>
      </c>
      <c r="X82">
        <v>2.0659999999999998</v>
      </c>
      <c r="Y82">
        <v>1.91</v>
      </c>
      <c r="Z82">
        <v>1.7669999999999999</v>
      </c>
      <c r="AA82">
        <v>1.6379999999999999</v>
      </c>
      <c r="AB82">
        <v>1.522</v>
      </c>
      <c r="AC82">
        <v>1.415</v>
      </c>
      <c r="AD82">
        <v>1.319</v>
      </c>
      <c r="AE82">
        <v>1.2310000000000001</v>
      </c>
      <c r="AF82">
        <v>1.151</v>
      </c>
      <c r="AG82">
        <v>1.0780000000000001</v>
      </c>
      <c r="AH82">
        <v>1.012</v>
      </c>
    </row>
    <row r="83" spans="1:34" x14ac:dyDescent="0.35">
      <c r="A83" t="s">
        <v>240</v>
      </c>
      <c r="C83">
        <v>187.94200000000001</v>
      </c>
      <c r="D83">
        <v>185.18</v>
      </c>
      <c r="E83">
        <v>173.881</v>
      </c>
      <c r="F83">
        <v>210.89400000000001</v>
      </c>
      <c r="G83">
        <v>205.94300000000001</v>
      </c>
      <c r="H83">
        <v>204.739</v>
      </c>
      <c r="I83">
        <v>250.642</v>
      </c>
      <c r="J83">
        <v>238.37799999999999</v>
      </c>
      <c r="K83">
        <v>226.98699999999999</v>
      </c>
      <c r="L83">
        <v>216.727</v>
      </c>
      <c r="M83">
        <v>206.749</v>
      </c>
      <c r="N83">
        <v>199.46</v>
      </c>
      <c r="O83">
        <v>282.892</v>
      </c>
      <c r="P83">
        <v>261.79500000000002</v>
      </c>
      <c r="Q83">
        <v>242.91399999999999</v>
      </c>
      <c r="R83">
        <v>225.989</v>
      </c>
      <c r="S83">
        <v>210.78100000000001</v>
      </c>
      <c r="T83">
        <v>197.16300000000001</v>
      </c>
      <c r="U83">
        <v>378.70299999999997</v>
      </c>
      <c r="V83">
        <v>356.44799999999998</v>
      </c>
      <c r="W83">
        <v>335.245</v>
      </c>
      <c r="X83">
        <v>315.94499999999999</v>
      </c>
      <c r="Y83">
        <v>296.779</v>
      </c>
      <c r="Z83">
        <v>278.64100000000002</v>
      </c>
      <c r="AA83">
        <v>261.51100000000002</v>
      </c>
      <c r="AB83">
        <v>245.363</v>
      </c>
      <c r="AC83">
        <v>230.155</v>
      </c>
      <c r="AD83">
        <v>215.87</v>
      </c>
      <c r="AE83">
        <v>202.46700000000001</v>
      </c>
      <c r="AF83">
        <v>189.90600000000001</v>
      </c>
      <c r="AG83">
        <v>178.14699999999999</v>
      </c>
      <c r="AH83">
        <v>167.25700000000001</v>
      </c>
    </row>
    <row r="84" spans="1:34" x14ac:dyDescent="0.35">
      <c r="A84" t="s">
        <v>241</v>
      </c>
      <c r="C84">
        <v>606.71699999999998</v>
      </c>
      <c r="D84">
        <v>584.29</v>
      </c>
      <c r="E84">
        <v>680.851</v>
      </c>
      <c r="F84">
        <v>701.26499999999999</v>
      </c>
      <c r="G84">
        <v>713.49099999999999</v>
      </c>
      <c r="H84">
        <v>722.60699999999997</v>
      </c>
      <c r="I84">
        <v>695.54899999999998</v>
      </c>
      <c r="J84">
        <v>624.90099999999995</v>
      </c>
      <c r="K84">
        <v>570.05100000000004</v>
      </c>
      <c r="L84">
        <v>553.24599999999998</v>
      </c>
      <c r="M84">
        <v>502.99599999999998</v>
      </c>
      <c r="N84">
        <v>497.83300000000003</v>
      </c>
      <c r="O84">
        <v>468.11200000000002</v>
      </c>
      <c r="P84">
        <v>434.16199999999998</v>
      </c>
      <c r="Q84">
        <v>408.52699999999999</v>
      </c>
      <c r="R84">
        <v>418.11099999999999</v>
      </c>
      <c r="S84">
        <v>388.05099999999999</v>
      </c>
      <c r="T84">
        <v>364.90199999999999</v>
      </c>
      <c r="U84">
        <v>395.88499999999999</v>
      </c>
      <c r="V84">
        <v>373.774</v>
      </c>
      <c r="W84">
        <v>351.149</v>
      </c>
      <c r="X84">
        <v>433.47</v>
      </c>
      <c r="Y84">
        <v>402.88099999999997</v>
      </c>
      <c r="Z84">
        <v>375.09399999999999</v>
      </c>
      <c r="AA84">
        <v>349.87799999999999</v>
      </c>
      <c r="AB84">
        <v>326.96600000000001</v>
      </c>
      <c r="AC84">
        <v>306.08100000000002</v>
      </c>
      <c r="AD84">
        <v>287.06700000000001</v>
      </c>
      <c r="AE84">
        <v>269.74200000000002</v>
      </c>
      <c r="AF84">
        <v>253.941</v>
      </c>
      <c r="AG84">
        <v>239.51400000000001</v>
      </c>
      <c r="AH84">
        <v>226.018</v>
      </c>
    </row>
    <row r="85" spans="1:34" x14ac:dyDescent="0.35">
      <c r="A85" t="s">
        <v>226</v>
      </c>
      <c r="C85">
        <v>304.298</v>
      </c>
      <c r="D85">
        <v>302.392</v>
      </c>
      <c r="E85">
        <v>281.63799999999998</v>
      </c>
      <c r="F85">
        <v>321.96499999999997</v>
      </c>
      <c r="G85">
        <v>322.839</v>
      </c>
      <c r="H85">
        <v>322.63099999999997</v>
      </c>
      <c r="I85">
        <v>369.62799999999999</v>
      </c>
      <c r="J85">
        <v>359.322</v>
      </c>
      <c r="K85">
        <v>361.30700000000002</v>
      </c>
      <c r="L85">
        <v>353.03699999999998</v>
      </c>
      <c r="M85">
        <v>343.65300000000002</v>
      </c>
      <c r="N85">
        <v>338.06799999999998</v>
      </c>
      <c r="O85">
        <v>423.25200000000001</v>
      </c>
      <c r="P85">
        <v>403.42700000000002</v>
      </c>
      <c r="Q85">
        <v>385.86</v>
      </c>
      <c r="R85">
        <v>370.137</v>
      </c>
      <c r="S85">
        <v>356.20400000000001</v>
      </c>
      <c r="T85">
        <v>343.44400000000002</v>
      </c>
      <c r="U85">
        <v>525.65800000000002</v>
      </c>
      <c r="V85">
        <v>504.14699999999999</v>
      </c>
      <c r="W85">
        <v>483.50299999999999</v>
      </c>
      <c r="X85">
        <v>464.96499999999997</v>
      </c>
      <c r="Y85">
        <v>446.42</v>
      </c>
      <c r="Z85">
        <v>428.88400000000001</v>
      </c>
      <c r="AA85">
        <v>412.33800000000002</v>
      </c>
      <c r="AB85">
        <v>396.75599999999997</v>
      </c>
      <c r="AC85">
        <v>382.17200000000003</v>
      </c>
      <c r="AD85">
        <v>368.42500000000001</v>
      </c>
      <c r="AE85">
        <v>355.54399999999998</v>
      </c>
      <c r="AF85">
        <v>343.488</v>
      </c>
      <c r="AG85">
        <v>332.21899999999999</v>
      </c>
      <c r="AH85">
        <v>321.786</v>
      </c>
    </row>
    <row r="86" spans="1:34" x14ac:dyDescent="0.35">
      <c r="A86" t="s">
        <v>227</v>
      </c>
      <c r="C86">
        <v>1235.7750000000001</v>
      </c>
      <c r="D86">
        <v>1215.518</v>
      </c>
      <c r="E86">
        <v>1299.5329999999999</v>
      </c>
      <c r="F86">
        <v>1430.796</v>
      </c>
      <c r="G86">
        <v>1713.2550000000001</v>
      </c>
      <c r="H86">
        <v>1668.5940000000001</v>
      </c>
      <c r="I86">
        <v>1595.367</v>
      </c>
      <c r="J86">
        <v>1483.742</v>
      </c>
      <c r="K86">
        <v>1394.998</v>
      </c>
      <c r="L86">
        <v>1350.106</v>
      </c>
      <c r="M86">
        <v>1195.4480000000001</v>
      </c>
      <c r="N86">
        <v>1186.8869999999999</v>
      </c>
      <c r="O86">
        <v>1153.6030000000001</v>
      </c>
      <c r="P86">
        <v>1116.162</v>
      </c>
      <c r="Q86">
        <v>1087.319</v>
      </c>
      <c r="R86">
        <v>1093.7159999999999</v>
      </c>
      <c r="S86">
        <v>1060.577</v>
      </c>
      <c r="T86">
        <v>1034.2809999999999</v>
      </c>
      <c r="U86">
        <v>1062.1110000000001</v>
      </c>
      <c r="V86">
        <v>1037.3510000000001</v>
      </c>
      <c r="W86">
        <v>1012.043</v>
      </c>
      <c r="X86">
        <v>1092.1489999999999</v>
      </c>
      <c r="Y86">
        <v>1059.114</v>
      </c>
      <c r="Z86">
        <v>1029.077</v>
      </c>
      <c r="AA86">
        <v>1001.794</v>
      </c>
      <c r="AB86">
        <v>976.98599999999999</v>
      </c>
      <c r="AC86">
        <v>954.46600000000001</v>
      </c>
      <c r="AD86">
        <v>933.86400000000003</v>
      </c>
      <c r="AE86">
        <v>915.08699999999999</v>
      </c>
      <c r="AF86">
        <v>897.96199999999999</v>
      </c>
      <c r="AG86">
        <v>882.32899999999995</v>
      </c>
      <c r="AH86">
        <v>867.3</v>
      </c>
    </row>
    <row r="87" spans="1:34" x14ac:dyDescent="0.35">
      <c r="A87" t="s">
        <v>196</v>
      </c>
      <c r="C87">
        <v>0.35899999999999999</v>
      </c>
      <c r="D87">
        <v>0.35699999999999998</v>
      </c>
      <c r="E87">
        <v>0.35099999999999998</v>
      </c>
      <c r="F87">
        <v>0.34899999999999998</v>
      </c>
      <c r="G87">
        <v>0.34499999999999997</v>
      </c>
      <c r="H87">
        <v>0.34200000000000003</v>
      </c>
      <c r="I87">
        <v>0.33500000000000002</v>
      </c>
      <c r="J87">
        <v>0.32900000000000001</v>
      </c>
      <c r="K87">
        <v>0.32400000000000001</v>
      </c>
      <c r="L87">
        <v>0.31900000000000001</v>
      </c>
      <c r="M87">
        <v>0.317</v>
      </c>
      <c r="N87">
        <v>0.314</v>
      </c>
      <c r="O87">
        <v>0.316</v>
      </c>
      <c r="P87">
        <v>0.316</v>
      </c>
      <c r="Q87">
        <v>0.316</v>
      </c>
      <c r="R87">
        <v>0.316</v>
      </c>
      <c r="S87">
        <v>0.317</v>
      </c>
      <c r="T87">
        <v>0.31900000000000001</v>
      </c>
      <c r="U87">
        <v>0.32</v>
      </c>
      <c r="V87">
        <v>0.32100000000000001</v>
      </c>
      <c r="W87">
        <v>0.32400000000000001</v>
      </c>
      <c r="X87">
        <v>0.32600000000000001</v>
      </c>
      <c r="Y87">
        <v>0.32900000000000001</v>
      </c>
      <c r="Z87">
        <v>0.33300000000000002</v>
      </c>
      <c r="AA87">
        <v>0.33600000000000002</v>
      </c>
      <c r="AB87">
        <v>0.34</v>
      </c>
      <c r="AC87">
        <v>0.34399999999999997</v>
      </c>
      <c r="AD87">
        <v>0.34899999999999998</v>
      </c>
      <c r="AE87">
        <v>0.35399999999999998</v>
      </c>
      <c r="AF87">
        <v>0.35899999999999999</v>
      </c>
      <c r="AG87">
        <v>0.36399999999999999</v>
      </c>
      <c r="AH87">
        <v>0.37</v>
      </c>
    </row>
    <row r="88" spans="1:34" x14ac:dyDescent="0.35">
      <c r="A88" t="s">
        <v>91</v>
      </c>
      <c r="C88">
        <v>769.35500000000002</v>
      </c>
      <c r="D88">
        <v>733.78899999999999</v>
      </c>
      <c r="E88">
        <v>950.56899999999996</v>
      </c>
      <c r="F88">
        <v>1181.4269999999999</v>
      </c>
      <c r="G88">
        <v>1189.92</v>
      </c>
      <c r="H88">
        <v>1285.653</v>
      </c>
      <c r="I88">
        <v>1512.5329999999999</v>
      </c>
      <c r="J88">
        <v>1381.69</v>
      </c>
      <c r="K88">
        <v>1296.2760000000001</v>
      </c>
      <c r="L88">
        <v>1277.3219999999999</v>
      </c>
      <c r="M88">
        <v>1086.364</v>
      </c>
      <c r="N88">
        <v>1088.9369999999999</v>
      </c>
      <c r="O88">
        <v>1131.6389999999999</v>
      </c>
      <c r="P88">
        <v>1065.229</v>
      </c>
      <c r="Q88">
        <v>1021.783</v>
      </c>
      <c r="R88">
        <v>1037.931</v>
      </c>
      <c r="S88">
        <v>956.202</v>
      </c>
      <c r="T88">
        <v>901.03099999999995</v>
      </c>
      <c r="U88">
        <v>1092.423</v>
      </c>
      <c r="V88">
        <v>1119.2360000000001</v>
      </c>
      <c r="W88">
        <v>877.03499999999997</v>
      </c>
      <c r="X88">
        <v>739.16899999999998</v>
      </c>
      <c r="Y88">
        <v>694.97299999999996</v>
      </c>
      <c r="Z88">
        <v>657.44899999999996</v>
      </c>
      <c r="AA88">
        <v>626.529</v>
      </c>
      <c r="AB88">
        <v>602.42999999999995</v>
      </c>
      <c r="AC88">
        <v>585.89300000000003</v>
      </c>
      <c r="AD88">
        <v>578.63900000000001</v>
      </c>
      <c r="AE88">
        <v>584.63800000000003</v>
      </c>
      <c r="AF88">
        <v>613.21600000000001</v>
      </c>
      <c r="AG88">
        <v>700.44799999999998</v>
      </c>
      <c r="AH88">
        <v>556.80700000000002</v>
      </c>
    </row>
    <row r="89" spans="1:34" x14ac:dyDescent="0.35">
      <c r="A89" t="s">
        <v>232</v>
      </c>
      <c r="C89">
        <v>2.198</v>
      </c>
      <c r="D89">
        <v>2.173</v>
      </c>
    </row>
    <row r="90" spans="1:34" x14ac:dyDescent="0.35">
      <c r="A90" t="s">
        <v>229</v>
      </c>
      <c r="C90">
        <v>1430.539</v>
      </c>
      <c r="D90">
        <v>1406.8119999999999</v>
      </c>
    </row>
    <row r="91" spans="1:34" x14ac:dyDescent="0.35">
      <c r="A91" t="s">
        <v>224</v>
      </c>
      <c r="C91">
        <v>1.1559999999999999</v>
      </c>
      <c r="D91">
        <v>1.157</v>
      </c>
    </row>
    <row r="92" spans="1:34" x14ac:dyDescent="0.35">
      <c r="A92" t="s">
        <v>222</v>
      </c>
      <c r="C92">
        <v>116.35599999999999</v>
      </c>
      <c r="D92">
        <v>117.212</v>
      </c>
    </row>
    <row r="93" spans="1:34" x14ac:dyDescent="0.35">
      <c r="A93" t="s">
        <v>223</v>
      </c>
      <c r="C93">
        <v>629.05799999999999</v>
      </c>
      <c r="D93">
        <v>631.22799999999995</v>
      </c>
    </row>
    <row r="94" spans="1:34" x14ac:dyDescent="0.35">
      <c r="A94" t="s">
        <v>245</v>
      </c>
      <c r="C94">
        <v>1.042</v>
      </c>
      <c r="D94">
        <v>1.0169999999999999</v>
      </c>
    </row>
    <row r="95" spans="1:34" x14ac:dyDescent="0.35">
      <c r="A95" t="s">
        <v>243</v>
      </c>
      <c r="C95">
        <v>156.881</v>
      </c>
      <c r="D95">
        <v>153.58600000000001</v>
      </c>
    </row>
    <row r="96" spans="1:34" x14ac:dyDescent="0.35">
      <c r="A96" t="s">
        <v>244</v>
      </c>
      <c r="C96">
        <v>528.24400000000003</v>
      </c>
      <c r="D96">
        <v>504.786</v>
      </c>
    </row>
    <row r="97" spans="1:34" x14ac:dyDescent="0.35">
      <c r="A97" t="s">
        <v>230</v>
      </c>
      <c r="C97">
        <v>273.23700000000002</v>
      </c>
      <c r="D97">
        <v>270.79700000000003</v>
      </c>
    </row>
    <row r="98" spans="1:34" x14ac:dyDescent="0.35">
      <c r="A98" t="s">
        <v>231</v>
      </c>
      <c r="C98">
        <v>1157.3019999999999</v>
      </c>
      <c r="D98">
        <v>1136.0139999999999</v>
      </c>
    </row>
    <row r="99" spans="1:34" x14ac:dyDescent="0.35">
      <c r="A99" t="s">
        <v>6</v>
      </c>
      <c r="B99">
        <v>124.488</v>
      </c>
      <c r="C99">
        <v>121.11799999999999</v>
      </c>
      <c r="D99">
        <v>118.11</v>
      </c>
      <c r="E99">
        <v>113.598</v>
      </c>
      <c r="F99">
        <v>108.20099999999999</v>
      </c>
      <c r="G99">
        <v>103.43600000000001</v>
      </c>
      <c r="H99">
        <v>98.992000000000004</v>
      </c>
      <c r="I99">
        <v>93.87</v>
      </c>
      <c r="J99">
        <v>89.665999999999997</v>
      </c>
      <c r="K99">
        <v>85.897999999999996</v>
      </c>
      <c r="L99">
        <v>82.418000000000006</v>
      </c>
      <c r="M99">
        <v>79.533000000000001</v>
      </c>
      <c r="N99">
        <v>76.712999999999994</v>
      </c>
      <c r="O99">
        <v>74.981999999999999</v>
      </c>
      <c r="P99">
        <v>72.721000000000004</v>
      </c>
      <c r="Q99">
        <v>70.582999999999998</v>
      </c>
      <c r="R99">
        <v>68.462000000000003</v>
      </c>
      <c r="S99">
        <v>66.492000000000004</v>
      </c>
      <c r="T99">
        <v>64.649000000000001</v>
      </c>
      <c r="U99">
        <v>62.71</v>
      </c>
      <c r="V99">
        <v>60.802999999999997</v>
      </c>
      <c r="W99">
        <v>59.192999999999998</v>
      </c>
      <c r="X99">
        <v>57.747</v>
      </c>
      <c r="Y99">
        <v>56.405999999999999</v>
      </c>
      <c r="Z99">
        <v>55.161000000000001</v>
      </c>
      <c r="AA99">
        <v>54</v>
      </c>
      <c r="AB99">
        <v>52.912999999999997</v>
      </c>
      <c r="AC99">
        <v>51.889000000000003</v>
      </c>
      <c r="AD99">
        <v>50.927999999999997</v>
      </c>
      <c r="AE99">
        <v>50.009</v>
      </c>
      <c r="AF99">
        <v>49.113999999999997</v>
      </c>
      <c r="AG99">
        <v>48.209000000000003</v>
      </c>
      <c r="AH99">
        <v>47.497999999999998</v>
      </c>
    </row>
    <row r="100" spans="1:34" x14ac:dyDescent="0.35">
      <c r="A100" t="s">
        <v>5</v>
      </c>
      <c r="B100">
        <v>294.56799999999998</v>
      </c>
      <c r="C100">
        <v>290.49</v>
      </c>
      <c r="D100">
        <v>287.06799999999998</v>
      </c>
      <c r="E100">
        <v>279.48399999999998</v>
      </c>
      <c r="F100">
        <v>269.17899999999997</v>
      </c>
      <c r="G100">
        <v>259.928</v>
      </c>
      <c r="H100">
        <v>251.02699999999999</v>
      </c>
      <c r="I100">
        <v>239.97800000000001</v>
      </c>
      <c r="J100">
        <v>230.881</v>
      </c>
      <c r="K100">
        <v>222.56700000000001</v>
      </c>
      <c r="L100">
        <v>214.69900000000001</v>
      </c>
      <c r="M100">
        <v>208.11699999999999</v>
      </c>
      <c r="N100">
        <v>201.47</v>
      </c>
      <c r="O100">
        <v>197.636</v>
      </c>
      <c r="P100">
        <v>192.36099999999999</v>
      </c>
      <c r="Q100">
        <v>187.36500000000001</v>
      </c>
      <c r="R100">
        <v>182.364</v>
      </c>
      <c r="S100">
        <v>177.72300000000001</v>
      </c>
      <c r="T100">
        <v>173.387</v>
      </c>
      <c r="U100">
        <v>168.755</v>
      </c>
      <c r="V100">
        <v>164.17500000000001</v>
      </c>
      <c r="W100">
        <v>160.36000000000001</v>
      </c>
      <c r="X100">
        <v>156.96</v>
      </c>
      <c r="Y100">
        <v>153.767</v>
      </c>
      <c r="Z100">
        <v>150.75899999999999</v>
      </c>
      <c r="AA100">
        <v>147.91200000000001</v>
      </c>
      <c r="AB100">
        <v>145.20400000000001</v>
      </c>
      <c r="AC100">
        <v>142.61000000000001</v>
      </c>
      <c r="AD100">
        <v>140.13399999999999</v>
      </c>
      <c r="AE100">
        <v>137.72</v>
      </c>
      <c r="AF100">
        <v>135.32599999999999</v>
      </c>
      <c r="AG100">
        <v>132.85599999999999</v>
      </c>
      <c r="AH100">
        <v>130.881</v>
      </c>
    </row>
    <row r="101" spans="1:34" x14ac:dyDescent="0.35">
      <c r="A101" t="s">
        <v>17</v>
      </c>
      <c r="B101">
        <v>7.4999999999999997E-2</v>
      </c>
      <c r="C101">
        <v>0.28100000000000003</v>
      </c>
      <c r="D101">
        <v>0.48699999999999999</v>
      </c>
      <c r="E101">
        <v>0.67900000000000005</v>
      </c>
      <c r="F101">
        <v>0.86299999999999999</v>
      </c>
      <c r="G101">
        <v>1.044</v>
      </c>
      <c r="H101">
        <v>1.218</v>
      </c>
      <c r="I101">
        <v>1.395</v>
      </c>
      <c r="J101">
        <v>1.5649999999999999</v>
      </c>
      <c r="K101">
        <v>1.728</v>
      </c>
      <c r="L101">
        <v>1.881</v>
      </c>
      <c r="M101">
        <v>2.0110000000000001</v>
      </c>
      <c r="N101">
        <v>2.1349999999999998</v>
      </c>
      <c r="O101">
        <v>2.2629999999999999</v>
      </c>
      <c r="P101">
        <v>2.391</v>
      </c>
      <c r="Q101">
        <v>2.52</v>
      </c>
      <c r="R101">
        <v>2.649</v>
      </c>
      <c r="S101">
        <v>2.7789999999999999</v>
      </c>
      <c r="T101">
        <v>2.9079999999999999</v>
      </c>
      <c r="U101">
        <v>3.0390000000000001</v>
      </c>
      <c r="V101">
        <v>3.1720000000000002</v>
      </c>
      <c r="W101">
        <v>3.302</v>
      </c>
      <c r="X101">
        <v>3.4380000000000002</v>
      </c>
      <c r="Y101">
        <v>3.5680000000000001</v>
      </c>
      <c r="Z101">
        <v>3.6920000000000002</v>
      </c>
      <c r="AA101">
        <v>3.81</v>
      </c>
      <c r="AB101">
        <v>3.9220000000000002</v>
      </c>
      <c r="AC101">
        <v>4.0279999999999996</v>
      </c>
      <c r="AD101">
        <v>4.1289999999999996</v>
      </c>
      <c r="AE101">
        <v>4.226</v>
      </c>
      <c r="AF101">
        <v>4.319</v>
      </c>
      <c r="AG101">
        <v>4.4139999999999997</v>
      </c>
      <c r="AH101">
        <v>4.5010000000000003</v>
      </c>
    </row>
    <row r="102" spans="1:34" x14ac:dyDescent="0.35">
      <c r="A102" t="s">
        <v>18</v>
      </c>
      <c r="B102">
        <v>6.7320000000000002</v>
      </c>
      <c r="C102">
        <v>7.9089999999999998</v>
      </c>
      <c r="D102">
        <v>9.1199999999999992</v>
      </c>
      <c r="E102">
        <v>10.353999999999999</v>
      </c>
      <c r="F102">
        <v>11.583</v>
      </c>
      <c r="G102">
        <v>12.943</v>
      </c>
      <c r="H102">
        <v>14.385</v>
      </c>
      <c r="I102">
        <v>15.913</v>
      </c>
      <c r="J102">
        <v>17.353000000000002</v>
      </c>
      <c r="K102">
        <v>18.684999999999999</v>
      </c>
      <c r="L102">
        <v>19.951000000000001</v>
      </c>
      <c r="M102">
        <v>21.122</v>
      </c>
      <c r="N102">
        <v>22.305</v>
      </c>
      <c r="O102">
        <v>23.713000000000001</v>
      </c>
      <c r="P102">
        <v>24.89</v>
      </c>
      <c r="Q102">
        <v>26.074999999999999</v>
      </c>
      <c r="R102">
        <v>27.334</v>
      </c>
      <c r="S102">
        <v>28.582999999999998</v>
      </c>
      <c r="T102">
        <v>29.815000000000001</v>
      </c>
      <c r="U102">
        <v>31.172000000000001</v>
      </c>
      <c r="V102">
        <v>32.628</v>
      </c>
      <c r="W102">
        <v>33.936</v>
      </c>
      <c r="X102">
        <v>35.134999999999998</v>
      </c>
      <c r="Y102">
        <v>36.302</v>
      </c>
      <c r="Z102">
        <v>37.445999999999998</v>
      </c>
      <c r="AA102">
        <v>38.570999999999998</v>
      </c>
      <c r="AB102">
        <v>39.688000000000002</v>
      </c>
      <c r="AC102">
        <v>40.805999999999997</v>
      </c>
      <c r="AD102">
        <v>41.951999999999998</v>
      </c>
      <c r="AE102">
        <v>43.137999999999998</v>
      </c>
      <c r="AF102">
        <v>44.405999999999999</v>
      </c>
      <c r="AG102">
        <v>45.874000000000002</v>
      </c>
      <c r="AH102">
        <v>46.965000000000003</v>
      </c>
    </row>
    <row r="103" spans="1:34" x14ac:dyDescent="0.35">
      <c r="A103" t="s">
        <v>19</v>
      </c>
      <c r="B103">
        <v>35.802999999999997</v>
      </c>
      <c r="C103">
        <v>37.677999999999997</v>
      </c>
      <c r="D103">
        <v>39.497</v>
      </c>
      <c r="E103">
        <v>41.113</v>
      </c>
      <c r="F103">
        <v>42.552</v>
      </c>
      <c r="G103">
        <v>44.027999999999999</v>
      </c>
      <c r="H103">
        <v>45.347999999999999</v>
      </c>
      <c r="I103">
        <v>46.32</v>
      </c>
      <c r="J103">
        <v>47.326999999999998</v>
      </c>
      <c r="K103">
        <v>48.249000000000002</v>
      </c>
      <c r="L103">
        <v>49.212000000000003</v>
      </c>
      <c r="M103">
        <v>50.079000000000001</v>
      </c>
      <c r="N103">
        <v>50.776000000000003</v>
      </c>
      <c r="O103">
        <v>51.918999999999997</v>
      </c>
      <c r="P103">
        <v>52.594000000000001</v>
      </c>
      <c r="Q103">
        <v>53.168999999999997</v>
      </c>
      <c r="R103">
        <v>53.866</v>
      </c>
      <c r="S103">
        <v>54.401000000000003</v>
      </c>
      <c r="T103">
        <v>54.786999999999999</v>
      </c>
      <c r="U103">
        <v>55.488</v>
      </c>
      <c r="V103">
        <v>55.915999999999997</v>
      </c>
      <c r="W103">
        <v>55.808</v>
      </c>
      <c r="X103">
        <v>55.854999999999997</v>
      </c>
      <c r="Y103">
        <v>55.725999999999999</v>
      </c>
      <c r="Z103">
        <v>55.433</v>
      </c>
      <c r="AA103">
        <v>54.984999999999999</v>
      </c>
      <c r="AB103">
        <v>54.384999999999998</v>
      </c>
      <c r="AC103">
        <v>53.625999999999998</v>
      </c>
      <c r="AD103">
        <v>52.704999999999998</v>
      </c>
      <c r="AE103">
        <v>51.585000000000001</v>
      </c>
      <c r="AF103">
        <v>50.201000000000001</v>
      </c>
      <c r="AG103">
        <v>48.353999999999999</v>
      </c>
      <c r="AH103">
        <v>47.079000000000001</v>
      </c>
    </row>
    <row r="104" spans="1:34" x14ac:dyDescent="0.35">
      <c r="A104" t="s">
        <v>20</v>
      </c>
      <c r="B104">
        <v>93.22</v>
      </c>
      <c r="C104">
        <v>93.11</v>
      </c>
      <c r="D104">
        <v>93.063999999999993</v>
      </c>
      <c r="E104">
        <v>92.031000000000006</v>
      </c>
      <c r="F104">
        <v>90.248000000000005</v>
      </c>
      <c r="G104">
        <v>88.331999999999994</v>
      </c>
      <c r="H104">
        <v>86.441999999999993</v>
      </c>
      <c r="I104">
        <v>83.704999999999998</v>
      </c>
      <c r="J104">
        <v>81.179000000000002</v>
      </c>
      <c r="K104">
        <v>78.650000000000006</v>
      </c>
      <c r="L104">
        <v>76.227999999999994</v>
      </c>
      <c r="M104">
        <v>74.087999999999994</v>
      </c>
      <c r="N104">
        <v>71.831999999999994</v>
      </c>
      <c r="O104">
        <v>71.031999999999996</v>
      </c>
      <c r="P104">
        <v>69.417000000000002</v>
      </c>
      <c r="Q104">
        <v>67.56</v>
      </c>
      <c r="R104">
        <v>64.906999999999996</v>
      </c>
      <c r="S104">
        <v>61.956000000000003</v>
      </c>
      <c r="T104">
        <v>59.031999999999996</v>
      </c>
      <c r="U104">
        <v>54.969000000000001</v>
      </c>
      <c r="V104">
        <v>50.795999999999999</v>
      </c>
      <c r="W104">
        <v>47.783000000000001</v>
      </c>
      <c r="X104">
        <v>44.89</v>
      </c>
      <c r="Y104">
        <v>42.198999999999998</v>
      </c>
      <c r="Z104">
        <v>39.700000000000003</v>
      </c>
      <c r="AA104">
        <v>37.378</v>
      </c>
      <c r="AB104">
        <v>35.220999999999997</v>
      </c>
      <c r="AC104">
        <v>33.216000000000001</v>
      </c>
      <c r="AD104">
        <v>31.356999999999999</v>
      </c>
      <c r="AE104">
        <v>29.628</v>
      </c>
      <c r="AF104">
        <v>28.018999999999998</v>
      </c>
      <c r="AG104">
        <v>26.521000000000001</v>
      </c>
      <c r="AH104">
        <v>24.678999999999998</v>
      </c>
    </row>
    <row r="105" spans="1:34" x14ac:dyDescent="0.35">
      <c r="A105" t="s">
        <v>15</v>
      </c>
      <c r="B105">
        <v>36.228000000000002</v>
      </c>
      <c r="C105">
        <v>35.023000000000003</v>
      </c>
      <c r="D105">
        <v>33.936</v>
      </c>
      <c r="E105">
        <v>32.804000000000002</v>
      </c>
      <c r="F105">
        <v>31.596</v>
      </c>
      <c r="G105">
        <v>30.446999999999999</v>
      </c>
      <c r="H105">
        <v>29.274999999999999</v>
      </c>
      <c r="I105">
        <v>27.97</v>
      </c>
      <c r="J105">
        <v>26.756</v>
      </c>
      <c r="K105">
        <v>25.577000000000002</v>
      </c>
      <c r="L105">
        <v>24.398</v>
      </c>
      <c r="M105">
        <v>23.33</v>
      </c>
      <c r="N105">
        <v>22.289000000000001</v>
      </c>
      <c r="O105">
        <v>21.292999999999999</v>
      </c>
      <c r="P105">
        <v>20.349</v>
      </c>
      <c r="Q105">
        <v>19.448</v>
      </c>
      <c r="R105">
        <v>18.541</v>
      </c>
      <c r="S105">
        <v>17.695</v>
      </c>
      <c r="T105">
        <v>16.902000000000001</v>
      </c>
      <c r="U105">
        <v>16.103999999999999</v>
      </c>
      <c r="V105">
        <v>15.35</v>
      </c>
      <c r="W105">
        <v>14.661</v>
      </c>
      <c r="X105">
        <v>13.973000000000001</v>
      </c>
      <c r="Y105">
        <v>13.327999999999999</v>
      </c>
      <c r="Z105">
        <v>12.722</v>
      </c>
      <c r="AA105">
        <v>12.153</v>
      </c>
      <c r="AB105">
        <v>11.619</v>
      </c>
      <c r="AC105">
        <v>11.115</v>
      </c>
      <c r="AD105">
        <v>10.64</v>
      </c>
      <c r="AE105">
        <v>10.193</v>
      </c>
      <c r="AF105">
        <v>9.77</v>
      </c>
      <c r="AG105">
        <v>9.3710000000000004</v>
      </c>
      <c r="AH105">
        <v>9.109</v>
      </c>
    </row>
    <row r="106" spans="1:34" x14ac:dyDescent="0.35">
      <c r="A106" t="s">
        <v>356</v>
      </c>
      <c r="B106">
        <v>10.568</v>
      </c>
      <c r="C106">
        <v>13.821999999999999</v>
      </c>
      <c r="D106">
        <v>16.904</v>
      </c>
      <c r="E106">
        <v>19.666</v>
      </c>
      <c r="F106">
        <v>22.207999999999998</v>
      </c>
      <c r="G106">
        <v>24.884</v>
      </c>
      <c r="H106">
        <v>27.265000000000001</v>
      </c>
      <c r="I106">
        <v>29.332000000000001</v>
      </c>
      <c r="J106">
        <v>31.1</v>
      </c>
      <c r="K106">
        <v>32.607999999999997</v>
      </c>
      <c r="L106">
        <v>33.856999999999999</v>
      </c>
      <c r="M106">
        <v>34.792000000000002</v>
      </c>
      <c r="N106">
        <v>35.545999999999999</v>
      </c>
      <c r="O106">
        <v>36.037999999999997</v>
      </c>
      <c r="P106">
        <v>36.378</v>
      </c>
      <c r="Q106">
        <v>36.569000000000003</v>
      </c>
      <c r="R106">
        <v>36.57</v>
      </c>
      <c r="S106">
        <v>36.409999999999997</v>
      </c>
      <c r="T106">
        <v>36.137999999999998</v>
      </c>
      <c r="U106">
        <v>35.433999999999997</v>
      </c>
      <c r="V106">
        <v>34.493000000000002</v>
      </c>
      <c r="W106">
        <v>33.848999999999997</v>
      </c>
      <c r="X106">
        <v>33.610999999999997</v>
      </c>
      <c r="Y106">
        <v>33.313000000000002</v>
      </c>
      <c r="Z106">
        <v>32.962000000000003</v>
      </c>
      <c r="AA106">
        <v>32.563000000000002</v>
      </c>
      <c r="AB106">
        <v>32.116</v>
      </c>
      <c r="AC106">
        <v>31.620999999999999</v>
      </c>
      <c r="AD106">
        <v>31.071000000000002</v>
      </c>
      <c r="AE106">
        <v>30.463000000000001</v>
      </c>
      <c r="AF106">
        <v>29.78</v>
      </c>
      <c r="AG106">
        <v>28.969000000000001</v>
      </c>
      <c r="AH106">
        <v>28.356000000000002</v>
      </c>
    </row>
    <row r="107" spans="1:34" x14ac:dyDescent="0.35">
      <c r="A107" t="s">
        <v>21</v>
      </c>
      <c r="B107">
        <v>92.555000000000007</v>
      </c>
      <c r="C107">
        <v>89.262</v>
      </c>
      <c r="D107">
        <v>86.2</v>
      </c>
      <c r="E107">
        <v>81.852999999999994</v>
      </c>
      <c r="F107">
        <v>76.775999999999996</v>
      </c>
      <c r="G107">
        <v>71.478999999999999</v>
      </c>
      <c r="H107">
        <v>66.543000000000006</v>
      </c>
      <c r="I107">
        <v>61.003</v>
      </c>
      <c r="J107">
        <v>56.061999999999998</v>
      </c>
      <c r="K107">
        <v>51.462000000000003</v>
      </c>
      <c r="L107">
        <v>46.982999999999997</v>
      </c>
      <c r="M107">
        <v>42.914999999999999</v>
      </c>
      <c r="N107">
        <v>38.878</v>
      </c>
      <c r="O107">
        <v>34.823</v>
      </c>
      <c r="P107">
        <v>30.678000000000001</v>
      </c>
      <c r="Q107">
        <v>26.934999999999999</v>
      </c>
      <c r="R107">
        <v>23.596</v>
      </c>
      <c r="S107">
        <v>20.934999999999999</v>
      </c>
      <c r="T107">
        <v>18.600999999999999</v>
      </c>
      <c r="U107">
        <v>16.561</v>
      </c>
      <c r="V107">
        <v>14.768000000000001</v>
      </c>
      <c r="W107">
        <v>13.192</v>
      </c>
      <c r="X107">
        <v>11.801</v>
      </c>
      <c r="Y107">
        <v>10.571999999999999</v>
      </c>
      <c r="Z107">
        <v>9.484</v>
      </c>
      <c r="AA107">
        <v>8.5190000000000001</v>
      </c>
      <c r="AB107">
        <v>7.6609999999999996</v>
      </c>
      <c r="AC107">
        <v>6.8970000000000002</v>
      </c>
      <c r="AD107">
        <v>6.218</v>
      </c>
      <c r="AE107">
        <v>5.6109999999999998</v>
      </c>
      <c r="AF107">
        <v>5.069</v>
      </c>
      <c r="AG107">
        <v>4.5830000000000002</v>
      </c>
      <c r="AH107">
        <v>4.5579999999999998</v>
      </c>
    </row>
    <row r="108" spans="1:34" x14ac:dyDescent="0.35">
      <c r="A108" t="s">
        <v>9</v>
      </c>
      <c r="B108">
        <v>41.018000000000001</v>
      </c>
      <c r="C108">
        <v>40.817999999999998</v>
      </c>
      <c r="D108">
        <v>40.719000000000001</v>
      </c>
      <c r="E108">
        <v>40.512</v>
      </c>
      <c r="F108">
        <v>40.57</v>
      </c>
      <c r="G108">
        <v>41.582999999999998</v>
      </c>
      <c r="H108">
        <v>42.287999999999997</v>
      </c>
      <c r="I108">
        <v>43.834000000000003</v>
      </c>
      <c r="J108">
        <v>45.133000000000003</v>
      </c>
      <c r="K108">
        <v>46.189</v>
      </c>
      <c r="L108">
        <v>46.976999999999997</v>
      </c>
      <c r="M108">
        <v>47.344999999999999</v>
      </c>
      <c r="N108">
        <v>47.603000000000002</v>
      </c>
      <c r="O108">
        <v>47.835000000000001</v>
      </c>
      <c r="P108">
        <v>48.018000000000001</v>
      </c>
      <c r="Q108">
        <v>48.146000000000001</v>
      </c>
      <c r="R108">
        <v>48.177</v>
      </c>
      <c r="S108">
        <v>48.182000000000002</v>
      </c>
      <c r="T108">
        <v>48.158000000000001</v>
      </c>
      <c r="U108">
        <v>48.034999999999997</v>
      </c>
      <c r="V108">
        <v>47.88</v>
      </c>
      <c r="W108">
        <v>47.731000000000002</v>
      </c>
      <c r="X108">
        <v>47.438000000000002</v>
      </c>
      <c r="Y108">
        <v>47.134999999999998</v>
      </c>
      <c r="Z108">
        <v>46.822000000000003</v>
      </c>
      <c r="AA108">
        <v>46.503</v>
      </c>
      <c r="AB108">
        <v>46.176000000000002</v>
      </c>
      <c r="AC108">
        <v>45.843000000000004</v>
      </c>
      <c r="AD108">
        <v>45.500999999999998</v>
      </c>
      <c r="AE108">
        <v>45.151000000000003</v>
      </c>
      <c r="AF108">
        <v>44.786000000000001</v>
      </c>
      <c r="AG108">
        <v>44.393000000000001</v>
      </c>
      <c r="AH108">
        <v>44.091999999999999</v>
      </c>
    </row>
    <row r="109" spans="1:34" x14ac:dyDescent="0.35">
      <c r="A109" t="s">
        <v>55</v>
      </c>
      <c r="C109">
        <v>0.379</v>
      </c>
      <c r="D109">
        <v>0.27800000000000002</v>
      </c>
      <c r="E109">
        <v>0.35799999999999998</v>
      </c>
      <c r="F109">
        <v>6.5000000000000002E-2</v>
      </c>
      <c r="G109">
        <v>-0.91500000000000004</v>
      </c>
      <c r="H109">
        <v>-0.63500000000000001</v>
      </c>
      <c r="I109">
        <v>-1.502</v>
      </c>
      <c r="J109">
        <v>-1.2809999999999999</v>
      </c>
      <c r="K109">
        <v>-1.0640000000000001</v>
      </c>
      <c r="L109">
        <v>-0.82299999999999995</v>
      </c>
      <c r="M109">
        <v>-0.42899999999999999</v>
      </c>
      <c r="N109">
        <v>-0.34399999999999997</v>
      </c>
      <c r="O109">
        <v>-0.317</v>
      </c>
      <c r="P109">
        <v>-0.27200000000000002</v>
      </c>
      <c r="Q109">
        <v>-0.224</v>
      </c>
      <c r="R109">
        <v>-0.13200000000000001</v>
      </c>
      <c r="S109">
        <v>-0.11</v>
      </c>
      <c r="T109">
        <v>-8.2000000000000003E-2</v>
      </c>
      <c r="U109">
        <v>1.6E-2</v>
      </c>
      <c r="V109">
        <v>4.7E-2</v>
      </c>
      <c r="W109">
        <v>4.1000000000000002E-2</v>
      </c>
      <c r="X109">
        <v>0.185</v>
      </c>
      <c r="Y109">
        <v>0.189</v>
      </c>
      <c r="Z109">
        <v>0.192</v>
      </c>
      <c r="AA109">
        <v>0.19400000000000001</v>
      </c>
      <c r="AB109">
        <v>0.19600000000000001</v>
      </c>
      <c r="AC109">
        <v>0.19900000000000001</v>
      </c>
      <c r="AD109">
        <v>0.20300000000000001</v>
      </c>
      <c r="AE109">
        <v>0.20899999999999999</v>
      </c>
      <c r="AF109">
        <v>0.22</v>
      </c>
      <c r="AG109">
        <v>0.245</v>
      </c>
      <c r="AH109">
        <v>0.223</v>
      </c>
    </row>
    <row r="110" spans="1:34" x14ac:dyDescent="0.35">
      <c r="A110" t="s">
        <v>16</v>
      </c>
      <c r="B110">
        <v>294.56799999999998</v>
      </c>
      <c r="C110">
        <v>289.29599999999999</v>
      </c>
      <c r="D110">
        <v>284.68099999999998</v>
      </c>
      <c r="E110">
        <v>275.99799999999999</v>
      </c>
      <c r="F110">
        <v>264.69799999999998</v>
      </c>
      <c r="G110">
        <v>254.506</v>
      </c>
      <c r="H110">
        <v>244.738</v>
      </c>
      <c r="I110">
        <v>232.892</v>
      </c>
      <c r="J110">
        <v>223.05500000000001</v>
      </c>
      <c r="K110">
        <v>214.06899999999999</v>
      </c>
      <c r="L110">
        <v>205.59399999999999</v>
      </c>
      <c r="M110">
        <v>198.46899999999999</v>
      </c>
      <c r="N110">
        <v>191.352</v>
      </c>
      <c r="O110">
        <v>186.916</v>
      </c>
      <c r="P110">
        <v>181.13399999999999</v>
      </c>
      <c r="Q110">
        <v>175.63800000000001</v>
      </c>
      <c r="R110">
        <v>170.14099999999999</v>
      </c>
      <c r="S110">
        <v>165.00899999999999</v>
      </c>
      <c r="T110">
        <v>160.185</v>
      </c>
      <c r="U110">
        <v>155.06899999999999</v>
      </c>
      <c r="V110">
        <v>150.00899999999999</v>
      </c>
      <c r="W110">
        <v>145.71899999999999</v>
      </c>
      <c r="X110">
        <v>141.84899999999999</v>
      </c>
      <c r="Y110">
        <v>138.21799999999999</v>
      </c>
      <c r="Z110">
        <v>134.80600000000001</v>
      </c>
      <c r="AA110">
        <v>131.58799999999999</v>
      </c>
      <c r="AB110">
        <v>128.54300000000001</v>
      </c>
      <c r="AC110">
        <v>125.64400000000001</v>
      </c>
      <c r="AD110">
        <v>122.88500000000001</v>
      </c>
      <c r="AE110">
        <v>120.21899999999999</v>
      </c>
      <c r="AF110">
        <v>117.60599999999999</v>
      </c>
      <c r="AG110">
        <v>114.94799999999999</v>
      </c>
      <c r="AH110">
        <v>112.81399999999999</v>
      </c>
    </row>
    <row r="111" spans="1:34" x14ac:dyDescent="0.35">
      <c r="A111" t="s">
        <v>22</v>
      </c>
      <c r="B111">
        <v>41.698</v>
      </c>
      <c r="C111">
        <v>40.621000000000002</v>
      </c>
      <c r="D111">
        <v>39.429000000000002</v>
      </c>
      <c r="E111">
        <v>37.017000000000003</v>
      </c>
      <c r="F111">
        <v>33.957999999999998</v>
      </c>
      <c r="G111">
        <v>31.353999999999999</v>
      </c>
      <c r="H111">
        <v>28.585000000000001</v>
      </c>
      <c r="I111">
        <v>24.86</v>
      </c>
      <c r="J111">
        <v>21.76</v>
      </c>
      <c r="K111">
        <v>19</v>
      </c>
      <c r="L111">
        <v>16.308</v>
      </c>
      <c r="M111">
        <v>14.288</v>
      </c>
      <c r="N111">
        <v>12.382999999999999</v>
      </c>
      <c r="O111">
        <v>11.045999999999999</v>
      </c>
      <c r="P111">
        <v>9.8230000000000004</v>
      </c>
      <c r="Q111">
        <v>8.7650000000000006</v>
      </c>
      <c r="R111">
        <v>7.8570000000000002</v>
      </c>
      <c r="S111">
        <v>7.0720000000000001</v>
      </c>
      <c r="T111">
        <v>6.3810000000000002</v>
      </c>
      <c r="U111">
        <v>5.7779999999999996</v>
      </c>
      <c r="V111">
        <v>5.2439999999999998</v>
      </c>
      <c r="W111">
        <v>4.7720000000000002</v>
      </c>
      <c r="X111">
        <v>4.351</v>
      </c>
      <c r="Y111">
        <v>3.9740000000000002</v>
      </c>
      <c r="Z111">
        <v>3.6349999999999998</v>
      </c>
      <c r="AA111">
        <v>3.33</v>
      </c>
      <c r="AB111">
        <v>3.0539999999999998</v>
      </c>
      <c r="AC111">
        <v>2.8029999999999999</v>
      </c>
      <c r="AD111">
        <v>2.5739999999999998</v>
      </c>
      <c r="AE111">
        <v>2.3650000000000002</v>
      </c>
      <c r="AF111">
        <v>2.1739999999999999</v>
      </c>
      <c r="AG111">
        <v>1.998</v>
      </c>
      <c r="AH111">
        <v>1.988</v>
      </c>
    </row>
    <row r="112" spans="1:34" x14ac:dyDescent="0.35">
      <c r="A112" t="s">
        <v>23</v>
      </c>
      <c r="B112">
        <v>24.484999999999999</v>
      </c>
      <c r="C112">
        <v>21.628</v>
      </c>
      <c r="D112">
        <v>19.271000000000001</v>
      </c>
      <c r="E112">
        <v>16.437000000000001</v>
      </c>
      <c r="F112">
        <v>13.2</v>
      </c>
      <c r="G112">
        <v>10.747999999999999</v>
      </c>
      <c r="H112">
        <v>8.5069999999999997</v>
      </c>
      <c r="I112">
        <v>6.782</v>
      </c>
      <c r="J112">
        <v>5.6340000000000003</v>
      </c>
      <c r="K112">
        <v>4.7930000000000001</v>
      </c>
      <c r="L112">
        <v>4.1369999999999996</v>
      </c>
      <c r="M112">
        <v>3.6150000000000002</v>
      </c>
      <c r="N112">
        <v>3.161</v>
      </c>
      <c r="O112">
        <v>2.84</v>
      </c>
      <c r="P112">
        <v>2.5670000000000002</v>
      </c>
      <c r="Q112">
        <v>2.3410000000000002</v>
      </c>
      <c r="R112">
        <v>2.1539999999999999</v>
      </c>
      <c r="S112">
        <v>1.9970000000000001</v>
      </c>
      <c r="T112">
        <v>1.863</v>
      </c>
      <c r="U112">
        <v>1.7490000000000001</v>
      </c>
      <c r="V112">
        <v>1.65</v>
      </c>
      <c r="W112">
        <v>1.5649999999999999</v>
      </c>
      <c r="X112">
        <v>1.4910000000000001</v>
      </c>
      <c r="Y112">
        <v>1.4259999999999999</v>
      </c>
      <c r="Z112">
        <v>1.3680000000000001</v>
      </c>
      <c r="AA112">
        <v>1.3180000000000001</v>
      </c>
      <c r="AB112">
        <v>1.2729999999999999</v>
      </c>
      <c r="AC112">
        <v>1.234</v>
      </c>
      <c r="AD112">
        <v>1.1990000000000001</v>
      </c>
      <c r="AE112">
        <v>1.167</v>
      </c>
      <c r="AF112">
        <v>1.139</v>
      </c>
      <c r="AG112">
        <v>1.1140000000000001</v>
      </c>
      <c r="AH112">
        <v>1.111</v>
      </c>
    </row>
    <row r="113" spans="1:34" x14ac:dyDescent="0.35">
      <c r="A113" t="s">
        <v>14</v>
      </c>
      <c r="B113">
        <v>4.79</v>
      </c>
      <c r="C113">
        <v>5.7949999999999999</v>
      </c>
      <c r="D113">
        <v>6.7830000000000004</v>
      </c>
      <c r="E113">
        <v>7.7080000000000002</v>
      </c>
      <c r="F113">
        <v>8.9749999999999996</v>
      </c>
      <c r="G113">
        <v>11.135999999999999</v>
      </c>
      <c r="H113">
        <v>13.013999999999999</v>
      </c>
      <c r="I113">
        <v>15.864000000000001</v>
      </c>
      <c r="J113">
        <v>18.376999999999999</v>
      </c>
      <c r="K113">
        <v>20.611000000000001</v>
      </c>
      <c r="L113">
        <v>22.577999999999999</v>
      </c>
      <c r="M113">
        <v>24.015000000000001</v>
      </c>
      <c r="N113">
        <v>25.314</v>
      </c>
      <c r="O113">
        <v>26.542000000000002</v>
      </c>
      <c r="P113">
        <v>27.669</v>
      </c>
      <c r="Q113">
        <v>28.698</v>
      </c>
      <c r="R113">
        <v>29.635999999999999</v>
      </c>
      <c r="S113">
        <v>30.486999999999998</v>
      </c>
      <c r="T113">
        <v>31.256</v>
      </c>
      <c r="U113">
        <v>31.931000000000001</v>
      </c>
      <c r="V113">
        <v>32.530999999999999</v>
      </c>
      <c r="W113">
        <v>33.070999999999998</v>
      </c>
      <c r="X113">
        <v>33.465000000000003</v>
      </c>
      <c r="Y113">
        <v>33.807000000000002</v>
      </c>
      <c r="Z113">
        <v>34.1</v>
      </c>
      <c r="AA113">
        <v>34.35</v>
      </c>
      <c r="AB113">
        <v>34.558</v>
      </c>
      <c r="AC113">
        <v>34.728000000000002</v>
      </c>
      <c r="AD113">
        <v>34.860999999999997</v>
      </c>
      <c r="AE113">
        <v>34.957999999999998</v>
      </c>
      <c r="AF113">
        <v>35.015000000000001</v>
      </c>
      <c r="AG113">
        <v>35.021999999999998</v>
      </c>
      <c r="AH113">
        <v>34.982999999999997</v>
      </c>
    </row>
    <row r="114" spans="1:34" x14ac:dyDescent="0.35">
      <c r="A114" t="s">
        <v>10</v>
      </c>
      <c r="B114">
        <v>10.568</v>
      </c>
      <c r="C114">
        <v>13.821999999999999</v>
      </c>
      <c r="D114">
        <v>16.904</v>
      </c>
      <c r="E114">
        <v>19.666</v>
      </c>
      <c r="F114">
        <v>22.207999999999998</v>
      </c>
      <c r="G114">
        <v>24.884</v>
      </c>
      <c r="H114">
        <v>27.265000000000001</v>
      </c>
      <c r="I114">
        <v>29.332000000000001</v>
      </c>
      <c r="J114">
        <v>31.1</v>
      </c>
      <c r="K114">
        <v>32.607999999999997</v>
      </c>
      <c r="L114">
        <v>33.856999999999999</v>
      </c>
      <c r="M114">
        <v>34.792000000000002</v>
      </c>
      <c r="N114">
        <v>35.545999999999999</v>
      </c>
      <c r="O114">
        <v>36.037999999999997</v>
      </c>
      <c r="P114">
        <v>36.378</v>
      </c>
      <c r="Q114">
        <v>36.569000000000003</v>
      </c>
      <c r="R114">
        <v>36.57</v>
      </c>
      <c r="S114">
        <v>36.409999999999997</v>
      </c>
      <c r="T114">
        <v>36.137999999999998</v>
      </c>
      <c r="U114">
        <v>35.433999999999997</v>
      </c>
      <c r="V114">
        <v>34.493000000000002</v>
      </c>
      <c r="W114">
        <v>33.848999999999997</v>
      </c>
      <c r="X114">
        <v>33.610999999999997</v>
      </c>
      <c r="Y114">
        <v>33.313000000000002</v>
      </c>
      <c r="Z114">
        <v>32.962000000000003</v>
      </c>
      <c r="AA114">
        <v>32.563000000000002</v>
      </c>
      <c r="AB114">
        <v>32.116</v>
      </c>
      <c r="AC114">
        <v>31.620999999999999</v>
      </c>
      <c r="AD114">
        <v>31.071000000000002</v>
      </c>
      <c r="AE114">
        <v>30.463000000000001</v>
      </c>
      <c r="AF114">
        <v>29.78</v>
      </c>
      <c r="AG114">
        <v>28.969000000000001</v>
      </c>
      <c r="AH114">
        <v>28.356000000000002</v>
      </c>
    </row>
    <row r="115" spans="1:34" x14ac:dyDescent="0.35">
      <c r="A115" t="s">
        <v>56</v>
      </c>
      <c r="C115">
        <v>-3.2759999999999998</v>
      </c>
      <c r="D115">
        <v>-3.1110000000000002</v>
      </c>
      <c r="E115">
        <v>-2.7989999999999999</v>
      </c>
      <c r="F115">
        <v>-2.5880000000000001</v>
      </c>
      <c r="G115">
        <v>-2.7320000000000002</v>
      </c>
      <c r="H115">
        <v>-2.4489999999999998</v>
      </c>
      <c r="I115">
        <v>-2.1480000000000001</v>
      </c>
      <c r="J115">
        <v>-1.8640000000000001</v>
      </c>
      <c r="K115">
        <v>-1.619</v>
      </c>
      <c r="L115">
        <v>-1.375</v>
      </c>
      <c r="M115">
        <v>-1.075</v>
      </c>
      <c r="N115">
        <v>-0.90900000000000003</v>
      </c>
      <c r="O115">
        <v>-0.65100000000000002</v>
      </c>
      <c r="P115">
        <v>-0.501</v>
      </c>
      <c r="Q115">
        <v>-0.35099999999999998</v>
      </c>
      <c r="R115">
        <v>-0.161</v>
      </c>
      <c r="S115">
        <v>-5.0000000000000001E-3</v>
      </c>
      <c r="T115">
        <v>0.1</v>
      </c>
      <c r="U115">
        <v>0.52600000000000002</v>
      </c>
      <c r="V115">
        <v>0.75700000000000001</v>
      </c>
      <c r="W115">
        <v>0.45500000000000002</v>
      </c>
      <c r="X115">
        <v>4.3999999999999997E-2</v>
      </c>
      <c r="Y115">
        <v>0.1</v>
      </c>
      <c r="Z115">
        <v>0.14799999999999999</v>
      </c>
      <c r="AA115">
        <v>0.19400000000000001</v>
      </c>
      <c r="AB115">
        <v>0.23799999999999999</v>
      </c>
      <c r="AC115">
        <v>0.28299999999999997</v>
      </c>
      <c r="AD115">
        <v>0.33700000000000002</v>
      </c>
      <c r="AE115">
        <v>0.39300000000000002</v>
      </c>
      <c r="AF115">
        <v>0.46700000000000003</v>
      </c>
      <c r="AG115">
        <v>0.59499999999999997</v>
      </c>
      <c r="AH115">
        <v>0.4</v>
      </c>
    </row>
    <row r="116" spans="1:34" x14ac:dyDescent="0.35">
      <c r="A116" t="s">
        <v>11</v>
      </c>
      <c r="B116">
        <v>129</v>
      </c>
      <c r="C116">
        <v>124.964</v>
      </c>
      <c r="D116">
        <v>121.419</v>
      </c>
      <c r="E116">
        <v>116.846</v>
      </c>
      <c r="F116">
        <v>113.05500000000001</v>
      </c>
      <c r="G116">
        <v>110.30500000000001</v>
      </c>
      <c r="H116">
        <v>107.042</v>
      </c>
      <c r="I116">
        <v>99.116</v>
      </c>
      <c r="J116">
        <v>91.784000000000006</v>
      </c>
      <c r="K116">
        <v>84.947999999999993</v>
      </c>
      <c r="L116">
        <v>78.573999999999998</v>
      </c>
      <c r="M116">
        <v>72.754000000000005</v>
      </c>
      <c r="N116">
        <v>67.17</v>
      </c>
      <c r="O116">
        <v>64.055000000000007</v>
      </c>
      <c r="P116">
        <v>59.912999999999997</v>
      </c>
      <c r="Q116">
        <v>56.128</v>
      </c>
      <c r="R116">
        <v>52.591000000000001</v>
      </c>
      <c r="S116">
        <v>49.441000000000003</v>
      </c>
      <c r="T116">
        <v>46.627000000000002</v>
      </c>
      <c r="U116">
        <v>43.991</v>
      </c>
      <c r="V116">
        <v>41.582000000000001</v>
      </c>
      <c r="W116">
        <v>39.5</v>
      </c>
      <c r="X116">
        <v>37.616</v>
      </c>
      <c r="Y116">
        <v>35.920999999999999</v>
      </c>
      <c r="Z116">
        <v>34.386000000000003</v>
      </c>
      <c r="AA116">
        <v>32.991999999999997</v>
      </c>
      <c r="AB116">
        <v>31.724</v>
      </c>
      <c r="AC116">
        <v>30.562999999999999</v>
      </c>
      <c r="AD116">
        <v>29.533999999999999</v>
      </c>
      <c r="AE116">
        <v>28.585000000000001</v>
      </c>
      <c r="AF116">
        <v>27.702000000000002</v>
      </c>
      <c r="AG116">
        <v>26.867999999999999</v>
      </c>
      <c r="AH116">
        <v>26.134</v>
      </c>
    </row>
    <row r="117" spans="1:34" x14ac:dyDescent="0.35">
      <c r="A117" t="s">
        <v>57</v>
      </c>
      <c r="C117">
        <v>4.4349999999999996</v>
      </c>
      <c r="D117">
        <v>3.9460000000000002</v>
      </c>
      <c r="E117">
        <v>4.9180000000000001</v>
      </c>
      <c r="F117">
        <v>4.0880000000000001</v>
      </c>
      <c r="G117">
        <v>2.9940000000000002</v>
      </c>
      <c r="H117">
        <v>3.4489999999999998</v>
      </c>
      <c r="I117">
        <v>8.0570000000000004</v>
      </c>
      <c r="J117">
        <v>7.423</v>
      </c>
      <c r="K117">
        <v>6.89</v>
      </c>
      <c r="L117">
        <v>6.3929999999999998</v>
      </c>
      <c r="M117">
        <v>5.8070000000000004</v>
      </c>
      <c r="N117">
        <v>5.5339999999999998</v>
      </c>
      <c r="O117">
        <v>3.2149999999999999</v>
      </c>
      <c r="P117">
        <v>4.1630000000000003</v>
      </c>
      <c r="Q117">
        <v>3.82</v>
      </c>
      <c r="R117">
        <v>3.585</v>
      </c>
      <c r="S117">
        <v>3.214</v>
      </c>
      <c r="T117">
        <v>2.8959999999999999</v>
      </c>
      <c r="U117">
        <v>2.7309999999999999</v>
      </c>
      <c r="V117">
        <v>2.5179999999999998</v>
      </c>
      <c r="W117">
        <v>2.202</v>
      </c>
      <c r="X117">
        <v>2.016</v>
      </c>
      <c r="Y117">
        <v>1.821</v>
      </c>
      <c r="Z117">
        <v>1.6519999999999999</v>
      </c>
      <c r="AA117">
        <v>1.502</v>
      </c>
      <c r="AB117">
        <v>1.3680000000000001</v>
      </c>
      <c r="AC117">
        <v>1.2490000000000001</v>
      </c>
      <c r="AD117">
        <v>1.1160000000000001</v>
      </c>
      <c r="AE117">
        <v>1.0249999999999999</v>
      </c>
      <c r="AF117">
        <v>0.94599999999999995</v>
      </c>
      <c r="AG117">
        <v>0.88500000000000001</v>
      </c>
      <c r="AH117">
        <v>0.77700000000000002</v>
      </c>
    </row>
    <row r="118" spans="1:34" x14ac:dyDescent="0.35">
      <c r="A118" t="s">
        <v>46</v>
      </c>
      <c r="C118">
        <v>1.194</v>
      </c>
      <c r="D118">
        <v>2.387</v>
      </c>
      <c r="E118">
        <v>3.4860000000000002</v>
      </c>
      <c r="F118">
        <v>4.4800000000000004</v>
      </c>
      <c r="G118">
        <v>5.4219999999999997</v>
      </c>
      <c r="H118">
        <v>6.29</v>
      </c>
      <c r="I118">
        <v>7.0860000000000003</v>
      </c>
      <c r="J118">
        <v>7.8250000000000002</v>
      </c>
      <c r="K118">
        <v>8.4979999999999993</v>
      </c>
      <c r="L118">
        <v>9.1050000000000004</v>
      </c>
      <c r="M118">
        <v>9.6479999999999997</v>
      </c>
      <c r="N118">
        <v>10.117000000000001</v>
      </c>
      <c r="O118">
        <v>10.721</v>
      </c>
      <c r="P118">
        <v>11.226000000000001</v>
      </c>
      <c r="Q118">
        <v>11.727</v>
      </c>
      <c r="R118">
        <v>12.223000000000001</v>
      </c>
      <c r="S118">
        <v>12.714</v>
      </c>
      <c r="T118">
        <v>13.202</v>
      </c>
      <c r="U118">
        <v>13.686</v>
      </c>
      <c r="V118">
        <v>14.166</v>
      </c>
      <c r="W118">
        <v>14.641</v>
      </c>
      <c r="X118">
        <v>15.111000000000001</v>
      </c>
      <c r="Y118">
        <v>15.548999999999999</v>
      </c>
      <c r="Z118">
        <v>15.952999999999999</v>
      </c>
      <c r="AA118">
        <v>16.324000000000002</v>
      </c>
      <c r="AB118">
        <v>16.661000000000001</v>
      </c>
      <c r="AC118">
        <v>16.966999999999999</v>
      </c>
      <c r="AD118">
        <v>17.248999999999999</v>
      </c>
      <c r="AE118">
        <v>17.501000000000001</v>
      </c>
      <c r="AF118">
        <v>17.72</v>
      </c>
      <c r="AG118">
        <v>17.908999999999999</v>
      </c>
      <c r="AH118">
        <v>18.065999999999999</v>
      </c>
    </row>
    <row r="119" spans="1:34" x14ac:dyDescent="0.35">
      <c r="A119" t="s">
        <v>12</v>
      </c>
      <c r="B119">
        <v>40</v>
      </c>
      <c r="C119">
        <v>37.94</v>
      </c>
      <c r="D119">
        <v>36.101999999999997</v>
      </c>
      <c r="E119">
        <v>33.487000000000002</v>
      </c>
      <c r="F119">
        <v>29.923999999999999</v>
      </c>
      <c r="G119">
        <v>23.721</v>
      </c>
      <c r="H119">
        <v>18.798999999999999</v>
      </c>
      <c r="I119">
        <v>14.958</v>
      </c>
      <c r="J119">
        <v>12.204000000000001</v>
      </c>
      <c r="K119">
        <v>10.06</v>
      </c>
      <c r="L119">
        <v>8.3670000000000009</v>
      </c>
      <c r="M119">
        <v>7.76</v>
      </c>
      <c r="N119">
        <v>7.1779999999999999</v>
      </c>
      <c r="O119">
        <v>6.9089999999999998</v>
      </c>
      <c r="P119">
        <v>6.4720000000000004</v>
      </c>
      <c r="Q119">
        <v>6.077</v>
      </c>
      <c r="R119">
        <v>5.7069999999999999</v>
      </c>
      <c r="S119">
        <v>5.375</v>
      </c>
      <c r="T119">
        <v>5.0629999999999997</v>
      </c>
      <c r="U119">
        <v>4.7759999999999998</v>
      </c>
      <c r="V119">
        <v>4.516</v>
      </c>
      <c r="W119">
        <v>4.2830000000000004</v>
      </c>
      <c r="X119">
        <v>4.0620000000000003</v>
      </c>
      <c r="Y119">
        <v>3.8570000000000002</v>
      </c>
      <c r="Z119">
        <v>3.6709999999999998</v>
      </c>
      <c r="AA119">
        <v>3.5030000000000001</v>
      </c>
      <c r="AB119">
        <v>3.351</v>
      </c>
      <c r="AC119">
        <v>3.2130000000000001</v>
      </c>
      <c r="AD119">
        <v>3.081</v>
      </c>
      <c r="AE119">
        <v>2.9609999999999999</v>
      </c>
      <c r="AF119">
        <v>2.851</v>
      </c>
      <c r="AG119">
        <v>2.7509999999999999</v>
      </c>
      <c r="AH119">
        <v>2.657</v>
      </c>
    </row>
    <row r="120" spans="1:34" x14ac:dyDescent="0.35">
      <c r="A120" t="s">
        <v>58</v>
      </c>
      <c r="C120">
        <v>1.9430000000000001</v>
      </c>
      <c r="D120">
        <v>1.7250000000000001</v>
      </c>
      <c r="E120">
        <v>2.5019999999999998</v>
      </c>
      <c r="F120">
        <v>3.4529999999999998</v>
      </c>
      <c r="G120">
        <v>6.1</v>
      </c>
      <c r="H120">
        <v>4.8369999999999997</v>
      </c>
      <c r="I120">
        <v>3.774</v>
      </c>
      <c r="J120">
        <v>2.7</v>
      </c>
      <c r="K120">
        <v>2.1</v>
      </c>
      <c r="L120">
        <v>1.6559999999999999</v>
      </c>
      <c r="M120">
        <v>0.57799999999999996</v>
      </c>
      <c r="N120">
        <v>0.55400000000000005</v>
      </c>
      <c r="O120">
        <v>0.24399999999999999</v>
      </c>
      <c r="P120">
        <v>0.41299999999999998</v>
      </c>
      <c r="Q120">
        <v>0.374</v>
      </c>
      <c r="R120">
        <v>0.34899999999999998</v>
      </c>
      <c r="S120">
        <v>0.313</v>
      </c>
      <c r="T120">
        <v>0.29499999999999998</v>
      </c>
      <c r="U120">
        <v>0.27100000000000002</v>
      </c>
      <c r="V120">
        <v>0.247</v>
      </c>
      <c r="W120">
        <v>0.22</v>
      </c>
      <c r="X120">
        <v>0.21099999999999999</v>
      </c>
      <c r="Y120">
        <v>0.19500000000000001</v>
      </c>
      <c r="Z120">
        <v>0.17699999999999999</v>
      </c>
      <c r="AA120">
        <v>0.16</v>
      </c>
      <c r="AB120">
        <v>0.14599999999999999</v>
      </c>
      <c r="AC120">
        <v>0.13300000000000001</v>
      </c>
      <c r="AD120">
        <v>0.126</v>
      </c>
      <c r="AE120">
        <v>0.11600000000000001</v>
      </c>
      <c r="AF120">
        <v>0.106</v>
      </c>
      <c r="AG120">
        <v>9.8000000000000004E-2</v>
      </c>
      <c r="AH120">
        <v>8.8999999999999996E-2</v>
      </c>
    </row>
    <row r="121" spans="1:34" x14ac:dyDescent="0.35">
      <c r="A121" t="s">
        <v>54</v>
      </c>
      <c r="C121">
        <v>4.5380000000000003</v>
      </c>
      <c r="D121">
        <v>3.8769999999999998</v>
      </c>
      <c r="E121">
        <v>7.9050000000000002</v>
      </c>
      <c r="F121">
        <v>10.493</v>
      </c>
      <c r="G121">
        <v>9.3689999999999998</v>
      </c>
      <c r="H121">
        <v>8.923</v>
      </c>
      <c r="I121">
        <v>10.98</v>
      </c>
      <c r="J121">
        <v>8.9540000000000006</v>
      </c>
      <c r="K121">
        <v>8.0809999999999995</v>
      </c>
      <c r="L121">
        <v>7.5460000000000003</v>
      </c>
      <c r="M121">
        <v>6.1740000000000004</v>
      </c>
      <c r="N121">
        <v>6.1449999999999996</v>
      </c>
      <c r="O121">
        <v>3.496</v>
      </c>
      <c r="P121">
        <v>4.8479999999999999</v>
      </c>
      <c r="Q121">
        <v>4.5780000000000003</v>
      </c>
      <c r="R121">
        <v>4.59</v>
      </c>
      <c r="S121">
        <v>4.2430000000000003</v>
      </c>
      <c r="T121">
        <v>3.9540000000000002</v>
      </c>
      <c r="U121">
        <v>4.2640000000000002</v>
      </c>
      <c r="V121">
        <v>4.2270000000000003</v>
      </c>
      <c r="W121">
        <v>3.4729999999999999</v>
      </c>
      <c r="X121">
        <v>3.07</v>
      </c>
      <c r="Y121">
        <v>2.8479999999999999</v>
      </c>
      <c r="Z121">
        <v>2.6459999999999999</v>
      </c>
      <c r="AA121">
        <v>2.4670000000000001</v>
      </c>
      <c r="AB121">
        <v>2.3119999999999998</v>
      </c>
      <c r="AC121">
        <v>2.181</v>
      </c>
      <c r="AD121">
        <v>2.0579999999999998</v>
      </c>
      <c r="AE121">
        <v>1.98</v>
      </c>
      <c r="AF121">
        <v>1.944</v>
      </c>
      <c r="AG121">
        <v>2.0049999999999999</v>
      </c>
      <c r="AH121">
        <v>1.631</v>
      </c>
    </row>
    <row r="122" spans="1:34" x14ac:dyDescent="0.35">
      <c r="A122" t="s">
        <v>360</v>
      </c>
      <c r="C122">
        <v>1.1200000000000001</v>
      </c>
      <c r="D122">
        <v>1.089</v>
      </c>
      <c r="E122">
        <v>1.139</v>
      </c>
      <c r="F122">
        <v>1.7310000000000001</v>
      </c>
      <c r="G122">
        <v>3.11</v>
      </c>
      <c r="H122">
        <v>2.7040000000000002</v>
      </c>
      <c r="I122">
        <v>4.7130000000000001</v>
      </c>
      <c r="J122">
        <v>4.1500000000000004</v>
      </c>
      <c r="K122">
        <v>3.7069999999999999</v>
      </c>
      <c r="L122">
        <v>3.278</v>
      </c>
      <c r="M122">
        <v>2.4209999999999998</v>
      </c>
      <c r="N122">
        <v>2.2090000000000001</v>
      </c>
      <c r="O122">
        <v>2.1440000000000001</v>
      </c>
      <c r="P122">
        <v>1.982</v>
      </c>
      <c r="Q122">
        <v>1.8320000000000001</v>
      </c>
      <c r="R122">
        <v>1.69</v>
      </c>
      <c r="S122">
        <v>1.5529999999999999</v>
      </c>
      <c r="T122">
        <v>1.425</v>
      </c>
      <c r="U122">
        <v>1.306</v>
      </c>
      <c r="V122">
        <v>1.1970000000000001</v>
      </c>
      <c r="W122">
        <v>1.0940000000000001</v>
      </c>
      <c r="X122">
        <v>1.002</v>
      </c>
      <c r="Y122">
        <v>0.91</v>
      </c>
      <c r="Z122">
        <v>0.82499999999999996</v>
      </c>
      <c r="AA122">
        <v>0.748</v>
      </c>
      <c r="AB122">
        <v>0.67800000000000005</v>
      </c>
      <c r="AC122">
        <v>0.61399999999999999</v>
      </c>
      <c r="AD122">
        <v>0.55600000000000005</v>
      </c>
      <c r="AE122">
        <v>0.503</v>
      </c>
      <c r="AF122">
        <v>0.45300000000000001</v>
      </c>
      <c r="AG122">
        <v>0.40799999999999997</v>
      </c>
      <c r="AH122">
        <v>0.36599999999999999</v>
      </c>
    </row>
    <row r="123" spans="1:34" x14ac:dyDescent="0.35">
      <c r="A123" t="s">
        <v>61</v>
      </c>
      <c r="C123">
        <v>2.8759999999999999</v>
      </c>
      <c r="D123">
        <v>2.7349999999999999</v>
      </c>
      <c r="E123">
        <v>3.4260000000000002</v>
      </c>
      <c r="F123">
        <v>3.9169999999999998</v>
      </c>
      <c r="G123">
        <v>3.8690000000000002</v>
      </c>
      <c r="H123">
        <v>4.09</v>
      </c>
      <c r="I123">
        <v>4.3609999999999998</v>
      </c>
      <c r="J123">
        <v>3.8679999999999999</v>
      </c>
      <c r="K123">
        <v>3.5150000000000001</v>
      </c>
      <c r="L123">
        <v>3.48</v>
      </c>
      <c r="M123">
        <v>3.028</v>
      </c>
      <c r="N123">
        <v>3.0750000000000002</v>
      </c>
      <c r="O123">
        <v>3</v>
      </c>
      <c r="P123">
        <v>2.7869999999999999</v>
      </c>
      <c r="Q123">
        <v>2.6680000000000001</v>
      </c>
      <c r="R123">
        <v>2.8210000000000002</v>
      </c>
      <c r="S123">
        <v>2.6120000000000001</v>
      </c>
      <c r="T123">
        <v>2.448</v>
      </c>
      <c r="U123">
        <v>2.88</v>
      </c>
      <c r="V123">
        <v>2.9540000000000002</v>
      </c>
      <c r="W123">
        <v>2.3069999999999999</v>
      </c>
      <c r="X123">
        <v>1.9990000000000001</v>
      </c>
      <c r="Y123">
        <v>1.8640000000000001</v>
      </c>
      <c r="Z123">
        <v>1.7470000000000001</v>
      </c>
      <c r="AA123">
        <v>1.6479999999999999</v>
      </c>
      <c r="AB123">
        <v>1.5649999999999999</v>
      </c>
      <c r="AC123">
        <v>1.4990000000000001</v>
      </c>
      <c r="AD123">
        <v>1.452</v>
      </c>
      <c r="AE123">
        <v>1.429</v>
      </c>
      <c r="AF123">
        <v>1.4450000000000001</v>
      </c>
      <c r="AG123">
        <v>1.5529999999999999</v>
      </c>
      <c r="AH123">
        <v>1.2230000000000001</v>
      </c>
    </row>
    <row r="124" spans="1:34" x14ac:dyDescent="0.35">
      <c r="A124" t="s">
        <v>361</v>
      </c>
      <c r="C124">
        <v>1.8160000000000001</v>
      </c>
      <c r="D124">
        <v>1.7430000000000001</v>
      </c>
      <c r="E124">
        <v>1.6990000000000001</v>
      </c>
      <c r="F124">
        <v>2.3450000000000002</v>
      </c>
      <c r="G124">
        <v>4.0910000000000002</v>
      </c>
      <c r="H124">
        <v>3.5539999999999998</v>
      </c>
      <c r="I124">
        <v>5.5030000000000001</v>
      </c>
      <c r="J124">
        <v>4.8529999999999998</v>
      </c>
      <c r="K124">
        <v>4.3390000000000004</v>
      </c>
      <c r="L124">
        <v>3.8479999999999999</v>
      </c>
      <c r="M124">
        <v>2.85</v>
      </c>
      <c r="N124">
        <v>2.62</v>
      </c>
      <c r="O124">
        <v>2.4660000000000002</v>
      </c>
      <c r="P124">
        <v>2.2730000000000001</v>
      </c>
      <c r="Q124">
        <v>2.0950000000000002</v>
      </c>
      <c r="R124">
        <v>1.9279999999999999</v>
      </c>
      <c r="S124">
        <v>1.766</v>
      </c>
      <c r="T124">
        <v>1.615</v>
      </c>
      <c r="U124">
        <v>1.474</v>
      </c>
      <c r="V124">
        <v>1.3460000000000001</v>
      </c>
      <c r="W124">
        <v>1.2250000000000001</v>
      </c>
      <c r="X124">
        <v>1.119</v>
      </c>
      <c r="Y124">
        <v>1.0109999999999999</v>
      </c>
      <c r="Z124">
        <v>0.91300000000000003</v>
      </c>
      <c r="AA124">
        <v>0.82399999999999995</v>
      </c>
      <c r="AB124">
        <v>0.74299999999999999</v>
      </c>
      <c r="AC124">
        <v>0.67</v>
      </c>
      <c r="AD124">
        <v>0.60299999999999998</v>
      </c>
      <c r="AE124">
        <v>0.54100000000000004</v>
      </c>
      <c r="AF124">
        <v>0.48399999999999999</v>
      </c>
      <c r="AG124">
        <v>0.432</v>
      </c>
      <c r="AH124">
        <v>0.38500000000000001</v>
      </c>
    </row>
    <row r="125" spans="1:34" x14ac:dyDescent="0.35">
      <c r="A125" t="s">
        <v>357</v>
      </c>
      <c r="C125">
        <v>3.6070000000000002</v>
      </c>
      <c r="D125">
        <v>3.4180000000000001</v>
      </c>
      <c r="E125">
        <v>4.3090000000000002</v>
      </c>
      <c r="F125">
        <v>4.8869999999999996</v>
      </c>
      <c r="G125">
        <v>4.8140000000000001</v>
      </c>
      <c r="H125">
        <v>5.0679999999999996</v>
      </c>
      <c r="I125">
        <v>5.3659999999999997</v>
      </c>
      <c r="J125">
        <v>4.7460000000000004</v>
      </c>
      <c r="K125">
        <v>4.3049999999999997</v>
      </c>
      <c r="L125">
        <v>4.242</v>
      </c>
      <c r="M125">
        <v>3.6909999999999998</v>
      </c>
      <c r="N125">
        <v>3.7290000000000001</v>
      </c>
      <c r="O125">
        <v>3.6360000000000001</v>
      </c>
      <c r="P125">
        <v>3.375</v>
      </c>
      <c r="Q125">
        <v>3.2229999999999999</v>
      </c>
      <c r="R125">
        <v>3.3839999999999999</v>
      </c>
      <c r="S125">
        <v>3.1230000000000002</v>
      </c>
      <c r="T125">
        <v>2.9180000000000001</v>
      </c>
      <c r="U125">
        <v>3.4169999999999998</v>
      </c>
      <c r="V125">
        <v>3.4860000000000002</v>
      </c>
      <c r="W125">
        <v>2.7240000000000002</v>
      </c>
      <c r="X125">
        <v>2.39</v>
      </c>
      <c r="Y125">
        <v>2.226</v>
      </c>
      <c r="Z125">
        <v>2.0859999999999999</v>
      </c>
      <c r="AA125">
        <v>1.966</v>
      </c>
      <c r="AB125">
        <v>1.8660000000000001</v>
      </c>
      <c r="AC125">
        <v>1.786</v>
      </c>
      <c r="AD125">
        <v>1.7290000000000001</v>
      </c>
      <c r="AE125">
        <v>1.7010000000000001</v>
      </c>
      <c r="AF125">
        <v>1.718</v>
      </c>
      <c r="AG125">
        <v>1.8460000000000001</v>
      </c>
      <c r="AH125">
        <v>1.448</v>
      </c>
    </row>
    <row r="126" spans="1:34" x14ac:dyDescent="0.35">
      <c r="A126" t="s">
        <v>513</v>
      </c>
      <c r="C126">
        <v>3.996</v>
      </c>
      <c r="D126">
        <v>3.8239999999999998</v>
      </c>
      <c r="E126">
        <v>4.5640000000000001</v>
      </c>
      <c r="F126">
        <v>5.6479999999999997</v>
      </c>
      <c r="G126">
        <v>6.98</v>
      </c>
      <c r="H126">
        <v>6.7939999999999996</v>
      </c>
      <c r="I126">
        <v>9.0739999999999998</v>
      </c>
      <c r="J126">
        <v>8.0180000000000007</v>
      </c>
      <c r="K126">
        <v>7.2220000000000004</v>
      </c>
      <c r="L126">
        <v>6.758</v>
      </c>
      <c r="M126">
        <v>5.4489999999999998</v>
      </c>
      <c r="N126">
        <v>5.2839999999999998</v>
      </c>
      <c r="O126">
        <v>5.1440000000000001</v>
      </c>
      <c r="P126">
        <v>4.7690000000000001</v>
      </c>
      <c r="Q126">
        <v>4.5</v>
      </c>
      <c r="R126">
        <v>4.5110000000000001</v>
      </c>
      <c r="S126">
        <v>4.165</v>
      </c>
      <c r="T126">
        <v>3.8730000000000002</v>
      </c>
      <c r="U126">
        <v>4.1859999999999999</v>
      </c>
      <c r="V126">
        <v>4.1509999999999998</v>
      </c>
      <c r="W126">
        <v>3.4</v>
      </c>
      <c r="X126">
        <v>3.0009999999999999</v>
      </c>
      <c r="Y126">
        <v>2.774</v>
      </c>
      <c r="Z126">
        <v>2.573</v>
      </c>
      <c r="AA126">
        <v>2.3959999999999999</v>
      </c>
      <c r="AB126">
        <v>2.2429999999999999</v>
      </c>
      <c r="AC126">
        <v>2.113</v>
      </c>
      <c r="AD126">
        <v>2.008</v>
      </c>
      <c r="AE126">
        <v>1.9319999999999999</v>
      </c>
      <c r="AF126">
        <v>1.8979999999999999</v>
      </c>
      <c r="AG126">
        <v>1.9610000000000001</v>
      </c>
      <c r="AH126">
        <v>1.589</v>
      </c>
    </row>
    <row r="127" spans="1:34" x14ac:dyDescent="0.35">
      <c r="A127" t="s">
        <v>514</v>
      </c>
      <c r="C127">
        <v>0.54200000000000004</v>
      </c>
      <c r="D127">
        <v>5.2999999999999999E-2</v>
      </c>
      <c r="E127">
        <v>3.3410000000000002</v>
      </c>
      <c r="F127">
        <v>4.8449999999999998</v>
      </c>
      <c r="G127">
        <v>2.3889999999999998</v>
      </c>
      <c r="H127">
        <v>2.13</v>
      </c>
      <c r="I127">
        <v>1.9059999999999999</v>
      </c>
      <c r="J127">
        <v>0.93600000000000005</v>
      </c>
      <c r="K127">
        <v>0.85899999999999999</v>
      </c>
      <c r="L127">
        <v>0.78800000000000003</v>
      </c>
      <c r="M127">
        <v>0.72499999999999998</v>
      </c>
      <c r="N127">
        <v>0.86199999999999999</v>
      </c>
      <c r="O127">
        <v>-1.6479999999999999</v>
      </c>
      <c r="P127">
        <v>7.9000000000000001E-2</v>
      </c>
      <c r="Q127">
        <v>7.8E-2</v>
      </c>
      <c r="R127">
        <v>7.9000000000000001E-2</v>
      </c>
      <c r="S127">
        <v>7.6999999999999999E-2</v>
      </c>
      <c r="T127">
        <v>8.1000000000000003E-2</v>
      </c>
      <c r="U127">
        <v>7.8E-2</v>
      </c>
      <c r="V127">
        <v>7.5999999999999998E-2</v>
      </c>
      <c r="W127">
        <v>7.2999999999999995E-2</v>
      </c>
      <c r="X127">
        <v>6.9000000000000006E-2</v>
      </c>
      <c r="Y127">
        <v>7.4999999999999997E-2</v>
      </c>
      <c r="Z127">
        <v>7.2999999999999995E-2</v>
      </c>
      <c r="AA127">
        <v>7.0999999999999994E-2</v>
      </c>
      <c r="AB127">
        <v>6.9000000000000006E-2</v>
      </c>
      <c r="AC127">
        <v>6.8000000000000005E-2</v>
      </c>
      <c r="AD127">
        <v>0.05</v>
      </c>
      <c r="AE127">
        <v>4.8000000000000001E-2</v>
      </c>
      <c r="AF127">
        <v>4.5999999999999999E-2</v>
      </c>
      <c r="AG127">
        <v>4.3999999999999997E-2</v>
      </c>
      <c r="AH127">
        <v>4.2000000000000003E-2</v>
      </c>
    </row>
    <row r="128" spans="1:34" x14ac:dyDescent="0.35">
      <c r="A128" t="s">
        <v>4</v>
      </c>
      <c r="B128">
        <v>151.17500000000001</v>
      </c>
      <c r="C128">
        <v>145.971</v>
      </c>
      <c r="D128">
        <v>141.09</v>
      </c>
      <c r="E128">
        <v>135.667</v>
      </c>
      <c r="F128">
        <v>129.72499999999999</v>
      </c>
      <c r="G128">
        <v>123.133</v>
      </c>
      <c r="H128">
        <v>116.864</v>
      </c>
      <c r="I128">
        <v>109.79600000000001</v>
      </c>
      <c r="J128">
        <v>103.71599999999999</v>
      </c>
      <c r="K128">
        <v>98.367999999999995</v>
      </c>
      <c r="L128">
        <v>93.474999999999994</v>
      </c>
      <c r="M128">
        <v>89.504000000000005</v>
      </c>
      <c r="N128">
        <v>85.716999999999999</v>
      </c>
      <c r="O128">
        <v>82.209000000000003</v>
      </c>
      <c r="P128">
        <v>78.986000000000004</v>
      </c>
      <c r="Q128">
        <v>75.978999999999999</v>
      </c>
      <c r="R128">
        <v>73.037000000000006</v>
      </c>
      <c r="S128">
        <v>70.350999999999999</v>
      </c>
      <c r="T128">
        <v>67.87</v>
      </c>
      <c r="U128">
        <v>65.299000000000007</v>
      </c>
      <c r="V128">
        <v>62.796999999999997</v>
      </c>
      <c r="W128">
        <v>60.715000000000003</v>
      </c>
      <c r="X128">
        <v>58.853000000000002</v>
      </c>
      <c r="Y128">
        <v>57.146000000000001</v>
      </c>
      <c r="Z128">
        <v>55.573</v>
      </c>
      <c r="AA128">
        <v>54.118000000000002</v>
      </c>
      <c r="AB128">
        <v>52.765999999999998</v>
      </c>
      <c r="AC128">
        <v>51.502000000000002</v>
      </c>
      <c r="AD128">
        <v>50.311999999999998</v>
      </c>
      <c r="AE128">
        <v>49.18</v>
      </c>
      <c r="AF128">
        <v>48.085999999999999</v>
      </c>
      <c r="AG128">
        <v>46.987000000000002</v>
      </c>
      <c r="AH128">
        <v>46.145000000000003</v>
      </c>
    </row>
    <row r="129" spans="1:34" x14ac:dyDescent="0.35">
      <c r="A129" t="s">
        <v>3</v>
      </c>
      <c r="B129">
        <v>357.71600000000001</v>
      </c>
      <c r="C129">
        <v>350.09699999999998</v>
      </c>
      <c r="D129">
        <v>342.92099999999999</v>
      </c>
      <c r="E129">
        <v>333.78</v>
      </c>
      <c r="F129">
        <v>322.72500000000002</v>
      </c>
      <c r="G129">
        <v>309.42399999999998</v>
      </c>
      <c r="H129">
        <v>296.34699999999998</v>
      </c>
      <c r="I129">
        <v>280.69200000000001</v>
      </c>
      <c r="J129">
        <v>267.05799999999999</v>
      </c>
      <c r="K129">
        <v>254.88</v>
      </c>
      <c r="L129">
        <v>243.50399999999999</v>
      </c>
      <c r="M129">
        <v>234.209</v>
      </c>
      <c r="N129">
        <v>225.11699999999999</v>
      </c>
      <c r="O129">
        <v>216.68600000000001</v>
      </c>
      <c r="P129">
        <v>208.934</v>
      </c>
      <c r="Q129">
        <v>201.68600000000001</v>
      </c>
      <c r="R129">
        <v>194.548</v>
      </c>
      <c r="S129">
        <v>188.03899999999999</v>
      </c>
      <c r="T129">
        <v>182.02699999999999</v>
      </c>
      <c r="U129">
        <v>175.72200000000001</v>
      </c>
      <c r="V129">
        <v>169.559</v>
      </c>
      <c r="W129">
        <v>164.482</v>
      </c>
      <c r="X129">
        <v>159.96799999999999</v>
      </c>
      <c r="Y129">
        <v>155.78299999999999</v>
      </c>
      <c r="Z129">
        <v>151.88499999999999</v>
      </c>
      <c r="AA129">
        <v>148.23599999999999</v>
      </c>
      <c r="AB129">
        <v>144.80099999999999</v>
      </c>
      <c r="AC129">
        <v>141.54499999999999</v>
      </c>
      <c r="AD129">
        <v>138.43700000000001</v>
      </c>
      <c r="AE129">
        <v>135.43700000000001</v>
      </c>
      <c r="AF129">
        <v>132.49299999999999</v>
      </c>
      <c r="AG129">
        <v>129.489</v>
      </c>
      <c r="AH129">
        <v>127.152</v>
      </c>
    </row>
    <row r="130" spans="1:34" x14ac:dyDescent="0.35">
      <c r="A130" t="s">
        <v>49</v>
      </c>
      <c r="C130">
        <v>1.897</v>
      </c>
      <c r="D130">
        <v>1.7789999999999999</v>
      </c>
      <c r="E130">
        <v>1.7649999999999999</v>
      </c>
      <c r="F130">
        <v>1.589</v>
      </c>
      <c r="G130">
        <v>0.44900000000000001</v>
      </c>
      <c r="H130">
        <v>0.80300000000000005</v>
      </c>
      <c r="I130">
        <v>0.13900000000000001</v>
      </c>
      <c r="J130">
        <v>0.26500000000000001</v>
      </c>
      <c r="K130">
        <v>0.377</v>
      </c>
      <c r="L130">
        <v>0.57599999999999996</v>
      </c>
      <c r="M130">
        <v>0.747</v>
      </c>
      <c r="N130">
        <v>0.76800000000000002</v>
      </c>
      <c r="O130">
        <v>0.84499999999999997</v>
      </c>
      <c r="P130">
        <v>0.79800000000000004</v>
      </c>
      <c r="Q130">
        <v>0.77100000000000002</v>
      </c>
      <c r="R130">
        <v>0.85499999999999998</v>
      </c>
      <c r="S130">
        <v>0.77900000000000003</v>
      </c>
      <c r="T130">
        <v>0.73</v>
      </c>
      <c r="U130">
        <v>0.82499999999999996</v>
      </c>
      <c r="V130">
        <v>0.79700000000000004</v>
      </c>
      <c r="W130">
        <v>0.69799999999999995</v>
      </c>
      <c r="X130">
        <v>0.85899999999999999</v>
      </c>
      <c r="Y130">
        <v>0.8</v>
      </c>
      <c r="Z130">
        <v>0.746</v>
      </c>
      <c r="AA130">
        <v>0.69599999999999995</v>
      </c>
      <c r="AB130">
        <v>0.65</v>
      </c>
      <c r="AC130">
        <v>0.61</v>
      </c>
      <c r="AD130">
        <v>0.57499999999999996</v>
      </c>
      <c r="AE130">
        <v>0.54500000000000004</v>
      </c>
      <c r="AF130">
        <v>0.52500000000000002</v>
      </c>
      <c r="AG130">
        <v>0.52300000000000002</v>
      </c>
      <c r="AH130">
        <v>0.47199999999999998</v>
      </c>
    </row>
    <row r="131" spans="1:34" x14ac:dyDescent="0.35">
      <c r="A131" t="s">
        <v>50</v>
      </c>
      <c r="C131">
        <v>-3.258</v>
      </c>
      <c r="D131">
        <v>-3.03</v>
      </c>
      <c r="E131">
        <v>-2.823</v>
      </c>
      <c r="F131">
        <v>-2.6230000000000002</v>
      </c>
      <c r="G131">
        <v>-2.7850000000000001</v>
      </c>
      <c r="H131">
        <v>-2.508</v>
      </c>
      <c r="I131">
        <v>-2.1859999999999999</v>
      </c>
      <c r="J131">
        <v>-1.889</v>
      </c>
      <c r="K131">
        <v>-1.6279999999999999</v>
      </c>
      <c r="L131">
        <v>-1.3620000000000001</v>
      </c>
      <c r="M131">
        <v>-1.046</v>
      </c>
      <c r="N131">
        <v>-0.86499999999999999</v>
      </c>
      <c r="O131">
        <v>-0.56599999999999995</v>
      </c>
      <c r="P131">
        <v>-0.39800000000000002</v>
      </c>
      <c r="Q131">
        <v>-0.23200000000000001</v>
      </c>
      <c r="R131">
        <v>-2.4E-2</v>
      </c>
      <c r="S131">
        <v>0.14899999999999999</v>
      </c>
      <c r="T131">
        <v>0.255</v>
      </c>
      <c r="U131">
        <v>0.76900000000000002</v>
      </c>
      <c r="V131">
        <v>1.0429999999999999</v>
      </c>
      <c r="W131">
        <v>0.621</v>
      </c>
      <c r="X131">
        <v>8.1000000000000003E-2</v>
      </c>
      <c r="Y131">
        <v>0.13400000000000001</v>
      </c>
      <c r="Z131">
        <v>0.183</v>
      </c>
      <c r="AA131">
        <v>0.23</v>
      </c>
      <c r="AB131">
        <v>0.27700000000000002</v>
      </c>
      <c r="AC131">
        <v>0.32600000000000001</v>
      </c>
      <c r="AD131">
        <v>0.379</v>
      </c>
      <c r="AE131">
        <v>0.442</v>
      </c>
      <c r="AF131">
        <v>0.52600000000000002</v>
      </c>
      <c r="AG131">
        <v>0.67200000000000004</v>
      </c>
      <c r="AH131">
        <v>0.439</v>
      </c>
    </row>
    <row r="132" spans="1:34" x14ac:dyDescent="0.35">
      <c r="A132" t="s">
        <v>51</v>
      </c>
      <c r="C132">
        <v>5.3259999999999996</v>
      </c>
      <c r="D132">
        <v>5.0579999999999998</v>
      </c>
      <c r="E132">
        <v>5.2949999999999999</v>
      </c>
      <c r="F132">
        <v>4.2539999999999996</v>
      </c>
      <c r="G132">
        <v>2.8330000000000002</v>
      </c>
      <c r="H132">
        <v>3.7389999999999999</v>
      </c>
      <c r="I132">
        <v>9.91</v>
      </c>
      <c r="J132">
        <v>9.17</v>
      </c>
      <c r="K132">
        <v>8.5389999999999997</v>
      </c>
      <c r="L132">
        <v>7.9880000000000004</v>
      </c>
      <c r="M132">
        <v>7.2409999999999997</v>
      </c>
      <c r="N132">
        <v>6.7869999999999999</v>
      </c>
      <c r="O132">
        <v>6.0579999999999998</v>
      </c>
      <c r="P132">
        <v>5.4749999999999996</v>
      </c>
      <c r="Q132">
        <v>4.9859999999999998</v>
      </c>
      <c r="R132">
        <v>4.6520000000000001</v>
      </c>
      <c r="S132">
        <v>4.0999999999999996</v>
      </c>
      <c r="T132">
        <v>3.6749999999999998</v>
      </c>
      <c r="U132">
        <v>3.45</v>
      </c>
      <c r="V132">
        <v>3.1539999999999999</v>
      </c>
      <c r="W132">
        <v>2.7040000000000002</v>
      </c>
      <c r="X132">
        <v>2.4540000000000002</v>
      </c>
      <c r="Y132">
        <v>2.2010000000000001</v>
      </c>
      <c r="Z132">
        <v>1.978</v>
      </c>
      <c r="AA132">
        <v>1.782</v>
      </c>
      <c r="AB132">
        <v>1.609</v>
      </c>
      <c r="AC132">
        <v>1.456</v>
      </c>
      <c r="AD132">
        <v>1.321</v>
      </c>
      <c r="AE132">
        <v>1.204</v>
      </c>
      <c r="AF132">
        <v>1.103</v>
      </c>
      <c r="AG132">
        <v>1.0269999999999999</v>
      </c>
      <c r="AH132">
        <v>0.89200000000000002</v>
      </c>
    </row>
    <row r="133" spans="1:34" x14ac:dyDescent="0.35">
      <c r="A133" t="s">
        <v>52</v>
      </c>
      <c r="C133">
        <v>4.3259999999999996</v>
      </c>
      <c r="D133">
        <v>3.94</v>
      </c>
      <c r="E133">
        <v>4.7210000000000001</v>
      </c>
      <c r="F133">
        <v>6.5190000000000001</v>
      </c>
      <c r="G133">
        <v>11.503</v>
      </c>
      <c r="H133">
        <v>9.2070000000000007</v>
      </c>
      <c r="I133">
        <v>7.1459999999999999</v>
      </c>
      <c r="J133">
        <v>5.319</v>
      </c>
      <c r="K133">
        <v>4.0220000000000002</v>
      </c>
      <c r="L133">
        <v>3.1059999999999999</v>
      </c>
      <c r="M133">
        <v>1.1359999999999999</v>
      </c>
      <c r="N133">
        <v>1.032</v>
      </c>
      <c r="O133">
        <v>0.83799999999999997</v>
      </c>
      <c r="P133">
        <v>0.73899999999999999</v>
      </c>
      <c r="Q133">
        <v>0.65900000000000003</v>
      </c>
      <c r="R133">
        <v>0.61199999999999999</v>
      </c>
      <c r="S133">
        <v>0.54</v>
      </c>
      <c r="T133">
        <v>0.48199999999999998</v>
      </c>
      <c r="U133">
        <v>0.44</v>
      </c>
      <c r="V133">
        <v>0.39700000000000002</v>
      </c>
      <c r="W133">
        <v>0.34799999999999998</v>
      </c>
      <c r="X133">
        <v>0.33500000000000002</v>
      </c>
      <c r="Y133">
        <v>0.29899999999999999</v>
      </c>
      <c r="Z133">
        <v>0.26800000000000002</v>
      </c>
      <c r="AA133">
        <v>0.24</v>
      </c>
      <c r="AB133">
        <v>0.216</v>
      </c>
      <c r="AC133">
        <v>0.19400000000000001</v>
      </c>
      <c r="AD133">
        <v>0.17599999999999999</v>
      </c>
      <c r="AE133">
        <v>0.159</v>
      </c>
      <c r="AF133">
        <v>0.14399999999999999</v>
      </c>
      <c r="AG133">
        <v>0.13100000000000001</v>
      </c>
      <c r="AH133">
        <v>0.11799999999999999</v>
      </c>
    </row>
    <row r="134" spans="1:34" x14ac:dyDescent="0.35">
      <c r="A134" t="s">
        <v>48</v>
      </c>
      <c r="C134">
        <v>7.6050000000000004</v>
      </c>
      <c r="D134">
        <v>7.1609999999999996</v>
      </c>
      <c r="E134">
        <v>9.0190000000000001</v>
      </c>
      <c r="F134">
        <v>10.839</v>
      </c>
      <c r="G134">
        <v>12.994</v>
      </c>
      <c r="H134">
        <v>12.691000000000001</v>
      </c>
      <c r="I134">
        <v>15.196999999999999</v>
      </c>
      <c r="J134">
        <v>13.106</v>
      </c>
      <c r="K134">
        <v>11.577999999999999</v>
      </c>
      <c r="L134">
        <v>10.702</v>
      </c>
      <c r="M134">
        <v>8.5500000000000007</v>
      </c>
      <c r="N134">
        <v>8.2739999999999991</v>
      </c>
      <c r="O134">
        <v>7.657</v>
      </c>
      <c r="P134">
        <v>7.0019999999999998</v>
      </c>
      <c r="Q134">
        <v>6.5179999999999998</v>
      </c>
      <c r="R134">
        <v>6.4269999999999996</v>
      </c>
      <c r="S134">
        <v>5.8230000000000004</v>
      </c>
      <c r="T134">
        <v>5.35</v>
      </c>
      <c r="U134">
        <v>5.6660000000000004</v>
      </c>
      <c r="V134">
        <v>5.5469999999999997</v>
      </c>
      <c r="W134">
        <v>4.4809999999999999</v>
      </c>
      <c r="X134">
        <v>3.9380000000000002</v>
      </c>
      <c r="Y134">
        <v>3.6019999999999999</v>
      </c>
      <c r="Z134">
        <v>3.3090000000000002</v>
      </c>
      <c r="AA134">
        <v>3.0539999999999998</v>
      </c>
      <c r="AB134">
        <v>2.8330000000000002</v>
      </c>
      <c r="AC134">
        <v>2.6469999999999998</v>
      </c>
      <c r="AD134">
        <v>2.4929999999999999</v>
      </c>
      <c r="AE134">
        <v>2.3780000000000001</v>
      </c>
      <c r="AF134">
        <v>2.3159999999999998</v>
      </c>
      <c r="AG134">
        <v>2.37</v>
      </c>
      <c r="AH134">
        <v>1.915</v>
      </c>
    </row>
    <row r="135" spans="1:34" x14ac:dyDescent="0.35">
      <c r="A135" t="s">
        <v>359</v>
      </c>
      <c r="C135">
        <v>2.2050000000000001</v>
      </c>
      <c r="D135">
        <v>2.1110000000000002</v>
      </c>
      <c r="E135">
        <v>2.1120000000000001</v>
      </c>
      <c r="F135">
        <v>2.9649999999999999</v>
      </c>
      <c r="G135">
        <v>5.327</v>
      </c>
      <c r="H135">
        <v>4.6219999999999999</v>
      </c>
      <c r="I135">
        <v>6.8689999999999998</v>
      </c>
      <c r="J135">
        <v>6.0069999999999997</v>
      </c>
      <c r="K135">
        <v>5.3289999999999997</v>
      </c>
      <c r="L135">
        <v>4.6980000000000004</v>
      </c>
      <c r="M135">
        <v>3.4260000000000002</v>
      </c>
      <c r="N135">
        <v>3.1520000000000001</v>
      </c>
      <c r="O135">
        <v>2.8889999999999998</v>
      </c>
      <c r="P135">
        <v>2.645</v>
      </c>
      <c r="Q135">
        <v>2.4220000000000002</v>
      </c>
      <c r="R135">
        <v>2.214</v>
      </c>
      <c r="S135">
        <v>2.0129999999999999</v>
      </c>
      <c r="T135">
        <v>1.83</v>
      </c>
      <c r="U135">
        <v>1.661</v>
      </c>
      <c r="V135">
        <v>1.508</v>
      </c>
      <c r="W135">
        <v>1.365</v>
      </c>
      <c r="X135">
        <v>1.24</v>
      </c>
      <c r="Y135">
        <v>1.115</v>
      </c>
      <c r="Z135">
        <v>1.002</v>
      </c>
      <c r="AA135">
        <v>0.9</v>
      </c>
      <c r="AB135">
        <v>0.80800000000000005</v>
      </c>
      <c r="AC135">
        <v>0.72599999999999998</v>
      </c>
      <c r="AD135">
        <v>0.65100000000000002</v>
      </c>
      <c r="AE135">
        <v>0.58199999999999996</v>
      </c>
      <c r="AF135">
        <v>0.51900000000000002</v>
      </c>
      <c r="AG135">
        <v>0.46200000000000002</v>
      </c>
      <c r="AH135">
        <v>0.41099999999999998</v>
      </c>
    </row>
    <row r="136" spans="1:34" x14ac:dyDescent="0.35">
      <c r="A136" t="s">
        <v>65</v>
      </c>
      <c r="C136">
        <v>0.27600000000000002</v>
      </c>
      <c r="D136">
        <v>0.27700000000000002</v>
      </c>
      <c r="E136">
        <v>0.317</v>
      </c>
      <c r="F136">
        <v>0.35599999999999998</v>
      </c>
      <c r="G136">
        <v>0.35399999999999998</v>
      </c>
      <c r="H136">
        <v>0.36099999999999999</v>
      </c>
      <c r="I136">
        <v>0.378</v>
      </c>
      <c r="J136">
        <v>0.35799999999999998</v>
      </c>
      <c r="K136">
        <v>0.34799999999999998</v>
      </c>
      <c r="L136">
        <v>0.34799999999999998</v>
      </c>
      <c r="M136">
        <v>0.33400000000000002</v>
      </c>
      <c r="N136">
        <v>0.33800000000000002</v>
      </c>
      <c r="O136">
        <v>0.33300000000000002</v>
      </c>
      <c r="P136">
        <v>0.33100000000000002</v>
      </c>
      <c r="Q136">
        <v>0.33100000000000002</v>
      </c>
      <c r="R136">
        <v>0.34200000000000003</v>
      </c>
      <c r="S136">
        <v>0.34300000000000003</v>
      </c>
      <c r="T136">
        <v>0.34899999999999998</v>
      </c>
      <c r="U136">
        <v>0.34399999999999997</v>
      </c>
      <c r="V136">
        <v>0.35699999999999998</v>
      </c>
      <c r="W136">
        <v>0.34899999999999998</v>
      </c>
      <c r="X136">
        <v>0.32900000000000001</v>
      </c>
      <c r="Y136">
        <v>0.32800000000000001</v>
      </c>
      <c r="Z136">
        <v>0.32800000000000001</v>
      </c>
      <c r="AA136">
        <v>0.32700000000000001</v>
      </c>
      <c r="AB136">
        <v>0.32800000000000001</v>
      </c>
      <c r="AC136">
        <v>0.32800000000000001</v>
      </c>
      <c r="AD136">
        <v>0.33</v>
      </c>
      <c r="AE136">
        <v>0.33200000000000002</v>
      </c>
      <c r="AF136">
        <v>0.33600000000000002</v>
      </c>
      <c r="AG136">
        <v>0.34399999999999997</v>
      </c>
      <c r="AH136">
        <v>0.35899999999999999</v>
      </c>
    </row>
    <row r="137" spans="1:34" x14ac:dyDescent="0.35">
      <c r="A137" t="s">
        <v>60</v>
      </c>
      <c r="C137">
        <v>5.4</v>
      </c>
      <c r="D137">
        <v>5.05</v>
      </c>
      <c r="E137">
        <v>6.907</v>
      </c>
      <c r="F137">
        <v>7.8739999999999997</v>
      </c>
      <c r="G137">
        <v>7.6669999999999998</v>
      </c>
      <c r="H137">
        <v>8.0679999999999996</v>
      </c>
      <c r="I137">
        <v>8.3279999999999994</v>
      </c>
      <c r="J137">
        <v>7.0990000000000002</v>
      </c>
      <c r="K137">
        <v>6.25</v>
      </c>
      <c r="L137">
        <v>6.0039999999999996</v>
      </c>
      <c r="M137">
        <v>5.1230000000000002</v>
      </c>
      <c r="N137">
        <v>5.1219999999999999</v>
      </c>
      <c r="O137">
        <v>4.7679999999999998</v>
      </c>
      <c r="P137">
        <v>4.3559999999999999</v>
      </c>
      <c r="Q137">
        <v>4.0960000000000001</v>
      </c>
      <c r="R137">
        <v>4.2130000000000001</v>
      </c>
      <c r="S137">
        <v>3.81</v>
      </c>
      <c r="T137">
        <v>3.52</v>
      </c>
      <c r="U137">
        <v>4.0049999999999999</v>
      </c>
      <c r="V137">
        <v>4.0389999999999997</v>
      </c>
      <c r="W137">
        <v>3.1160000000000001</v>
      </c>
      <c r="X137">
        <v>2.698</v>
      </c>
      <c r="Y137">
        <v>2.4870000000000001</v>
      </c>
      <c r="Z137">
        <v>2.3069999999999999</v>
      </c>
      <c r="AA137">
        <v>2.1539999999999999</v>
      </c>
      <c r="AB137">
        <v>2.0249999999999999</v>
      </c>
      <c r="AC137">
        <v>1.921</v>
      </c>
      <c r="AD137">
        <v>1.843</v>
      </c>
      <c r="AE137">
        <v>1.796</v>
      </c>
      <c r="AF137">
        <v>1.7969999999999999</v>
      </c>
      <c r="AG137">
        <v>1.9079999999999999</v>
      </c>
      <c r="AH137">
        <v>1.504</v>
      </c>
    </row>
    <row r="138" spans="1:34" x14ac:dyDescent="0.35">
      <c r="A138" t="s">
        <v>66</v>
      </c>
      <c r="C138">
        <v>0.251</v>
      </c>
      <c r="D138">
        <v>0.255</v>
      </c>
      <c r="E138">
        <v>0.254</v>
      </c>
      <c r="F138">
        <v>0.25900000000000001</v>
      </c>
      <c r="G138">
        <v>0.26300000000000001</v>
      </c>
      <c r="H138">
        <v>0.27800000000000002</v>
      </c>
      <c r="I138">
        <v>0.28299999999999997</v>
      </c>
      <c r="J138">
        <v>0.28699999999999998</v>
      </c>
      <c r="K138">
        <v>0.29099999999999998</v>
      </c>
      <c r="L138">
        <v>0.29499999999999998</v>
      </c>
      <c r="M138">
        <v>0.29899999999999999</v>
      </c>
      <c r="N138">
        <v>0.30499999999999999</v>
      </c>
      <c r="O138">
        <v>0.30499999999999999</v>
      </c>
      <c r="P138">
        <v>0.308</v>
      </c>
      <c r="Q138">
        <v>0.311</v>
      </c>
      <c r="R138">
        <v>0.313</v>
      </c>
      <c r="S138">
        <v>0.316</v>
      </c>
      <c r="T138">
        <v>0.31900000000000001</v>
      </c>
      <c r="U138">
        <v>0.32100000000000001</v>
      </c>
      <c r="V138">
        <v>0.32300000000000001</v>
      </c>
      <c r="W138">
        <v>0.32600000000000001</v>
      </c>
      <c r="X138">
        <v>0.33</v>
      </c>
      <c r="Y138">
        <v>0.33200000000000002</v>
      </c>
      <c r="Z138">
        <v>0.33400000000000002</v>
      </c>
      <c r="AA138">
        <v>0.33600000000000002</v>
      </c>
      <c r="AB138">
        <v>0.33800000000000002</v>
      </c>
      <c r="AC138">
        <v>0.34</v>
      </c>
      <c r="AD138">
        <v>0.34200000000000003</v>
      </c>
      <c r="AE138">
        <v>0.34300000000000003</v>
      </c>
      <c r="AF138">
        <v>0.34499999999999997</v>
      </c>
      <c r="AG138">
        <v>0.34599999999999997</v>
      </c>
      <c r="AH138">
        <v>0.34799999999999998</v>
      </c>
    </row>
    <row r="139" spans="1:34" x14ac:dyDescent="0.35">
      <c r="A139" t="s">
        <v>67</v>
      </c>
      <c r="C139">
        <v>0.249</v>
      </c>
      <c r="D139">
        <v>0.25</v>
      </c>
      <c r="E139">
        <v>0.249</v>
      </c>
      <c r="F139">
        <v>0.45100000000000001</v>
      </c>
      <c r="G139">
        <v>0.437</v>
      </c>
      <c r="H139">
        <v>0.42699999999999999</v>
      </c>
      <c r="I139">
        <v>0.52800000000000002</v>
      </c>
      <c r="J139">
        <v>0.51700000000000002</v>
      </c>
      <c r="K139">
        <v>0.505</v>
      </c>
      <c r="L139">
        <v>0.49399999999999999</v>
      </c>
      <c r="M139">
        <v>0.48199999999999998</v>
      </c>
      <c r="N139">
        <v>0.47</v>
      </c>
      <c r="O139">
        <v>0.41299999999999998</v>
      </c>
      <c r="P139">
        <v>0.40899999999999997</v>
      </c>
      <c r="Q139">
        <v>0.40400000000000003</v>
      </c>
      <c r="R139">
        <v>0.39900000000000002</v>
      </c>
      <c r="S139">
        <v>0.39400000000000002</v>
      </c>
      <c r="T139">
        <v>0.38900000000000001</v>
      </c>
      <c r="U139">
        <v>0.32900000000000001</v>
      </c>
      <c r="V139">
        <v>0.33400000000000002</v>
      </c>
      <c r="W139">
        <v>0.33800000000000002</v>
      </c>
      <c r="X139">
        <v>0.34300000000000003</v>
      </c>
      <c r="Y139">
        <v>0.34699999999999998</v>
      </c>
      <c r="Z139">
        <v>0.35099999999999998</v>
      </c>
      <c r="AA139">
        <v>0.35499999999999998</v>
      </c>
      <c r="AB139">
        <v>0.35899999999999999</v>
      </c>
      <c r="AC139">
        <v>0.36299999999999999</v>
      </c>
      <c r="AD139">
        <v>0.36599999999999999</v>
      </c>
      <c r="AE139">
        <v>0.36899999999999999</v>
      </c>
      <c r="AF139">
        <v>0.372</v>
      </c>
      <c r="AG139">
        <v>0.375</v>
      </c>
      <c r="AH139">
        <v>0.378</v>
      </c>
    </row>
    <row r="140" spans="1:34" x14ac:dyDescent="0.35">
      <c r="A140" t="s">
        <v>68</v>
      </c>
      <c r="H140">
        <v>0.26700000000000002</v>
      </c>
      <c r="I140">
        <v>0.27100000000000002</v>
      </c>
      <c r="J140">
        <v>0.27500000000000002</v>
      </c>
      <c r="K140">
        <v>0.29499999999999998</v>
      </c>
      <c r="L140">
        <v>0.29399999999999998</v>
      </c>
      <c r="M140">
        <v>0.26300000000000001</v>
      </c>
      <c r="N140">
        <v>0.27500000000000002</v>
      </c>
      <c r="O140">
        <v>0.28299999999999997</v>
      </c>
      <c r="P140">
        <v>0.29899999999999999</v>
      </c>
      <c r="Q140">
        <v>0.312</v>
      </c>
      <c r="R140">
        <v>0.33100000000000002</v>
      </c>
      <c r="S140">
        <v>0.34799999999999998</v>
      </c>
      <c r="T140">
        <v>0.373</v>
      </c>
      <c r="U140">
        <v>0.4</v>
      </c>
      <c r="V140">
        <v>0.42499999999999999</v>
      </c>
      <c r="W140">
        <v>0.41699999999999998</v>
      </c>
      <c r="X140">
        <v>0.28499999999999998</v>
      </c>
      <c r="Y140">
        <v>0.28999999999999998</v>
      </c>
      <c r="Z140">
        <v>0.29599999999999999</v>
      </c>
      <c r="AA140">
        <v>0.30199999999999999</v>
      </c>
      <c r="AB140">
        <v>0.309</v>
      </c>
      <c r="AC140">
        <v>0.315</v>
      </c>
      <c r="AD140">
        <v>0.32300000000000001</v>
      </c>
      <c r="AE140">
        <v>0.33200000000000002</v>
      </c>
      <c r="AF140">
        <v>0.34300000000000003</v>
      </c>
      <c r="AG140">
        <v>0.35799999999999998</v>
      </c>
      <c r="AH140">
        <v>0.39300000000000002</v>
      </c>
    </row>
    <row r="141" spans="1:34" x14ac:dyDescent="0.35">
      <c r="A141" t="s">
        <v>69</v>
      </c>
      <c r="C141">
        <v>0.28599999999999998</v>
      </c>
      <c r="D141">
        <v>0.28599999999999998</v>
      </c>
      <c r="E141">
        <v>0.33800000000000002</v>
      </c>
      <c r="F141">
        <v>0.35399999999999998</v>
      </c>
      <c r="G141">
        <v>0.35399999999999998</v>
      </c>
      <c r="H141">
        <v>0.373</v>
      </c>
      <c r="I141">
        <v>0.38200000000000001</v>
      </c>
      <c r="J141">
        <v>0.36599999999999999</v>
      </c>
      <c r="K141">
        <v>0.35299999999999998</v>
      </c>
      <c r="L141">
        <v>0.36399999999999999</v>
      </c>
      <c r="M141">
        <v>0.35499999999999998</v>
      </c>
      <c r="N141">
        <v>0.36299999999999999</v>
      </c>
      <c r="O141">
        <v>0.34100000000000003</v>
      </c>
      <c r="P141">
        <v>0.33100000000000002</v>
      </c>
      <c r="Q141">
        <v>0.32500000000000001</v>
      </c>
      <c r="R141">
        <v>0.35099999999999998</v>
      </c>
      <c r="S141">
        <v>0.34100000000000003</v>
      </c>
      <c r="T141">
        <v>0.33500000000000002</v>
      </c>
      <c r="U141">
        <v>0.32600000000000001</v>
      </c>
      <c r="V141">
        <v>0.32</v>
      </c>
      <c r="W141">
        <v>0.314</v>
      </c>
      <c r="X141">
        <v>0.36499999999999999</v>
      </c>
      <c r="Y141">
        <v>0.36</v>
      </c>
      <c r="Z141">
        <v>0.35499999999999998</v>
      </c>
      <c r="AA141">
        <v>0.35099999999999998</v>
      </c>
      <c r="AB141">
        <v>0.34599999999999997</v>
      </c>
      <c r="AC141">
        <v>0.34200000000000003</v>
      </c>
      <c r="AD141">
        <v>0.33800000000000002</v>
      </c>
      <c r="AE141">
        <v>0.33400000000000002</v>
      </c>
      <c r="AF141">
        <v>0.33</v>
      </c>
      <c r="AG141">
        <v>0.32700000000000001</v>
      </c>
      <c r="AH141">
        <v>0.32400000000000001</v>
      </c>
    </row>
    <row r="142" spans="1:34" x14ac:dyDescent="0.35">
      <c r="A142" t="s">
        <v>70</v>
      </c>
      <c r="C142">
        <v>0.26</v>
      </c>
      <c r="D142">
        <v>0.26100000000000001</v>
      </c>
      <c r="E142">
        <v>0.28599999999999998</v>
      </c>
      <c r="F142">
        <v>0.39</v>
      </c>
      <c r="G142">
        <v>0.377</v>
      </c>
      <c r="H142">
        <v>0.379</v>
      </c>
      <c r="I142">
        <v>0.44600000000000001</v>
      </c>
      <c r="J142">
        <v>0.432</v>
      </c>
      <c r="K142">
        <v>0.41799999999999998</v>
      </c>
      <c r="L142">
        <v>0.40400000000000003</v>
      </c>
      <c r="M142">
        <v>0.39200000000000002</v>
      </c>
      <c r="N142">
        <v>0.39100000000000001</v>
      </c>
      <c r="O142">
        <v>0.40799999999999997</v>
      </c>
      <c r="P142">
        <v>0.39500000000000002</v>
      </c>
      <c r="Q142">
        <v>0.38400000000000001</v>
      </c>
      <c r="R142">
        <v>0.371</v>
      </c>
      <c r="S142">
        <v>0.35899999999999999</v>
      </c>
      <c r="T142">
        <v>0.34799999999999998</v>
      </c>
      <c r="U142">
        <v>0.27400000000000002</v>
      </c>
      <c r="V142">
        <v>0.27500000000000002</v>
      </c>
      <c r="W142">
        <v>0.27600000000000002</v>
      </c>
      <c r="X142">
        <v>0.27800000000000002</v>
      </c>
      <c r="Y142">
        <v>0.27800000000000002</v>
      </c>
      <c r="Z142">
        <v>0.27900000000000003</v>
      </c>
      <c r="AA142">
        <v>0.28000000000000003</v>
      </c>
      <c r="AB142">
        <v>0.28100000000000003</v>
      </c>
      <c r="AC142">
        <v>0.28199999999999997</v>
      </c>
      <c r="AD142">
        <v>0.28299999999999997</v>
      </c>
      <c r="AE142">
        <v>0.28299999999999997</v>
      </c>
      <c r="AF142">
        <v>0.28399999999999997</v>
      </c>
      <c r="AG142">
        <v>0.28399999999999997</v>
      </c>
      <c r="AH142">
        <v>0.28599999999999998</v>
      </c>
    </row>
    <row r="143" spans="1:34" x14ac:dyDescent="0.35">
      <c r="A143" t="s">
        <v>71</v>
      </c>
      <c r="H143">
        <v>0.247</v>
      </c>
      <c r="I143">
        <v>0.22900000000000001</v>
      </c>
      <c r="J143">
        <v>0.223</v>
      </c>
      <c r="K143">
        <v>0.218</v>
      </c>
      <c r="L143">
        <v>0.22</v>
      </c>
      <c r="M143">
        <v>0.214</v>
      </c>
      <c r="N143">
        <v>0.22700000000000001</v>
      </c>
      <c r="O143">
        <v>0.23499999999999999</v>
      </c>
      <c r="P143">
        <v>0.25600000000000001</v>
      </c>
      <c r="Q143">
        <v>0.27300000000000002</v>
      </c>
      <c r="R143">
        <v>0.26900000000000002</v>
      </c>
      <c r="S143">
        <v>0.249</v>
      </c>
      <c r="T143">
        <v>0.26800000000000002</v>
      </c>
      <c r="U143">
        <v>0.28899999999999998</v>
      </c>
      <c r="V143">
        <v>0.31</v>
      </c>
      <c r="W143">
        <v>0.315</v>
      </c>
      <c r="X143">
        <v>0.19900000000000001</v>
      </c>
      <c r="Y143">
        <v>0.20599999999999999</v>
      </c>
      <c r="Z143">
        <v>0.21299999999999999</v>
      </c>
      <c r="AA143">
        <v>0.22</v>
      </c>
      <c r="AB143">
        <v>0.22800000000000001</v>
      </c>
      <c r="AC143">
        <v>0.23799999999999999</v>
      </c>
      <c r="AD143">
        <v>0.248</v>
      </c>
      <c r="AE143">
        <v>0.26</v>
      </c>
      <c r="AF143">
        <v>0.27500000000000002</v>
      </c>
      <c r="AG143">
        <v>0.29599999999999999</v>
      </c>
      <c r="AH143">
        <v>0.33800000000000002</v>
      </c>
    </row>
    <row r="144" spans="1:34" x14ac:dyDescent="0.35">
      <c r="A144" t="s">
        <v>53</v>
      </c>
      <c r="C144">
        <v>-0.68700000000000006</v>
      </c>
      <c r="D144">
        <v>-0.58499999999999996</v>
      </c>
      <c r="E144">
        <v>6.0999999999999999E-2</v>
      </c>
      <c r="F144">
        <v>1.1000000000000001</v>
      </c>
      <c r="G144">
        <v>0.99399999999999999</v>
      </c>
      <c r="H144">
        <v>1.4510000000000001</v>
      </c>
      <c r="I144">
        <v>0.189</v>
      </c>
      <c r="J144">
        <v>0.24099999999999999</v>
      </c>
      <c r="K144">
        <v>0.26800000000000002</v>
      </c>
      <c r="L144">
        <v>0.39400000000000002</v>
      </c>
      <c r="M144">
        <v>0.47099999999999997</v>
      </c>
      <c r="N144">
        <v>0.55200000000000005</v>
      </c>
      <c r="O144">
        <v>0.48199999999999998</v>
      </c>
      <c r="P144">
        <v>0.38800000000000001</v>
      </c>
      <c r="Q144">
        <v>0.33500000000000002</v>
      </c>
      <c r="R144">
        <v>0.33100000000000002</v>
      </c>
      <c r="S144">
        <v>0.255</v>
      </c>
      <c r="T144">
        <v>0.20699999999999999</v>
      </c>
      <c r="U144">
        <v>0.18099999999999999</v>
      </c>
      <c r="V144">
        <v>0.156</v>
      </c>
      <c r="W144">
        <v>0.109</v>
      </c>
      <c r="X144">
        <v>0.20699999999999999</v>
      </c>
      <c r="Y144">
        <v>0.16900000000000001</v>
      </c>
      <c r="Z144">
        <v>0.13500000000000001</v>
      </c>
      <c r="AA144">
        <v>0.106</v>
      </c>
      <c r="AB144">
        <v>8.1000000000000003E-2</v>
      </c>
      <c r="AC144">
        <v>6.0999999999999999E-2</v>
      </c>
      <c r="AD144">
        <v>4.2999999999999997E-2</v>
      </c>
      <c r="AE144">
        <v>2.8000000000000001E-2</v>
      </c>
      <c r="AF144">
        <v>1.7999999999999999E-2</v>
      </c>
      <c r="AG144">
        <v>1.6E-2</v>
      </c>
      <c r="AH144">
        <v>-6.0000000000000001E-3</v>
      </c>
    </row>
    <row r="145" spans="1:34" x14ac:dyDescent="0.35">
      <c r="A145" t="s">
        <v>13</v>
      </c>
      <c r="B145">
        <v>73.981999999999999</v>
      </c>
      <c r="C145">
        <v>72.945999999999998</v>
      </c>
      <c r="D145">
        <v>71.924000000000007</v>
      </c>
      <c r="E145">
        <v>68.972999999999999</v>
      </c>
      <c r="F145">
        <v>63.421999999999997</v>
      </c>
      <c r="G145">
        <v>59.435000000000002</v>
      </c>
      <c r="H145">
        <v>55.631999999999998</v>
      </c>
      <c r="I145">
        <v>52.738999999999997</v>
      </c>
      <c r="J145">
        <v>50.66</v>
      </c>
      <c r="K145">
        <v>48.764000000000003</v>
      </c>
      <c r="L145">
        <v>46.923999999999999</v>
      </c>
      <c r="M145">
        <v>45.466999999999999</v>
      </c>
      <c r="N145">
        <v>43.972999999999999</v>
      </c>
      <c r="O145">
        <v>42.798999999999999</v>
      </c>
      <c r="P145">
        <v>41.579000000000001</v>
      </c>
      <c r="Q145">
        <v>40.445</v>
      </c>
      <c r="R145">
        <v>39.32</v>
      </c>
      <c r="S145">
        <v>38.314999999999998</v>
      </c>
      <c r="T145">
        <v>37.402000000000001</v>
      </c>
      <c r="U145">
        <v>36.518999999999998</v>
      </c>
      <c r="V145">
        <v>35.704000000000001</v>
      </c>
      <c r="W145">
        <v>34.997</v>
      </c>
      <c r="X145">
        <v>34.234000000000002</v>
      </c>
      <c r="Y145">
        <v>33.542000000000002</v>
      </c>
      <c r="Z145">
        <v>32.917000000000002</v>
      </c>
      <c r="AA145">
        <v>32.35</v>
      </c>
      <c r="AB145">
        <v>31.837</v>
      </c>
      <c r="AC145">
        <v>31.37</v>
      </c>
      <c r="AD145">
        <v>30.946999999999999</v>
      </c>
      <c r="AE145">
        <v>30.561</v>
      </c>
      <c r="AF145">
        <v>30.207000000000001</v>
      </c>
      <c r="AG145">
        <v>29.875</v>
      </c>
      <c r="AH145">
        <v>29.641999999999999</v>
      </c>
    </row>
    <row r="146" spans="1:34" x14ac:dyDescent="0.35">
      <c r="A146" t="s">
        <v>59</v>
      </c>
      <c r="C146">
        <v>1.0580000000000001</v>
      </c>
      <c r="D146">
        <v>1.0389999999999999</v>
      </c>
      <c r="E146">
        <v>2.927</v>
      </c>
      <c r="F146">
        <v>5.4749999999999996</v>
      </c>
      <c r="G146">
        <v>3.9220000000000002</v>
      </c>
      <c r="H146">
        <v>3.7210000000000001</v>
      </c>
      <c r="I146">
        <v>2.7989999999999999</v>
      </c>
      <c r="J146">
        <v>1.976</v>
      </c>
      <c r="K146">
        <v>1.7729999999999999</v>
      </c>
      <c r="L146">
        <v>1.6950000000000001</v>
      </c>
      <c r="M146">
        <v>1.2929999999999999</v>
      </c>
      <c r="N146">
        <v>1.31</v>
      </c>
      <c r="O146">
        <v>1.0049999999999999</v>
      </c>
      <c r="P146">
        <v>1.046</v>
      </c>
      <c r="Q146">
        <v>0.95899999999999996</v>
      </c>
      <c r="R146">
        <v>0.94899999999999995</v>
      </c>
      <c r="S146">
        <v>0.83199999999999996</v>
      </c>
      <c r="T146">
        <v>0.745</v>
      </c>
      <c r="U146">
        <v>0.72</v>
      </c>
      <c r="V146">
        <v>0.65700000000000003</v>
      </c>
      <c r="W146">
        <v>0.55500000000000005</v>
      </c>
      <c r="X146">
        <v>0.61499999999999999</v>
      </c>
      <c r="Y146">
        <v>0.54300000000000004</v>
      </c>
      <c r="Z146">
        <v>0.47699999999999998</v>
      </c>
      <c r="AA146">
        <v>0.41699999999999998</v>
      </c>
      <c r="AB146">
        <v>0.36399999999999999</v>
      </c>
      <c r="AC146">
        <v>0.318</v>
      </c>
      <c r="AD146">
        <v>0.27500000000000002</v>
      </c>
      <c r="AE146">
        <v>0.23699999999999999</v>
      </c>
      <c r="AF146">
        <v>0.20499999999999999</v>
      </c>
      <c r="AG146">
        <v>0.183</v>
      </c>
      <c r="AH146">
        <v>0.14299999999999999</v>
      </c>
    </row>
    <row r="147" spans="1:34" x14ac:dyDescent="0.35">
      <c r="A147" t="s">
        <v>180</v>
      </c>
      <c r="C147">
        <v>1.6339999999999999</v>
      </c>
      <c r="D147">
        <v>1.617</v>
      </c>
      <c r="E147">
        <v>1.8129999999999999</v>
      </c>
      <c r="F147">
        <v>1.7190000000000001</v>
      </c>
      <c r="G147">
        <v>2.1869999999999998</v>
      </c>
      <c r="H147">
        <v>2.008</v>
      </c>
      <c r="I147">
        <v>2.2120000000000002</v>
      </c>
      <c r="J147">
        <v>2.0649999999999999</v>
      </c>
      <c r="K147">
        <v>1.9510000000000001</v>
      </c>
      <c r="L147">
        <v>1.8460000000000001</v>
      </c>
      <c r="M147">
        <v>1.633</v>
      </c>
      <c r="N147">
        <v>1.5820000000000001</v>
      </c>
      <c r="O147">
        <v>1.544</v>
      </c>
      <c r="P147">
        <v>1.508</v>
      </c>
      <c r="Q147">
        <v>1.462</v>
      </c>
      <c r="R147">
        <v>1.43</v>
      </c>
      <c r="S147">
        <v>1.3879999999999999</v>
      </c>
      <c r="T147">
        <v>1.373</v>
      </c>
      <c r="U147">
        <v>1.379</v>
      </c>
      <c r="V147">
        <v>1.355</v>
      </c>
      <c r="W147">
        <v>1.351</v>
      </c>
      <c r="X147">
        <v>1.3280000000000001</v>
      </c>
      <c r="Y147">
        <v>1.3260000000000001</v>
      </c>
      <c r="Z147">
        <v>1.3240000000000001</v>
      </c>
      <c r="AA147">
        <v>1.3220000000000001</v>
      </c>
      <c r="AB147">
        <v>1.32</v>
      </c>
      <c r="AC147">
        <v>1.3089999999999999</v>
      </c>
      <c r="AD147">
        <v>1.3080000000000001</v>
      </c>
      <c r="AE147">
        <v>1.3080000000000001</v>
      </c>
      <c r="AF147">
        <v>1.3069999999999999</v>
      </c>
      <c r="AG147">
        <v>1.3069999999999999</v>
      </c>
      <c r="AH147">
        <v>1.3069999999999999</v>
      </c>
    </row>
    <row r="148" spans="1:34" x14ac:dyDescent="0.35">
      <c r="A148" t="s">
        <v>177</v>
      </c>
      <c r="C148">
        <v>1.476</v>
      </c>
      <c r="D148">
        <v>1.45</v>
      </c>
      <c r="E148">
        <v>1.6160000000000001</v>
      </c>
      <c r="F148">
        <v>1.919</v>
      </c>
      <c r="G148">
        <v>2.0089999999999999</v>
      </c>
      <c r="H148">
        <v>2.1509999999999998</v>
      </c>
      <c r="I148">
        <v>2.5009999999999999</v>
      </c>
      <c r="J148">
        <v>2.3330000000000002</v>
      </c>
      <c r="K148">
        <v>2.23</v>
      </c>
      <c r="L148">
        <v>2.419</v>
      </c>
      <c r="M148">
        <v>2.1629999999999998</v>
      </c>
      <c r="N148">
        <v>2.17</v>
      </c>
      <c r="O148">
        <v>2.1509999999999998</v>
      </c>
      <c r="P148">
        <v>2.0830000000000002</v>
      </c>
      <c r="Q148">
        <v>2.0880000000000001</v>
      </c>
      <c r="R148">
        <v>2.431</v>
      </c>
      <c r="S148">
        <v>2.302</v>
      </c>
      <c r="T148">
        <v>2.1789999999999998</v>
      </c>
      <c r="U148">
        <v>2.5270000000000001</v>
      </c>
      <c r="V148">
        <v>2.641</v>
      </c>
      <c r="W148">
        <v>2.173</v>
      </c>
      <c r="X148">
        <v>2.2879999999999998</v>
      </c>
      <c r="Y148">
        <v>2.1829999999999998</v>
      </c>
      <c r="Z148">
        <v>2.097</v>
      </c>
      <c r="AA148">
        <v>2.028</v>
      </c>
      <c r="AB148">
        <v>1.9790000000000001</v>
      </c>
      <c r="AC148">
        <v>1.954</v>
      </c>
      <c r="AD148">
        <v>1.958</v>
      </c>
      <c r="AE148">
        <v>2.008</v>
      </c>
      <c r="AF148">
        <v>2.1379999999999999</v>
      </c>
      <c r="AG148">
        <v>2.4849999999999999</v>
      </c>
      <c r="AH148">
        <v>1.954</v>
      </c>
    </row>
    <row r="149" spans="1:34" x14ac:dyDescent="0.35">
      <c r="A149" t="s">
        <v>189</v>
      </c>
      <c r="C149">
        <v>1.8580000000000001</v>
      </c>
      <c r="D149">
        <v>1.8839999999999999</v>
      </c>
      <c r="E149">
        <v>1.891</v>
      </c>
      <c r="F149">
        <v>2.1040000000000001</v>
      </c>
      <c r="G149">
        <v>2.1850000000000001</v>
      </c>
      <c r="H149">
        <v>2.1800000000000002</v>
      </c>
      <c r="I149">
        <v>2.2610000000000001</v>
      </c>
      <c r="J149">
        <v>2.1110000000000002</v>
      </c>
      <c r="K149">
        <v>2.0299999999999998</v>
      </c>
      <c r="L149">
        <v>2.206</v>
      </c>
      <c r="M149">
        <v>2.129</v>
      </c>
      <c r="N149">
        <v>2.125</v>
      </c>
      <c r="O149">
        <v>1.944</v>
      </c>
      <c r="P149">
        <v>1.952</v>
      </c>
      <c r="Q149">
        <v>1.9730000000000001</v>
      </c>
      <c r="R149">
        <v>2.2370000000000001</v>
      </c>
      <c r="S149">
        <v>2.202</v>
      </c>
      <c r="T149">
        <v>2.2250000000000001</v>
      </c>
      <c r="U149">
        <v>2.008</v>
      </c>
      <c r="V149">
        <v>2.0710000000000002</v>
      </c>
      <c r="W149">
        <v>2.0459999999999998</v>
      </c>
      <c r="X149">
        <v>2.36</v>
      </c>
      <c r="Y149">
        <v>2.3420000000000001</v>
      </c>
      <c r="Z149">
        <v>2.327</v>
      </c>
      <c r="AA149">
        <v>2.3149999999999999</v>
      </c>
      <c r="AB149">
        <v>2.3079999999999998</v>
      </c>
      <c r="AC149">
        <v>2.306</v>
      </c>
      <c r="AD149">
        <v>2.3119999999999998</v>
      </c>
      <c r="AE149">
        <v>2.3290000000000002</v>
      </c>
      <c r="AF149">
        <v>2.367</v>
      </c>
      <c r="AG149">
        <v>2.452</v>
      </c>
      <c r="AH149">
        <v>2.657</v>
      </c>
    </row>
    <row r="150" spans="1:34" x14ac:dyDescent="0.35">
      <c r="A150" t="s">
        <v>394</v>
      </c>
      <c r="C150">
        <v>1256.866</v>
      </c>
      <c r="D150">
        <v>1289.1400000000001</v>
      </c>
      <c r="E150">
        <v>820.65499999999997</v>
      </c>
      <c r="F150">
        <v>848.71</v>
      </c>
      <c r="G150">
        <v>858.88300000000004</v>
      </c>
      <c r="H150">
        <v>710.95100000000002</v>
      </c>
      <c r="I150">
        <v>695.35500000000002</v>
      </c>
      <c r="J150">
        <v>677.17899999999997</v>
      </c>
      <c r="K150">
        <v>666.22900000000004</v>
      </c>
      <c r="L150">
        <v>670.23199999999997</v>
      </c>
      <c r="M150">
        <v>677.47299999999996</v>
      </c>
      <c r="N150">
        <v>680.024</v>
      </c>
      <c r="O150">
        <v>682.96100000000001</v>
      </c>
      <c r="P150">
        <v>686.39099999999996</v>
      </c>
      <c r="Q150">
        <v>689.71900000000005</v>
      </c>
      <c r="R150">
        <v>696.62699999999995</v>
      </c>
      <c r="S150">
        <v>699.44799999999998</v>
      </c>
      <c r="T150">
        <v>702.21</v>
      </c>
      <c r="U150">
        <v>704.87300000000005</v>
      </c>
      <c r="V150">
        <v>707.74099999999999</v>
      </c>
      <c r="W150">
        <v>710.56100000000004</v>
      </c>
      <c r="X150">
        <v>720.99699999999996</v>
      </c>
      <c r="Y150">
        <v>722.81299999999999</v>
      </c>
      <c r="Z150">
        <v>724.77200000000005</v>
      </c>
      <c r="AA150">
        <v>726.89599999999996</v>
      </c>
      <c r="AB150">
        <v>729.20500000000004</v>
      </c>
      <c r="AC150">
        <v>731.78200000000004</v>
      </c>
      <c r="AD150">
        <v>734.495</v>
      </c>
      <c r="AE150">
        <v>737.42399999999998</v>
      </c>
      <c r="AF150">
        <v>740.57100000000003</v>
      </c>
      <c r="AG150">
        <v>743.93600000000004</v>
      </c>
      <c r="AH150">
        <v>746.52700000000004</v>
      </c>
    </row>
    <row r="151" spans="1:34" x14ac:dyDescent="0.35">
      <c r="A151" t="s">
        <v>395</v>
      </c>
      <c r="C151">
        <v>1712.761</v>
      </c>
      <c r="D151">
        <v>1761.674</v>
      </c>
      <c r="E151">
        <v>1542.086</v>
      </c>
      <c r="F151">
        <v>1613.63</v>
      </c>
      <c r="G151">
        <v>1638.817</v>
      </c>
      <c r="H151">
        <v>1636.6020000000001</v>
      </c>
      <c r="I151">
        <v>1673.32</v>
      </c>
      <c r="J151">
        <v>1633.9380000000001</v>
      </c>
      <c r="K151">
        <v>1600.6489999999999</v>
      </c>
      <c r="L151">
        <v>1642.1780000000001</v>
      </c>
      <c r="M151">
        <v>1614.6179999999999</v>
      </c>
      <c r="N151">
        <v>1583.318</v>
      </c>
      <c r="O151">
        <v>1559.8330000000001</v>
      </c>
      <c r="P151">
        <v>1542.75</v>
      </c>
      <c r="Q151">
        <v>1538.433</v>
      </c>
      <c r="R151">
        <v>1632.6489999999999</v>
      </c>
      <c r="S151">
        <v>1603.626</v>
      </c>
      <c r="T151">
        <v>1595.0029999999999</v>
      </c>
      <c r="U151">
        <v>1587.489</v>
      </c>
      <c r="V151">
        <v>1574.567</v>
      </c>
      <c r="W151">
        <v>1569.65</v>
      </c>
      <c r="X151">
        <v>1712.1479999999999</v>
      </c>
      <c r="Y151">
        <v>1697.0139999999999</v>
      </c>
      <c r="Z151">
        <v>1687.5229999999999</v>
      </c>
      <c r="AA151">
        <v>1678.396</v>
      </c>
      <c r="AB151">
        <v>1669.6880000000001</v>
      </c>
      <c r="AC151">
        <v>1661.501</v>
      </c>
      <c r="AD151">
        <v>1653.7329999999999</v>
      </c>
      <c r="AE151">
        <v>1646.528</v>
      </c>
      <c r="AF151">
        <v>1639.925</v>
      </c>
      <c r="AG151">
        <v>1633.9570000000001</v>
      </c>
      <c r="AH151">
        <v>1627.098</v>
      </c>
    </row>
    <row r="152" spans="1:34" x14ac:dyDescent="0.35">
      <c r="A152" t="s">
        <v>396</v>
      </c>
      <c r="C152">
        <v>2091.2449999999999</v>
      </c>
      <c r="D152">
        <v>2140.7800000000002</v>
      </c>
      <c r="E152">
        <v>2458.799</v>
      </c>
      <c r="F152">
        <v>2655.1410000000001</v>
      </c>
      <c r="G152">
        <v>2738.37</v>
      </c>
      <c r="H152">
        <v>2813.5819999999999</v>
      </c>
      <c r="I152">
        <v>3001.096</v>
      </c>
      <c r="J152">
        <v>2884.1610000000001</v>
      </c>
      <c r="K152">
        <v>2795.8209999999999</v>
      </c>
      <c r="L152">
        <v>3178.2440000000001</v>
      </c>
      <c r="M152">
        <v>3107.4380000000001</v>
      </c>
      <c r="N152">
        <v>2974.7020000000002</v>
      </c>
      <c r="O152">
        <v>2818.3009999999999</v>
      </c>
      <c r="P152">
        <v>2752.7060000000001</v>
      </c>
      <c r="Q152">
        <v>2685.174</v>
      </c>
      <c r="R152">
        <v>3056.788</v>
      </c>
      <c r="S152">
        <v>2986.2249999999999</v>
      </c>
      <c r="T152">
        <v>2872.3670000000002</v>
      </c>
      <c r="U152">
        <v>2818.5680000000002</v>
      </c>
      <c r="V152">
        <v>2735.8539999999998</v>
      </c>
      <c r="W152">
        <v>2697.857</v>
      </c>
      <c r="X152">
        <v>3205.6109999999999</v>
      </c>
      <c r="Y152">
        <v>3167.0929999999998</v>
      </c>
      <c r="Z152">
        <v>3130.3910000000001</v>
      </c>
      <c r="AA152">
        <v>3095.5219999999999</v>
      </c>
      <c r="AB152">
        <v>3062.5390000000002</v>
      </c>
      <c r="AC152">
        <v>3031.54</v>
      </c>
      <c r="AD152">
        <v>3002.3739999999998</v>
      </c>
      <c r="AE152">
        <v>2975.3020000000001</v>
      </c>
      <c r="AF152">
        <v>2950.375</v>
      </c>
      <c r="AG152">
        <v>2927.6329999999998</v>
      </c>
      <c r="AH152">
        <v>2906.9830000000002</v>
      </c>
    </row>
    <row r="153" spans="1:34" x14ac:dyDescent="0.35">
      <c r="A153" t="s">
        <v>397</v>
      </c>
      <c r="C153">
        <v>2479.1370000000002</v>
      </c>
      <c r="D153">
        <v>2492.085</v>
      </c>
      <c r="E153">
        <v>2829.4470000000001</v>
      </c>
      <c r="F153">
        <v>3117.0279999999998</v>
      </c>
      <c r="G153">
        <v>3241.6089999999999</v>
      </c>
      <c r="H153">
        <v>3505.3679999999999</v>
      </c>
      <c r="I153">
        <v>3703.6</v>
      </c>
      <c r="J153">
        <v>3492.152</v>
      </c>
      <c r="K153">
        <v>3339.348</v>
      </c>
      <c r="L153">
        <v>3769.384</v>
      </c>
      <c r="M153">
        <v>3654.5639999999999</v>
      </c>
      <c r="N153">
        <v>3555.337</v>
      </c>
      <c r="O153">
        <v>3271.2849999999999</v>
      </c>
      <c r="P153">
        <v>3161.7020000000002</v>
      </c>
      <c r="Q153">
        <v>3072.4290000000001</v>
      </c>
      <c r="R153">
        <v>3542.46</v>
      </c>
      <c r="S153">
        <v>3435.4389999999999</v>
      </c>
      <c r="T153">
        <v>3299.3150000000001</v>
      </c>
      <c r="U153">
        <v>3218.8440000000001</v>
      </c>
      <c r="V153">
        <v>3130.8789999999999</v>
      </c>
      <c r="W153">
        <v>3071.65</v>
      </c>
      <c r="X153">
        <v>4001.22</v>
      </c>
      <c r="Y153">
        <v>3936.01</v>
      </c>
      <c r="Z153">
        <v>3873.3989999999999</v>
      </c>
      <c r="AA153">
        <v>3813.4609999999998</v>
      </c>
      <c r="AB153">
        <v>3756.3049999999998</v>
      </c>
      <c r="AC153">
        <v>3702.105</v>
      </c>
      <c r="AD153">
        <v>3650.64</v>
      </c>
      <c r="AE153">
        <v>3602.3209999999999</v>
      </c>
      <c r="AF153">
        <v>3557.2260000000001</v>
      </c>
      <c r="AG153">
        <v>3515.4229999999998</v>
      </c>
      <c r="AH153">
        <v>3477.2950000000001</v>
      </c>
    </row>
    <row r="154" spans="1:34" x14ac:dyDescent="0.35">
      <c r="A154" t="s">
        <v>398</v>
      </c>
      <c r="C154">
        <v>2131.2559999999999</v>
      </c>
      <c r="D154">
        <v>2164.4160000000002</v>
      </c>
      <c r="E154">
        <v>2326.7570000000001</v>
      </c>
      <c r="F154">
        <v>2563.1880000000001</v>
      </c>
      <c r="G154">
        <v>2734.1669999999999</v>
      </c>
      <c r="H154">
        <v>2944.2890000000002</v>
      </c>
      <c r="I154">
        <v>3390.6849999999999</v>
      </c>
      <c r="J154">
        <v>3279.8789999999999</v>
      </c>
      <c r="K154">
        <v>3199.9</v>
      </c>
      <c r="L154">
        <v>4000.9679999999998</v>
      </c>
      <c r="M154">
        <v>3900.5219999999999</v>
      </c>
      <c r="N154">
        <v>3829.1880000000001</v>
      </c>
      <c r="O154">
        <v>3596.3339999999998</v>
      </c>
      <c r="P154">
        <v>3492.3029999999999</v>
      </c>
      <c r="Q154">
        <v>3399.8539999999998</v>
      </c>
      <c r="R154">
        <v>4503.72</v>
      </c>
      <c r="S154">
        <v>4323.45</v>
      </c>
      <c r="T154">
        <v>4129.2389999999996</v>
      </c>
      <c r="U154">
        <v>3966.9160000000002</v>
      </c>
      <c r="V154">
        <v>3797.125</v>
      </c>
      <c r="W154">
        <v>3655.0410000000002</v>
      </c>
      <c r="X154">
        <v>5412.0680000000002</v>
      </c>
      <c r="Y154">
        <v>5276.6440000000002</v>
      </c>
      <c r="Z154">
        <v>5144.3440000000001</v>
      </c>
      <c r="AA154">
        <v>5015.6459999999997</v>
      </c>
      <c r="AB154">
        <v>4891.0050000000001</v>
      </c>
      <c r="AC154">
        <v>4770.8360000000002</v>
      </c>
      <c r="AD154">
        <v>4655.3239999999996</v>
      </c>
      <c r="AE154">
        <v>4545.0119999999997</v>
      </c>
      <c r="AF154">
        <v>4440.1679999999997</v>
      </c>
      <c r="AG154">
        <v>4340.9830000000002</v>
      </c>
      <c r="AH154">
        <v>4260.7259999999997</v>
      </c>
    </row>
    <row r="155" spans="1:34" x14ac:dyDescent="0.35">
      <c r="A155" t="s">
        <v>399</v>
      </c>
      <c r="C155">
        <v>619.77700000000004</v>
      </c>
      <c r="D155">
        <v>629.55799999999999</v>
      </c>
      <c r="E155">
        <v>465.92599999999999</v>
      </c>
      <c r="F155">
        <v>580.26</v>
      </c>
      <c r="G155">
        <v>573.23800000000006</v>
      </c>
      <c r="H155">
        <v>482.75099999999998</v>
      </c>
      <c r="I155">
        <v>541.12099999999998</v>
      </c>
      <c r="J155">
        <v>539.53</v>
      </c>
      <c r="K155">
        <v>537.49300000000005</v>
      </c>
      <c r="L155">
        <v>535.30700000000002</v>
      </c>
      <c r="M155">
        <v>534.33199999999999</v>
      </c>
      <c r="N155">
        <v>520.89400000000001</v>
      </c>
      <c r="O155">
        <v>498.786</v>
      </c>
      <c r="P155">
        <v>499.03</v>
      </c>
      <c r="Q155">
        <v>499.3</v>
      </c>
      <c r="R155">
        <v>499.55599999999998</v>
      </c>
      <c r="S155">
        <v>499.84899999999999</v>
      </c>
      <c r="T155">
        <v>500.15300000000002</v>
      </c>
      <c r="U155">
        <v>520.19399999999996</v>
      </c>
      <c r="V155">
        <v>531.51099999999997</v>
      </c>
      <c r="W155">
        <v>541.88</v>
      </c>
      <c r="X155">
        <v>540.81600000000003</v>
      </c>
      <c r="Y155">
        <v>549.14800000000002</v>
      </c>
      <c r="Z155">
        <v>556.77099999999996</v>
      </c>
      <c r="AA155">
        <v>563.726</v>
      </c>
      <c r="AB155">
        <v>570.05100000000004</v>
      </c>
      <c r="AC155">
        <v>575.798</v>
      </c>
      <c r="AD155">
        <v>580.94299999999998</v>
      </c>
      <c r="AE155">
        <v>585.53399999999999</v>
      </c>
      <c r="AF155">
        <v>589.59100000000001</v>
      </c>
      <c r="AG155">
        <v>593.12800000000004</v>
      </c>
      <c r="AH155">
        <v>594.702</v>
      </c>
    </row>
    <row r="156" spans="1:34" x14ac:dyDescent="0.35">
      <c r="A156" t="s">
        <v>400</v>
      </c>
      <c r="C156">
        <v>866.68799999999999</v>
      </c>
      <c r="D156">
        <v>880.97699999999998</v>
      </c>
      <c r="E156">
        <v>829.35400000000004</v>
      </c>
      <c r="F156">
        <v>1069.972</v>
      </c>
      <c r="G156">
        <v>1053.6579999999999</v>
      </c>
      <c r="H156">
        <v>946.85</v>
      </c>
      <c r="I156">
        <v>1023.486</v>
      </c>
      <c r="J156">
        <v>1005.304</v>
      </c>
      <c r="K156">
        <v>987.88800000000003</v>
      </c>
      <c r="L156">
        <v>971.54300000000001</v>
      </c>
      <c r="M156">
        <v>957.601</v>
      </c>
      <c r="N156">
        <v>931.63300000000004</v>
      </c>
      <c r="O156">
        <v>865.755</v>
      </c>
      <c r="P156">
        <v>859.43299999999999</v>
      </c>
      <c r="Q156">
        <v>854.28599999999994</v>
      </c>
      <c r="R156">
        <v>849.83299999999997</v>
      </c>
      <c r="S156">
        <v>845.61800000000005</v>
      </c>
      <c r="T156">
        <v>842.63400000000001</v>
      </c>
      <c r="U156">
        <v>793.09799999999996</v>
      </c>
      <c r="V156">
        <v>807.47299999999996</v>
      </c>
      <c r="W156">
        <v>820.803</v>
      </c>
      <c r="X156">
        <v>823.03300000000002</v>
      </c>
      <c r="Y156">
        <v>834.05700000000002</v>
      </c>
      <c r="Z156">
        <v>844.26</v>
      </c>
      <c r="AA156">
        <v>853.697</v>
      </c>
      <c r="AB156">
        <v>862.43100000000004</v>
      </c>
      <c r="AC156">
        <v>870.52099999999996</v>
      </c>
      <c r="AD156">
        <v>877.98500000000001</v>
      </c>
      <c r="AE156">
        <v>884.89099999999996</v>
      </c>
      <c r="AF156">
        <v>891.27300000000002</v>
      </c>
      <c r="AG156">
        <v>897.15700000000004</v>
      </c>
      <c r="AH156">
        <v>901.07600000000002</v>
      </c>
    </row>
    <row r="157" spans="1:34" x14ac:dyDescent="0.35">
      <c r="A157" t="s">
        <v>401</v>
      </c>
      <c r="C157">
        <v>1027.954</v>
      </c>
      <c r="D157">
        <v>1042.223</v>
      </c>
      <c r="E157">
        <v>1164.3810000000001</v>
      </c>
      <c r="F157">
        <v>1709.15</v>
      </c>
      <c r="G157">
        <v>1671.202</v>
      </c>
      <c r="H157">
        <v>1587.5419999999999</v>
      </c>
      <c r="I157">
        <v>1842.154</v>
      </c>
      <c r="J157">
        <v>1785.8710000000001</v>
      </c>
      <c r="K157">
        <v>1732.646</v>
      </c>
      <c r="L157">
        <v>1681.557</v>
      </c>
      <c r="M157">
        <v>1634.075</v>
      </c>
      <c r="N157">
        <v>1551.1969999999999</v>
      </c>
      <c r="O157">
        <v>1409.9259999999999</v>
      </c>
      <c r="P157">
        <v>1384.279</v>
      </c>
      <c r="Q157">
        <v>1349.9490000000001</v>
      </c>
      <c r="R157">
        <v>1326.4849999999999</v>
      </c>
      <c r="S157">
        <v>1304.3520000000001</v>
      </c>
      <c r="T157">
        <v>1275.356</v>
      </c>
      <c r="U157">
        <v>1114.4069999999999</v>
      </c>
      <c r="V157">
        <v>1131.2239999999999</v>
      </c>
      <c r="W157">
        <v>1151.6469999999999</v>
      </c>
      <c r="X157">
        <v>1155.6769999999999</v>
      </c>
      <c r="Y157">
        <v>1173.134</v>
      </c>
      <c r="Z157">
        <v>1189.617</v>
      </c>
      <c r="AA157">
        <v>1205.172</v>
      </c>
      <c r="AB157">
        <v>1219.8520000000001</v>
      </c>
      <c r="AC157">
        <v>1233.691</v>
      </c>
      <c r="AD157">
        <v>1246.6969999999999</v>
      </c>
      <c r="AE157">
        <v>1258.9570000000001</v>
      </c>
      <c r="AF157">
        <v>1270.501</v>
      </c>
      <c r="AG157">
        <v>1281.345</v>
      </c>
      <c r="AH157">
        <v>1290.152</v>
      </c>
    </row>
    <row r="158" spans="1:34" x14ac:dyDescent="0.35">
      <c r="A158" t="s">
        <v>402</v>
      </c>
      <c r="C158">
        <v>1132.4939999999999</v>
      </c>
      <c r="D158">
        <v>1140.8489999999999</v>
      </c>
      <c r="E158">
        <v>1263.1590000000001</v>
      </c>
      <c r="F158">
        <v>1924.9269999999999</v>
      </c>
      <c r="G158">
        <v>1879.8889999999999</v>
      </c>
      <c r="H158">
        <v>1794.2940000000001</v>
      </c>
      <c r="I158">
        <v>2142.5639999999999</v>
      </c>
      <c r="J158">
        <v>2059.5790000000002</v>
      </c>
      <c r="K158">
        <v>1983.653</v>
      </c>
      <c r="L158">
        <v>1912.37</v>
      </c>
      <c r="M158">
        <v>1846.5740000000001</v>
      </c>
      <c r="N158">
        <v>1753.816</v>
      </c>
      <c r="O158">
        <v>1553.3530000000001</v>
      </c>
      <c r="P158">
        <v>1518.135</v>
      </c>
      <c r="Q158">
        <v>1477.374</v>
      </c>
      <c r="R158">
        <v>1445.191</v>
      </c>
      <c r="S158">
        <v>1414.91</v>
      </c>
      <c r="T158">
        <v>1381.951</v>
      </c>
      <c r="U158">
        <v>1192.502</v>
      </c>
      <c r="V158">
        <v>1214.8710000000001</v>
      </c>
      <c r="W158">
        <v>1239.692</v>
      </c>
      <c r="X158">
        <v>1255.865</v>
      </c>
      <c r="Y158">
        <v>1278.346</v>
      </c>
      <c r="Z158">
        <v>1299.7180000000001</v>
      </c>
      <c r="AA158">
        <v>1319.9849999999999</v>
      </c>
      <c r="AB158">
        <v>1339.1659999999999</v>
      </c>
      <c r="AC158">
        <v>1357.271</v>
      </c>
      <c r="AD158">
        <v>1374.2670000000001</v>
      </c>
      <c r="AE158">
        <v>1390.2380000000001</v>
      </c>
      <c r="AF158">
        <v>1405.1969999999999</v>
      </c>
      <c r="AG158">
        <v>1419.146</v>
      </c>
      <c r="AH158">
        <v>1430.3710000000001</v>
      </c>
    </row>
    <row r="159" spans="1:34" x14ac:dyDescent="0.35">
      <c r="A159" t="s">
        <v>403</v>
      </c>
      <c r="C159">
        <v>963.94600000000003</v>
      </c>
      <c r="D159">
        <v>972.97799999999995</v>
      </c>
      <c r="E159">
        <v>1038.2170000000001</v>
      </c>
      <c r="F159">
        <v>1827.499</v>
      </c>
      <c r="G159">
        <v>1771.134</v>
      </c>
      <c r="H159">
        <v>1678.796</v>
      </c>
      <c r="I159">
        <v>2160.2089999999998</v>
      </c>
      <c r="J159">
        <v>2086.8870000000002</v>
      </c>
      <c r="K159">
        <v>2016.5050000000001</v>
      </c>
      <c r="L159">
        <v>1947.633</v>
      </c>
      <c r="M159">
        <v>1882.2280000000001</v>
      </c>
      <c r="N159">
        <v>1821.5519999999999</v>
      </c>
      <c r="O159">
        <v>1604.6479999999999</v>
      </c>
      <c r="P159">
        <v>1573.903</v>
      </c>
      <c r="Q159">
        <v>1542.306</v>
      </c>
      <c r="R159">
        <v>1511.039</v>
      </c>
      <c r="S159">
        <v>1479.6869999999999</v>
      </c>
      <c r="T159">
        <v>1448.212</v>
      </c>
      <c r="U159">
        <v>1212.097</v>
      </c>
      <c r="V159">
        <v>1247.182</v>
      </c>
      <c r="W159">
        <v>1280.884</v>
      </c>
      <c r="X159">
        <v>1313.135</v>
      </c>
      <c r="Y159">
        <v>1344.059</v>
      </c>
      <c r="Z159">
        <v>1373.5930000000001</v>
      </c>
      <c r="AA159">
        <v>1401.7170000000001</v>
      </c>
      <c r="AB159">
        <v>1428.424</v>
      </c>
      <c r="AC159">
        <v>1453.7090000000001</v>
      </c>
      <c r="AD159">
        <v>1477.52</v>
      </c>
      <c r="AE159">
        <v>1499.905</v>
      </c>
      <c r="AF159">
        <v>1520.8510000000001</v>
      </c>
      <c r="AG159">
        <v>1540.3230000000001</v>
      </c>
      <c r="AH159">
        <v>1557.4449999999999</v>
      </c>
    </row>
    <row r="160" spans="1:34" x14ac:dyDescent="0.35">
      <c r="A160" t="s">
        <v>404</v>
      </c>
      <c r="H160">
        <v>1461.1990000000001</v>
      </c>
      <c r="I160">
        <v>1382.5029999999999</v>
      </c>
      <c r="J160">
        <v>1353.6</v>
      </c>
      <c r="K160">
        <v>1420.4349999999999</v>
      </c>
      <c r="L160">
        <v>1368.4780000000001</v>
      </c>
      <c r="M160">
        <v>1247.461</v>
      </c>
      <c r="N160">
        <v>1352.117</v>
      </c>
      <c r="O160">
        <v>1442.886</v>
      </c>
      <c r="P160">
        <v>1588.5119999999999</v>
      </c>
      <c r="Q160">
        <v>1735.8150000000001</v>
      </c>
      <c r="R160">
        <v>1834.7629999999999</v>
      </c>
      <c r="S160">
        <v>1857.674</v>
      </c>
      <c r="T160">
        <v>1991.6990000000001</v>
      </c>
      <c r="U160">
        <v>2134.9749999999999</v>
      </c>
      <c r="V160">
        <v>2279.7379999999998</v>
      </c>
      <c r="W160">
        <v>2295.33</v>
      </c>
      <c r="X160">
        <v>1687.663</v>
      </c>
      <c r="Y160">
        <v>1737.13</v>
      </c>
      <c r="Z160">
        <v>1789.624</v>
      </c>
      <c r="AA160">
        <v>1845.95</v>
      </c>
      <c r="AB160">
        <v>1907.2739999999999</v>
      </c>
      <c r="AC160">
        <v>1975.374</v>
      </c>
      <c r="AD160">
        <v>2053.1370000000002</v>
      </c>
      <c r="AE160">
        <v>2145.855</v>
      </c>
      <c r="AF160">
        <v>2264.7669999999998</v>
      </c>
      <c r="AG160">
        <v>2441.473</v>
      </c>
      <c r="AH160">
        <v>2875.6329999999998</v>
      </c>
    </row>
    <row r="161" spans="1:34" x14ac:dyDescent="0.35">
      <c r="A161" t="s">
        <v>183</v>
      </c>
      <c r="C161">
        <v>3.11</v>
      </c>
      <c r="D161">
        <v>3.0670000000000002</v>
      </c>
      <c r="E161">
        <v>3.4289999999999998</v>
      </c>
      <c r="F161">
        <v>3.6389999999999998</v>
      </c>
      <c r="G161">
        <v>4.1959999999999997</v>
      </c>
      <c r="H161">
        <v>4.1589999999999998</v>
      </c>
      <c r="I161">
        <v>4.7130000000000001</v>
      </c>
      <c r="J161">
        <v>4.3979999999999997</v>
      </c>
      <c r="K161">
        <v>4.181</v>
      </c>
      <c r="L161">
        <v>4.2649999999999997</v>
      </c>
      <c r="M161">
        <v>3.7959999999999998</v>
      </c>
      <c r="N161">
        <v>3.7519999999999998</v>
      </c>
      <c r="O161">
        <v>3.694</v>
      </c>
      <c r="P161">
        <v>3.5910000000000002</v>
      </c>
      <c r="Q161">
        <v>3.55</v>
      </c>
      <c r="R161">
        <v>3.8610000000000002</v>
      </c>
      <c r="S161">
        <v>3.69</v>
      </c>
      <c r="T161">
        <v>3.552</v>
      </c>
      <c r="U161">
        <v>3.907</v>
      </c>
      <c r="V161">
        <v>3.9950000000000001</v>
      </c>
      <c r="W161">
        <v>3.5249999999999999</v>
      </c>
      <c r="X161">
        <v>3.6160000000000001</v>
      </c>
      <c r="Y161">
        <v>3.5089999999999999</v>
      </c>
      <c r="Z161">
        <v>3.42</v>
      </c>
      <c r="AA161">
        <v>3.35</v>
      </c>
      <c r="AB161">
        <v>3.3</v>
      </c>
      <c r="AC161">
        <v>3.2629999999999999</v>
      </c>
      <c r="AD161">
        <v>3.2669999999999999</v>
      </c>
      <c r="AE161">
        <v>3.3159999999999998</v>
      </c>
      <c r="AF161">
        <v>3.4449999999999998</v>
      </c>
      <c r="AG161">
        <v>3.7919999999999998</v>
      </c>
      <c r="AH161">
        <v>3.2610000000000001</v>
      </c>
    </row>
    <row r="162" spans="1:34" x14ac:dyDescent="0.35">
      <c r="A162" t="s">
        <v>549</v>
      </c>
      <c r="C162">
        <v>0.29799999999999999</v>
      </c>
      <c r="D162">
        <v>0.309</v>
      </c>
      <c r="E162">
        <v>0.30299999999999999</v>
      </c>
      <c r="F162">
        <v>0.219</v>
      </c>
      <c r="G162">
        <v>0.16300000000000001</v>
      </c>
      <c r="H162">
        <v>0.17699999999999999</v>
      </c>
      <c r="I162">
        <v>0.13600000000000001</v>
      </c>
      <c r="J162">
        <v>0.14699999999999999</v>
      </c>
      <c r="K162">
        <v>0.159</v>
      </c>
      <c r="L162">
        <v>0.17299999999999999</v>
      </c>
      <c r="M162">
        <v>0.20799999999999999</v>
      </c>
      <c r="N162">
        <v>0.223</v>
      </c>
      <c r="O162">
        <v>0.23899999999999999</v>
      </c>
      <c r="P162">
        <v>0.25700000000000001</v>
      </c>
      <c r="Q162">
        <v>0.27600000000000002</v>
      </c>
      <c r="R162">
        <v>0.29699999999999999</v>
      </c>
      <c r="S162">
        <v>0.32200000000000001</v>
      </c>
      <c r="T162">
        <v>0.35299999999999998</v>
      </c>
      <c r="U162">
        <v>0.38600000000000001</v>
      </c>
      <c r="V162">
        <v>0.42399999999999999</v>
      </c>
      <c r="W162">
        <v>0.46600000000000003</v>
      </c>
      <c r="X162">
        <v>0.51100000000000001</v>
      </c>
      <c r="Y162">
        <v>0.56599999999999995</v>
      </c>
      <c r="Z162">
        <v>0.627</v>
      </c>
      <c r="AA162">
        <v>0.69599999999999995</v>
      </c>
      <c r="AB162">
        <v>0.77200000000000002</v>
      </c>
      <c r="AC162">
        <v>0.85699999999999998</v>
      </c>
      <c r="AD162">
        <v>0.95399999999999996</v>
      </c>
      <c r="AE162">
        <v>1.0640000000000001</v>
      </c>
      <c r="AF162">
        <v>1.1890000000000001</v>
      </c>
      <c r="AG162">
        <v>1.333</v>
      </c>
      <c r="AH162">
        <v>1.4950000000000001</v>
      </c>
    </row>
    <row r="163" spans="1:34" x14ac:dyDescent="0.35">
      <c r="A163" t="s">
        <v>550</v>
      </c>
      <c r="C163">
        <v>0.58599999999999997</v>
      </c>
      <c r="D163">
        <v>0.6</v>
      </c>
      <c r="E163">
        <v>0.56299999999999994</v>
      </c>
      <c r="F163">
        <v>0.375</v>
      </c>
      <c r="G163">
        <v>0.27900000000000003</v>
      </c>
      <c r="H163">
        <v>0.30299999999999999</v>
      </c>
      <c r="I163">
        <v>0.19800000000000001</v>
      </c>
      <c r="J163">
        <v>0.21299999999999999</v>
      </c>
      <c r="K163">
        <v>0.22900000000000001</v>
      </c>
      <c r="L163">
        <v>0.248</v>
      </c>
      <c r="M163">
        <v>0.29499999999999998</v>
      </c>
      <c r="N163">
        <v>0.318</v>
      </c>
      <c r="O163">
        <v>0.32200000000000001</v>
      </c>
      <c r="P163">
        <v>0.34300000000000003</v>
      </c>
      <c r="Q163">
        <v>0.36499999999999999</v>
      </c>
      <c r="R163">
        <v>0.39</v>
      </c>
      <c r="S163">
        <v>0.41799999999999998</v>
      </c>
      <c r="T163">
        <v>0.45300000000000001</v>
      </c>
      <c r="U163">
        <v>0.49199999999999999</v>
      </c>
      <c r="V163">
        <v>0.53400000000000003</v>
      </c>
      <c r="W163">
        <v>0.58099999999999996</v>
      </c>
      <c r="X163">
        <v>0.63200000000000001</v>
      </c>
      <c r="Y163">
        <v>0.69299999999999995</v>
      </c>
      <c r="Z163">
        <v>0.76100000000000001</v>
      </c>
      <c r="AA163">
        <v>0.83699999999999997</v>
      </c>
      <c r="AB163">
        <v>0.92100000000000004</v>
      </c>
      <c r="AC163">
        <v>1.0129999999999999</v>
      </c>
      <c r="AD163">
        <v>1.1160000000000001</v>
      </c>
      <c r="AE163">
        <v>1.2310000000000001</v>
      </c>
      <c r="AF163">
        <v>1.361</v>
      </c>
      <c r="AG163">
        <v>1.51</v>
      </c>
      <c r="AH163">
        <v>1.6779999999999999</v>
      </c>
    </row>
    <row r="164" spans="1:34" x14ac:dyDescent="0.35">
      <c r="A164" t="s">
        <v>169</v>
      </c>
      <c r="C164">
        <v>6.8000000000000005E-2</v>
      </c>
      <c r="D164">
        <v>7.0999999999999994E-2</v>
      </c>
      <c r="E164">
        <v>6.8000000000000005E-2</v>
      </c>
      <c r="F164">
        <v>6.7000000000000004E-2</v>
      </c>
      <c r="G164">
        <v>7.0000000000000007E-2</v>
      </c>
      <c r="H164">
        <v>7.4999999999999997E-2</v>
      </c>
      <c r="I164">
        <v>7.8E-2</v>
      </c>
      <c r="J164">
        <v>8.4000000000000005E-2</v>
      </c>
      <c r="K164">
        <v>0.09</v>
      </c>
      <c r="L164">
        <v>9.5000000000000001E-2</v>
      </c>
      <c r="M164">
        <v>0.10100000000000001</v>
      </c>
      <c r="N164">
        <v>0.104</v>
      </c>
      <c r="O164">
        <v>0.109</v>
      </c>
      <c r="P164">
        <v>0.114</v>
      </c>
      <c r="Q164">
        <v>0.11899999999999999</v>
      </c>
      <c r="R164">
        <v>0.127</v>
      </c>
      <c r="S164">
        <v>0.13300000000000001</v>
      </c>
      <c r="T164">
        <v>0.13700000000000001</v>
      </c>
      <c r="U164">
        <v>0.13700000000000001</v>
      </c>
      <c r="V164">
        <v>0.13800000000000001</v>
      </c>
      <c r="W164">
        <v>0.153</v>
      </c>
      <c r="X164">
        <v>0.19500000000000001</v>
      </c>
      <c r="Y164">
        <v>0.2</v>
      </c>
      <c r="Z164">
        <v>0.20499999999999999</v>
      </c>
      <c r="AA164">
        <v>0.21</v>
      </c>
      <c r="AB164">
        <v>0.214</v>
      </c>
      <c r="AC164">
        <v>0.219</v>
      </c>
      <c r="AD164">
        <v>0.224</v>
      </c>
      <c r="AE164">
        <v>0.23</v>
      </c>
      <c r="AF164">
        <v>0.23599999999999999</v>
      </c>
      <c r="AG164">
        <v>0.24399999999999999</v>
      </c>
      <c r="AH164">
        <v>0.25</v>
      </c>
    </row>
    <row r="165" spans="1:34" x14ac:dyDescent="0.35">
      <c r="A165" t="s">
        <v>170</v>
      </c>
      <c r="C165">
        <v>0.127</v>
      </c>
      <c r="D165">
        <v>0.13100000000000001</v>
      </c>
      <c r="E165">
        <v>0.13800000000000001</v>
      </c>
      <c r="F165">
        <v>0.13500000000000001</v>
      </c>
      <c r="G165">
        <v>0.14000000000000001</v>
      </c>
      <c r="H165">
        <v>0.14799999999999999</v>
      </c>
      <c r="I165">
        <v>0.14899999999999999</v>
      </c>
      <c r="J165">
        <v>0.155</v>
      </c>
      <c r="K165">
        <v>0.16</v>
      </c>
      <c r="L165">
        <v>0.16400000000000001</v>
      </c>
      <c r="M165">
        <v>0.17</v>
      </c>
      <c r="N165">
        <v>0.17399999999999999</v>
      </c>
      <c r="O165">
        <v>0.17399999999999999</v>
      </c>
      <c r="P165">
        <v>0.17799999999999999</v>
      </c>
      <c r="Q165">
        <v>0.183</v>
      </c>
      <c r="R165">
        <v>0.19</v>
      </c>
      <c r="S165">
        <v>0.19400000000000001</v>
      </c>
      <c r="T165">
        <v>0.19600000000000001</v>
      </c>
      <c r="U165">
        <v>0.19</v>
      </c>
      <c r="V165">
        <v>0.188</v>
      </c>
      <c r="W165">
        <v>0.20699999999999999</v>
      </c>
      <c r="X165">
        <v>0.26300000000000001</v>
      </c>
      <c r="Y165">
        <v>0.26700000000000002</v>
      </c>
      <c r="Z165">
        <v>0.27</v>
      </c>
      <c r="AA165">
        <v>0.27400000000000002</v>
      </c>
      <c r="AB165">
        <v>0.27700000000000002</v>
      </c>
      <c r="AC165">
        <v>0.28100000000000003</v>
      </c>
      <c r="AD165">
        <v>0.28499999999999998</v>
      </c>
      <c r="AE165">
        <v>0.28899999999999998</v>
      </c>
      <c r="AF165">
        <v>0.29399999999999998</v>
      </c>
      <c r="AG165">
        <v>0.3</v>
      </c>
      <c r="AH165">
        <v>0.307</v>
      </c>
    </row>
    <row r="166" spans="1:34" x14ac:dyDescent="0.35">
      <c r="A166" t="s">
        <v>171</v>
      </c>
      <c r="C166">
        <v>299.12099999999998</v>
      </c>
      <c r="D166">
        <v>320.351</v>
      </c>
      <c r="E166">
        <v>310.08800000000002</v>
      </c>
      <c r="F166">
        <v>359.524</v>
      </c>
      <c r="G166">
        <v>384.27199999999999</v>
      </c>
      <c r="H166">
        <v>440.55900000000003</v>
      </c>
      <c r="I166">
        <v>496.51400000000001</v>
      </c>
      <c r="J166">
        <v>577.10699999999997</v>
      </c>
      <c r="K166">
        <v>662.48800000000006</v>
      </c>
      <c r="L166">
        <v>750.96500000000003</v>
      </c>
      <c r="M166">
        <v>838.68499999999995</v>
      </c>
      <c r="N166">
        <v>891.63699999999994</v>
      </c>
      <c r="O166">
        <v>1045.05</v>
      </c>
      <c r="P166">
        <v>1131.761</v>
      </c>
      <c r="Q166">
        <v>1229.588</v>
      </c>
      <c r="R166">
        <v>1358.3589999999999</v>
      </c>
      <c r="S166">
        <v>1541.17</v>
      </c>
      <c r="T166">
        <v>1720.817</v>
      </c>
      <c r="U166">
        <v>1980.0630000000001</v>
      </c>
      <c r="V166">
        <v>2224.0549999999998</v>
      </c>
      <c r="W166">
        <v>2519.0770000000002</v>
      </c>
      <c r="X166">
        <v>2796.652</v>
      </c>
      <c r="Y166">
        <v>3088.9009999999998</v>
      </c>
      <c r="Z166">
        <v>3413.3560000000002</v>
      </c>
      <c r="AA166">
        <v>3790.28</v>
      </c>
      <c r="AB166">
        <v>4202.6210000000001</v>
      </c>
      <c r="AC166">
        <v>4674.1170000000002</v>
      </c>
      <c r="AD166">
        <v>5406.89</v>
      </c>
      <c r="AE166">
        <v>6320.9279999999999</v>
      </c>
      <c r="AF166">
        <v>7517.027</v>
      </c>
      <c r="AG166">
        <v>9268.7540000000008</v>
      </c>
      <c r="AH166">
        <v>9507.6180000000004</v>
      </c>
    </row>
    <row r="167" spans="1:34" x14ac:dyDescent="0.35">
      <c r="A167" t="s">
        <v>206</v>
      </c>
      <c r="C167">
        <v>70.040999999999997</v>
      </c>
      <c r="D167">
        <v>69.591999999999999</v>
      </c>
      <c r="E167">
        <v>69.234999999999999</v>
      </c>
      <c r="F167">
        <v>67.843999999999994</v>
      </c>
      <c r="G167">
        <v>64.962000000000003</v>
      </c>
      <c r="H167">
        <v>63.968000000000004</v>
      </c>
      <c r="I167">
        <v>62.668999999999997</v>
      </c>
      <c r="J167">
        <v>58.460999999999999</v>
      </c>
      <c r="K167">
        <v>54.56</v>
      </c>
      <c r="L167">
        <v>51.764000000000003</v>
      </c>
      <c r="M167">
        <v>46.929000000000002</v>
      </c>
      <c r="N167">
        <v>44.512999999999998</v>
      </c>
      <c r="O167">
        <v>44.451999999999998</v>
      </c>
      <c r="P167">
        <v>43.304000000000002</v>
      </c>
      <c r="Q167">
        <v>42.722999999999999</v>
      </c>
      <c r="R167">
        <v>43.762</v>
      </c>
      <c r="S167">
        <v>42.582999999999998</v>
      </c>
      <c r="T167">
        <v>41.316000000000003</v>
      </c>
      <c r="U167">
        <v>44.296999999999997</v>
      </c>
      <c r="V167">
        <v>44.325000000000003</v>
      </c>
      <c r="W167">
        <v>40.901000000000003</v>
      </c>
      <c r="X167">
        <v>41.05</v>
      </c>
      <c r="Y167">
        <v>38.478000000000002</v>
      </c>
      <c r="Z167">
        <v>36.042000000000002</v>
      </c>
      <c r="AA167">
        <v>33.746000000000002</v>
      </c>
      <c r="AB167">
        <v>31.597000000000001</v>
      </c>
      <c r="AC167">
        <v>29.606999999999999</v>
      </c>
      <c r="AD167">
        <v>27.81</v>
      </c>
      <c r="AE167">
        <v>26.28</v>
      </c>
      <c r="AF167">
        <v>25.186</v>
      </c>
      <c r="AG167">
        <v>25.192</v>
      </c>
      <c r="AH167">
        <v>19.972999999999999</v>
      </c>
    </row>
    <row r="168" spans="1:34" x14ac:dyDescent="0.35">
      <c r="A168" t="s">
        <v>205</v>
      </c>
      <c r="C168">
        <v>55.095999999999997</v>
      </c>
      <c r="D168">
        <v>55.095999999999997</v>
      </c>
      <c r="E168">
        <v>51.999000000000002</v>
      </c>
      <c r="F168">
        <v>48.918999999999997</v>
      </c>
      <c r="G168">
        <v>45.856000000000002</v>
      </c>
      <c r="H168">
        <v>42.81</v>
      </c>
      <c r="I168">
        <v>39.780999999999999</v>
      </c>
      <c r="J168">
        <v>36.768999999999998</v>
      </c>
      <c r="K168">
        <v>33.774000000000001</v>
      </c>
      <c r="L168">
        <v>30.795999999999999</v>
      </c>
      <c r="M168">
        <v>27.835000000000001</v>
      </c>
      <c r="N168">
        <v>24.890999999999998</v>
      </c>
      <c r="O168">
        <v>24.658000000000001</v>
      </c>
      <c r="P168">
        <v>24.425000000000001</v>
      </c>
      <c r="Q168">
        <v>24.193999999999999</v>
      </c>
      <c r="R168">
        <v>23.963999999999999</v>
      </c>
      <c r="S168">
        <v>23.734999999999999</v>
      </c>
      <c r="T168">
        <v>23.507000000000001</v>
      </c>
      <c r="U168">
        <v>23.28</v>
      </c>
      <c r="V168">
        <v>23.053999999999998</v>
      </c>
      <c r="W168">
        <v>22.83</v>
      </c>
      <c r="X168">
        <v>22.606000000000002</v>
      </c>
      <c r="Y168">
        <v>20.954999999999998</v>
      </c>
      <c r="Z168">
        <v>19.318999999999999</v>
      </c>
      <c r="AA168">
        <v>17.699000000000002</v>
      </c>
      <c r="AB168">
        <v>16.094000000000001</v>
      </c>
      <c r="AC168">
        <v>14.505000000000001</v>
      </c>
      <c r="AD168">
        <v>12.930999999999999</v>
      </c>
      <c r="AE168">
        <v>11.372</v>
      </c>
      <c r="AF168">
        <v>9.8290000000000006</v>
      </c>
      <c r="AG168">
        <v>8.3010000000000002</v>
      </c>
      <c r="AH168">
        <v>6.7889999999999997</v>
      </c>
    </row>
    <row r="169" spans="1:34" x14ac:dyDescent="0.35">
      <c r="A169" t="s">
        <v>150</v>
      </c>
      <c r="C169">
        <v>1.7769999999999999</v>
      </c>
      <c r="D169">
        <v>1.7969999999999999</v>
      </c>
      <c r="E169">
        <v>1.881</v>
      </c>
      <c r="F169">
        <v>2.2069999999999999</v>
      </c>
      <c r="G169">
        <v>2.286</v>
      </c>
      <c r="H169">
        <v>3.05</v>
      </c>
      <c r="I169">
        <v>3.4</v>
      </c>
      <c r="J169">
        <v>3.2839999999999998</v>
      </c>
      <c r="K169">
        <v>3.226</v>
      </c>
      <c r="L169">
        <v>3.4049999999999998</v>
      </c>
      <c r="M169">
        <v>3.149</v>
      </c>
      <c r="N169">
        <v>3.484</v>
      </c>
      <c r="O169">
        <v>3.5910000000000002</v>
      </c>
      <c r="P169">
        <v>3.4820000000000002</v>
      </c>
      <c r="Q169">
        <v>3.5030000000000001</v>
      </c>
      <c r="R169">
        <v>3.9020000000000001</v>
      </c>
      <c r="S169">
        <v>3.7410000000000001</v>
      </c>
      <c r="T169">
        <v>3.577</v>
      </c>
      <c r="U169">
        <v>4.2229999999999999</v>
      </c>
      <c r="V169">
        <v>4.306</v>
      </c>
      <c r="W169">
        <v>3.7130000000000001</v>
      </c>
      <c r="X169">
        <v>4</v>
      </c>
      <c r="Y169">
        <v>3.8239999999999998</v>
      </c>
      <c r="Z169">
        <v>3.6720000000000002</v>
      </c>
      <c r="AA169">
        <v>3.5449999999999999</v>
      </c>
      <c r="AB169">
        <v>3.444</v>
      </c>
      <c r="AC169">
        <v>3.3730000000000002</v>
      </c>
      <c r="AD169">
        <v>3.3420000000000001</v>
      </c>
      <c r="AE169">
        <v>3.3650000000000002</v>
      </c>
      <c r="AF169">
        <v>3.4809999999999999</v>
      </c>
      <c r="AG169">
        <v>3.8370000000000002</v>
      </c>
      <c r="AH169">
        <v>2.9540000000000002</v>
      </c>
    </row>
    <row r="170" spans="1:34" x14ac:dyDescent="0.35">
      <c r="A170" t="s">
        <v>204</v>
      </c>
      <c r="C170">
        <v>14.946</v>
      </c>
      <c r="D170">
        <v>14.496</v>
      </c>
      <c r="E170">
        <v>17.236999999999998</v>
      </c>
      <c r="F170">
        <v>18.925000000000001</v>
      </c>
      <c r="G170">
        <v>19.106000000000002</v>
      </c>
      <c r="H170">
        <v>21.158999999999999</v>
      </c>
      <c r="I170">
        <v>22.887</v>
      </c>
      <c r="J170">
        <v>21.692</v>
      </c>
      <c r="K170">
        <v>20.786000000000001</v>
      </c>
      <c r="L170">
        <v>20.968</v>
      </c>
      <c r="M170">
        <v>19.094000000000001</v>
      </c>
      <c r="N170">
        <v>19.622</v>
      </c>
      <c r="O170">
        <v>19.795000000000002</v>
      </c>
      <c r="P170">
        <v>18.879000000000001</v>
      </c>
      <c r="Q170">
        <v>18.529</v>
      </c>
      <c r="R170">
        <v>19.797999999999998</v>
      </c>
      <c r="S170">
        <v>18.847999999999999</v>
      </c>
      <c r="T170">
        <v>17.809000000000001</v>
      </c>
      <c r="U170">
        <v>21.016999999999999</v>
      </c>
      <c r="V170">
        <v>21.271000000000001</v>
      </c>
      <c r="W170">
        <v>18.071999999999999</v>
      </c>
      <c r="X170">
        <v>18.443999999999999</v>
      </c>
      <c r="Y170">
        <v>17.523</v>
      </c>
      <c r="Z170">
        <v>16.722000000000001</v>
      </c>
      <c r="AA170">
        <v>16.047000000000001</v>
      </c>
      <c r="AB170">
        <v>15.503</v>
      </c>
      <c r="AC170">
        <v>15.102</v>
      </c>
      <c r="AD170">
        <v>14.879</v>
      </c>
      <c r="AE170">
        <v>14.907999999999999</v>
      </c>
      <c r="AF170">
        <v>15.356999999999999</v>
      </c>
      <c r="AG170">
        <v>16.890999999999998</v>
      </c>
      <c r="AH170">
        <v>13.183999999999999</v>
      </c>
    </row>
    <row r="171" spans="1:34" x14ac:dyDescent="0.35">
      <c r="A171" t="s">
        <v>149</v>
      </c>
      <c r="C171">
        <v>9.43</v>
      </c>
      <c r="D171">
        <v>8.9760000000000009</v>
      </c>
      <c r="E171">
        <v>9.7940000000000005</v>
      </c>
      <c r="F171">
        <v>10.103999999999999</v>
      </c>
      <c r="G171">
        <v>10.065</v>
      </c>
      <c r="H171">
        <v>10.558</v>
      </c>
      <c r="I171">
        <v>11.032999999999999</v>
      </c>
      <c r="J171">
        <v>10.664999999999999</v>
      </c>
      <c r="K171">
        <v>10.276</v>
      </c>
      <c r="L171">
        <v>10.183999999999999</v>
      </c>
      <c r="M171">
        <v>9.42</v>
      </c>
      <c r="N171">
        <v>9.4049999999999994</v>
      </c>
      <c r="O171">
        <v>9.5960000000000001</v>
      </c>
      <c r="P171">
        <v>9.0760000000000005</v>
      </c>
      <c r="Q171">
        <v>8.7680000000000007</v>
      </c>
      <c r="R171">
        <v>8.8819999999999997</v>
      </c>
      <c r="S171">
        <v>8.3800000000000008</v>
      </c>
      <c r="T171">
        <v>7.7679999999999998</v>
      </c>
      <c r="U171">
        <v>9.24</v>
      </c>
      <c r="V171">
        <v>9.0470000000000006</v>
      </c>
      <c r="W171">
        <v>7.7519999999999998</v>
      </c>
      <c r="X171">
        <v>7.726</v>
      </c>
      <c r="Y171">
        <v>7.2990000000000004</v>
      </c>
      <c r="Z171">
        <v>6.9219999999999997</v>
      </c>
      <c r="AA171">
        <v>6.5949999999999998</v>
      </c>
      <c r="AB171">
        <v>6.3170000000000002</v>
      </c>
      <c r="AC171">
        <v>6.0890000000000004</v>
      </c>
      <c r="AD171">
        <v>5.9210000000000003</v>
      </c>
      <c r="AE171">
        <v>5.8289999999999997</v>
      </c>
      <c r="AF171">
        <v>5.8550000000000004</v>
      </c>
      <c r="AG171">
        <v>6.1740000000000004</v>
      </c>
      <c r="AH171">
        <v>4.7220000000000004</v>
      </c>
    </row>
    <row r="172" spans="1:34" x14ac:dyDescent="0.35">
      <c r="A172" t="s">
        <v>148</v>
      </c>
      <c r="C172">
        <v>3.3380000000000001</v>
      </c>
      <c r="D172">
        <v>3.3130000000000002</v>
      </c>
      <c r="E172">
        <v>5.1310000000000002</v>
      </c>
      <c r="F172">
        <v>6.125</v>
      </c>
      <c r="G172">
        <v>6.24</v>
      </c>
      <c r="H172">
        <v>6.86</v>
      </c>
      <c r="I172">
        <v>7.6829999999999998</v>
      </c>
      <c r="J172">
        <v>6.9710000000000001</v>
      </c>
      <c r="K172">
        <v>6.5069999999999997</v>
      </c>
      <c r="L172">
        <v>6.5590000000000002</v>
      </c>
      <c r="M172">
        <v>5.7539999999999996</v>
      </c>
      <c r="N172">
        <v>5.8949999999999996</v>
      </c>
      <c r="O172">
        <v>5.7220000000000004</v>
      </c>
      <c r="P172">
        <v>5.45</v>
      </c>
      <c r="Q172">
        <v>5.3719999999999999</v>
      </c>
      <c r="R172">
        <v>6.03</v>
      </c>
      <c r="S172">
        <v>5.7809999999999997</v>
      </c>
      <c r="T172">
        <v>5.5609999999999999</v>
      </c>
      <c r="U172">
        <v>6.4690000000000003</v>
      </c>
      <c r="V172">
        <v>6.8140000000000001</v>
      </c>
      <c r="W172">
        <v>5.657</v>
      </c>
      <c r="X172">
        <v>5.7080000000000002</v>
      </c>
      <c r="Y172">
        <v>5.4269999999999996</v>
      </c>
      <c r="Z172">
        <v>5.1890000000000001</v>
      </c>
      <c r="AA172">
        <v>4.9960000000000004</v>
      </c>
      <c r="AB172">
        <v>4.851</v>
      </c>
      <c r="AC172">
        <v>4.7619999999999996</v>
      </c>
      <c r="AD172">
        <v>4.7430000000000003</v>
      </c>
      <c r="AE172">
        <v>4.8289999999999997</v>
      </c>
      <c r="AF172">
        <v>5.0999999999999996</v>
      </c>
      <c r="AG172">
        <v>5.8639999999999999</v>
      </c>
      <c r="AH172">
        <v>4.75</v>
      </c>
    </row>
    <row r="173" spans="1:34" x14ac:dyDescent="0.35">
      <c r="A173" t="s">
        <v>147</v>
      </c>
      <c r="C173">
        <v>0.4</v>
      </c>
      <c r="D173">
        <v>0.41</v>
      </c>
      <c r="E173">
        <v>0.43099999999999999</v>
      </c>
      <c r="F173">
        <v>0.48899999999999999</v>
      </c>
      <c r="G173">
        <v>0.51500000000000001</v>
      </c>
      <c r="H173">
        <v>0.69</v>
      </c>
      <c r="I173">
        <v>0.77200000000000002</v>
      </c>
      <c r="J173">
        <v>0.77100000000000002</v>
      </c>
      <c r="K173">
        <v>0.77700000000000002</v>
      </c>
      <c r="L173">
        <v>0.82099999999999995</v>
      </c>
      <c r="M173">
        <v>0.77100000000000002</v>
      </c>
      <c r="N173">
        <v>0.83799999999999997</v>
      </c>
      <c r="O173">
        <v>0.88500000000000001</v>
      </c>
      <c r="P173">
        <v>0.87</v>
      </c>
      <c r="Q173">
        <v>0.88500000000000001</v>
      </c>
      <c r="R173">
        <v>0.98299999999999998</v>
      </c>
      <c r="S173">
        <v>0.94599999999999995</v>
      </c>
      <c r="T173">
        <v>0.90300000000000002</v>
      </c>
      <c r="U173">
        <v>1.0840000000000001</v>
      </c>
      <c r="V173">
        <v>1.103</v>
      </c>
      <c r="W173">
        <v>0.94799999999999995</v>
      </c>
      <c r="X173">
        <v>1.0109999999999999</v>
      </c>
      <c r="Y173">
        <v>0.97199999999999998</v>
      </c>
      <c r="Z173">
        <v>0.93899999999999995</v>
      </c>
      <c r="AA173">
        <v>0.91100000000000003</v>
      </c>
      <c r="AB173">
        <v>0.89100000000000001</v>
      </c>
      <c r="AC173">
        <v>0.877</v>
      </c>
      <c r="AD173">
        <v>0.874</v>
      </c>
      <c r="AE173">
        <v>0.88500000000000001</v>
      </c>
      <c r="AF173">
        <v>0.92</v>
      </c>
      <c r="AG173">
        <v>1.0169999999999999</v>
      </c>
      <c r="AH173">
        <v>0.75800000000000001</v>
      </c>
    </row>
    <row r="174" spans="1:34" x14ac:dyDescent="0.35">
      <c r="A174" t="s">
        <v>24</v>
      </c>
      <c r="B174">
        <v>45.482999999999997</v>
      </c>
      <c r="C174">
        <v>43.884</v>
      </c>
      <c r="D174">
        <v>42.475999999999999</v>
      </c>
      <c r="E174">
        <v>40.223999999999997</v>
      </c>
      <c r="F174">
        <v>37.997999999999998</v>
      </c>
      <c r="G174">
        <v>35.238</v>
      </c>
      <c r="H174">
        <v>32.659999999999997</v>
      </c>
      <c r="I174">
        <v>29.619</v>
      </c>
      <c r="J174">
        <v>26.885999999999999</v>
      </c>
      <c r="K174">
        <v>24.408000000000001</v>
      </c>
      <c r="L174">
        <v>22.294</v>
      </c>
      <c r="M174">
        <v>20.587</v>
      </c>
      <c r="N174">
        <v>18.983000000000001</v>
      </c>
      <c r="O174">
        <v>18.187999999999999</v>
      </c>
      <c r="P174">
        <v>17.154</v>
      </c>
      <c r="Q174">
        <v>16.212</v>
      </c>
      <c r="R174">
        <v>15.279</v>
      </c>
      <c r="S174">
        <v>14.497</v>
      </c>
      <c r="T174">
        <v>13.465</v>
      </c>
      <c r="U174">
        <v>12.513</v>
      </c>
      <c r="V174">
        <v>11.648999999999999</v>
      </c>
      <c r="W174">
        <v>10.885999999999999</v>
      </c>
      <c r="X174">
        <v>10.179</v>
      </c>
      <c r="Y174">
        <v>9.5350000000000001</v>
      </c>
      <c r="Z174">
        <v>8.9459999999999997</v>
      </c>
      <c r="AA174">
        <v>8.3719999999999999</v>
      </c>
      <c r="AB174">
        <v>7.8739999999999997</v>
      </c>
      <c r="AC174">
        <v>7.4130000000000003</v>
      </c>
      <c r="AD174">
        <v>6.7190000000000003</v>
      </c>
      <c r="AE174">
        <v>6.07</v>
      </c>
      <c r="AF174">
        <v>5.4589999999999996</v>
      </c>
      <c r="AG174">
        <v>4.8819999999999997</v>
      </c>
      <c r="AH174">
        <v>4.3440000000000003</v>
      </c>
    </row>
    <row r="175" spans="1:34" x14ac:dyDescent="0.35">
      <c r="A175" t="s">
        <v>25</v>
      </c>
      <c r="B175">
        <v>3.24</v>
      </c>
      <c r="C175">
        <v>3.2250000000000001</v>
      </c>
      <c r="D175">
        <v>3.2170000000000001</v>
      </c>
      <c r="E175">
        <v>3.2</v>
      </c>
      <c r="F175">
        <v>3.2050000000000001</v>
      </c>
      <c r="G175">
        <v>3.2850000000000001</v>
      </c>
      <c r="H175">
        <v>3.3410000000000002</v>
      </c>
      <c r="I175">
        <v>3.4630000000000001</v>
      </c>
      <c r="J175">
        <v>3.5659999999999998</v>
      </c>
      <c r="K175">
        <v>3.649</v>
      </c>
      <c r="L175">
        <v>3.7109999999999999</v>
      </c>
      <c r="M175">
        <v>3.74</v>
      </c>
      <c r="N175">
        <v>3.7610000000000001</v>
      </c>
      <c r="O175">
        <v>3.7789999999999999</v>
      </c>
      <c r="P175">
        <v>3.7930000000000001</v>
      </c>
      <c r="Q175">
        <v>3.8039999999999998</v>
      </c>
      <c r="R175">
        <v>3.806</v>
      </c>
      <c r="S175">
        <v>3.806</v>
      </c>
      <c r="T175">
        <v>3.8039999999999998</v>
      </c>
      <c r="U175">
        <v>3.7949999999999999</v>
      </c>
      <c r="V175">
        <v>3.7829999999999999</v>
      </c>
      <c r="W175">
        <v>3.7709999999999999</v>
      </c>
      <c r="X175">
        <v>3.7480000000000002</v>
      </c>
      <c r="Y175">
        <v>3.7240000000000002</v>
      </c>
      <c r="Z175">
        <v>3.6989999999999998</v>
      </c>
      <c r="AA175">
        <v>3.6739999999999999</v>
      </c>
      <c r="AB175">
        <v>3.6480000000000001</v>
      </c>
      <c r="AC175">
        <v>3.6219999999999999</v>
      </c>
      <c r="AD175">
        <v>3.5950000000000002</v>
      </c>
      <c r="AE175">
        <v>3.5670000000000002</v>
      </c>
      <c r="AF175">
        <v>3.5379999999999998</v>
      </c>
      <c r="AG175">
        <v>3.5070000000000001</v>
      </c>
      <c r="AH175">
        <v>3.4830000000000001</v>
      </c>
    </row>
    <row r="176" spans="1:34" x14ac:dyDescent="0.35">
      <c r="A176" t="s">
        <v>30</v>
      </c>
      <c r="B176">
        <v>45.482999999999997</v>
      </c>
      <c r="C176">
        <v>43.713000000000001</v>
      </c>
      <c r="D176">
        <v>42.134</v>
      </c>
      <c r="E176">
        <v>39.728999999999999</v>
      </c>
      <c r="F176">
        <v>37.362000000000002</v>
      </c>
      <c r="G176">
        <v>34.472000000000001</v>
      </c>
      <c r="H176">
        <v>31.780999999999999</v>
      </c>
      <c r="I176">
        <v>28.635000000000002</v>
      </c>
      <c r="J176">
        <v>25.817</v>
      </c>
      <c r="K176">
        <v>23.27</v>
      </c>
      <c r="L176">
        <v>21.096</v>
      </c>
      <c r="M176">
        <v>19.344999999999999</v>
      </c>
      <c r="N176">
        <v>17.709</v>
      </c>
      <c r="O176">
        <v>16.843</v>
      </c>
      <c r="P176">
        <v>15.757</v>
      </c>
      <c r="Q176">
        <v>14.765000000000001</v>
      </c>
      <c r="R176">
        <v>13.789</v>
      </c>
      <c r="S176">
        <v>12.96</v>
      </c>
      <c r="T176">
        <v>11.933</v>
      </c>
      <c r="U176">
        <v>10.993</v>
      </c>
      <c r="V176">
        <v>10.145</v>
      </c>
      <c r="W176">
        <v>9.4039999999999999</v>
      </c>
      <c r="X176">
        <v>8.7249999999999996</v>
      </c>
      <c r="Y176">
        <v>8.1159999999999997</v>
      </c>
      <c r="Z176">
        <v>7.57</v>
      </c>
      <c r="AA176">
        <v>7.056</v>
      </c>
      <c r="AB176">
        <v>6.6159999999999997</v>
      </c>
      <c r="AC176">
        <v>6.218</v>
      </c>
      <c r="AD176">
        <v>5.681</v>
      </c>
      <c r="AE176">
        <v>5.1959999999999997</v>
      </c>
      <c r="AF176">
        <v>4.758</v>
      </c>
      <c r="AG176">
        <v>4.359</v>
      </c>
      <c r="AH176">
        <v>4.0039999999999996</v>
      </c>
    </row>
    <row r="177" spans="1:34" x14ac:dyDescent="0.35">
      <c r="A177" t="s">
        <v>26</v>
      </c>
    </row>
    <row r="178" spans="1:34" x14ac:dyDescent="0.35">
      <c r="A178" t="s">
        <v>27</v>
      </c>
      <c r="B178">
        <v>29.283000000000001</v>
      </c>
      <c r="C178">
        <v>28.367000000000001</v>
      </c>
      <c r="D178">
        <v>27.562000000000001</v>
      </c>
      <c r="E178">
        <v>26.173999999999999</v>
      </c>
      <c r="F178">
        <v>25.097999999999999</v>
      </c>
      <c r="G178">
        <v>24.266999999999999</v>
      </c>
      <c r="H178">
        <v>23.228000000000002</v>
      </c>
      <c r="I178">
        <v>21.31</v>
      </c>
      <c r="J178">
        <v>19.366</v>
      </c>
      <c r="K178">
        <v>17.498999999999999</v>
      </c>
      <c r="L178">
        <v>15.872</v>
      </c>
      <c r="M178">
        <v>14.333</v>
      </c>
      <c r="N178">
        <v>12.897</v>
      </c>
      <c r="O178">
        <v>12.17</v>
      </c>
      <c r="P178">
        <v>11.263999999999999</v>
      </c>
      <c r="Q178">
        <v>10.44</v>
      </c>
      <c r="R178">
        <v>9.6240000000000006</v>
      </c>
      <c r="S178">
        <v>8.9489999999999998</v>
      </c>
      <c r="T178">
        <v>8.02</v>
      </c>
      <c r="U178">
        <v>7.1710000000000003</v>
      </c>
      <c r="V178">
        <v>6.4039999999999999</v>
      </c>
      <c r="W178">
        <v>5.7270000000000003</v>
      </c>
      <c r="X178">
        <v>5.1159999999999997</v>
      </c>
      <c r="Y178">
        <v>4.5620000000000003</v>
      </c>
      <c r="Z178">
        <v>4.0579999999999998</v>
      </c>
      <c r="AA178">
        <v>3.5630000000000002</v>
      </c>
      <c r="AB178">
        <v>3.141</v>
      </c>
      <c r="AC178">
        <v>2.7509999999999999</v>
      </c>
      <c r="AD178">
        <v>2.1259999999999999</v>
      </c>
      <c r="AE178">
        <v>1.544</v>
      </c>
      <c r="AF178">
        <v>0.997</v>
      </c>
      <c r="AG178">
        <v>0.48399999999999999</v>
      </c>
      <c r="AH178">
        <v>0</v>
      </c>
    </row>
    <row r="179" spans="1:34" x14ac:dyDescent="0.35">
      <c r="A179" t="s">
        <v>47</v>
      </c>
      <c r="C179">
        <v>0.17100000000000001</v>
      </c>
      <c r="D179">
        <v>0.34200000000000003</v>
      </c>
      <c r="E179">
        <v>0.495</v>
      </c>
      <c r="F179">
        <v>0.63700000000000001</v>
      </c>
      <c r="G179">
        <v>0.76600000000000001</v>
      </c>
      <c r="H179">
        <v>0.879</v>
      </c>
      <c r="I179">
        <v>0.98399999999999999</v>
      </c>
      <c r="J179">
        <v>1.069</v>
      </c>
      <c r="K179">
        <v>1.137</v>
      </c>
      <c r="L179">
        <v>1.198</v>
      </c>
      <c r="M179">
        <v>1.242</v>
      </c>
      <c r="N179">
        <v>1.274</v>
      </c>
      <c r="O179">
        <v>1.345</v>
      </c>
      <c r="P179">
        <v>1.397</v>
      </c>
      <c r="Q179">
        <v>1.4470000000000001</v>
      </c>
      <c r="R179">
        <v>1.49</v>
      </c>
      <c r="S179">
        <v>1.5369999999999999</v>
      </c>
      <c r="T179">
        <v>1.5309999999999999</v>
      </c>
      <c r="U179">
        <v>1.52</v>
      </c>
      <c r="V179">
        <v>1.504</v>
      </c>
      <c r="W179">
        <v>1.482</v>
      </c>
      <c r="X179">
        <v>1.454</v>
      </c>
      <c r="Y179">
        <v>1.419</v>
      </c>
      <c r="Z179">
        <v>1.3759999999999999</v>
      </c>
      <c r="AA179">
        <v>1.3160000000000001</v>
      </c>
      <c r="AB179">
        <v>1.2589999999999999</v>
      </c>
      <c r="AC179">
        <v>1.1950000000000001</v>
      </c>
      <c r="AD179">
        <v>1.0389999999999999</v>
      </c>
      <c r="AE179">
        <v>0.874</v>
      </c>
      <c r="AF179">
        <v>0.70099999999999996</v>
      </c>
      <c r="AG179">
        <v>0.52300000000000002</v>
      </c>
      <c r="AH179">
        <v>0.34</v>
      </c>
    </row>
    <row r="180" spans="1:34" x14ac:dyDescent="0.35">
      <c r="A180" t="s">
        <v>28</v>
      </c>
      <c r="B180">
        <v>12.96</v>
      </c>
      <c r="C180">
        <v>12.292999999999999</v>
      </c>
      <c r="D180">
        <v>11.696999999999999</v>
      </c>
      <c r="E180">
        <v>10.85</v>
      </c>
      <c r="F180">
        <v>9.6950000000000003</v>
      </c>
      <c r="G180">
        <v>7.6849999999999996</v>
      </c>
      <c r="H180">
        <v>6.0910000000000002</v>
      </c>
      <c r="I180">
        <v>4.8460000000000001</v>
      </c>
      <c r="J180">
        <v>3.9540000000000002</v>
      </c>
      <c r="K180">
        <v>3.2589999999999999</v>
      </c>
      <c r="L180">
        <v>2.7109999999999999</v>
      </c>
      <c r="M180">
        <v>2.5139999999999998</v>
      </c>
      <c r="N180">
        <v>2.3260000000000001</v>
      </c>
      <c r="O180">
        <v>2.2389999999999999</v>
      </c>
      <c r="P180">
        <v>2.097</v>
      </c>
      <c r="Q180">
        <v>1.9690000000000001</v>
      </c>
      <c r="R180">
        <v>1.849</v>
      </c>
      <c r="S180">
        <v>1.7410000000000001</v>
      </c>
      <c r="T180">
        <v>1.64</v>
      </c>
      <c r="U180">
        <v>1.548</v>
      </c>
      <c r="V180">
        <v>1.4630000000000001</v>
      </c>
      <c r="W180">
        <v>1.3879999999999999</v>
      </c>
      <c r="X180">
        <v>1.3160000000000001</v>
      </c>
      <c r="Y180">
        <v>1.25</v>
      </c>
      <c r="Z180">
        <v>1.1890000000000001</v>
      </c>
      <c r="AA180">
        <v>1.135</v>
      </c>
      <c r="AB180">
        <v>1.0860000000000001</v>
      </c>
      <c r="AC180">
        <v>1.0409999999999999</v>
      </c>
      <c r="AD180">
        <v>0.998</v>
      </c>
      <c r="AE180">
        <v>0.95899999999999996</v>
      </c>
      <c r="AF180">
        <v>0.92400000000000004</v>
      </c>
      <c r="AG180">
        <v>0.89100000000000001</v>
      </c>
      <c r="AH180">
        <v>0.86099999999999999</v>
      </c>
    </row>
    <row r="181" spans="1:34" x14ac:dyDescent="0.35">
      <c r="A181" t="s">
        <v>64</v>
      </c>
      <c r="C181">
        <v>0.502</v>
      </c>
      <c r="D181">
        <v>0.47</v>
      </c>
      <c r="E181">
        <v>0.58199999999999996</v>
      </c>
      <c r="F181">
        <v>0.57099999999999995</v>
      </c>
      <c r="G181">
        <v>0.55900000000000005</v>
      </c>
      <c r="H181">
        <v>0.55900000000000005</v>
      </c>
      <c r="I181">
        <v>0.54400000000000004</v>
      </c>
      <c r="J181">
        <v>0.45400000000000001</v>
      </c>
      <c r="K181">
        <v>0.38600000000000001</v>
      </c>
      <c r="L181">
        <v>0.35899999999999999</v>
      </c>
      <c r="M181">
        <v>0.29799999999999999</v>
      </c>
      <c r="N181">
        <v>0.29499999999999998</v>
      </c>
      <c r="O181">
        <v>0.25900000000000001</v>
      </c>
      <c r="P181">
        <v>0.23100000000000001</v>
      </c>
      <c r="Q181">
        <v>0.21199999999999999</v>
      </c>
      <c r="R181">
        <v>0.216</v>
      </c>
      <c r="S181">
        <v>0.183</v>
      </c>
      <c r="T181">
        <v>0.157</v>
      </c>
      <c r="U181">
        <v>0.16</v>
      </c>
      <c r="V181">
        <v>0.14599999999999999</v>
      </c>
      <c r="W181">
        <v>0.112</v>
      </c>
      <c r="X181">
        <v>0.112</v>
      </c>
      <c r="Y181">
        <v>9.7000000000000003E-2</v>
      </c>
      <c r="Z181">
        <v>8.4000000000000005E-2</v>
      </c>
      <c r="AA181">
        <v>7.2999999999999995E-2</v>
      </c>
      <c r="AB181">
        <v>6.4000000000000001E-2</v>
      </c>
      <c r="AC181">
        <v>5.7000000000000002E-2</v>
      </c>
      <c r="AD181">
        <v>4.9000000000000002E-2</v>
      </c>
      <c r="AE181">
        <v>4.2000000000000003E-2</v>
      </c>
      <c r="AF181">
        <v>3.6999999999999998E-2</v>
      </c>
      <c r="AG181">
        <v>3.4000000000000002E-2</v>
      </c>
      <c r="AH181">
        <v>2.7E-2</v>
      </c>
    </row>
    <row r="182" spans="1:34" x14ac:dyDescent="0.35">
      <c r="A182" t="s">
        <v>63</v>
      </c>
      <c r="C182">
        <v>1.2190000000000001</v>
      </c>
      <c r="D182">
        <v>1.119</v>
      </c>
      <c r="E182">
        <v>1.5229999999999999</v>
      </c>
      <c r="F182">
        <v>1.4710000000000001</v>
      </c>
      <c r="G182">
        <v>1.405</v>
      </c>
      <c r="H182">
        <v>1.377</v>
      </c>
      <c r="I182">
        <v>1.3080000000000001</v>
      </c>
      <c r="J182">
        <v>1.0369999999999999</v>
      </c>
      <c r="K182">
        <v>0.85</v>
      </c>
      <c r="L182">
        <v>0.76100000000000001</v>
      </c>
      <c r="M182">
        <v>0.61399999999999999</v>
      </c>
      <c r="N182">
        <v>0.59899999999999998</v>
      </c>
      <c r="O182">
        <v>0.499</v>
      </c>
      <c r="P182">
        <v>0.439</v>
      </c>
      <c r="Q182">
        <v>0.39700000000000002</v>
      </c>
      <c r="R182">
        <v>0.39500000000000002</v>
      </c>
      <c r="S182">
        <v>0.32900000000000001</v>
      </c>
      <c r="T182">
        <v>0.27900000000000003</v>
      </c>
      <c r="U182">
        <v>0.27700000000000002</v>
      </c>
      <c r="V182">
        <v>0.25</v>
      </c>
      <c r="W182">
        <v>0.19</v>
      </c>
      <c r="X182">
        <v>0.188</v>
      </c>
      <c r="Y182">
        <v>0.161</v>
      </c>
      <c r="Z182">
        <v>0.13800000000000001</v>
      </c>
      <c r="AA182">
        <v>0.11899999999999999</v>
      </c>
      <c r="AB182">
        <v>0.10299999999999999</v>
      </c>
      <c r="AC182">
        <v>0.09</v>
      </c>
      <c r="AD182">
        <v>7.5999999999999998E-2</v>
      </c>
      <c r="AE182">
        <v>6.5000000000000002E-2</v>
      </c>
      <c r="AF182">
        <v>5.6000000000000001E-2</v>
      </c>
      <c r="AG182">
        <v>0.05</v>
      </c>
      <c r="AH182">
        <v>0.04</v>
      </c>
    </row>
    <row r="183" spans="1:34" x14ac:dyDescent="0.35">
      <c r="A183" t="s">
        <v>29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</row>
    <row r="184" spans="1:34" x14ac:dyDescent="0.35">
      <c r="A184" t="s">
        <v>190</v>
      </c>
      <c r="C184">
        <v>28.134</v>
      </c>
      <c r="D184">
        <v>27.794</v>
      </c>
      <c r="E184">
        <v>28.437000000000001</v>
      </c>
      <c r="F184">
        <v>30.23</v>
      </c>
      <c r="G184">
        <v>30.221</v>
      </c>
      <c r="H184">
        <v>30.131</v>
      </c>
      <c r="I184">
        <v>29.818000000000001</v>
      </c>
      <c r="J184">
        <v>29.076000000000001</v>
      </c>
      <c r="K184">
        <v>28.402000000000001</v>
      </c>
      <c r="L184">
        <v>27.751000000000001</v>
      </c>
      <c r="M184">
        <v>27.236999999999998</v>
      </c>
      <c r="N184">
        <v>26.762</v>
      </c>
      <c r="O184">
        <v>25.606999999999999</v>
      </c>
      <c r="P184">
        <v>25.009</v>
      </c>
      <c r="Q184">
        <v>24.445</v>
      </c>
      <c r="R184">
        <v>23.88</v>
      </c>
      <c r="S184">
        <v>23.361999999999998</v>
      </c>
      <c r="T184">
        <v>22.881</v>
      </c>
      <c r="U184">
        <v>22.369</v>
      </c>
      <c r="V184">
        <v>21.867999999999999</v>
      </c>
      <c r="W184">
        <v>21.448</v>
      </c>
      <c r="X184">
        <v>21.055</v>
      </c>
      <c r="Y184">
        <v>20.687999999999999</v>
      </c>
      <c r="Z184">
        <v>20.344000000000001</v>
      </c>
      <c r="AA184">
        <v>20.018999999999998</v>
      </c>
      <c r="AB184">
        <v>19.710999999999999</v>
      </c>
      <c r="AC184">
        <v>19.416</v>
      </c>
      <c r="AD184">
        <v>19.122</v>
      </c>
      <c r="AE184">
        <v>18.835999999999999</v>
      </c>
      <c r="AF184">
        <v>18.552</v>
      </c>
      <c r="AG184">
        <v>18.259</v>
      </c>
      <c r="AH184">
        <v>18.026</v>
      </c>
    </row>
    <row r="185" spans="1:34" x14ac:dyDescent="0.35">
      <c r="A185" t="s">
        <v>474</v>
      </c>
      <c r="C185">
        <v>3.5920000000000001</v>
      </c>
      <c r="D185">
        <v>3.55</v>
      </c>
      <c r="E185">
        <v>3.6030000000000002</v>
      </c>
      <c r="F185">
        <v>3.7789999999999999</v>
      </c>
      <c r="G185">
        <v>3.7690000000000001</v>
      </c>
      <c r="H185">
        <v>3.7440000000000002</v>
      </c>
      <c r="I185">
        <v>3.6949999999999998</v>
      </c>
      <c r="J185">
        <v>3.601</v>
      </c>
      <c r="K185">
        <v>3.5129999999999999</v>
      </c>
      <c r="L185">
        <v>3.4319999999999999</v>
      </c>
      <c r="M185">
        <v>3.3679999999999999</v>
      </c>
      <c r="N185">
        <v>3.3109999999999999</v>
      </c>
      <c r="O185">
        <v>3.1720000000000002</v>
      </c>
      <c r="P185">
        <v>3.0939999999999999</v>
      </c>
      <c r="Q185">
        <v>3.0179999999999998</v>
      </c>
      <c r="R185">
        <v>2.9449999999999998</v>
      </c>
      <c r="S185">
        <v>2.8759999999999999</v>
      </c>
      <c r="T185">
        <v>2.8109999999999999</v>
      </c>
      <c r="U185">
        <v>2.7320000000000002</v>
      </c>
      <c r="V185">
        <v>2.649</v>
      </c>
      <c r="W185">
        <v>2.5870000000000002</v>
      </c>
      <c r="X185">
        <v>2.5499999999999998</v>
      </c>
      <c r="Y185">
        <v>2.5139999999999998</v>
      </c>
      <c r="Z185">
        <v>2.48</v>
      </c>
      <c r="AA185">
        <v>2.4460000000000002</v>
      </c>
      <c r="AB185">
        <v>2.4129999999999998</v>
      </c>
      <c r="AC185">
        <v>2.38</v>
      </c>
      <c r="AD185">
        <v>2.3460000000000001</v>
      </c>
      <c r="AE185">
        <v>2.31</v>
      </c>
      <c r="AF185">
        <v>2.2709999999999999</v>
      </c>
      <c r="AG185">
        <v>2.226</v>
      </c>
      <c r="AH185">
        <v>2.194</v>
      </c>
    </row>
    <row r="186" spans="1:34" x14ac:dyDescent="0.35">
      <c r="A186" t="s">
        <v>472</v>
      </c>
      <c r="C186">
        <v>4.7279999999999998</v>
      </c>
      <c r="D186">
        <v>4.6760000000000002</v>
      </c>
      <c r="E186">
        <v>4.7629999999999999</v>
      </c>
      <c r="F186">
        <v>5.0369999999999999</v>
      </c>
      <c r="G186">
        <v>5.0110000000000001</v>
      </c>
      <c r="H186">
        <v>4.9669999999999996</v>
      </c>
      <c r="I186">
        <v>4.8899999999999997</v>
      </c>
      <c r="J186">
        <v>4.7480000000000002</v>
      </c>
      <c r="K186">
        <v>4.6180000000000003</v>
      </c>
      <c r="L186">
        <v>4.4960000000000004</v>
      </c>
      <c r="M186">
        <v>4.4009999999999998</v>
      </c>
      <c r="N186">
        <v>4.3170000000000002</v>
      </c>
      <c r="O186">
        <v>4.13</v>
      </c>
      <c r="P186">
        <v>4.0259999999999998</v>
      </c>
      <c r="Q186">
        <v>3.9279999999999999</v>
      </c>
      <c r="R186">
        <v>3.8330000000000002</v>
      </c>
      <c r="S186">
        <v>3.7450000000000001</v>
      </c>
      <c r="T186">
        <v>3.6629999999999998</v>
      </c>
      <c r="U186">
        <v>3.573</v>
      </c>
      <c r="V186">
        <v>3.4820000000000002</v>
      </c>
      <c r="W186">
        <v>3.41</v>
      </c>
      <c r="X186">
        <v>3.3519999999999999</v>
      </c>
      <c r="Y186">
        <v>3.2970000000000002</v>
      </c>
      <c r="Z186">
        <v>3.246</v>
      </c>
      <c r="AA186">
        <v>3.1970000000000001</v>
      </c>
      <c r="AB186">
        <v>3.1509999999999998</v>
      </c>
      <c r="AC186">
        <v>3.105</v>
      </c>
      <c r="AD186">
        <v>3.06</v>
      </c>
      <c r="AE186">
        <v>3.0139999999999998</v>
      </c>
      <c r="AF186">
        <v>2.9670000000000001</v>
      </c>
      <c r="AG186">
        <v>2.9169999999999998</v>
      </c>
      <c r="AH186">
        <v>2.8769999999999998</v>
      </c>
    </row>
    <row r="187" spans="1:34" x14ac:dyDescent="0.35">
      <c r="A187" t="s">
        <v>471</v>
      </c>
      <c r="C187">
        <v>5.5839999999999996</v>
      </c>
      <c r="D187">
        <v>5.5220000000000002</v>
      </c>
      <c r="E187">
        <v>5.649</v>
      </c>
      <c r="F187">
        <v>6.0090000000000003</v>
      </c>
      <c r="G187">
        <v>5.9969999999999999</v>
      </c>
      <c r="H187">
        <v>5.9740000000000002</v>
      </c>
      <c r="I187">
        <v>5.907</v>
      </c>
      <c r="J187">
        <v>5.7539999999999996</v>
      </c>
      <c r="K187">
        <v>5.617</v>
      </c>
      <c r="L187">
        <v>5.484</v>
      </c>
      <c r="M187">
        <v>5.38</v>
      </c>
      <c r="N187">
        <v>5.28</v>
      </c>
      <c r="O187">
        <v>5.0529999999999999</v>
      </c>
      <c r="P187">
        <v>4.9340000000000002</v>
      </c>
      <c r="Q187">
        <v>4.8209999999999997</v>
      </c>
      <c r="R187">
        <v>4.7089999999999996</v>
      </c>
      <c r="S187">
        <v>4.6070000000000002</v>
      </c>
      <c r="T187">
        <v>4.5119999999999996</v>
      </c>
      <c r="U187">
        <v>4.4119999999999999</v>
      </c>
      <c r="V187">
        <v>4.3140000000000001</v>
      </c>
      <c r="W187">
        <v>4.2320000000000002</v>
      </c>
      <c r="X187">
        <v>4.1539999999999999</v>
      </c>
      <c r="Y187">
        <v>4.0810000000000004</v>
      </c>
      <c r="Z187">
        <v>4.0129999999999999</v>
      </c>
      <c r="AA187">
        <v>3.9489999999999998</v>
      </c>
      <c r="AB187">
        <v>3.8879999999999999</v>
      </c>
      <c r="AC187">
        <v>3.83</v>
      </c>
      <c r="AD187">
        <v>3.7730000000000001</v>
      </c>
      <c r="AE187">
        <v>3.7170000000000001</v>
      </c>
      <c r="AF187">
        <v>3.6619999999999999</v>
      </c>
      <c r="AG187">
        <v>3.605</v>
      </c>
      <c r="AH187">
        <v>3.5579999999999998</v>
      </c>
    </row>
    <row r="188" spans="1:34" x14ac:dyDescent="0.35">
      <c r="A188" t="s">
        <v>473</v>
      </c>
      <c r="C188">
        <v>6.3959999999999999</v>
      </c>
      <c r="D188">
        <v>6.3090000000000002</v>
      </c>
      <c r="E188">
        <v>6.4640000000000004</v>
      </c>
      <c r="F188">
        <v>6.8920000000000003</v>
      </c>
      <c r="G188">
        <v>6.8869999999999996</v>
      </c>
      <c r="H188">
        <v>6.859</v>
      </c>
      <c r="I188">
        <v>6.782</v>
      </c>
      <c r="J188">
        <v>6.6079999999999997</v>
      </c>
      <c r="K188">
        <v>6.4539999999999997</v>
      </c>
      <c r="L188">
        <v>6.3049999999999997</v>
      </c>
      <c r="M188">
        <v>6.19</v>
      </c>
      <c r="N188">
        <v>6.0739999999999998</v>
      </c>
      <c r="O188">
        <v>5.8120000000000003</v>
      </c>
      <c r="P188">
        <v>5.6790000000000003</v>
      </c>
      <c r="Q188">
        <v>5.5549999999999997</v>
      </c>
      <c r="R188">
        <v>5.431</v>
      </c>
      <c r="S188">
        <v>5.3179999999999996</v>
      </c>
      <c r="T188">
        <v>5.2140000000000004</v>
      </c>
      <c r="U188">
        <v>5.1079999999999997</v>
      </c>
      <c r="V188">
        <v>5.0069999999999997</v>
      </c>
      <c r="W188">
        <v>4.9189999999999996</v>
      </c>
      <c r="X188">
        <v>4.8280000000000003</v>
      </c>
      <c r="Y188">
        <v>4.7430000000000003</v>
      </c>
      <c r="Z188">
        <v>4.6639999999999997</v>
      </c>
      <c r="AA188">
        <v>4.59</v>
      </c>
      <c r="AB188">
        <v>4.5209999999999999</v>
      </c>
      <c r="AC188">
        <v>4.4539999999999997</v>
      </c>
      <c r="AD188">
        <v>4.3899999999999997</v>
      </c>
      <c r="AE188">
        <v>4.327</v>
      </c>
      <c r="AF188">
        <v>4.2670000000000003</v>
      </c>
      <c r="AG188">
        <v>4.2060000000000004</v>
      </c>
      <c r="AH188">
        <v>4.1550000000000002</v>
      </c>
    </row>
    <row r="189" spans="1:34" x14ac:dyDescent="0.35">
      <c r="A189" t="s">
        <v>475</v>
      </c>
      <c r="C189">
        <v>7.8339999999999996</v>
      </c>
      <c r="D189">
        <v>7.7359999999999998</v>
      </c>
      <c r="E189">
        <v>7.9589999999999996</v>
      </c>
      <c r="F189">
        <v>8.5129999999999999</v>
      </c>
      <c r="G189">
        <v>8.5579999999999998</v>
      </c>
      <c r="H189">
        <v>8.5869999999999997</v>
      </c>
      <c r="I189">
        <v>8.5440000000000005</v>
      </c>
      <c r="J189">
        <v>8.3650000000000002</v>
      </c>
      <c r="K189">
        <v>8.2010000000000005</v>
      </c>
      <c r="L189">
        <v>8.0329999999999995</v>
      </c>
      <c r="M189">
        <v>7.8979999999999997</v>
      </c>
      <c r="N189">
        <v>7.7789999999999999</v>
      </c>
      <c r="O189">
        <v>7.44</v>
      </c>
      <c r="P189">
        <v>7.2770000000000001</v>
      </c>
      <c r="Q189">
        <v>7.1230000000000002</v>
      </c>
      <c r="R189">
        <v>6.9630000000000001</v>
      </c>
      <c r="S189">
        <v>6.8159999999999998</v>
      </c>
      <c r="T189">
        <v>6.681</v>
      </c>
      <c r="U189">
        <v>6.5439999999999996</v>
      </c>
      <c r="V189">
        <v>6.4160000000000004</v>
      </c>
      <c r="W189">
        <v>6.3</v>
      </c>
      <c r="X189">
        <v>6.1719999999999997</v>
      </c>
      <c r="Y189">
        <v>6.0529999999999999</v>
      </c>
      <c r="Z189">
        <v>5.9409999999999998</v>
      </c>
      <c r="AA189">
        <v>5.8369999999999997</v>
      </c>
      <c r="AB189">
        <v>5.7380000000000004</v>
      </c>
      <c r="AC189">
        <v>5.6449999999999996</v>
      </c>
      <c r="AD189">
        <v>5.5540000000000003</v>
      </c>
      <c r="AE189">
        <v>5.468</v>
      </c>
      <c r="AF189">
        <v>5.3860000000000001</v>
      </c>
      <c r="AG189">
        <v>5.306</v>
      </c>
      <c r="AH189">
        <v>5.242</v>
      </c>
    </row>
    <row r="190" spans="1:34" x14ac:dyDescent="0.35">
      <c r="A190" t="s">
        <v>8</v>
      </c>
      <c r="B190">
        <v>3.782</v>
      </c>
      <c r="C190">
        <v>3.661</v>
      </c>
      <c r="D190">
        <v>3.5209999999999999</v>
      </c>
      <c r="E190">
        <v>3.5409999999999999</v>
      </c>
      <c r="F190">
        <v>3.698</v>
      </c>
      <c r="G190">
        <v>3.665</v>
      </c>
      <c r="H190">
        <v>3.4249999999999998</v>
      </c>
      <c r="I190">
        <v>3.1960000000000002</v>
      </c>
      <c r="J190">
        <v>2.9049999999999998</v>
      </c>
      <c r="K190">
        <v>2.6619999999999999</v>
      </c>
      <c r="L190">
        <v>2.4889999999999999</v>
      </c>
      <c r="M190">
        <v>2.3239999999999998</v>
      </c>
      <c r="N190">
        <v>2.1960000000000002</v>
      </c>
      <c r="O190">
        <v>1.835</v>
      </c>
      <c r="P190">
        <v>1.6539999999999999</v>
      </c>
      <c r="Q190">
        <v>1.4890000000000001</v>
      </c>
      <c r="R190">
        <v>1.373</v>
      </c>
      <c r="S190">
        <v>1.246</v>
      </c>
      <c r="T190">
        <v>1.1439999999999999</v>
      </c>
      <c r="U190">
        <v>1.036</v>
      </c>
      <c r="V190">
        <v>0.93400000000000005</v>
      </c>
      <c r="W190">
        <v>0.85</v>
      </c>
      <c r="X190">
        <v>0.78</v>
      </c>
      <c r="Y190">
        <v>0.71699999999999997</v>
      </c>
      <c r="Z190">
        <v>0.66100000000000003</v>
      </c>
      <c r="AA190">
        <v>0.61099999999999999</v>
      </c>
      <c r="AB190">
        <v>0.56999999999999995</v>
      </c>
      <c r="AC190">
        <v>0.53800000000000003</v>
      </c>
      <c r="AD190">
        <v>0.503</v>
      </c>
      <c r="AE190">
        <v>0.47199999999999998</v>
      </c>
      <c r="AF190">
        <v>0.44400000000000001</v>
      </c>
      <c r="AG190">
        <v>0.43099999999999999</v>
      </c>
      <c r="AH190">
        <v>0.41699999999999998</v>
      </c>
    </row>
    <row r="191" spans="1:34" x14ac:dyDescent="0.35">
      <c r="A191" t="s">
        <v>198</v>
      </c>
      <c r="C191">
        <v>3.5529999999999999</v>
      </c>
      <c r="D191">
        <v>3.4769999999999999</v>
      </c>
      <c r="E191">
        <v>3.36</v>
      </c>
      <c r="F191">
        <v>3.2480000000000002</v>
      </c>
      <c r="G191">
        <v>3.1419999999999999</v>
      </c>
      <c r="H191">
        <v>3.04</v>
      </c>
      <c r="I191">
        <v>2.9350000000000001</v>
      </c>
      <c r="J191">
        <v>2.8490000000000002</v>
      </c>
      <c r="K191">
        <v>2.77</v>
      </c>
      <c r="L191">
        <v>2.6949999999999998</v>
      </c>
      <c r="M191">
        <v>2.629</v>
      </c>
      <c r="N191">
        <v>2.5630000000000002</v>
      </c>
      <c r="O191">
        <v>2.528</v>
      </c>
      <c r="P191">
        <v>2.4780000000000002</v>
      </c>
      <c r="Q191">
        <v>2.4319999999999999</v>
      </c>
      <c r="R191">
        <v>2.3849999999999998</v>
      </c>
      <c r="S191">
        <v>2.343</v>
      </c>
      <c r="T191">
        <v>2.2959999999999998</v>
      </c>
      <c r="U191">
        <v>2.2490000000000001</v>
      </c>
      <c r="V191">
        <v>2.2040000000000002</v>
      </c>
      <c r="W191">
        <v>2.165</v>
      </c>
      <c r="X191">
        <v>2.1230000000000002</v>
      </c>
      <c r="Y191">
        <v>2.08</v>
      </c>
      <c r="Z191">
        <v>2.04</v>
      </c>
      <c r="AA191">
        <v>2.0030000000000001</v>
      </c>
      <c r="AB191">
        <v>1.9670000000000001</v>
      </c>
      <c r="AC191">
        <v>1.9330000000000001</v>
      </c>
      <c r="AD191">
        <v>1.8839999999999999</v>
      </c>
      <c r="AE191">
        <v>1.837</v>
      </c>
      <c r="AF191">
        <v>1.792</v>
      </c>
      <c r="AG191">
        <v>1.748</v>
      </c>
      <c r="AH191">
        <v>1.7090000000000001</v>
      </c>
    </row>
    <row r="192" spans="1:34" x14ac:dyDescent="0.35">
      <c r="A192" t="s">
        <v>199</v>
      </c>
      <c r="C192">
        <v>2.754</v>
      </c>
      <c r="D192">
        <v>2.6949999999999998</v>
      </c>
      <c r="E192">
        <v>2.7549999999999999</v>
      </c>
      <c r="F192">
        <v>2.9140000000000001</v>
      </c>
      <c r="G192">
        <v>2.8929999999999998</v>
      </c>
      <c r="H192">
        <v>2.8650000000000002</v>
      </c>
      <c r="I192">
        <v>2.8159999999999998</v>
      </c>
      <c r="J192">
        <v>2.7240000000000002</v>
      </c>
      <c r="K192">
        <v>2.641</v>
      </c>
      <c r="L192">
        <v>2.5640000000000001</v>
      </c>
      <c r="M192">
        <v>2.5059999999999998</v>
      </c>
      <c r="N192">
        <v>2.444</v>
      </c>
      <c r="O192">
        <v>2.387</v>
      </c>
      <c r="P192">
        <v>2.3119999999999998</v>
      </c>
      <c r="Q192">
        <v>2.2429999999999999</v>
      </c>
      <c r="R192">
        <v>2.1760000000000002</v>
      </c>
      <c r="S192">
        <v>2.1150000000000002</v>
      </c>
      <c r="T192">
        <v>2.0609999999999999</v>
      </c>
      <c r="U192">
        <v>2.008</v>
      </c>
      <c r="V192">
        <v>1.958</v>
      </c>
      <c r="W192">
        <v>1.9139999999999999</v>
      </c>
      <c r="X192">
        <v>1.87</v>
      </c>
      <c r="Y192">
        <v>1.83</v>
      </c>
      <c r="Z192">
        <v>1.792</v>
      </c>
      <c r="AA192">
        <v>1.758</v>
      </c>
      <c r="AB192">
        <v>1.7250000000000001</v>
      </c>
      <c r="AC192">
        <v>1.6950000000000001</v>
      </c>
      <c r="AD192">
        <v>1.667</v>
      </c>
      <c r="AE192">
        <v>1.64</v>
      </c>
      <c r="AF192">
        <v>1.615</v>
      </c>
      <c r="AG192">
        <v>1.59</v>
      </c>
      <c r="AH192">
        <v>1.57</v>
      </c>
    </row>
    <row r="193" spans="1:34" x14ac:dyDescent="0.35">
      <c r="A193" t="s">
        <v>202</v>
      </c>
      <c r="C193">
        <v>5.8710000000000004</v>
      </c>
      <c r="D193">
        <v>5.8150000000000004</v>
      </c>
      <c r="E193">
        <v>7.2670000000000003</v>
      </c>
      <c r="F193">
        <v>8.2200000000000006</v>
      </c>
      <c r="G193">
        <v>9.3800000000000008</v>
      </c>
      <c r="H193">
        <v>10.583</v>
      </c>
      <c r="I193">
        <v>11.692</v>
      </c>
      <c r="J193">
        <v>10.7</v>
      </c>
      <c r="K193">
        <v>9.9710000000000001</v>
      </c>
      <c r="L193">
        <v>9.782</v>
      </c>
      <c r="M193">
        <v>8.6389999999999993</v>
      </c>
      <c r="N193">
        <v>8.9619999999999997</v>
      </c>
      <c r="O193">
        <v>8.49</v>
      </c>
      <c r="P193">
        <v>8.0370000000000008</v>
      </c>
      <c r="Q193">
        <v>7.78</v>
      </c>
      <c r="R193">
        <v>8.0830000000000002</v>
      </c>
      <c r="S193">
        <v>7.7160000000000002</v>
      </c>
      <c r="T193">
        <v>7.4740000000000002</v>
      </c>
      <c r="U193">
        <v>7.58</v>
      </c>
      <c r="V193">
        <v>7.4219999999999997</v>
      </c>
      <c r="W193">
        <v>7.1189999999999998</v>
      </c>
      <c r="X193">
        <v>8.5150000000000006</v>
      </c>
      <c r="Y193">
        <v>8.09</v>
      </c>
      <c r="Z193">
        <v>7.7009999999999996</v>
      </c>
      <c r="AA193">
        <v>7.3479999999999999</v>
      </c>
      <c r="AB193">
        <v>7.0270000000000001</v>
      </c>
      <c r="AC193">
        <v>6.7809999999999997</v>
      </c>
      <c r="AD193">
        <v>6.5149999999999997</v>
      </c>
      <c r="AE193">
        <v>6.2720000000000002</v>
      </c>
      <c r="AF193">
        <v>6.0510000000000002</v>
      </c>
      <c r="AG193">
        <v>5.8490000000000002</v>
      </c>
      <c r="AH193">
        <v>5.6639999999999997</v>
      </c>
    </row>
    <row r="194" spans="1:34" x14ac:dyDescent="0.35">
      <c r="A194" t="s">
        <v>165</v>
      </c>
      <c r="C194">
        <v>2.7010000000000001</v>
      </c>
      <c r="D194">
        <v>2.6779999999999999</v>
      </c>
      <c r="E194">
        <v>2.891</v>
      </c>
      <c r="F194">
        <v>2.7639999999999998</v>
      </c>
      <c r="G194">
        <v>3.5110000000000001</v>
      </c>
      <c r="H194">
        <v>3.2429999999999999</v>
      </c>
      <c r="I194">
        <v>3.3879999999999999</v>
      </c>
      <c r="J194">
        <v>3.1760000000000002</v>
      </c>
      <c r="K194">
        <v>3.0049999999999999</v>
      </c>
      <c r="L194">
        <v>2.851</v>
      </c>
      <c r="M194">
        <v>2.5249999999999999</v>
      </c>
      <c r="N194">
        <v>2.4500000000000002</v>
      </c>
      <c r="O194">
        <v>2.3969999999999998</v>
      </c>
      <c r="P194">
        <v>2.347</v>
      </c>
      <c r="Q194">
        <v>2.278</v>
      </c>
      <c r="R194">
        <v>2.2320000000000002</v>
      </c>
      <c r="S194">
        <v>2.1669999999999998</v>
      </c>
      <c r="T194">
        <v>2.1379999999999999</v>
      </c>
      <c r="U194">
        <v>2.149</v>
      </c>
      <c r="V194">
        <v>2.1019999999999999</v>
      </c>
      <c r="W194">
        <v>2.0960000000000001</v>
      </c>
      <c r="X194">
        <v>2.0499999999999998</v>
      </c>
      <c r="Y194">
        <v>2.0449999999999999</v>
      </c>
      <c r="Z194">
        <v>2.04</v>
      </c>
      <c r="AA194">
        <v>2.036</v>
      </c>
      <c r="AB194">
        <v>2.0310000000000001</v>
      </c>
      <c r="AC194">
        <v>2.0089999999999999</v>
      </c>
      <c r="AD194">
        <v>2.0049999999999999</v>
      </c>
      <c r="AE194">
        <v>2.0030000000000001</v>
      </c>
      <c r="AF194">
        <v>2</v>
      </c>
      <c r="AG194">
        <v>1.998</v>
      </c>
      <c r="AH194">
        <v>1.996</v>
      </c>
    </row>
    <row r="195" spans="1:34" x14ac:dyDescent="0.35">
      <c r="A195" t="s">
        <v>167</v>
      </c>
      <c r="C195">
        <v>1.9339999999999999</v>
      </c>
      <c r="D195">
        <v>1.901</v>
      </c>
      <c r="E195">
        <v>2.153</v>
      </c>
      <c r="F195">
        <v>2.4710000000000001</v>
      </c>
      <c r="G195">
        <v>2.5569999999999999</v>
      </c>
      <c r="H195">
        <v>2.71</v>
      </c>
      <c r="I195">
        <v>3.0310000000000001</v>
      </c>
      <c r="J195">
        <v>2.843</v>
      </c>
      <c r="K195">
        <v>2.722</v>
      </c>
      <c r="L195">
        <v>2.8220000000000001</v>
      </c>
      <c r="M195">
        <v>2.544</v>
      </c>
      <c r="N195">
        <v>2.5840000000000001</v>
      </c>
      <c r="O195">
        <v>2.5960000000000001</v>
      </c>
      <c r="P195">
        <v>2.508</v>
      </c>
      <c r="Q195">
        <v>2.5019999999999998</v>
      </c>
      <c r="R195">
        <v>2.786</v>
      </c>
      <c r="S195">
        <v>2.6560000000000001</v>
      </c>
      <c r="T195">
        <v>2.5249999999999999</v>
      </c>
      <c r="U195">
        <v>2.9830000000000001</v>
      </c>
      <c r="V195">
        <v>3.0910000000000002</v>
      </c>
      <c r="W195">
        <v>2.5840000000000001</v>
      </c>
      <c r="X195">
        <v>2.6389999999999998</v>
      </c>
      <c r="Y195">
        <v>2.524</v>
      </c>
      <c r="Z195">
        <v>2.427</v>
      </c>
      <c r="AA195">
        <v>2.35</v>
      </c>
      <c r="AB195">
        <v>2.2930000000000001</v>
      </c>
      <c r="AC195">
        <v>2.2599999999999998</v>
      </c>
      <c r="AD195">
        <v>2.258</v>
      </c>
      <c r="AE195">
        <v>2.3029999999999999</v>
      </c>
      <c r="AF195">
        <v>2.4300000000000002</v>
      </c>
      <c r="AG195">
        <v>2.7749999999999999</v>
      </c>
      <c r="AH195">
        <v>2.1680000000000001</v>
      </c>
    </row>
    <row r="196" spans="1:34" x14ac:dyDescent="0.35">
      <c r="A196" t="s">
        <v>173</v>
      </c>
      <c r="C196">
        <v>4.6360000000000001</v>
      </c>
      <c r="D196">
        <v>4.5789999999999997</v>
      </c>
      <c r="E196">
        <v>5.0439999999999996</v>
      </c>
      <c r="F196">
        <v>5.2350000000000003</v>
      </c>
      <c r="G196">
        <v>6.0679999999999996</v>
      </c>
      <c r="H196">
        <v>5.9539999999999997</v>
      </c>
      <c r="I196">
        <v>6.4189999999999996</v>
      </c>
      <c r="J196">
        <v>6.0190000000000001</v>
      </c>
      <c r="K196">
        <v>5.7270000000000003</v>
      </c>
      <c r="L196">
        <v>5.673</v>
      </c>
      <c r="M196">
        <v>5.07</v>
      </c>
      <c r="N196">
        <v>5.0339999999999998</v>
      </c>
      <c r="O196">
        <v>4.9930000000000003</v>
      </c>
      <c r="P196">
        <v>4.8550000000000004</v>
      </c>
      <c r="Q196">
        <v>4.7809999999999997</v>
      </c>
      <c r="R196">
        <v>5.0170000000000003</v>
      </c>
      <c r="S196">
        <v>4.8230000000000004</v>
      </c>
      <c r="T196">
        <v>4.6630000000000003</v>
      </c>
      <c r="U196">
        <v>5.133</v>
      </c>
      <c r="V196">
        <v>5.1929999999999996</v>
      </c>
      <c r="W196">
        <v>4.68</v>
      </c>
      <c r="X196">
        <v>4.6890000000000001</v>
      </c>
      <c r="Y196">
        <v>4.569</v>
      </c>
      <c r="Z196">
        <v>4.4669999999999996</v>
      </c>
      <c r="AA196">
        <v>4.3849999999999998</v>
      </c>
      <c r="AB196">
        <v>4.3239999999999998</v>
      </c>
      <c r="AC196">
        <v>4.2690000000000001</v>
      </c>
      <c r="AD196">
        <v>4.2640000000000002</v>
      </c>
      <c r="AE196">
        <v>4.306</v>
      </c>
      <c r="AF196">
        <v>4.43</v>
      </c>
      <c r="AG196">
        <v>4.7729999999999997</v>
      </c>
      <c r="AH196">
        <v>4.1639999999999997</v>
      </c>
    </row>
    <row r="197" spans="1:34" x14ac:dyDescent="0.35">
      <c r="A197" t="s">
        <v>212</v>
      </c>
      <c r="C197">
        <v>6.9409999999999998</v>
      </c>
      <c r="D197">
        <v>6.6029999999999998</v>
      </c>
      <c r="E197">
        <v>6.1280000000000001</v>
      </c>
      <c r="F197">
        <v>5.53</v>
      </c>
      <c r="G197">
        <v>4.9989999999999997</v>
      </c>
      <c r="H197">
        <v>4.43</v>
      </c>
      <c r="I197">
        <v>3.7839999999999998</v>
      </c>
      <c r="J197">
        <v>3.2410000000000001</v>
      </c>
      <c r="K197">
        <v>2.7549999999999999</v>
      </c>
      <c r="L197">
        <v>2.3580000000000001</v>
      </c>
      <c r="M197">
        <v>2.093</v>
      </c>
      <c r="N197">
        <v>1.863</v>
      </c>
      <c r="O197">
        <v>1.669</v>
      </c>
      <c r="P197">
        <v>1.502</v>
      </c>
      <c r="Q197">
        <v>1.3560000000000001</v>
      </c>
      <c r="R197">
        <v>1.228</v>
      </c>
      <c r="S197">
        <v>1.1160000000000001</v>
      </c>
      <c r="T197">
        <v>1.0169999999999999</v>
      </c>
      <c r="U197">
        <v>0.92900000000000005</v>
      </c>
      <c r="V197">
        <v>0.85199999999999998</v>
      </c>
      <c r="W197">
        <v>0.78300000000000003</v>
      </c>
      <c r="X197">
        <v>0.72099999999999997</v>
      </c>
      <c r="Y197">
        <v>0.66600000000000004</v>
      </c>
      <c r="Z197">
        <v>0.61699999999999999</v>
      </c>
      <c r="AA197">
        <v>0.57199999999999995</v>
      </c>
      <c r="AB197">
        <v>0.53200000000000003</v>
      </c>
      <c r="AC197">
        <v>0.496</v>
      </c>
      <c r="AD197">
        <v>0.46300000000000002</v>
      </c>
      <c r="AE197">
        <v>0.433</v>
      </c>
      <c r="AF197">
        <v>0.40500000000000003</v>
      </c>
      <c r="AG197">
        <v>0.38</v>
      </c>
      <c r="AH197">
        <v>0.379</v>
      </c>
    </row>
    <row r="198" spans="1:34" x14ac:dyDescent="0.35">
      <c r="A198" t="s">
        <v>213</v>
      </c>
      <c r="C198">
        <v>0.375</v>
      </c>
      <c r="D198">
        <v>0.35699999999999998</v>
      </c>
      <c r="E198">
        <v>0.33100000000000002</v>
      </c>
      <c r="F198">
        <v>0.29899999999999999</v>
      </c>
      <c r="G198">
        <v>0.27</v>
      </c>
      <c r="H198">
        <v>0.24</v>
      </c>
      <c r="I198">
        <v>0.20499999999999999</v>
      </c>
      <c r="J198">
        <v>0.17499999999999999</v>
      </c>
      <c r="K198">
        <v>0.14899999999999999</v>
      </c>
      <c r="L198">
        <v>0.128</v>
      </c>
      <c r="M198">
        <v>0.113</v>
      </c>
      <c r="N198">
        <v>0.10100000000000001</v>
      </c>
      <c r="O198">
        <v>0.09</v>
      </c>
      <c r="P198">
        <v>8.1000000000000003E-2</v>
      </c>
      <c r="Q198">
        <v>7.2999999999999995E-2</v>
      </c>
      <c r="R198">
        <v>6.6000000000000003E-2</v>
      </c>
      <c r="S198">
        <v>0.06</v>
      </c>
      <c r="T198">
        <v>5.5E-2</v>
      </c>
      <c r="U198">
        <v>0.05</v>
      </c>
      <c r="V198">
        <v>4.5999999999999999E-2</v>
      </c>
      <c r="W198">
        <v>4.2000000000000003E-2</v>
      </c>
      <c r="X198">
        <v>3.9E-2</v>
      </c>
      <c r="Y198">
        <v>3.5999999999999997E-2</v>
      </c>
      <c r="Z198">
        <v>3.3000000000000002E-2</v>
      </c>
      <c r="AA198">
        <v>3.1E-2</v>
      </c>
      <c r="AB198">
        <v>2.9000000000000001E-2</v>
      </c>
      <c r="AC198">
        <v>2.7E-2</v>
      </c>
      <c r="AD198">
        <v>2.5000000000000001E-2</v>
      </c>
      <c r="AE198">
        <v>2.3E-2</v>
      </c>
      <c r="AF198">
        <v>2.1999999999999999E-2</v>
      </c>
      <c r="AG198">
        <v>2.1000000000000001E-2</v>
      </c>
      <c r="AH198">
        <v>0.02</v>
      </c>
    </row>
    <row r="199" spans="1:34" x14ac:dyDescent="0.35">
      <c r="A199" t="s">
        <v>7</v>
      </c>
      <c r="B199">
        <v>0.751</v>
      </c>
      <c r="C199">
        <v>0.75800000000000001</v>
      </c>
      <c r="D199">
        <v>0.76700000000000002</v>
      </c>
      <c r="E199">
        <v>0.77</v>
      </c>
      <c r="F199">
        <v>0.77100000000000002</v>
      </c>
      <c r="G199">
        <v>0.77700000000000002</v>
      </c>
      <c r="H199">
        <v>0.78300000000000003</v>
      </c>
      <c r="I199">
        <v>0.79</v>
      </c>
      <c r="J199">
        <v>0.79800000000000004</v>
      </c>
      <c r="K199">
        <v>0.80600000000000005</v>
      </c>
      <c r="L199">
        <v>0.81200000000000006</v>
      </c>
      <c r="M199">
        <v>0.81799999999999995</v>
      </c>
      <c r="N199">
        <v>0.82299999999999995</v>
      </c>
      <c r="O199">
        <v>0.83499999999999996</v>
      </c>
      <c r="P199">
        <v>0.84099999999999997</v>
      </c>
      <c r="Q199">
        <v>0.84799999999999998</v>
      </c>
      <c r="R199">
        <v>0.85399999999999998</v>
      </c>
      <c r="S199">
        <v>0.86099999999999999</v>
      </c>
      <c r="T199">
        <v>0.86699999999999999</v>
      </c>
      <c r="U199">
        <v>0.873</v>
      </c>
      <c r="V199">
        <v>0.88</v>
      </c>
      <c r="W199">
        <v>0.88600000000000001</v>
      </c>
      <c r="X199">
        <v>0.89100000000000001</v>
      </c>
      <c r="Y199">
        <v>0.89600000000000002</v>
      </c>
      <c r="Z199">
        <v>0.9</v>
      </c>
      <c r="AA199">
        <v>0.90400000000000003</v>
      </c>
      <c r="AB199">
        <v>0.90800000000000003</v>
      </c>
      <c r="AC199">
        <v>0.91200000000000003</v>
      </c>
      <c r="AD199">
        <v>0.91600000000000004</v>
      </c>
      <c r="AE199">
        <v>0.92</v>
      </c>
      <c r="AF199">
        <v>0.92400000000000004</v>
      </c>
      <c r="AG199">
        <v>0.92800000000000005</v>
      </c>
      <c r="AH199">
        <v>0.93100000000000005</v>
      </c>
    </row>
    <row r="200" spans="1:34" x14ac:dyDescent="0.35">
      <c r="A200" t="s">
        <v>201</v>
      </c>
      <c r="C200">
        <v>9.2330000000000005</v>
      </c>
      <c r="D200">
        <v>9.0289999999999999</v>
      </c>
      <c r="E200">
        <v>9.0210000000000008</v>
      </c>
      <c r="F200">
        <v>9.0579999999999998</v>
      </c>
      <c r="G200">
        <v>8.9979999999999993</v>
      </c>
      <c r="H200">
        <v>8.8190000000000008</v>
      </c>
      <c r="I200">
        <v>8.673</v>
      </c>
      <c r="J200">
        <v>8.282</v>
      </c>
      <c r="K200">
        <v>7.95</v>
      </c>
      <c r="L200">
        <v>7.6959999999999997</v>
      </c>
      <c r="M200">
        <v>7.359</v>
      </c>
      <c r="N200">
        <v>7.2619999999999996</v>
      </c>
      <c r="O200">
        <v>6.431</v>
      </c>
      <c r="P200">
        <v>6.266</v>
      </c>
      <c r="Q200">
        <v>6.13</v>
      </c>
      <c r="R200">
        <v>6.0709999999999997</v>
      </c>
      <c r="S200">
        <v>5.9240000000000004</v>
      </c>
      <c r="T200">
        <v>5.7880000000000003</v>
      </c>
      <c r="U200">
        <v>5.7729999999999997</v>
      </c>
      <c r="V200">
        <v>5.6890000000000001</v>
      </c>
      <c r="W200">
        <v>5.5039999999999996</v>
      </c>
      <c r="X200">
        <v>5.48</v>
      </c>
      <c r="Y200">
        <v>5.3620000000000001</v>
      </c>
      <c r="Z200">
        <v>5.2539999999999996</v>
      </c>
      <c r="AA200">
        <v>5.1559999999999997</v>
      </c>
      <c r="AB200">
        <v>5.0679999999999996</v>
      </c>
      <c r="AC200">
        <v>4.99</v>
      </c>
      <c r="AD200">
        <v>4.9059999999999997</v>
      </c>
      <c r="AE200">
        <v>4.8360000000000003</v>
      </c>
      <c r="AF200">
        <v>4.7839999999999998</v>
      </c>
      <c r="AG200">
        <v>4.7720000000000002</v>
      </c>
      <c r="AH200">
        <v>4.601</v>
      </c>
    </row>
    <row r="201" spans="1:34" x14ac:dyDescent="0.35">
      <c r="A201" t="s">
        <v>156</v>
      </c>
      <c r="C201">
        <v>1.29</v>
      </c>
      <c r="D201">
        <v>1.3080000000000001</v>
      </c>
      <c r="E201">
        <v>1.1950000000000001</v>
      </c>
      <c r="F201">
        <v>1.228</v>
      </c>
      <c r="G201">
        <v>1.2569999999999999</v>
      </c>
      <c r="H201">
        <v>1.278</v>
      </c>
      <c r="I201">
        <v>1.3069999999999999</v>
      </c>
      <c r="J201">
        <v>1.333</v>
      </c>
      <c r="K201">
        <v>1.357</v>
      </c>
      <c r="L201">
        <v>1.3779999999999999</v>
      </c>
      <c r="M201">
        <v>1.3959999999999999</v>
      </c>
      <c r="N201">
        <v>1.4059999999999999</v>
      </c>
      <c r="O201">
        <v>1.413</v>
      </c>
      <c r="P201">
        <v>1.415</v>
      </c>
      <c r="Q201">
        <v>1.415</v>
      </c>
      <c r="R201">
        <v>1.4139999999999999</v>
      </c>
      <c r="S201">
        <v>1.409</v>
      </c>
      <c r="T201">
        <v>1.42</v>
      </c>
      <c r="U201">
        <v>1.4319999999999999</v>
      </c>
      <c r="V201">
        <v>1.44</v>
      </c>
      <c r="W201">
        <v>1.448</v>
      </c>
      <c r="X201">
        <v>1.4550000000000001</v>
      </c>
      <c r="Y201">
        <v>1.4630000000000001</v>
      </c>
      <c r="Z201">
        <v>1.4710000000000001</v>
      </c>
      <c r="AA201">
        <v>1.478</v>
      </c>
      <c r="AB201">
        <v>1.4850000000000001</v>
      </c>
      <c r="AC201">
        <v>1.4910000000000001</v>
      </c>
      <c r="AD201">
        <v>1.4970000000000001</v>
      </c>
      <c r="AE201">
        <v>1.504</v>
      </c>
      <c r="AF201">
        <v>1.51</v>
      </c>
      <c r="AG201">
        <v>1.516</v>
      </c>
      <c r="AH201">
        <v>1.522</v>
      </c>
    </row>
    <row r="202" spans="1:34" x14ac:dyDescent="0.35">
      <c r="A202" t="s">
        <v>157</v>
      </c>
      <c r="C202">
        <v>1.788</v>
      </c>
      <c r="D202">
        <v>1.8029999999999999</v>
      </c>
      <c r="E202">
        <v>1.925</v>
      </c>
      <c r="F202">
        <v>3.012</v>
      </c>
      <c r="G202">
        <v>5.6340000000000003</v>
      </c>
      <c r="H202">
        <v>5.266</v>
      </c>
      <c r="I202">
        <v>8.4480000000000004</v>
      </c>
      <c r="J202">
        <v>7.944</v>
      </c>
      <c r="K202">
        <v>7.6059999999999999</v>
      </c>
      <c r="L202">
        <v>7.2009999999999996</v>
      </c>
      <c r="M202">
        <v>5.944</v>
      </c>
      <c r="N202">
        <v>5.8179999999999996</v>
      </c>
      <c r="O202">
        <v>5.6890000000000001</v>
      </c>
      <c r="P202">
        <v>5.5590000000000002</v>
      </c>
      <c r="Q202">
        <v>5.4390000000000001</v>
      </c>
      <c r="R202">
        <v>5.3159999999999998</v>
      </c>
      <c r="S202">
        <v>5.202</v>
      </c>
      <c r="T202">
        <v>5.157</v>
      </c>
      <c r="U202">
        <v>5.1020000000000003</v>
      </c>
      <c r="V202">
        <v>5.0640000000000001</v>
      </c>
      <c r="W202">
        <v>5.0179999999999998</v>
      </c>
      <c r="X202">
        <v>4.984</v>
      </c>
      <c r="Y202">
        <v>4.9409999999999998</v>
      </c>
      <c r="Z202">
        <v>4.899</v>
      </c>
      <c r="AA202">
        <v>4.859</v>
      </c>
      <c r="AB202">
        <v>4.8209999999999997</v>
      </c>
      <c r="AC202">
        <v>4.7889999999999997</v>
      </c>
      <c r="AD202">
        <v>4.7530000000000001</v>
      </c>
      <c r="AE202">
        <v>4.7190000000000003</v>
      </c>
      <c r="AF202">
        <v>4.6859999999999999</v>
      </c>
      <c r="AG202">
        <v>4.6539999999999999</v>
      </c>
      <c r="AH202">
        <v>4.6180000000000003</v>
      </c>
    </row>
    <row r="203" spans="1:34" x14ac:dyDescent="0.35">
      <c r="A203" t="s">
        <v>158</v>
      </c>
      <c r="C203">
        <v>0.872</v>
      </c>
      <c r="D203">
        <v>0.85099999999999998</v>
      </c>
      <c r="E203">
        <v>0.91800000000000004</v>
      </c>
      <c r="F203">
        <v>0.91700000000000004</v>
      </c>
      <c r="G203">
        <v>0.89</v>
      </c>
      <c r="H203">
        <v>0.86</v>
      </c>
      <c r="I203">
        <v>0.83799999999999997</v>
      </c>
      <c r="J203">
        <v>0.80300000000000005</v>
      </c>
      <c r="K203">
        <v>0.76800000000000002</v>
      </c>
      <c r="L203">
        <v>0.73399999999999999</v>
      </c>
      <c r="M203">
        <v>0.70099999999999996</v>
      </c>
      <c r="N203">
        <v>0.67100000000000004</v>
      </c>
      <c r="O203">
        <v>0.64300000000000002</v>
      </c>
      <c r="P203">
        <v>0.61899999999999999</v>
      </c>
      <c r="Q203">
        <v>0.59499999999999997</v>
      </c>
      <c r="R203">
        <v>0.57199999999999995</v>
      </c>
      <c r="S203">
        <v>0.55000000000000004</v>
      </c>
      <c r="T203">
        <v>0.53200000000000003</v>
      </c>
      <c r="U203">
        <v>0.51600000000000001</v>
      </c>
      <c r="V203">
        <v>0.498</v>
      </c>
      <c r="W203">
        <v>0.48299999999999998</v>
      </c>
      <c r="X203">
        <v>0.46600000000000003</v>
      </c>
      <c r="Y203">
        <v>0.45200000000000001</v>
      </c>
      <c r="Z203">
        <v>0.438</v>
      </c>
      <c r="AA203">
        <v>0.42399999999999999</v>
      </c>
      <c r="AB203">
        <v>0.41099999999999998</v>
      </c>
      <c r="AC203">
        <v>0.39700000000000002</v>
      </c>
      <c r="AD203">
        <v>0.38400000000000001</v>
      </c>
      <c r="AE203">
        <v>0.372</v>
      </c>
      <c r="AF203">
        <v>0.36</v>
      </c>
      <c r="AG203">
        <v>0.34799999999999998</v>
      </c>
      <c r="AH203">
        <v>0.33900000000000002</v>
      </c>
    </row>
    <row r="204" spans="1:34" x14ac:dyDescent="0.35">
      <c r="A204" t="s">
        <v>146</v>
      </c>
      <c r="C204">
        <v>0.48099999999999998</v>
      </c>
      <c r="D204">
        <v>0.48599999999999999</v>
      </c>
      <c r="E204">
        <v>0.51200000000000001</v>
      </c>
      <c r="F204">
        <v>0.58199999999999996</v>
      </c>
      <c r="G204">
        <v>0.60699999999999998</v>
      </c>
      <c r="H204">
        <v>0.81799999999999995</v>
      </c>
      <c r="I204">
        <v>0.876</v>
      </c>
      <c r="J204">
        <v>0.82799999999999996</v>
      </c>
      <c r="K204">
        <v>0.79600000000000004</v>
      </c>
      <c r="L204">
        <v>0.84599999999999997</v>
      </c>
      <c r="M204">
        <v>0.77800000000000002</v>
      </c>
      <c r="N204">
        <v>0.86899999999999999</v>
      </c>
      <c r="O204">
        <v>0.85899999999999999</v>
      </c>
      <c r="P204">
        <v>0.82199999999999995</v>
      </c>
      <c r="Q204">
        <v>0.81599999999999995</v>
      </c>
      <c r="R204">
        <v>0.91</v>
      </c>
      <c r="S204">
        <v>0.85399999999999998</v>
      </c>
      <c r="T204">
        <v>0.81499999999999995</v>
      </c>
      <c r="U204">
        <v>0.90100000000000002</v>
      </c>
      <c r="V204">
        <v>0.9</v>
      </c>
      <c r="W204">
        <v>0.79500000000000004</v>
      </c>
      <c r="X204">
        <v>0.94599999999999995</v>
      </c>
      <c r="Y204">
        <v>0.89300000000000002</v>
      </c>
      <c r="Z204">
        <v>0.84499999999999997</v>
      </c>
      <c r="AA204">
        <v>0.80300000000000005</v>
      </c>
      <c r="AB204">
        <v>0.76800000000000002</v>
      </c>
      <c r="AC204">
        <v>0.73899999999999999</v>
      </c>
      <c r="AD204">
        <v>0.71699999999999997</v>
      </c>
      <c r="AE204">
        <v>0.70499999999999996</v>
      </c>
      <c r="AF204">
        <v>0.71</v>
      </c>
      <c r="AG204">
        <v>0.752</v>
      </c>
      <c r="AH204">
        <v>0.61899999999999999</v>
      </c>
    </row>
    <row r="205" spans="1:34" x14ac:dyDescent="0.35">
      <c r="A205" t="s">
        <v>155</v>
      </c>
      <c r="C205">
        <v>9.5939999999999994</v>
      </c>
      <c r="D205">
        <v>9.5350000000000001</v>
      </c>
      <c r="E205">
        <v>9.3580000000000005</v>
      </c>
      <c r="F205">
        <v>9.4920000000000009</v>
      </c>
      <c r="G205">
        <v>12.656000000000001</v>
      </c>
      <c r="H205">
        <v>11.983000000000001</v>
      </c>
      <c r="I205">
        <v>13.617000000000001</v>
      </c>
      <c r="J205">
        <v>12.914</v>
      </c>
      <c r="K205">
        <v>12.387</v>
      </c>
      <c r="L205">
        <v>11.878</v>
      </c>
      <c r="M205">
        <v>10.432</v>
      </c>
      <c r="N205">
        <v>10.26</v>
      </c>
      <c r="O205">
        <v>10.09</v>
      </c>
      <c r="P205">
        <v>9.9260000000000002</v>
      </c>
      <c r="Q205">
        <v>9.77</v>
      </c>
      <c r="R205">
        <v>9.6180000000000003</v>
      </c>
      <c r="S205">
        <v>9.4730000000000008</v>
      </c>
      <c r="T205">
        <v>9.423</v>
      </c>
      <c r="U205">
        <v>9.3729999999999993</v>
      </c>
      <c r="V205">
        <v>9.3309999999999995</v>
      </c>
      <c r="W205">
        <v>9.2880000000000003</v>
      </c>
      <c r="X205">
        <v>9.2520000000000007</v>
      </c>
      <c r="Y205">
        <v>9.2140000000000004</v>
      </c>
      <c r="Z205">
        <v>9.1790000000000003</v>
      </c>
      <c r="AA205">
        <v>9.1470000000000002</v>
      </c>
      <c r="AB205">
        <v>9.1159999999999997</v>
      </c>
      <c r="AC205">
        <v>9.0890000000000004</v>
      </c>
      <c r="AD205">
        <v>9.0630000000000006</v>
      </c>
      <c r="AE205">
        <v>9.0380000000000003</v>
      </c>
      <c r="AF205">
        <v>9.0150000000000006</v>
      </c>
      <c r="AG205">
        <v>8.9939999999999998</v>
      </c>
      <c r="AH205">
        <v>8.9710000000000001</v>
      </c>
    </row>
    <row r="206" spans="1:34" x14ac:dyDescent="0.35">
      <c r="A206" t="s">
        <v>476</v>
      </c>
      <c r="C206">
        <v>9.0939999999999994</v>
      </c>
      <c r="D206">
        <v>9.0380000000000003</v>
      </c>
      <c r="E206">
        <v>8.8699999999999992</v>
      </c>
      <c r="F206">
        <v>8.9969999999999999</v>
      </c>
      <c r="G206">
        <v>11.996</v>
      </c>
      <c r="H206">
        <v>11.359</v>
      </c>
      <c r="I206">
        <v>12.907</v>
      </c>
      <c r="J206">
        <v>12.241</v>
      </c>
      <c r="K206">
        <v>11.742000000000001</v>
      </c>
      <c r="L206">
        <v>11.259</v>
      </c>
      <c r="M206">
        <v>9.8879999999999999</v>
      </c>
      <c r="N206">
        <v>9.7249999999999996</v>
      </c>
      <c r="O206">
        <v>9.5640000000000001</v>
      </c>
      <c r="P206">
        <v>9.4090000000000007</v>
      </c>
      <c r="Q206">
        <v>9.2609999999999992</v>
      </c>
      <c r="R206">
        <v>9.1170000000000009</v>
      </c>
      <c r="S206">
        <v>8.9789999999999992</v>
      </c>
      <c r="T206">
        <v>8.9320000000000004</v>
      </c>
      <c r="U206">
        <v>8.8840000000000003</v>
      </c>
      <c r="V206">
        <v>8.8439999999999994</v>
      </c>
      <c r="W206">
        <v>8.8040000000000003</v>
      </c>
      <c r="X206">
        <v>8.7690000000000001</v>
      </c>
      <c r="Y206">
        <v>8.734</v>
      </c>
      <c r="Z206">
        <v>8.7010000000000005</v>
      </c>
      <c r="AA206">
        <v>8.67</v>
      </c>
      <c r="AB206">
        <v>8.641</v>
      </c>
      <c r="AC206">
        <v>8.6150000000000002</v>
      </c>
      <c r="AD206">
        <v>8.59</v>
      </c>
      <c r="AE206">
        <v>8.5670000000000002</v>
      </c>
      <c r="AF206">
        <v>8.5449999999999999</v>
      </c>
      <c r="AG206">
        <v>8.5250000000000004</v>
      </c>
      <c r="AH206">
        <v>8.5039999999999996</v>
      </c>
    </row>
    <row r="207" spans="1:34" x14ac:dyDescent="0.35">
      <c r="A207" t="s">
        <v>159</v>
      </c>
      <c r="C207">
        <v>0.69099999999999995</v>
      </c>
      <c r="D207">
        <v>0.68500000000000005</v>
      </c>
      <c r="E207">
        <v>0.67900000000000005</v>
      </c>
      <c r="F207">
        <v>0.67300000000000004</v>
      </c>
      <c r="G207">
        <v>0.72599999999999998</v>
      </c>
      <c r="H207">
        <v>0.70899999999999996</v>
      </c>
      <c r="I207">
        <v>0.69399999999999995</v>
      </c>
      <c r="J207">
        <v>0.68100000000000005</v>
      </c>
      <c r="K207">
        <v>0.66900000000000004</v>
      </c>
      <c r="L207">
        <v>0.65800000000000003</v>
      </c>
      <c r="M207">
        <v>0.63</v>
      </c>
      <c r="N207">
        <v>0.624</v>
      </c>
      <c r="O207">
        <v>0.61899999999999999</v>
      </c>
      <c r="P207">
        <v>0.61399999999999999</v>
      </c>
      <c r="Q207">
        <v>0.60899999999999999</v>
      </c>
      <c r="R207">
        <v>0.60499999999999998</v>
      </c>
      <c r="S207">
        <v>0.6</v>
      </c>
      <c r="T207">
        <v>0.59599999999999997</v>
      </c>
      <c r="U207">
        <v>0.59199999999999997</v>
      </c>
      <c r="V207">
        <v>0.58799999999999997</v>
      </c>
      <c r="W207">
        <v>0.58499999999999996</v>
      </c>
      <c r="X207">
        <v>0.58099999999999996</v>
      </c>
      <c r="Y207">
        <v>0.57799999999999996</v>
      </c>
      <c r="Z207">
        <v>0.57499999999999996</v>
      </c>
      <c r="AA207">
        <v>0.57199999999999995</v>
      </c>
      <c r="AB207">
        <v>0.56899999999999995</v>
      </c>
      <c r="AC207">
        <v>0.56599999999999995</v>
      </c>
      <c r="AD207">
        <v>0.56299999999999994</v>
      </c>
      <c r="AE207">
        <v>0.56000000000000005</v>
      </c>
      <c r="AF207">
        <v>0.55800000000000005</v>
      </c>
      <c r="AG207">
        <v>0.55500000000000005</v>
      </c>
      <c r="AH207">
        <v>0.55200000000000005</v>
      </c>
    </row>
    <row r="208" spans="1:34" x14ac:dyDescent="0.35">
      <c r="A208" t="s">
        <v>166</v>
      </c>
      <c r="C208">
        <v>9.0359999999999996</v>
      </c>
      <c r="D208">
        <v>8.8800000000000008</v>
      </c>
      <c r="E208">
        <v>11.706</v>
      </c>
      <c r="F208">
        <v>13.106999999999999</v>
      </c>
      <c r="G208">
        <v>13.382999999999999</v>
      </c>
      <c r="H208">
        <v>15.036</v>
      </c>
      <c r="I208">
        <v>16.091999999999999</v>
      </c>
      <c r="J208">
        <v>14.837</v>
      </c>
      <c r="K208">
        <v>13.95</v>
      </c>
      <c r="L208">
        <v>14.163</v>
      </c>
      <c r="M208">
        <v>12.771000000000001</v>
      </c>
      <c r="N208">
        <v>13.234999999999999</v>
      </c>
      <c r="O208">
        <v>12.930999999999999</v>
      </c>
      <c r="P208">
        <v>12.305999999999999</v>
      </c>
      <c r="Q208">
        <v>12.085000000000001</v>
      </c>
      <c r="R208">
        <v>13.28</v>
      </c>
      <c r="S208">
        <v>12.548999999999999</v>
      </c>
      <c r="T208">
        <v>11.912000000000001</v>
      </c>
      <c r="U208">
        <v>13.583</v>
      </c>
      <c r="V208">
        <v>13.782999999999999</v>
      </c>
      <c r="W208">
        <v>11.829000000000001</v>
      </c>
      <c r="X208">
        <v>13.010999999999999</v>
      </c>
      <c r="Y208">
        <v>12.311999999999999</v>
      </c>
      <c r="Z208">
        <v>11.702</v>
      </c>
      <c r="AA208">
        <v>11.183999999999999</v>
      </c>
      <c r="AB208">
        <v>10.760999999999999</v>
      </c>
      <c r="AC208">
        <v>10.441000000000001</v>
      </c>
      <c r="AD208">
        <v>10.247</v>
      </c>
      <c r="AE208">
        <v>10.23</v>
      </c>
      <c r="AF208">
        <v>10.507</v>
      </c>
      <c r="AG208">
        <v>11.541</v>
      </c>
      <c r="AH208">
        <v>9.31</v>
      </c>
    </row>
    <row r="209" spans="1:34" x14ac:dyDescent="0.35">
      <c r="A209" t="s">
        <v>186</v>
      </c>
      <c r="C209">
        <v>11.371</v>
      </c>
      <c r="D209">
        <v>11.54</v>
      </c>
      <c r="E209">
        <v>13.696</v>
      </c>
      <c r="F209">
        <v>14.369</v>
      </c>
      <c r="G209">
        <v>14.555999999999999</v>
      </c>
      <c r="H209">
        <v>15.237</v>
      </c>
      <c r="I209">
        <v>14.548</v>
      </c>
      <c r="J209">
        <v>13.423</v>
      </c>
      <c r="K209">
        <v>12.7</v>
      </c>
      <c r="L209">
        <v>12.917</v>
      </c>
      <c r="M209">
        <v>12.566000000000001</v>
      </c>
      <c r="N209">
        <v>12.96</v>
      </c>
      <c r="O209">
        <v>11.686999999999999</v>
      </c>
      <c r="P209">
        <v>11.526999999999999</v>
      </c>
      <c r="Q209">
        <v>11.420999999999999</v>
      </c>
      <c r="R209">
        <v>12.218999999999999</v>
      </c>
      <c r="S209">
        <v>12.006</v>
      </c>
      <c r="T209">
        <v>12.159000000000001</v>
      </c>
      <c r="U209">
        <v>10.792</v>
      </c>
      <c r="V209">
        <v>10.808</v>
      </c>
      <c r="W209">
        <v>11.138</v>
      </c>
      <c r="X209">
        <v>13.420999999999999</v>
      </c>
      <c r="Y209">
        <v>13.204000000000001</v>
      </c>
      <c r="Z209">
        <v>12.984</v>
      </c>
      <c r="AA209">
        <v>12.765000000000001</v>
      </c>
      <c r="AB209">
        <v>12.545</v>
      </c>
      <c r="AC209">
        <v>12.321999999999999</v>
      </c>
      <c r="AD209">
        <v>12.096</v>
      </c>
      <c r="AE209">
        <v>11.865</v>
      </c>
      <c r="AF209">
        <v>11.631</v>
      </c>
      <c r="AG209">
        <v>11.385999999999999</v>
      </c>
      <c r="AH209">
        <v>12.656000000000001</v>
      </c>
    </row>
    <row r="210" spans="1:34" x14ac:dyDescent="0.35">
      <c r="A210" t="s">
        <v>477</v>
      </c>
      <c r="C210">
        <v>8.5649999999999995</v>
      </c>
      <c r="D210">
        <v>8.4169999999999998</v>
      </c>
      <c r="E210">
        <v>11.096</v>
      </c>
      <c r="F210">
        <v>12.423</v>
      </c>
      <c r="G210">
        <v>12.685</v>
      </c>
      <c r="H210">
        <v>14.252000000000001</v>
      </c>
      <c r="I210">
        <v>15.253</v>
      </c>
      <c r="J210">
        <v>14.064</v>
      </c>
      <c r="K210">
        <v>13.223000000000001</v>
      </c>
      <c r="L210">
        <v>13.425000000000001</v>
      </c>
      <c r="M210">
        <v>12.105</v>
      </c>
      <c r="N210">
        <v>12.545</v>
      </c>
      <c r="O210">
        <v>12.257</v>
      </c>
      <c r="P210">
        <v>11.664999999999999</v>
      </c>
      <c r="Q210">
        <v>11.455</v>
      </c>
      <c r="R210">
        <v>12.587999999999999</v>
      </c>
      <c r="S210">
        <v>11.895</v>
      </c>
      <c r="T210">
        <v>11.291</v>
      </c>
      <c r="U210">
        <v>12.875</v>
      </c>
      <c r="V210">
        <v>13.065</v>
      </c>
      <c r="W210">
        <v>11.212999999999999</v>
      </c>
      <c r="X210">
        <v>12.333</v>
      </c>
      <c r="Y210">
        <v>11.67</v>
      </c>
      <c r="Z210">
        <v>11.092000000000001</v>
      </c>
      <c r="AA210">
        <v>10.601000000000001</v>
      </c>
      <c r="AB210">
        <v>10.199999999999999</v>
      </c>
      <c r="AC210">
        <v>9.8960000000000008</v>
      </c>
      <c r="AD210">
        <v>9.7129999999999992</v>
      </c>
      <c r="AE210">
        <v>9.6959999999999997</v>
      </c>
      <c r="AF210">
        <v>9.9589999999999996</v>
      </c>
      <c r="AG210">
        <v>10.94</v>
      </c>
      <c r="AH210">
        <v>8.8249999999999993</v>
      </c>
    </row>
    <row r="211" spans="1:34" x14ac:dyDescent="0.35">
      <c r="A211" t="s">
        <v>160</v>
      </c>
      <c r="C211">
        <v>0.11899999999999999</v>
      </c>
      <c r="D211">
        <v>0.112</v>
      </c>
      <c r="E211">
        <v>0.106</v>
      </c>
      <c r="F211">
        <v>0.1</v>
      </c>
      <c r="G211">
        <v>9.4E-2</v>
      </c>
      <c r="H211">
        <v>8.6999999999999994E-2</v>
      </c>
      <c r="I211">
        <v>8.2000000000000003E-2</v>
      </c>
      <c r="J211">
        <v>7.6999999999999999E-2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</row>
    <row r="212" spans="1:34" x14ac:dyDescent="0.35">
      <c r="A212" t="s">
        <v>161</v>
      </c>
      <c r="C212">
        <v>2.1890000000000001</v>
      </c>
      <c r="D212">
        <v>2.1659999999999999</v>
      </c>
      <c r="E212">
        <v>2.1160000000000001</v>
      </c>
      <c r="F212">
        <v>2.31</v>
      </c>
      <c r="G212">
        <v>2.6459999999999999</v>
      </c>
      <c r="H212">
        <v>2.4700000000000002</v>
      </c>
      <c r="I212">
        <v>0.125</v>
      </c>
      <c r="J212">
        <v>0.11600000000000001</v>
      </c>
      <c r="K212">
        <v>0.107</v>
      </c>
      <c r="L212">
        <v>9.9000000000000005E-2</v>
      </c>
      <c r="M212">
        <v>0.09</v>
      </c>
      <c r="N212">
        <v>8.4000000000000005E-2</v>
      </c>
      <c r="O212">
        <v>8.2000000000000003E-2</v>
      </c>
      <c r="P212">
        <v>7.6999999999999999E-2</v>
      </c>
      <c r="Q212">
        <v>7.2999999999999995E-2</v>
      </c>
      <c r="R212">
        <v>6.9000000000000006E-2</v>
      </c>
      <c r="S212">
        <v>6.5000000000000002E-2</v>
      </c>
      <c r="T212">
        <v>6.2E-2</v>
      </c>
      <c r="U212">
        <v>5.8000000000000003E-2</v>
      </c>
      <c r="V212">
        <v>5.5E-2</v>
      </c>
      <c r="W212">
        <v>5.1999999999999998E-2</v>
      </c>
      <c r="X212">
        <v>4.9000000000000002E-2</v>
      </c>
      <c r="Y212">
        <v>4.7E-2</v>
      </c>
      <c r="Z212">
        <v>4.3999999999999997E-2</v>
      </c>
      <c r="AA212">
        <v>4.2000000000000003E-2</v>
      </c>
      <c r="AB212">
        <v>0.04</v>
      </c>
      <c r="AC212">
        <v>3.7999999999999999E-2</v>
      </c>
      <c r="AD212">
        <v>3.5999999999999997E-2</v>
      </c>
      <c r="AE212">
        <v>3.4000000000000002E-2</v>
      </c>
      <c r="AF212">
        <v>3.2000000000000001E-2</v>
      </c>
      <c r="AG212">
        <v>0.03</v>
      </c>
      <c r="AH212">
        <v>2.9000000000000001E-2</v>
      </c>
    </row>
    <row r="213" spans="1:34" x14ac:dyDescent="0.35">
      <c r="A213" t="s">
        <v>315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</row>
    <row r="214" spans="1:34" x14ac:dyDescent="0.35">
      <c r="A214" t="s">
        <v>162</v>
      </c>
      <c r="C214">
        <v>2.3E-2</v>
      </c>
      <c r="D214">
        <v>2.1999999999999999E-2</v>
      </c>
      <c r="E214">
        <v>2.1000000000000001E-2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</row>
    <row r="215" spans="1:34" x14ac:dyDescent="0.35">
      <c r="A215" t="s">
        <v>163</v>
      </c>
      <c r="C215">
        <v>1.0860000000000001</v>
      </c>
      <c r="D215">
        <v>1.0620000000000001</v>
      </c>
      <c r="E215">
        <v>1.05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</row>
    <row r="216" spans="1:34" x14ac:dyDescent="0.35">
      <c r="A216" t="s">
        <v>145</v>
      </c>
      <c r="C216">
        <v>3.0640000000000001</v>
      </c>
      <c r="D216">
        <v>2.9079999999999999</v>
      </c>
      <c r="E216">
        <v>3.2229999999999999</v>
      </c>
      <c r="F216">
        <v>3.278</v>
      </c>
      <c r="G216">
        <v>3.2749999999999999</v>
      </c>
      <c r="H216">
        <v>3.3849999999999998</v>
      </c>
      <c r="I216">
        <v>3.3809999999999998</v>
      </c>
      <c r="J216">
        <v>3.157</v>
      </c>
      <c r="K216">
        <v>2.9649999999999999</v>
      </c>
      <c r="L216">
        <v>2.9049999999999998</v>
      </c>
      <c r="M216">
        <v>2.66</v>
      </c>
      <c r="N216">
        <v>2.6560000000000001</v>
      </c>
      <c r="O216">
        <v>2.5830000000000002</v>
      </c>
      <c r="P216">
        <v>2.4260000000000002</v>
      </c>
      <c r="Q216">
        <v>2.3250000000000002</v>
      </c>
      <c r="R216">
        <v>2.3730000000000002</v>
      </c>
      <c r="S216">
        <v>2.2160000000000002</v>
      </c>
      <c r="T216">
        <v>2.0630000000000002</v>
      </c>
      <c r="U216">
        <v>2.3220000000000001</v>
      </c>
      <c r="V216">
        <v>2.2480000000000002</v>
      </c>
      <c r="W216">
        <v>1.982</v>
      </c>
      <c r="X216">
        <v>2.13</v>
      </c>
      <c r="Y216">
        <v>1.9950000000000001</v>
      </c>
      <c r="Z216">
        <v>1.875</v>
      </c>
      <c r="AA216">
        <v>1.7689999999999999</v>
      </c>
      <c r="AB216">
        <v>1.6759999999999999</v>
      </c>
      <c r="AC216">
        <v>1.597</v>
      </c>
      <c r="AD216">
        <v>1.532</v>
      </c>
      <c r="AE216">
        <v>1.484</v>
      </c>
      <c r="AF216">
        <v>1.462</v>
      </c>
      <c r="AG216">
        <v>1.498</v>
      </c>
      <c r="AH216">
        <v>1.2310000000000001</v>
      </c>
    </row>
    <row r="217" spans="1:34" x14ac:dyDescent="0.35">
      <c r="A217" t="s">
        <v>172</v>
      </c>
      <c r="C217">
        <v>18.63</v>
      </c>
      <c r="D217">
        <v>18.414999999999999</v>
      </c>
      <c r="E217">
        <v>21.064</v>
      </c>
      <c r="F217">
        <v>22.597999999999999</v>
      </c>
      <c r="G217">
        <v>26.039000000000001</v>
      </c>
      <c r="H217">
        <v>27.018999999999998</v>
      </c>
      <c r="I217">
        <v>29.709</v>
      </c>
      <c r="J217">
        <v>27.751999999999999</v>
      </c>
      <c r="K217">
        <v>26.338000000000001</v>
      </c>
      <c r="L217">
        <v>26.041</v>
      </c>
      <c r="M217">
        <v>23.202000000000002</v>
      </c>
      <c r="N217">
        <v>23.495000000000001</v>
      </c>
      <c r="O217">
        <v>23.021000000000001</v>
      </c>
      <c r="P217">
        <v>22.231999999999999</v>
      </c>
      <c r="Q217">
        <v>21.856000000000002</v>
      </c>
      <c r="R217">
        <v>22.899000000000001</v>
      </c>
      <c r="S217">
        <v>22.021999999999998</v>
      </c>
      <c r="T217">
        <v>21.335000000000001</v>
      </c>
      <c r="U217">
        <v>22.956</v>
      </c>
      <c r="V217">
        <v>23.114000000000001</v>
      </c>
      <c r="W217">
        <v>21.117000000000001</v>
      </c>
      <c r="X217">
        <v>22.263000000000002</v>
      </c>
      <c r="Y217">
        <v>21.526</v>
      </c>
      <c r="Z217">
        <v>20.881</v>
      </c>
      <c r="AA217">
        <v>20.329999999999998</v>
      </c>
      <c r="AB217">
        <v>19.876999999999999</v>
      </c>
      <c r="AC217">
        <v>19.53</v>
      </c>
      <c r="AD217">
        <v>19.309999999999999</v>
      </c>
      <c r="AE217">
        <v>19.268000000000001</v>
      </c>
      <c r="AF217">
        <v>19.521999999999998</v>
      </c>
      <c r="AG217">
        <v>20.535</v>
      </c>
      <c r="AH217">
        <v>18.280999999999999</v>
      </c>
    </row>
    <row r="218" spans="1:34" x14ac:dyDescent="0.35">
      <c r="A218" t="s">
        <v>185</v>
      </c>
      <c r="C218">
        <v>8.718</v>
      </c>
      <c r="D218">
        <v>8.7430000000000003</v>
      </c>
      <c r="E218">
        <v>9.6790000000000003</v>
      </c>
      <c r="F218">
        <v>10.116</v>
      </c>
      <c r="G218">
        <v>10.425000000000001</v>
      </c>
      <c r="H218">
        <v>10.826000000000001</v>
      </c>
      <c r="I218">
        <v>11.523999999999999</v>
      </c>
      <c r="J218">
        <v>10.95</v>
      </c>
      <c r="K218">
        <v>10.576000000000001</v>
      </c>
      <c r="L218">
        <v>10.599</v>
      </c>
      <c r="M218">
        <v>10.228999999999999</v>
      </c>
      <c r="N218">
        <v>10.401</v>
      </c>
      <c r="O218">
        <v>9.8510000000000009</v>
      </c>
      <c r="P218">
        <v>9.7050000000000001</v>
      </c>
      <c r="Q218">
        <v>9.6180000000000003</v>
      </c>
      <c r="R218">
        <v>9.9849999999999994</v>
      </c>
      <c r="S218">
        <v>9.8049999999999997</v>
      </c>
      <c r="T218">
        <v>9.8070000000000004</v>
      </c>
      <c r="U218">
        <v>9.3870000000000005</v>
      </c>
      <c r="V218">
        <v>9.4209999999999994</v>
      </c>
      <c r="W218">
        <v>9.4079999999999995</v>
      </c>
      <c r="X218">
        <v>10.332000000000001</v>
      </c>
      <c r="Y218">
        <v>10.185</v>
      </c>
      <c r="Z218">
        <v>10.048999999999999</v>
      </c>
      <c r="AA218">
        <v>9.9250000000000007</v>
      </c>
      <c r="AB218">
        <v>9.8130000000000006</v>
      </c>
      <c r="AC218">
        <v>9.7149999999999999</v>
      </c>
      <c r="AD218">
        <v>9.6300000000000008</v>
      </c>
      <c r="AE218">
        <v>9.5640000000000001</v>
      </c>
      <c r="AF218">
        <v>9.5269999999999992</v>
      </c>
      <c r="AG218">
        <v>9.5519999999999996</v>
      </c>
      <c r="AH218">
        <v>9.718</v>
      </c>
    </row>
    <row r="219" spans="1:34" x14ac:dyDescent="0.35">
      <c r="A219" t="s">
        <v>285</v>
      </c>
      <c r="C219">
        <v>1.24</v>
      </c>
      <c r="D219">
        <v>1.238</v>
      </c>
      <c r="E219">
        <v>1.1819999999999999</v>
      </c>
      <c r="F219">
        <v>1.1859999999999999</v>
      </c>
      <c r="G219">
        <v>1.222</v>
      </c>
      <c r="H219">
        <v>1.276</v>
      </c>
      <c r="I219">
        <v>1.2729999999999999</v>
      </c>
      <c r="J219">
        <v>1.2689999999999999</v>
      </c>
      <c r="K219">
        <v>1.2849999999999999</v>
      </c>
      <c r="L219">
        <v>1.2789999999999999</v>
      </c>
      <c r="M219">
        <v>1.2629999999999999</v>
      </c>
      <c r="N219">
        <v>1.272</v>
      </c>
      <c r="O219">
        <v>1.252</v>
      </c>
      <c r="P219">
        <v>1.242</v>
      </c>
      <c r="Q219">
        <v>1.232</v>
      </c>
      <c r="R219">
        <v>1.22</v>
      </c>
      <c r="S219">
        <v>1.208</v>
      </c>
      <c r="T219">
        <v>1.1990000000000001</v>
      </c>
      <c r="U219">
        <v>1.1890000000000001</v>
      </c>
      <c r="V219">
        <v>1.179</v>
      </c>
      <c r="W219">
        <v>1.1679999999999999</v>
      </c>
      <c r="X219">
        <v>1.167</v>
      </c>
      <c r="Y219">
        <v>1.155</v>
      </c>
      <c r="Z219">
        <v>1.1419999999999999</v>
      </c>
      <c r="AA219">
        <v>1.129</v>
      </c>
      <c r="AB219">
        <v>1.1140000000000001</v>
      </c>
      <c r="AC219">
        <v>1.1000000000000001</v>
      </c>
      <c r="AD219">
        <v>1.085</v>
      </c>
      <c r="AE219">
        <v>1.069</v>
      </c>
      <c r="AF219">
        <v>1.0529999999999999</v>
      </c>
      <c r="AG219">
        <v>1.036</v>
      </c>
      <c r="AH219">
        <v>1.026</v>
      </c>
    </row>
    <row r="220" spans="1:34" x14ac:dyDescent="0.35">
      <c r="A220" t="s">
        <v>286</v>
      </c>
      <c r="C220">
        <v>1.321</v>
      </c>
      <c r="D220">
        <v>1.3120000000000001</v>
      </c>
      <c r="E220">
        <v>1.2669999999999999</v>
      </c>
      <c r="F220">
        <v>1.6719999999999999</v>
      </c>
      <c r="G220">
        <v>1.649</v>
      </c>
      <c r="H220">
        <v>1.617</v>
      </c>
      <c r="I220">
        <v>2.069</v>
      </c>
      <c r="J220">
        <v>1.9670000000000001</v>
      </c>
      <c r="K220">
        <v>1.895</v>
      </c>
      <c r="L220">
        <v>1.8120000000000001</v>
      </c>
      <c r="M220">
        <v>1.726</v>
      </c>
      <c r="N220">
        <v>1.663</v>
      </c>
      <c r="O220">
        <v>2.008</v>
      </c>
      <c r="P220">
        <v>1.895</v>
      </c>
      <c r="Q220">
        <v>1.794</v>
      </c>
      <c r="R220">
        <v>1.704</v>
      </c>
      <c r="S220">
        <v>1.6240000000000001</v>
      </c>
      <c r="T220">
        <v>1.5589999999999999</v>
      </c>
      <c r="U220">
        <v>2.4540000000000002</v>
      </c>
      <c r="V220">
        <v>2.3879999999999999</v>
      </c>
      <c r="W220">
        <v>2.319</v>
      </c>
      <c r="X220">
        <v>2.2549999999999999</v>
      </c>
      <c r="Y220">
        <v>2.1840000000000002</v>
      </c>
      <c r="Z220">
        <v>2.1139999999999999</v>
      </c>
      <c r="AA220">
        <v>2.0459999999999998</v>
      </c>
      <c r="AB220">
        <v>1.98</v>
      </c>
      <c r="AC220">
        <v>1.9159999999999999</v>
      </c>
      <c r="AD220">
        <v>1.855</v>
      </c>
      <c r="AE220">
        <v>1.796</v>
      </c>
      <c r="AF220">
        <v>1.74</v>
      </c>
      <c r="AG220">
        <v>1.6879999999999999</v>
      </c>
      <c r="AH220">
        <v>1.633</v>
      </c>
    </row>
    <row r="221" spans="1:34" x14ac:dyDescent="0.35">
      <c r="A221" t="s">
        <v>287</v>
      </c>
      <c r="C221">
        <v>0.63300000000000001</v>
      </c>
      <c r="D221">
        <v>0.623</v>
      </c>
      <c r="E221">
        <v>0.60299999999999998</v>
      </c>
      <c r="F221">
        <v>0.59599999999999997</v>
      </c>
      <c r="G221">
        <v>0.63400000000000001</v>
      </c>
      <c r="H221">
        <v>0.77700000000000002</v>
      </c>
      <c r="I221">
        <v>1.077</v>
      </c>
      <c r="J221">
        <v>1.371</v>
      </c>
      <c r="K221">
        <v>1.6890000000000001</v>
      </c>
      <c r="L221">
        <v>1.7909999999999999</v>
      </c>
      <c r="M221">
        <v>1.6180000000000001</v>
      </c>
      <c r="N221">
        <v>1.746</v>
      </c>
      <c r="O221">
        <v>1.929</v>
      </c>
      <c r="P221">
        <v>2.0750000000000002</v>
      </c>
      <c r="Q221">
        <v>2.327</v>
      </c>
      <c r="R221">
        <v>2.7360000000000002</v>
      </c>
      <c r="S221">
        <v>2.9239999999999999</v>
      </c>
      <c r="T221">
        <v>2.887</v>
      </c>
      <c r="U221">
        <v>3.3969999999999998</v>
      </c>
      <c r="V221">
        <v>3.9</v>
      </c>
      <c r="W221">
        <v>2.8530000000000002</v>
      </c>
      <c r="X221">
        <v>1.708</v>
      </c>
      <c r="Y221">
        <v>1.8029999999999999</v>
      </c>
      <c r="Z221">
        <v>1.911</v>
      </c>
      <c r="AA221">
        <v>2.0379999999999998</v>
      </c>
      <c r="AB221">
        <v>2.1890000000000001</v>
      </c>
      <c r="AC221">
        <v>2.3759999999999999</v>
      </c>
      <c r="AD221">
        <v>2.6150000000000002</v>
      </c>
      <c r="AE221">
        <v>2.944</v>
      </c>
      <c r="AF221">
        <v>3.4390000000000001</v>
      </c>
      <c r="AG221">
        <v>4.3970000000000002</v>
      </c>
      <c r="AH221">
        <v>2.8159999999999998</v>
      </c>
    </row>
    <row r="222" spans="1:34" x14ac:dyDescent="0.35">
      <c r="A222" t="s">
        <v>288</v>
      </c>
      <c r="C222">
        <v>13.672000000000001</v>
      </c>
      <c r="D222">
        <v>13.484</v>
      </c>
      <c r="E222">
        <v>16.204000000000001</v>
      </c>
      <c r="F222">
        <v>16.940999999999999</v>
      </c>
      <c r="G222">
        <v>20.036000000000001</v>
      </c>
      <c r="H222">
        <v>20.741</v>
      </c>
      <c r="I222">
        <v>21.582000000000001</v>
      </c>
      <c r="J222">
        <v>19.588999999999999</v>
      </c>
      <c r="K222">
        <v>18.05</v>
      </c>
      <c r="L222">
        <v>17.951000000000001</v>
      </c>
      <c r="M222">
        <v>15.736000000000001</v>
      </c>
      <c r="N222">
        <v>15.938000000000001</v>
      </c>
      <c r="O222">
        <v>14.513999999999999</v>
      </c>
      <c r="P222">
        <v>13.785</v>
      </c>
      <c r="Q222">
        <v>13.273</v>
      </c>
      <c r="R222">
        <v>14.153</v>
      </c>
      <c r="S222">
        <v>13.406000000000001</v>
      </c>
      <c r="T222">
        <v>12.907</v>
      </c>
      <c r="U222">
        <v>12.342000000000001</v>
      </c>
      <c r="V222">
        <v>11.935</v>
      </c>
      <c r="W222">
        <v>11.493</v>
      </c>
      <c r="X222">
        <v>14.449</v>
      </c>
      <c r="Y222">
        <v>13.747</v>
      </c>
      <c r="Z222">
        <v>13.113</v>
      </c>
      <c r="AA222">
        <v>12.542</v>
      </c>
      <c r="AB222">
        <v>12.029</v>
      </c>
      <c r="AC222">
        <v>11.565</v>
      </c>
      <c r="AD222">
        <v>11.146000000000001</v>
      </c>
      <c r="AE222">
        <v>10.766999999999999</v>
      </c>
      <c r="AF222">
        <v>10.425000000000001</v>
      </c>
      <c r="AG222">
        <v>10.115</v>
      </c>
      <c r="AH222">
        <v>9.8390000000000004</v>
      </c>
    </row>
    <row r="223" spans="1:34" x14ac:dyDescent="0.35">
      <c r="A223" t="s">
        <v>289</v>
      </c>
      <c r="C223">
        <v>1.4319999999999999</v>
      </c>
      <c r="D223">
        <v>1.4259999999999999</v>
      </c>
      <c r="E223">
        <v>1.4870000000000001</v>
      </c>
      <c r="F223">
        <v>1.8819999999999999</v>
      </c>
      <c r="G223">
        <v>2.15</v>
      </c>
      <c r="H223">
        <v>2.1110000000000002</v>
      </c>
      <c r="I223">
        <v>2.8260000000000001</v>
      </c>
      <c r="J223">
        <v>2.5750000000000002</v>
      </c>
      <c r="K223">
        <v>2.3660000000000001</v>
      </c>
      <c r="L223">
        <v>2.19</v>
      </c>
      <c r="M223">
        <v>1.9350000000000001</v>
      </c>
      <c r="N223">
        <v>1.9</v>
      </c>
      <c r="O223">
        <v>2.27</v>
      </c>
      <c r="P223">
        <v>2.0920000000000001</v>
      </c>
      <c r="Q223">
        <v>1.952</v>
      </c>
      <c r="R223">
        <v>1.819</v>
      </c>
      <c r="S223">
        <v>1.704</v>
      </c>
      <c r="T223">
        <v>1.623</v>
      </c>
      <c r="U223">
        <v>2.2240000000000002</v>
      </c>
      <c r="V223">
        <v>2.1520000000000001</v>
      </c>
      <c r="W223">
        <v>2.0739999999999998</v>
      </c>
      <c r="X223">
        <v>2.008</v>
      </c>
      <c r="Y223">
        <v>1.9370000000000001</v>
      </c>
      <c r="Z223">
        <v>1.87</v>
      </c>
      <c r="AA223">
        <v>1.8069999999999999</v>
      </c>
      <c r="AB223">
        <v>1.7470000000000001</v>
      </c>
      <c r="AC223">
        <v>1.6910000000000001</v>
      </c>
      <c r="AD223">
        <v>1.6379999999999999</v>
      </c>
      <c r="AE223">
        <v>1.5880000000000001</v>
      </c>
      <c r="AF223">
        <v>1.542</v>
      </c>
      <c r="AG223">
        <v>1.4990000000000001</v>
      </c>
      <c r="AH223">
        <v>1.454</v>
      </c>
    </row>
    <row r="224" spans="1:34" x14ac:dyDescent="0.35">
      <c r="A224" t="s">
        <v>290</v>
      </c>
      <c r="C224">
        <v>0.33200000000000002</v>
      </c>
      <c r="D224">
        <v>0.33100000000000002</v>
      </c>
      <c r="E224">
        <v>0.32200000000000001</v>
      </c>
      <c r="F224">
        <v>0.32100000000000001</v>
      </c>
      <c r="G224">
        <v>0.34699999999999998</v>
      </c>
      <c r="H224">
        <v>0.497</v>
      </c>
      <c r="I224">
        <v>0.88200000000000001</v>
      </c>
      <c r="J224">
        <v>0.98</v>
      </c>
      <c r="K224">
        <v>1.0529999999999999</v>
      </c>
      <c r="L224">
        <v>1.0189999999999999</v>
      </c>
      <c r="M224">
        <v>0.92400000000000004</v>
      </c>
      <c r="N224">
        <v>0.97399999999999998</v>
      </c>
      <c r="O224">
        <v>1.0489999999999999</v>
      </c>
      <c r="P224">
        <v>1.143</v>
      </c>
      <c r="Q224">
        <v>1.278</v>
      </c>
      <c r="R224">
        <v>1.2669999999999999</v>
      </c>
      <c r="S224">
        <v>1.1559999999999999</v>
      </c>
      <c r="T224">
        <v>1.159</v>
      </c>
      <c r="U224">
        <v>1.35</v>
      </c>
      <c r="V224">
        <v>1.56</v>
      </c>
      <c r="W224">
        <v>1.2090000000000001</v>
      </c>
      <c r="X224">
        <v>0.67500000000000004</v>
      </c>
      <c r="Y224">
        <v>0.7</v>
      </c>
      <c r="Z224">
        <v>0.73099999999999998</v>
      </c>
      <c r="AA224">
        <v>0.76900000000000002</v>
      </c>
      <c r="AB224">
        <v>0.81799999999999995</v>
      </c>
      <c r="AC224">
        <v>0.88200000000000001</v>
      </c>
      <c r="AD224">
        <v>0.97099999999999997</v>
      </c>
      <c r="AE224">
        <v>1.103</v>
      </c>
      <c r="AF224">
        <v>1.323</v>
      </c>
      <c r="AG224">
        <v>1.8</v>
      </c>
      <c r="AH224">
        <v>1.514</v>
      </c>
    </row>
    <row r="225" spans="1:34" x14ac:dyDescent="0.35">
      <c r="A225" t="s">
        <v>194</v>
      </c>
      <c r="C225">
        <v>17.658999999999999</v>
      </c>
      <c r="D225">
        <v>17.454999999999998</v>
      </c>
      <c r="E225">
        <v>19.966000000000001</v>
      </c>
      <c r="F225">
        <v>21.42</v>
      </c>
      <c r="G225">
        <v>24.681000000000001</v>
      </c>
      <c r="H225">
        <v>25.611000000000001</v>
      </c>
      <c r="I225">
        <v>28.16</v>
      </c>
      <c r="J225">
        <v>26.305</v>
      </c>
      <c r="K225">
        <v>24.965</v>
      </c>
      <c r="L225">
        <v>24.684000000000001</v>
      </c>
      <c r="M225">
        <v>21.992999999999999</v>
      </c>
      <c r="N225">
        <v>22.27</v>
      </c>
      <c r="O225">
        <v>21.821000000000002</v>
      </c>
      <c r="P225">
        <v>21.073</v>
      </c>
      <c r="Q225">
        <v>20.716000000000001</v>
      </c>
      <c r="R225">
        <v>21.704999999999998</v>
      </c>
      <c r="S225">
        <v>20.873999999999999</v>
      </c>
      <c r="T225">
        <v>20.222999999999999</v>
      </c>
      <c r="U225">
        <v>21.76</v>
      </c>
      <c r="V225">
        <v>21.908999999999999</v>
      </c>
      <c r="W225">
        <v>20.016999999999999</v>
      </c>
      <c r="X225">
        <v>21.102</v>
      </c>
      <c r="Y225">
        <v>20.404</v>
      </c>
      <c r="Z225">
        <v>19.792999999999999</v>
      </c>
      <c r="AA225">
        <v>19.271000000000001</v>
      </c>
      <c r="AB225">
        <v>18.84</v>
      </c>
      <c r="AC225">
        <v>18.512</v>
      </c>
      <c r="AD225">
        <v>18.303000000000001</v>
      </c>
      <c r="AE225">
        <v>18.263999999999999</v>
      </c>
      <c r="AF225">
        <v>18.504999999999999</v>
      </c>
      <c r="AG225">
        <v>19.465</v>
      </c>
      <c r="AH225">
        <v>17.327999999999999</v>
      </c>
    </row>
    <row r="226" spans="1:34" x14ac:dyDescent="0.35">
      <c r="A226" t="s">
        <v>195</v>
      </c>
      <c r="C226">
        <v>8.2639999999999993</v>
      </c>
      <c r="D226">
        <v>8.2870000000000008</v>
      </c>
      <c r="E226">
        <v>9.1750000000000007</v>
      </c>
      <c r="F226">
        <v>9.5879999999999992</v>
      </c>
      <c r="G226">
        <v>9.8810000000000002</v>
      </c>
      <c r="H226">
        <v>10.260999999999999</v>
      </c>
      <c r="I226">
        <v>10.923</v>
      </c>
      <c r="J226">
        <v>10.379</v>
      </c>
      <c r="K226">
        <v>10.025</v>
      </c>
      <c r="L226">
        <v>10.047000000000001</v>
      </c>
      <c r="M226">
        <v>9.6959999999999997</v>
      </c>
      <c r="N226">
        <v>9.859</v>
      </c>
      <c r="O226">
        <v>9.3379999999999992</v>
      </c>
      <c r="P226">
        <v>9.1989999999999998</v>
      </c>
      <c r="Q226">
        <v>9.1170000000000009</v>
      </c>
      <c r="R226">
        <v>9.4640000000000004</v>
      </c>
      <c r="S226">
        <v>9.2940000000000005</v>
      </c>
      <c r="T226">
        <v>9.2949999999999999</v>
      </c>
      <c r="U226">
        <v>8.8979999999999997</v>
      </c>
      <c r="V226">
        <v>8.93</v>
      </c>
      <c r="W226">
        <v>8.9169999999999998</v>
      </c>
      <c r="X226">
        <v>9.7929999999999993</v>
      </c>
      <c r="Y226">
        <v>9.6539999999999999</v>
      </c>
      <c r="Z226">
        <v>9.5250000000000004</v>
      </c>
      <c r="AA226">
        <v>9.4079999999999995</v>
      </c>
      <c r="AB226">
        <v>9.3019999999999996</v>
      </c>
      <c r="AC226">
        <v>9.2080000000000002</v>
      </c>
      <c r="AD226">
        <v>9.1280000000000001</v>
      </c>
      <c r="AE226">
        <v>9.0649999999999995</v>
      </c>
      <c r="AF226">
        <v>9.0299999999999994</v>
      </c>
      <c r="AG226">
        <v>9.0540000000000003</v>
      </c>
      <c r="AH226">
        <v>9.2110000000000003</v>
      </c>
    </row>
    <row r="227" spans="1:34" x14ac:dyDescent="0.35">
      <c r="A227" t="s">
        <v>144</v>
      </c>
      <c r="C227">
        <v>4.1680000000000001</v>
      </c>
      <c r="D227">
        <v>4.1310000000000002</v>
      </c>
      <c r="E227">
        <v>6.548</v>
      </c>
      <c r="F227">
        <v>7.6289999999999996</v>
      </c>
      <c r="G227">
        <v>7.7990000000000004</v>
      </c>
      <c r="H227">
        <v>8.5549999999999997</v>
      </c>
      <c r="I227">
        <v>9.2710000000000008</v>
      </c>
      <c r="J227">
        <v>8.2810000000000006</v>
      </c>
      <c r="K227">
        <v>7.5890000000000004</v>
      </c>
      <c r="L227">
        <v>7.6669999999999998</v>
      </c>
      <c r="M227">
        <v>6.75</v>
      </c>
      <c r="N227">
        <v>6.9059999999999997</v>
      </c>
      <c r="O227">
        <v>6.5090000000000003</v>
      </c>
      <c r="P227">
        <v>6.1230000000000002</v>
      </c>
      <c r="Q227">
        <v>5.9530000000000003</v>
      </c>
      <c r="R227">
        <v>6.6740000000000004</v>
      </c>
      <c r="S227">
        <v>6.2709999999999999</v>
      </c>
      <c r="T227">
        <v>5.9740000000000002</v>
      </c>
      <c r="U227">
        <v>6.6539999999999999</v>
      </c>
      <c r="V227">
        <v>6.8559999999999999</v>
      </c>
      <c r="W227">
        <v>5.8140000000000001</v>
      </c>
      <c r="X227">
        <v>6.524</v>
      </c>
      <c r="Y227">
        <v>6.1369999999999996</v>
      </c>
      <c r="Z227">
        <v>5.8010000000000002</v>
      </c>
      <c r="AA227">
        <v>5.5179999999999998</v>
      </c>
      <c r="AB227">
        <v>5.2869999999999999</v>
      </c>
      <c r="AC227">
        <v>5.1139999999999999</v>
      </c>
      <c r="AD227">
        <v>5.0110000000000001</v>
      </c>
      <c r="AE227">
        <v>5.008</v>
      </c>
      <c r="AF227">
        <v>5.173</v>
      </c>
      <c r="AG227">
        <v>5.7809999999999997</v>
      </c>
      <c r="AH227">
        <v>4.8650000000000002</v>
      </c>
    </row>
    <row r="228" spans="1:34" x14ac:dyDescent="0.35">
      <c r="A228" t="s">
        <v>143</v>
      </c>
      <c r="C228">
        <v>1.323</v>
      </c>
      <c r="D228">
        <v>1.355</v>
      </c>
      <c r="E228">
        <v>1.423</v>
      </c>
      <c r="F228">
        <v>1.619</v>
      </c>
      <c r="G228">
        <v>1.7030000000000001</v>
      </c>
      <c r="H228">
        <v>2.2789999999999999</v>
      </c>
      <c r="I228">
        <v>2.5640000000000001</v>
      </c>
      <c r="J228">
        <v>2.5720000000000001</v>
      </c>
      <c r="K228">
        <v>2.601</v>
      </c>
      <c r="L228">
        <v>2.746</v>
      </c>
      <c r="M228">
        <v>2.5819999999999999</v>
      </c>
      <c r="N228">
        <v>2.8039999999999998</v>
      </c>
      <c r="O228">
        <v>2.9809999999999999</v>
      </c>
      <c r="P228">
        <v>2.9350000000000001</v>
      </c>
      <c r="Q228">
        <v>2.992</v>
      </c>
      <c r="R228">
        <v>3.3239999999999998</v>
      </c>
      <c r="S228">
        <v>3.2080000000000002</v>
      </c>
      <c r="T228">
        <v>3.06</v>
      </c>
      <c r="U228">
        <v>3.706</v>
      </c>
      <c r="V228">
        <v>3.78</v>
      </c>
      <c r="W228">
        <v>3.238</v>
      </c>
      <c r="X228">
        <v>3.4119999999999999</v>
      </c>
      <c r="Y228">
        <v>3.2869999999999999</v>
      </c>
      <c r="Z228">
        <v>3.181</v>
      </c>
      <c r="AA228">
        <v>3.0939999999999999</v>
      </c>
      <c r="AB228">
        <v>3.0289999999999999</v>
      </c>
      <c r="AC228">
        <v>2.9910000000000001</v>
      </c>
      <c r="AD228">
        <v>2.9870000000000001</v>
      </c>
      <c r="AE228">
        <v>3.032</v>
      </c>
      <c r="AF228">
        <v>3.1619999999999999</v>
      </c>
      <c r="AG228">
        <v>3.5110000000000001</v>
      </c>
      <c r="AH228">
        <v>2.5950000000000002</v>
      </c>
    </row>
    <row r="229" spans="1:34" x14ac:dyDescent="0.35">
      <c r="A229" t="s">
        <v>164</v>
      </c>
      <c r="C229">
        <v>1.5349999999999999</v>
      </c>
      <c r="D229">
        <v>1.528</v>
      </c>
      <c r="E229">
        <v>1.349</v>
      </c>
      <c r="F229">
        <v>1.2529999999999999</v>
      </c>
      <c r="G229">
        <v>1.409</v>
      </c>
      <c r="H229">
        <v>1.3129999999999999</v>
      </c>
      <c r="I229">
        <v>2.1230000000000002</v>
      </c>
      <c r="J229">
        <v>1.9610000000000001</v>
      </c>
      <c r="K229">
        <v>1.88</v>
      </c>
      <c r="L229">
        <v>1.8080000000000001</v>
      </c>
      <c r="M229">
        <v>1.671</v>
      </c>
      <c r="N229">
        <v>1.657</v>
      </c>
      <c r="O229">
        <v>1.6439999999999999</v>
      </c>
      <c r="P229">
        <v>1.641</v>
      </c>
      <c r="Q229">
        <v>1.64</v>
      </c>
      <c r="R229">
        <v>1.643</v>
      </c>
      <c r="S229">
        <v>1.6459999999999999</v>
      </c>
      <c r="T229">
        <v>1.657</v>
      </c>
      <c r="U229">
        <v>1.673</v>
      </c>
      <c r="V229">
        <v>1.6850000000000001</v>
      </c>
      <c r="W229">
        <v>1.702</v>
      </c>
      <c r="X229">
        <v>1.7150000000000001</v>
      </c>
      <c r="Y229">
        <v>1.734</v>
      </c>
      <c r="Z229">
        <v>1.7529999999999999</v>
      </c>
      <c r="AA229">
        <v>1.772</v>
      </c>
      <c r="AB229">
        <v>1.792</v>
      </c>
      <c r="AC229">
        <v>1.8089999999999999</v>
      </c>
      <c r="AD229">
        <v>1.83</v>
      </c>
      <c r="AE229">
        <v>1.85</v>
      </c>
      <c r="AF229">
        <v>1.871</v>
      </c>
      <c r="AG229">
        <v>1.8919999999999999</v>
      </c>
      <c r="AH229">
        <v>1.911</v>
      </c>
    </row>
    <row r="230" spans="1:34" x14ac:dyDescent="0.35">
      <c r="A230" t="s">
        <v>176</v>
      </c>
      <c r="C230">
        <v>2.3199999999999998</v>
      </c>
      <c r="D230">
        <v>2.3180000000000001</v>
      </c>
      <c r="E230">
        <v>1.925</v>
      </c>
      <c r="F230">
        <v>1.99</v>
      </c>
      <c r="G230">
        <v>2.0190000000000001</v>
      </c>
      <c r="H230">
        <v>1.9279999999999999</v>
      </c>
      <c r="I230">
        <v>2.0680000000000001</v>
      </c>
      <c r="J230">
        <v>2.1440000000000001</v>
      </c>
      <c r="K230">
        <v>2.2280000000000002</v>
      </c>
      <c r="L230">
        <v>2.2970000000000002</v>
      </c>
      <c r="M230">
        <v>2.2970000000000002</v>
      </c>
      <c r="N230">
        <v>2.2599999999999998</v>
      </c>
      <c r="O230">
        <v>2.3919999999999999</v>
      </c>
      <c r="P230">
        <v>2.4729999999999999</v>
      </c>
      <c r="Q230">
        <v>2.5760000000000001</v>
      </c>
      <c r="R230">
        <v>2.6480000000000001</v>
      </c>
      <c r="S230">
        <v>2.7160000000000002</v>
      </c>
      <c r="T230">
        <v>2.7360000000000002</v>
      </c>
      <c r="U230">
        <v>2.9980000000000002</v>
      </c>
      <c r="V230">
        <v>3.206</v>
      </c>
      <c r="W230">
        <v>2.9449999999999998</v>
      </c>
      <c r="X230">
        <v>2.4369999999999998</v>
      </c>
      <c r="Y230">
        <v>2.496</v>
      </c>
      <c r="Z230">
        <v>2.5649999999999999</v>
      </c>
      <c r="AA230">
        <v>2.6459999999999999</v>
      </c>
      <c r="AB230">
        <v>2.7429999999999999</v>
      </c>
      <c r="AC230">
        <v>2.863</v>
      </c>
      <c r="AD230">
        <v>3.0179999999999998</v>
      </c>
      <c r="AE230">
        <v>3.2290000000000001</v>
      </c>
      <c r="AF230">
        <v>3.5489999999999999</v>
      </c>
      <c r="AG230">
        <v>4.1639999999999997</v>
      </c>
      <c r="AH230">
        <v>3.5779999999999998</v>
      </c>
    </row>
    <row r="231" spans="1:34" x14ac:dyDescent="0.35">
      <c r="A231" t="s">
        <v>215</v>
      </c>
      <c r="C231">
        <v>1.2629999999999999</v>
      </c>
      <c r="D231">
        <v>1.202</v>
      </c>
      <c r="E231">
        <v>1.115</v>
      </c>
      <c r="F231">
        <v>1.006</v>
      </c>
      <c r="G231">
        <v>0.91</v>
      </c>
      <c r="H231">
        <v>0.80600000000000005</v>
      </c>
      <c r="I231">
        <v>0.68899999999999995</v>
      </c>
      <c r="J231">
        <v>0.59</v>
      </c>
      <c r="K231">
        <v>0.501</v>
      </c>
      <c r="L231">
        <v>0.42899999999999999</v>
      </c>
      <c r="M231">
        <v>0.38100000000000001</v>
      </c>
      <c r="N231">
        <v>0.33900000000000002</v>
      </c>
      <c r="O231">
        <v>0.30399999999999999</v>
      </c>
      <c r="P231">
        <v>0.27300000000000002</v>
      </c>
      <c r="Q231">
        <v>0.247</v>
      </c>
      <c r="R231">
        <v>0.224</v>
      </c>
      <c r="S231">
        <v>0.20300000000000001</v>
      </c>
      <c r="T231">
        <v>0.185</v>
      </c>
      <c r="U231">
        <v>0.16900000000000001</v>
      </c>
      <c r="V231">
        <v>0.155</v>
      </c>
      <c r="W231">
        <v>0.14299999999999999</v>
      </c>
      <c r="X231">
        <v>0.13100000000000001</v>
      </c>
      <c r="Y231">
        <v>0.121</v>
      </c>
      <c r="Z231">
        <v>0.112</v>
      </c>
      <c r="AA231">
        <v>0.104</v>
      </c>
      <c r="AB231">
        <v>9.7000000000000003E-2</v>
      </c>
      <c r="AC231">
        <v>0.09</v>
      </c>
      <c r="AD231">
        <v>8.4000000000000005E-2</v>
      </c>
      <c r="AE231">
        <v>7.9000000000000001E-2</v>
      </c>
      <c r="AF231">
        <v>7.3999999999999996E-2</v>
      </c>
      <c r="AG231">
        <v>6.9000000000000006E-2</v>
      </c>
      <c r="AH231">
        <v>6.9000000000000006E-2</v>
      </c>
    </row>
    <row r="232" spans="1:34" x14ac:dyDescent="0.35">
      <c r="A232" t="s">
        <v>310</v>
      </c>
      <c r="E232">
        <v>1.4570000000000001</v>
      </c>
      <c r="F232">
        <v>1.6930000000000001</v>
      </c>
      <c r="G232">
        <v>2.0920000000000001</v>
      </c>
      <c r="H232">
        <v>2.0339999999999998</v>
      </c>
      <c r="I232">
        <v>2.5750000000000002</v>
      </c>
      <c r="J232">
        <v>2.42</v>
      </c>
      <c r="K232">
        <v>2.3149999999999999</v>
      </c>
      <c r="L232">
        <v>2.2530000000000001</v>
      </c>
      <c r="M232">
        <v>1.9550000000000001</v>
      </c>
      <c r="N232">
        <v>1.921</v>
      </c>
      <c r="O232">
        <v>1.8560000000000001</v>
      </c>
      <c r="P232">
        <v>1.804</v>
      </c>
      <c r="Q232">
        <v>1.8049999999999999</v>
      </c>
      <c r="R232">
        <v>1.7809999999999999</v>
      </c>
      <c r="S232">
        <v>1.7869999999999999</v>
      </c>
      <c r="T232">
        <v>1.796</v>
      </c>
      <c r="U232">
        <v>1.746</v>
      </c>
      <c r="V232">
        <v>1.806</v>
      </c>
      <c r="W232">
        <v>1.7769999999999999</v>
      </c>
      <c r="X232">
        <v>1.9359999999999999</v>
      </c>
      <c r="Y232">
        <v>1.9</v>
      </c>
      <c r="Z232">
        <v>1.8680000000000001</v>
      </c>
      <c r="AA232">
        <v>1.8380000000000001</v>
      </c>
      <c r="AB232">
        <v>1.8109999999999999</v>
      </c>
      <c r="AC232">
        <v>1.83</v>
      </c>
      <c r="AD232">
        <v>1.8069999999999999</v>
      </c>
      <c r="AE232">
        <v>1.786</v>
      </c>
      <c r="AF232">
        <v>1.766</v>
      </c>
      <c r="AG232">
        <v>1.748</v>
      </c>
      <c r="AH232">
        <v>1.73</v>
      </c>
    </row>
    <row r="233" spans="1:34" x14ac:dyDescent="0.35">
      <c r="A233" t="s">
        <v>307</v>
      </c>
      <c r="E233">
        <v>495.46600000000001</v>
      </c>
      <c r="F233">
        <v>562.75199999999995</v>
      </c>
      <c r="G233">
        <v>730.25</v>
      </c>
      <c r="H233">
        <v>695.37900000000002</v>
      </c>
      <c r="I233">
        <v>879.50400000000002</v>
      </c>
      <c r="J233">
        <v>813.95799999999997</v>
      </c>
      <c r="K233">
        <v>765.10699999999997</v>
      </c>
      <c r="L233">
        <v>733.22699999999998</v>
      </c>
      <c r="M233">
        <v>630.81799999999998</v>
      </c>
      <c r="N233">
        <v>621.37099999999998</v>
      </c>
      <c r="O233">
        <v>600.69299999999998</v>
      </c>
      <c r="P233">
        <v>583.03700000000003</v>
      </c>
      <c r="Q233">
        <v>569.18200000000002</v>
      </c>
      <c r="R233">
        <v>560.649</v>
      </c>
      <c r="S233">
        <v>547.303</v>
      </c>
      <c r="T233">
        <v>536.33500000000004</v>
      </c>
      <c r="U233">
        <v>545.53099999999995</v>
      </c>
      <c r="V233">
        <v>535.13900000000001</v>
      </c>
      <c r="W233">
        <v>524.65300000000002</v>
      </c>
      <c r="X233">
        <v>546.06399999999996</v>
      </c>
      <c r="Y233">
        <v>533.74199999999996</v>
      </c>
      <c r="Z233">
        <v>522.60400000000004</v>
      </c>
      <c r="AA233">
        <v>512.50900000000001</v>
      </c>
      <c r="AB233">
        <v>503.34399999999999</v>
      </c>
      <c r="AC233">
        <v>495.29500000000002</v>
      </c>
      <c r="AD233">
        <v>487.68700000000001</v>
      </c>
      <c r="AE233">
        <v>480.74700000000001</v>
      </c>
      <c r="AF233">
        <v>474.40600000000001</v>
      </c>
      <c r="AG233">
        <v>468.60399999999998</v>
      </c>
      <c r="AH233">
        <v>462.74900000000002</v>
      </c>
    </row>
    <row r="234" spans="1:34" x14ac:dyDescent="0.35">
      <c r="A234" t="s">
        <v>306</v>
      </c>
      <c r="E234">
        <v>0.33500000000000002</v>
      </c>
      <c r="F234">
        <v>0.48799999999999999</v>
      </c>
      <c r="G234">
        <v>0.89300000000000002</v>
      </c>
      <c r="H234">
        <v>1.0189999999999999</v>
      </c>
      <c r="I234">
        <v>1.6080000000000001</v>
      </c>
      <c r="J234">
        <v>1.5840000000000001</v>
      </c>
      <c r="K234">
        <v>1.5780000000000001</v>
      </c>
      <c r="L234">
        <v>1.5660000000000001</v>
      </c>
      <c r="M234">
        <v>1.3440000000000001</v>
      </c>
      <c r="N234">
        <v>1.3819999999999999</v>
      </c>
      <c r="O234">
        <v>1.3720000000000001</v>
      </c>
      <c r="P234">
        <v>1.3620000000000001</v>
      </c>
      <c r="Q234">
        <v>1.4</v>
      </c>
      <c r="R234">
        <v>1.39</v>
      </c>
      <c r="S234">
        <v>1.4279999999999999</v>
      </c>
      <c r="T234">
        <v>1.4650000000000001</v>
      </c>
      <c r="U234">
        <v>1.409</v>
      </c>
      <c r="V234">
        <v>1.492</v>
      </c>
      <c r="W234">
        <v>1.4830000000000001</v>
      </c>
      <c r="X234">
        <v>1.5649999999999999</v>
      </c>
      <c r="Y234">
        <v>1.5569999999999999</v>
      </c>
      <c r="Z234">
        <v>1.5489999999999999</v>
      </c>
      <c r="AA234">
        <v>1.5409999999999999</v>
      </c>
      <c r="AB234">
        <v>1.534</v>
      </c>
      <c r="AC234">
        <v>1.5720000000000001</v>
      </c>
      <c r="AD234">
        <v>1.5649999999999999</v>
      </c>
      <c r="AE234">
        <v>1.5589999999999999</v>
      </c>
      <c r="AF234">
        <v>1.5529999999999999</v>
      </c>
      <c r="AG234">
        <v>1.5469999999999999</v>
      </c>
      <c r="AH234">
        <v>1.5409999999999999</v>
      </c>
    </row>
    <row r="235" spans="1:34" x14ac:dyDescent="0.35">
      <c r="A235" t="s">
        <v>304</v>
      </c>
      <c r="E235">
        <v>10.680999999999999</v>
      </c>
      <c r="F235">
        <v>11.287000000000001</v>
      </c>
      <c r="G235">
        <v>12.4</v>
      </c>
      <c r="H235">
        <v>12.929</v>
      </c>
      <c r="I235">
        <v>13.154</v>
      </c>
      <c r="J235">
        <v>13.489000000000001</v>
      </c>
      <c r="K235">
        <v>17.484000000000002</v>
      </c>
      <c r="L235">
        <v>17.760999999999999</v>
      </c>
      <c r="M235">
        <v>17.763999999999999</v>
      </c>
      <c r="N235">
        <v>18.129000000000001</v>
      </c>
      <c r="O235">
        <v>18.298999999999999</v>
      </c>
      <c r="P235">
        <v>18.484000000000002</v>
      </c>
      <c r="Q235">
        <v>18.802</v>
      </c>
      <c r="R235">
        <v>18.983000000000001</v>
      </c>
      <c r="S235">
        <v>19.297000000000001</v>
      </c>
      <c r="T235">
        <v>19.530999999999999</v>
      </c>
      <c r="U235">
        <v>19.489999999999998</v>
      </c>
      <c r="V235">
        <v>19.832000000000001</v>
      </c>
      <c r="W235">
        <v>19.91</v>
      </c>
      <c r="X235">
        <v>20.248000000000001</v>
      </c>
      <c r="Y235">
        <v>20.323</v>
      </c>
      <c r="Z235">
        <v>20.395</v>
      </c>
      <c r="AA235">
        <v>20.463000000000001</v>
      </c>
      <c r="AB235">
        <v>20.529</v>
      </c>
      <c r="AC235">
        <v>20.709</v>
      </c>
      <c r="AD235">
        <v>20.77</v>
      </c>
      <c r="AE235">
        <v>20.827999999999999</v>
      </c>
      <c r="AF235">
        <v>20.882999999999999</v>
      </c>
      <c r="AG235">
        <v>20.936</v>
      </c>
      <c r="AH235">
        <v>20.98</v>
      </c>
    </row>
    <row r="236" spans="1:34" x14ac:dyDescent="0.35">
      <c r="A236" t="s">
        <v>305</v>
      </c>
      <c r="E236">
        <v>159.453</v>
      </c>
      <c r="F236">
        <v>216.14699999999999</v>
      </c>
      <c r="G236">
        <v>377.82100000000003</v>
      </c>
      <c r="H236">
        <v>356.78199999999998</v>
      </c>
      <c r="I236">
        <v>554.197</v>
      </c>
      <c r="J236">
        <v>522.34199999999998</v>
      </c>
      <c r="K236">
        <v>495.90800000000002</v>
      </c>
      <c r="L236">
        <v>473.93099999999998</v>
      </c>
      <c r="M236">
        <v>394.83199999999999</v>
      </c>
      <c r="N236">
        <v>391.64299999999997</v>
      </c>
      <c r="O236">
        <v>388.39400000000001</v>
      </c>
      <c r="P236">
        <v>385.36099999999999</v>
      </c>
      <c r="Q236">
        <v>382.78800000000001</v>
      </c>
      <c r="R236">
        <v>380.15199999999999</v>
      </c>
      <c r="S236">
        <v>377.93299999999999</v>
      </c>
      <c r="T236">
        <v>375.81200000000001</v>
      </c>
      <c r="U236">
        <v>373.39699999999999</v>
      </c>
      <c r="V236">
        <v>371.83</v>
      </c>
      <c r="W236">
        <v>369.96800000000002</v>
      </c>
      <c r="X236">
        <v>368.68599999999998</v>
      </c>
      <c r="Y236">
        <v>367.07600000000002</v>
      </c>
      <c r="Z236">
        <v>365.59100000000001</v>
      </c>
      <c r="AA236">
        <v>364.221</v>
      </c>
      <c r="AB236">
        <v>362.959</v>
      </c>
      <c r="AC236">
        <v>361.97899999999998</v>
      </c>
      <c r="AD236">
        <v>360.90800000000002</v>
      </c>
      <c r="AE236">
        <v>359.92099999999999</v>
      </c>
      <c r="AF236">
        <v>359.012</v>
      </c>
      <c r="AG236">
        <v>358.17399999999998</v>
      </c>
      <c r="AH236">
        <v>357.09</v>
      </c>
    </row>
    <row r="237" spans="1:34" x14ac:dyDescent="0.35">
      <c r="A237" t="s">
        <v>313</v>
      </c>
      <c r="E237">
        <v>1.1220000000000001</v>
      </c>
      <c r="F237">
        <v>1.2050000000000001</v>
      </c>
      <c r="G237">
        <v>1.1990000000000001</v>
      </c>
      <c r="H237">
        <v>1.014</v>
      </c>
      <c r="I237">
        <v>0.96599999999999997</v>
      </c>
      <c r="J237">
        <v>0.83599999999999997</v>
      </c>
      <c r="K237">
        <v>0.73799999999999999</v>
      </c>
      <c r="L237">
        <v>0.68700000000000006</v>
      </c>
      <c r="M237">
        <v>0.61099999999999999</v>
      </c>
      <c r="N237">
        <v>0.54</v>
      </c>
      <c r="O237">
        <v>0.48399999999999999</v>
      </c>
      <c r="P237">
        <v>0.441</v>
      </c>
      <c r="Q237">
        <v>0.40500000000000003</v>
      </c>
      <c r="R237">
        <v>0.39100000000000001</v>
      </c>
      <c r="S237">
        <v>0.35899999999999999</v>
      </c>
      <c r="T237">
        <v>0.33100000000000002</v>
      </c>
      <c r="U237">
        <v>0.33700000000000002</v>
      </c>
      <c r="V237">
        <v>0.314</v>
      </c>
      <c r="W237">
        <v>0.29499999999999998</v>
      </c>
      <c r="X237">
        <v>0.371</v>
      </c>
      <c r="Y237">
        <v>0.34300000000000003</v>
      </c>
      <c r="Z237">
        <v>0.31900000000000001</v>
      </c>
      <c r="AA237">
        <v>0.29699999999999999</v>
      </c>
      <c r="AB237">
        <v>0.27700000000000002</v>
      </c>
      <c r="AC237">
        <v>0.25800000000000001</v>
      </c>
      <c r="AD237">
        <v>0.24199999999999999</v>
      </c>
      <c r="AE237">
        <v>0.22700000000000001</v>
      </c>
      <c r="AF237">
        <v>0.21299999999999999</v>
      </c>
      <c r="AG237">
        <v>0.20100000000000001</v>
      </c>
      <c r="AH237">
        <v>0.189</v>
      </c>
    </row>
    <row r="238" spans="1:34" x14ac:dyDescent="0.35">
      <c r="A238" t="s">
        <v>311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</row>
    <row r="239" spans="1:34" x14ac:dyDescent="0.35">
      <c r="A239" t="s">
        <v>312</v>
      </c>
      <c r="E239">
        <v>325.33199999999999</v>
      </c>
      <c r="F239">
        <v>335.31799999999998</v>
      </c>
      <c r="G239">
        <v>340.029</v>
      </c>
      <c r="H239">
        <v>325.66899999999998</v>
      </c>
      <c r="I239">
        <v>312.15300000000002</v>
      </c>
      <c r="J239">
        <v>278.12700000000001</v>
      </c>
      <c r="K239">
        <v>251.715</v>
      </c>
      <c r="L239">
        <v>241.535</v>
      </c>
      <c r="M239">
        <v>218.22200000000001</v>
      </c>
      <c r="N239">
        <v>211.59800000000001</v>
      </c>
      <c r="O239">
        <v>194</v>
      </c>
      <c r="P239">
        <v>179.191</v>
      </c>
      <c r="Q239">
        <v>167.59100000000001</v>
      </c>
      <c r="R239">
        <v>161.51400000000001</v>
      </c>
      <c r="S239">
        <v>150.072</v>
      </c>
      <c r="T239">
        <v>140.99199999999999</v>
      </c>
      <c r="U239">
        <v>152.64400000000001</v>
      </c>
      <c r="V239">
        <v>143.476</v>
      </c>
      <c r="W239">
        <v>134.77600000000001</v>
      </c>
      <c r="X239">
        <v>157.13</v>
      </c>
      <c r="Y239">
        <v>146.34299999999999</v>
      </c>
      <c r="Z239">
        <v>136.61799999999999</v>
      </c>
      <c r="AA239">
        <v>127.825</v>
      </c>
      <c r="AB239">
        <v>119.85599999999999</v>
      </c>
      <c r="AC239">
        <v>112.60599999999999</v>
      </c>
      <c r="AD239">
        <v>106.009</v>
      </c>
      <c r="AE239">
        <v>99.998000000000005</v>
      </c>
      <c r="AF239">
        <v>94.510999999999996</v>
      </c>
      <c r="AG239">
        <v>89.494</v>
      </c>
      <c r="AH239">
        <v>84.679000000000002</v>
      </c>
    </row>
    <row r="240" spans="1:34" x14ac:dyDescent="0.35">
      <c r="A240" t="s">
        <v>258</v>
      </c>
      <c r="C240">
        <v>6.9000000000000006E-2</v>
      </c>
      <c r="D240">
        <v>7.0999999999999994E-2</v>
      </c>
      <c r="E240">
        <v>7.2999999999999995E-2</v>
      </c>
      <c r="F240">
        <v>0.14000000000000001</v>
      </c>
      <c r="G240">
        <v>0.13500000000000001</v>
      </c>
      <c r="H240">
        <v>0.20300000000000001</v>
      </c>
      <c r="I240">
        <v>0.28799999999999998</v>
      </c>
      <c r="J240">
        <v>0.27100000000000002</v>
      </c>
      <c r="K240">
        <v>0.25600000000000001</v>
      </c>
      <c r="L240">
        <v>0.24199999999999999</v>
      </c>
      <c r="M240">
        <v>0.22900000000000001</v>
      </c>
      <c r="N240">
        <v>0.23300000000000001</v>
      </c>
      <c r="O240">
        <v>0.28100000000000003</v>
      </c>
      <c r="P240">
        <v>0.26300000000000001</v>
      </c>
      <c r="Q240">
        <v>0.247</v>
      </c>
      <c r="R240">
        <v>0.23200000000000001</v>
      </c>
      <c r="S240">
        <v>0.219</v>
      </c>
      <c r="T240">
        <v>0.20799999999999999</v>
      </c>
      <c r="U240">
        <v>0.33100000000000002</v>
      </c>
      <c r="V240">
        <v>0.32100000000000001</v>
      </c>
      <c r="W240">
        <v>0.311</v>
      </c>
      <c r="X240">
        <v>0.315</v>
      </c>
      <c r="Y240">
        <v>0.30399999999999999</v>
      </c>
      <c r="Z240">
        <v>0.29199999999999998</v>
      </c>
      <c r="AA240">
        <v>0.28000000000000003</v>
      </c>
      <c r="AB240">
        <v>0.26900000000000002</v>
      </c>
      <c r="AC240">
        <v>0.25800000000000001</v>
      </c>
      <c r="AD240">
        <v>0.247</v>
      </c>
      <c r="AE240">
        <v>0.23599999999999999</v>
      </c>
      <c r="AF240">
        <v>0.22500000000000001</v>
      </c>
      <c r="AG240">
        <v>0.215</v>
      </c>
      <c r="AH240">
        <v>0.20599999999999999</v>
      </c>
    </row>
    <row r="241" spans="1:34" x14ac:dyDescent="0.35">
      <c r="A241" t="s">
        <v>255</v>
      </c>
      <c r="C241">
        <v>23.36</v>
      </c>
      <c r="D241">
        <v>23.699000000000002</v>
      </c>
      <c r="E241">
        <v>24.452999999999999</v>
      </c>
      <c r="F241">
        <v>45.335999999999999</v>
      </c>
      <c r="G241">
        <v>43.899000000000001</v>
      </c>
      <c r="H241">
        <v>48.307000000000002</v>
      </c>
      <c r="I241">
        <v>68.935000000000002</v>
      </c>
      <c r="J241">
        <v>64.734999999999999</v>
      </c>
      <c r="K241">
        <v>60.912999999999997</v>
      </c>
      <c r="L241">
        <v>57.576000000000001</v>
      </c>
      <c r="M241">
        <v>54.390999999999998</v>
      </c>
      <c r="N241">
        <v>52.982999999999997</v>
      </c>
      <c r="O241">
        <v>66.608999999999995</v>
      </c>
      <c r="P241">
        <v>62.106000000000002</v>
      </c>
      <c r="Q241">
        <v>58.106999999999999</v>
      </c>
      <c r="R241">
        <v>54.552</v>
      </c>
      <c r="S241">
        <v>51.378999999999998</v>
      </c>
      <c r="T241">
        <v>48.561999999999998</v>
      </c>
      <c r="U241">
        <v>82.382000000000005</v>
      </c>
      <c r="V241">
        <v>79.823999999999998</v>
      </c>
      <c r="W241">
        <v>77.126999999999995</v>
      </c>
      <c r="X241">
        <v>75.555000000000007</v>
      </c>
      <c r="Y241">
        <v>72.66</v>
      </c>
      <c r="Z241">
        <v>69.744</v>
      </c>
      <c r="AA241">
        <v>66.834999999999994</v>
      </c>
      <c r="AB241">
        <v>63.957999999999998</v>
      </c>
      <c r="AC241">
        <v>61.127000000000002</v>
      </c>
      <c r="AD241">
        <v>58.366999999999997</v>
      </c>
      <c r="AE241">
        <v>55.686</v>
      </c>
      <c r="AF241">
        <v>53.093000000000004</v>
      </c>
      <c r="AG241">
        <v>50.594000000000001</v>
      </c>
      <c r="AH241">
        <v>48.173000000000002</v>
      </c>
    </row>
    <row r="242" spans="1:34" x14ac:dyDescent="0.35">
      <c r="A242" t="s">
        <v>308</v>
      </c>
      <c r="E242">
        <v>10.680999999999999</v>
      </c>
      <c r="F242">
        <v>11.287000000000001</v>
      </c>
      <c r="G242">
        <v>12.4</v>
      </c>
      <c r="H242">
        <v>12.929</v>
      </c>
      <c r="I242">
        <v>13.154</v>
      </c>
      <c r="J242">
        <v>13.489000000000001</v>
      </c>
      <c r="K242">
        <v>17.484000000000002</v>
      </c>
      <c r="L242">
        <v>17.760999999999999</v>
      </c>
      <c r="M242">
        <v>17.763999999999999</v>
      </c>
      <c r="N242">
        <v>18.129000000000001</v>
      </c>
      <c r="O242">
        <v>18.298999999999999</v>
      </c>
      <c r="P242">
        <v>18.484000000000002</v>
      </c>
      <c r="Q242">
        <v>18.802</v>
      </c>
      <c r="R242">
        <v>18.983000000000001</v>
      </c>
      <c r="S242">
        <v>19.297000000000001</v>
      </c>
      <c r="T242">
        <v>19.530999999999999</v>
      </c>
      <c r="U242">
        <v>19.489999999999998</v>
      </c>
      <c r="V242">
        <v>19.832000000000001</v>
      </c>
      <c r="W242">
        <v>19.91</v>
      </c>
      <c r="X242">
        <v>20.248000000000001</v>
      </c>
      <c r="Y242">
        <v>20.323</v>
      </c>
      <c r="Z242">
        <v>20.395</v>
      </c>
      <c r="AA242">
        <v>20.463000000000001</v>
      </c>
      <c r="AB242">
        <v>20.529</v>
      </c>
      <c r="AC242">
        <v>20.709</v>
      </c>
      <c r="AD242">
        <v>20.77</v>
      </c>
      <c r="AE242">
        <v>20.827999999999999</v>
      </c>
      <c r="AF242">
        <v>20.882999999999999</v>
      </c>
      <c r="AG242">
        <v>20.936</v>
      </c>
      <c r="AH242">
        <v>20.98</v>
      </c>
    </row>
    <row r="243" spans="1:34" x14ac:dyDescent="0.35">
      <c r="A243" t="s">
        <v>251</v>
      </c>
      <c r="C243">
        <v>6.9000000000000006E-2</v>
      </c>
      <c r="D243">
        <v>7.0999999999999994E-2</v>
      </c>
      <c r="E243">
        <v>7.2999999999999995E-2</v>
      </c>
      <c r="F243">
        <v>0.14000000000000001</v>
      </c>
      <c r="G243">
        <v>0.13500000000000001</v>
      </c>
      <c r="H243">
        <v>0.20300000000000001</v>
      </c>
      <c r="I243">
        <v>0.28799999999999998</v>
      </c>
      <c r="J243">
        <v>0.27100000000000002</v>
      </c>
      <c r="K243">
        <v>0.25600000000000001</v>
      </c>
      <c r="L243">
        <v>0.24199999999999999</v>
      </c>
      <c r="M243">
        <v>0.22900000000000001</v>
      </c>
      <c r="N243">
        <v>0.23300000000000001</v>
      </c>
      <c r="O243">
        <v>0.28100000000000003</v>
      </c>
      <c r="P243">
        <v>0.26300000000000001</v>
      </c>
      <c r="Q243">
        <v>0.247</v>
      </c>
      <c r="R243">
        <v>0.23200000000000001</v>
      </c>
      <c r="S243">
        <v>0.219</v>
      </c>
      <c r="T243">
        <v>0.20799999999999999</v>
      </c>
      <c r="U243">
        <v>0.33100000000000002</v>
      </c>
      <c r="V243">
        <v>0.32100000000000001</v>
      </c>
      <c r="W243">
        <v>0.311</v>
      </c>
      <c r="X243">
        <v>0.315</v>
      </c>
      <c r="Y243">
        <v>0.30399999999999999</v>
      </c>
      <c r="Z243">
        <v>0.29199999999999998</v>
      </c>
      <c r="AA243">
        <v>0.28000000000000003</v>
      </c>
      <c r="AB243">
        <v>0.26900000000000002</v>
      </c>
      <c r="AC243">
        <v>0.25800000000000001</v>
      </c>
      <c r="AD243">
        <v>0.247</v>
      </c>
      <c r="AE243">
        <v>0.23599999999999999</v>
      </c>
      <c r="AF243">
        <v>0.22500000000000001</v>
      </c>
      <c r="AG243">
        <v>0.215</v>
      </c>
      <c r="AH243">
        <v>0.20599999999999999</v>
      </c>
    </row>
    <row r="244" spans="1:34" x14ac:dyDescent="0.35">
      <c r="A244" t="s">
        <v>249</v>
      </c>
      <c r="C244">
        <v>23.36</v>
      </c>
      <c r="D244">
        <v>23.699000000000002</v>
      </c>
      <c r="E244">
        <v>24.452999999999999</v>
      </c>
      <c r="F244">
        <v>45.335999999999999</v>
      </c>
      <c r="G244">
        <v>43.899000000000001</v>
      </c>
      <c r="H244">
        <v>48.307000000000002</v>
      </c>
      <c r="I244">
        <v>68.935000000000002</v>
      </c>
      <c r="J244">
        <v>64.734999999999999</v>
      </c>
      <c r="K244">
        <v>60.912999999999997</v>
      </c>
      <c r="L244">
        <v>57.576000000000001</v>
      </c>
      <c r="M244">
        <v>54.390999999999998</v>
      </c>
      <c r="N244">
        <v>52.982999999999997</v>
      </c>
      <c r="O244">
        <v>66.608999999999995</v>
      </c>
      <c r="P244">
        <v>62.106000000000002</v>
      </c>
      <c r="Q244">
        <v>58.106999999999999</v>
      </c>
      <c r="R244">
        <v>54.552</v>
      </c>
      <c r="S244">
        <v>51.378999999999998</v>
      </c>
      <c r="T244">
        <v>48.561999999999998</v>
      </c>
      <c r="U244">
        <v>82.382000000000005</v>
      </c>
      <c r="V244">
        <v>79.823999999999998</v>
      </c>
      <c r="W244">
        <v>77.126999999999995</v>
      </c>
      <c r="X244">
        <v>75.555000000000007</v>
      </c>
      <c r="Y244">
        <v>72.66</v>
      </c>
      <c r="Z244">
        <v>69.744</v>
      </c>
      <c r="AA244">
        <v>66.834999999999994</v>
      </c>
      <c r="AB244">
        <v>63.957999999999998</v>
      </c>
      <c r="AC244">
        <v>61.127000000000002</v>
      </c>
      <c r="AD244">
        <v>58.366999999999997</v>
      </c>
      <c r="AE244">
        <v>55.686</v>
      </c>
      <c r="AF244">
        <v>53.093000000000004</v>
      </c>
      <c r="AG244">
        <v>50.594000000000001</v>
      </c>
      <c r="AH244">
        <v>48.173000000000002</v>
      </c>
    </row>
    <row r="245" spans="1:34" x14ac:dyDescent="0.35">
      <c r="A245" t="s">
        <v>250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</row>
    <row r="246" spans="1:34" x14ac:dyDescent="0.35">
      <c r="A246" t="s">
        <v>256</v>
      </c>
      <c r="C246">
        <v>23.36</v>
      </c>
      <c r="D246">
        <v>23.699000000000002</v>
      </c>
      <c r="E246">
        <v>24.452999999999999</v>
      </c>
      <c r="F246">
        <v>45.335999999999999</v>
      </c>
      <c r="G246">
        <v>43.899000000000001</v>
      </c>
      <c r="H246">
        <v>48.307000000000002</v>
      </c>
      <c r="I246">
        <v>68.935000000000002</v>
      </c>
      <c r="J246">
        <v>64.734999999999999</v>
      </c>
      <c r="K246">
        <v>60.912999999999997</v>
      </c>
      <c r="L246">
        <v>57.576000000000001</v>
      </c>
      <c r="M246">
        <v>54.390999999999998</v>
      </c>
      <c r="N246">
        <v>52.982999999999997</v>
      </c>
      <c r="O246">
        <v>66.608999999999995</v>
      </c>
      <c r="P246">
        <v>62.106000000000002</v>
      </c>
      <c r="Q246">
        <v>58.106999999999999</v>
      </c>
      <c r="R246">
        <v>54.552</v>
      </c>
      <c r="S246">
        <v>51.378999999999998</v>
      </c>
      <c r="T246">
        <v>48.561999999999998</v>
      </c>
      <c r="U246">
        <v>82.382000000000005</v>
      </c>
      <c r="V246">
        <v>79.823999999999998</v>
      </c>
      <c r="W246">
        <v>77.126999999999995</v>
      </c>
      <c r="X246">
        <v>75.555000000000007</v>
      </c>
      <c r="Y246">
        <v>72.66</v>
      </c>
      <c r="Z246">
        <v>69.744</v>
      </c>
      <c r="AA246">
        <v>66.834999999999994</v>
      </c>
      <c r="AB246">
        <v>63.957999999999998</v>
      </c>
      <c r="AC246">
        <v>61.127000000000002</v>
      </c>
      <c r="AD246">
        <v>58.366999999999997</v>
      </c>
      <c r="AE246">
        <v>55.686</v>
      </c>
      <c r="AF246">
        <v>53.093000000000004</v>
      </c>
      <c r="AG246">
        <v>50.594000000000001</v>
      </c>
      <c r="AH246">
        <v>48.173000000000002</v>
      </c>
    </row>
    <row r="247" spans="1:34" x14ac:dyDescent="0.35">
      <c r="A247" t="s">
        <v>257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</row>
    <row r="248" spans="1:34" x14ac:dyDescent="0.35">
      <c r="A248" t="s">
        <v>303</v>
      </c>
      <c r="H248">
        <v>0.35599999999999998</v>
      </c>
      <c r="I248">
        <v>0.4</v>
      </c>
      <c r="J248">
        <v>0.33800000000000002</v>
      </c>
      <c r="K248">
        <v>0.29499999999999998</v>
      </c>
      <c r="L248">
        <v>0.38</v>
      </c>
      <c r="M248">
        <v>0.33600000000000002</v>
      </c>
      <c r="N248">
        <v>0.86799999999999999</v>
      </c>
      <c r="O248">
        <v>0.76</v>
      </c>
      <c r="P248">
        <v>0.68200000000000005</v>
      </c>
      <c r="Q248">
        <v>0.71099999999999997</v>
      </c>
      <c r="R248">
        <v>0.93700000000000006</v>
      </c>
      <c r="S248">
        <v>0.84199999999999997</v>
      </c>
      <c r="T248">
        <v>0.85099999999999998</v>
      </c>
      <c r="U248">
        <v>0.82499999999999996</v>
      </c>
      <c r="V248">
        <v>0.81599999999999995</v>
      </c>
      <c r="W248">
        <v>0.755</v>
      </c>
      <c r="X248">
        <v>1.3009999999999999</v>
      </c>
      <c r="Y248">
        <v>1.1950000000000001</v>
      </c>
      <c r="Z248">
        <v>1.1000000000000001</v>
      </c>
      <c r="AA248">
        <v>1.0149999999999999</v>
      </c>
      <c r="AB248">
        <v>0.93700000000000006</v>
      </c>
      <c r="AC248">
        <v>0.86799999999999999</v>
      </c>
      <c r="AD248">
        <v>0.80500000000000005</v>
      </c>
      <c r="AE248">
        <v>0.748</v>
      </c>
      <c r="AF248">
        <v>0.69599999999999995</v>
      </c>
      <c r="AG248">
        <v>0.65</v>
      </c>
      <c r="AH248">
        <v>0.61199999999999999</v>
      </c>
    </row>
    <row r="249" spans="1:34" x14ac:dyDescent="0.35">
      <c r="A249" t="s">
        <v>300</v>
      </c>
      <c r="H249">
        <v>63.790999999999997</v>
      </c>
      <c r="I249">
        <v>70.302000000000007</v>
      </c>
      <c r="J249">
        <v>61.27</v>
      </c>
      <c r="K249">
        <v>54.75</v>
      </c>
      <c r="L249">
        <v>65.328999999999994</v>
      </c>
      <c r="M249">
        <v>58.262</v>
      </c>
      <c r="N249">
        <v>88.546999999999997</v>
      </c>
      <c r="O249">
        <v>81.930999999999997</v>
      </c>
      <c r="P249">
        <v>74.644999999999996</v>
      </c>
      <c r="Q249">
        <v>73.555000000000007</v>
      </c>
      <c r="R249">
        <v>91.09</v>
      </c>
      <c r="S249">
        <v>82.94</v>
      </c>
      <c r="T249">
        <v>80.087000000000003</v>
      </c>
      <c r="U249">
        <v>80.844999999999999</v>
      </c>
      <c r="V249">
        <v>78.346000000000004</v>
      </c>
      <c r="W249">
        <v>73.385000000000005</v>
      </c>
      <c r="X249">
        <v>113.108</v>
      </c>
      <c r="Y249">
        <v>104.82599999999999</v>
      </c>
      <c r="Z249">
        <v>97.335999999999999</v>
      </c>
      <c r="AA249">
        <v>90.551000000000002</v>
      </c>
      <c r="AB249">
        <v>84.399000000000001</v>
      </c>
      <c r="AC249">
        <v>78.807000000000002</v>
      </c>
      <c r="AD249">
        <v>73.727000000000004</v>
      </c>
      <c r="AE249">
        <v>69.116</v>
      </c>
      <c r="AF249">
        <v>64.927999999999997</v>
      </c>
      <c r="AG249">
        <v>61.125999999999998</v>
      </c>
      <c r="AH249">
        <v>57.908999999999999</v>
      </c>
    </row>
    <row r="250" spans="1:34" x14ac:dyDescent="0.35">
      <c r="A250" t="s">
        <v>299</v>
      </c>
      <c r="H250">
        <v>0.35599999999999998</v>
      </c>
      <c r="I250">
        <v>0.4</v>
      </c>
      <c r="J250">
        <v>0.33800000000000002</v>
      </c>
      <c r="K250">
        <v>0.29499999999999998</v>
      </c>
      <c r="L250">
        <v>0.38</v>
      </c>
      <c r="M250">
        <v>0.33600000000000002</v>
      </c>
      <c r="N250">
        <v>0.86799999999999999</v>
      </c>
      <c r="O250">
        <v>0.76</v>
      </c>
      <c r="P250">
        <v>0.68200000000000005</v>
      </c>
      <c r="Q250">
        <v>0.71099999999999997</v>
      </c>
      <c r="R250">
        <v>0.93700000000000006</v>
      </c>
      <c r="S250">
        <v>0.84199999999999997</v>
      </c>
      <c r="T250">
        <v>0.85099999999999998</v>
      </c>
      <c r="U250">
        <v>0.82499999999999996</v>
      </c>
      <c r="V250">
        <v>0.81599999999999995</v>
      </c>
      <c r="W250">
        <v>0.755</v>
      </c>
      <c r="X250">
        <v>1.3009999999999999</v>
      </c>
      <c r="Y250">
        <v>1.1950000000000001</v>
      </c>
      <c r="Z250">
        <v>1.1000000000000001</v>
      </c>
      <c r="AA250">
        <v>1.0149999999999999</v>
      </c>
      <c r="AB250">
        <v>0.93700000000000006</v>
      </c>
      <c r="AC250">
        <v>0.86799999999999999</v>
      </c>
      <c r="AD250">
        <v>0.80500000000000005</v>
      </c>
      <c r="AE250">
        <v>0.748</v>
      </c>
      <c r="AF250">
        <v>0.69599999999999995</v>
      </c>
      <c r="AG250">
        <v>0.65</v>
      </c>
      <c r="AH250">
        <v>0.61199999999999999</v>
      </c>
    </row>
    <row r="251" spans="1:34" x14ac:dyDescent="0.35">
      <c r="A251" t="s">
        <v>297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</row>
    <row r="252" spans="1:34" x14ac:dyDescent="0.35">
      <c r="A252" t="s">
        <v>298</v>
      </c>
      <c r="H252">
        <v>63.790999999999997</v>
      </c>
      <c r="I252">
        <v>70.302000000000007</v>
      </c>
      <c r="J252">
        <v>61.27</v>
      </c>
      <c r="K252">
        <v>54.75</v>
      </c>
      <c r="L252">
        <v>65.328999999999994</v>
      </c>
      <c r="M252">
        <v>58.262</v>
      </c>
      <c r="N252">
        <v>88.546999999999997</v>
      </c>
      <c r="O252">
        <v>81.930999999999997</v>
      </c>
      <c r="P252">
        <v>74.644999999999996</v>
      </c>
      <c r="Q252">
        <v>73.555000000000007</v>
      </c>
      <c r="R252">
        <v>91.09</v>
      </c>
      <c r="S252">
        <v>82.94</v>
      </c>
      <c r="T252">
        <v>80.087000000000003</v>
      </c>
      <c r="U252">
        <v>80.844999999999999</v>
      </c>
      <c r="V252">
        <v>78.346000000000004</v>
      </c>
      <c r="W252">
        <v>73.385000000000005</v>
      </c>
      <c r="X252">
        <v>113.108</v>
      </c>
      <c r="Y252">
        <v>104.82599999999999</v>
      </c>
      <c r="Z252">
        <v>97.335999999999999</v>
      </c>
      <c r="AA252">
        <v>90.551000000000002</v>
      </c>
      <c r="AB252">
        <v>84.399000000000001</v>
      </c>
      <c r="AC252">
        <v>78.807000000000002</v>
      </c>
      <c r="AD252">
        <v>73.727000000000004</v>
      </c>
      <c r="AE252">
        <v>69.116</v>
      </c>
      <c r="AF252">
        <v>64.927999999999997</v>
      </c>
      <c r="AG252">
        <v>61.125999999999998</v>
      </c>
      <c r="AH252">
        <v>57.908999999999999</v>
      </c>
    </row>
    <row r="253" spans="1:34" x14ac:dyDescent="0.35">
      <c r="A253" t="s">
        <v>301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</row>
    <row r="254" spans="1:34" x14ac:dyDescent="0.35">
      <c r="A254" t="s">
        <v>302</v>
      </c>
      <c r="H254">
        <v>63.790999999999997</v>
      </c>
      <c r="I254">
        <v>70.302000000000007</v>
      </c>
      <c r="J254">
        <v>61.27</v>
      </c>
      <c r="K254">
        <v>54.75</v>
      </c>
      <c r="L254">
        <v>65.328999999999994</v>
      </c>
      <c r="M254">
        <v>58.262</v>
      </c>
      <c r="N254">
        <v>88.546999999999997</v>
      </c>
      <c r="O254">
        <v>81.930999999999997</v>
      </c>
      <c r="P254">
        <v>74.644999999999996</v>
      </c>
      <c r="Q254">
        <v>73.555000000000007</v>
      </c>
      <c r="R254">
        <v>91.09</v>
      </c>
      <c r="S254">
        <v>82.94</v>
      </c>
      <c r="T254">
        <v>80.087000000000003</v>
      </c>
      <c r="U254">
        <v>80.844999999999999</v>
      </c>
      <c r="V254">
        <v>78.346000000000004</v>
      </c>
      <c r="W254">
        <v>73.385000000000005</v>
      </c>
      <c r="X254">
        <v>113.108</v>
      </c>
      <c r="Y254">
        <v>104.82599999999999</v>
      </c>
      <c r="Z254">
        <v>97.335999999999999</v>
      </c>
      <c r="AA254">
        <v>90.551000000000002</v>
      </c>
      <c r="AB254">
        <v>84.399000000000001</v>
      </c>
      <c r="AC254">
        <v>78.807000000000002</v>
      </c>
      <c r="AD254">
        <v>73.727000000000004</v>
      </c>
      <c r="AE254">
        <v>69.116</v>
      </c>
      <c r="AF254">
        <v>64.927999999999997</v>
      </c>
      <c r="AG254">
        <v>61.125999999999998</v>
      </c>
      <c r="AH254">
        <v>57.908999999999999</v>
      </c>
    </row>
    <row r="255" spans="1:34" x14ac:dyDescent="0.35">
      <c r="A255" t="s">
        <v>262</v>
      </c>
      <c r="C255">
        <v>0.79600000000000004</v>
      </c>
      <c r="D255">
        <v>0.79200000000000004</v>
      </c>
      <c r="E255">
        <v>0.80700000000000005</v>
      </c>
      <c r="F255">
        <v>0.83399999999999996</v>
      </c>
      <c r="G255">
        <v>0.873</v>
      </c>
      <c r="H255">
        <v>1.6839999999999999</v>
      </c>
      <c r="I255">
        <v>1.6619999999999999</v>
      </c>
      <c r="J255">
        <v>1.5509999999999999</v>
      </c>
      <c r="K255">
        <v>1.46</v>
      </c>
      <c r="L255">
        <v>1.45</v>
      </c>
      <c r="M255">
        <v>1.329</v>
      </c>
      <c r="N255">
        <v>1.2549999999999999</v>
      </c>
      <c r="O255">
        <v>1.153</v>
      </c>
      <c r="P255">
        <v>1.0880000000000001</v>
      </c>
      <c r="Q255">
        <v>1.0049999999999999</v>
      </c>
      <c r="R255">
        <v>1.0469999999999999</v>
      </c>
      <c r="S255">
        <v>0.98499999999999999</v>
      </c>
      <c r="T255">
        <v>0.90600000000000003</v>
      </c>
      <c r="U255">
        <v>0.88100000000000001</v>
      </c>
      <c r="V255">
        <v>0.82</v>
      </c>
      <c r="W255">
        <v>0.76100000000000001</v>
      </c>
      <c r="X255">
        <v>0.91400000000000003</v>
      </c>
      <c r="Y255">
        <v>0.83699999999999997</v>
      </c>
      <c r="Z255">
        <v>0.76500000000000001</v>
      </c>
      <c r="AA255">
        <v>0.7</v>
      </c>
      <c r="AB255">
        <v>0.64200000000000002</v>
      </c>
      <c r="AC255">
        <v>0.58899999999999997</v>
      </c>
      <c r="AD255">
        <v>0.54200000000000004</v>
      </c>
      <c r="AE255">
        <v>0.499</v>
      </c>
      <c r="AF255">
        <v>0.46100000000000002</v>
      </c>
      <c r="AG255">
        <v>0.42699999999999999</v>
      </c>
      <c r="AH255">
        <v>0.39600000000000002</v>
      </c>
    </row>
    <row r="256" spans="1:34" x14ac:dyDescent="0.35">
      <c r="A256" t="s">
        <v>259</v>
      </c>
      <c r="C256">
        <v>59.142000000000003</v>
      </c>
      <c r="D256">
        <v>59.152999999999999</v>
      </c>
      <c r="E256">
        <v>60.9</v>
      </c>
      <c r="F256">
        <v>63.024000000000001</v>
      </c>
      <c r="G256">
        <v>67.653999999999996</v>
      </c>
      <c r="H256">
        <v>105.377</v>
      </c>
      <c r="I256">
        <v>101.32299999999999</v>
      </c>
      <c r="J256">
        <v>92.760999999999996</v>
      </c>
      <c r="K256">
        <v>86.113</v>
      </c>
      <c r="L256">
        <v>84.334999999999994</v>
      </c>
      <c r="M256">
        <v>76.795000000000002</v>
      </c>
      <c r="N256">
        <v>72.332999999999998</v>
      </c>
      <c r="O256">
        <v>67.239000000000004</v>
      </c>
      <c r="P256">
        <v>63.237000000000002</v>
      </c>
      <c r="Q256">
        <v>58.661000000000001</v>
      </c>
      <c r="R256">
        <v>60.173999999999999</v>
      </c>
      <c r="S256">
        <v>56.427</v>
      </c>
      <c r="T256">
        <v>52.189</v>
      </c>
      <c r="U256">
        <v>51.499000000000002</v>
      </c>
      <c r="V256">
        <v>48.069000000000003</v>
      </c>
      <c r="W256">
        <v>44.819000000000003</v>
      </c>
      <c r="X256">
        <v>52.426000000000002</v>
      </c>
      <c r="Y256">
        <v>48.177999999999997</v>
      </c>
      <c r="Z256">
        <v>44.274999999999999</v>
      </c>
      <c r="AA256">
        <v>40.755000000000003</v>
      </c>
      <c r="AB256">
        <v>37.578000000000003</v>
      </c>
      <c r="AC256">
        <v>34.692999999999998</v>
      </c>
      <c r="AD256">
        <v>32.095999999999997</v>
      </c>
      <c r="AE256">
        <v>29.748999999999999</v>
      </c>
      <c r="AF256">
        <v>27.625</v>
      </c>
      <c r="AG256">
        <v>25.702999999999999</v>
      </c>
      <c r="AH256">
        <v>23.937999999999999</v>
      </c>
    </row>
    <row r="257" spans="1:34" x14ac:dyDescent="0.35">
      <c r="A257" t="s">
        <v>248</v>
      </c>
      <c r="C257">
        <v>0.79600000000000004</v>
      </c>
      <c r="D257">
        <v>0.79200000000000004</v>
      </c>
      <c r="E257">
        <v>0.80700000000000005</v>
      </c>
      <c r="F257">
        <v>0.83399999999999996</v>
      </c>
      <c r="G257">
        <v>0.873</v>
      </c>
      <c r="H257">
        <v>1.6839999999999999</v>
      </c>
      <c r="I257">
        <v>1.6619999999999999</v>
      </c>
      <c r="J257">
        <v>1.5509999999999999</v>
      </c>
      <c r="K257">
        <v>1.46</v>
      </c>
      <c r="L257">
        <v>1.45</v>
      </c>
      <c r="M257">
        <v>1.329</v>
      </c>
      <c r="N257">
        <v>1.2549999999999999</v>
      </c>
      <c r="O257">
        <v>1.153</v>
      </c>
      <c r="P257">
        <v>1.0880000000000001</v>
      </c>
      <c r="Q257">
        <v>1.0049999999999999</v>
      </c>
      <c r="R257">
        <v>1.0469999999999999</v>
      </c>
      <c r="S257">
        <v>0.98499999999999999</v>
      </c>
      <c r="T257">
        <v>0.90600000000000003</v>
      </c>
      <c r="U257">
        <v>0.88100000000000001</v>
      </c>
      <c r="V257">
        <v>0.82</v>
      </c>
      <c r="W257">
        <v>0.76100000000000001</v>
      </c>
      <c r="X257">
        <v>0.91400000000000003</v>
      </c>
      <c r="Y257">
        <v>0.83699999999999997</v>
      </c>
      <c r="Z257">
        <v>0.76500000000000001</v>
      </c>
      <c r="AA257">
        <v>0.7</v>
      </c>
      <c r="AB257">
        <v>0.64200000000000002</v>
      </c>
      <c r="AC257">
        <v>0.58899999999999997</v>
      </c>
      <c r="AD257">
        <v>0.54200000000000004</v>
      </c>
      <c r="AE257">
        <v>0.499</v>
      </c>
      <c r="AF257">
        <v>0.46100000000000002</v>
      </c>
      <c r="AG257">
        <v>0.42699999999999999</v>
      </c>
      <c r="AH257">
        <v>0.39600000000000002</v>
      </c>
    </row>
    <row r="258" spans="1:34" x14ac:dyDescent="0.35">
      <c r="A258" t="s">
        <v>246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</row>
    <row r="259" spans="1:34" x14ac:dyDescent="0.35">
      <c r="A259" t="s">
        <v>247</v>
      </c>
      <c r="C259">
        <v>59.142000000000003</v>
      </c>
      <c r="D259">
        <v>59.152999999999999</v>
      </c>
      <c r="E259">
        <v>60.9</v>
      </c>
      <c r="F259">
        <v>63.024000000000001</v>
      </c>
      <c r="G259">
        <v>67.653999999999996</v>
      </c>
      <c r="H259">
        <v>105.377</v>
      </c>
      <c r="I259">
        <v>101.32299999999999</v>
      </c>
      <c r="J259">
        <v>92.760999999999996</v>
      </c>
      <c r="K259">
        <v>86.113</v>
      </c>
      <c r="L259">
        <v>84.334999999999994</v>
      </c>
      <c r="M259">
        <v>76.795000000000002</v>
      </c>
      <c r="N259">
        <v>72.332999999999998</v>
      </c>
      <c r="O259">
        <v>67.239000000000004</v>
      </c>
      <c r="P259">
        <v>63.237000000000002</v>
      </c>
      <c r="Q259">
        <v>58.661000000000001</v>
      </c>
      <c r="R259">
        <v>60.173999999999999</v>
      </c>
      <c r="S259">
        <v>56.427</v>
      </c>
      <c r="T259">
        <v>52.189</v>
      </c>
      <c r="U259">
        <v>51.499000000000002</v>
      </c>
      <c r="V259">
        <v>48.069000000000003</v>
      </c>
      <c r="W259">
        <v>44.819000000000003</v>
      </c>
      <c r="X259">
        <v>52.426000000000002</v>
      </c>
      <c r="Y259">
        <v>48.177999999999997</v>
      </c>
      <c r="Z259">
        <v>44.274999999999999</v>
      </c>
      <c r="AA259">
        <v>40.755000000000003</v>
      </c>
      <c r="AB259">
        <v>37.578000000000003</v>
      </c>
      <c r="AC259">
        <v>34.692999999999998</v>
      </c>
      <c r="AD259">
        <v>32.095999999999997</v>
      </c>
      <c r="AE259">
        <v>29.748999999999999</v>
      </c>
      <c r="AF259">
        <v>27.625</v>
      </c>
      <c r="AG259">
        <v>25.702999999999999</v>
      </c>
      <c r="AH259">
        <v>23.937999999999999</v>
      </c>
    </row>
    <row r="260" spans="1:34" x14ac:dyDescent="0.35">
      <c r="A260" t="s">
        <v>260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</row>
    <row r="261" spans="1:34" x14ac:dyDescent="0.35">
      <c r="A261" t="s">
        <v>261</v>
      </c>
      <c r="C261">
        <v>59.142000000000003</v>
      </c>
      <c r="D261">
        <v>59.152999999999999</v>
      </c>
      <c r="E261">
        <v>60.9</v>
      </c>
      <c r="F261">
        <v>63.024000000000001</v>
      </c>
      <c r="G261">
        <v>67.653999999999996</v>
      </c>
      <c r="H261">
        <v>105.377</v>
      </c>
      <c r="I261">
        <v>101.32299999999999</v>
      </c>
      <c r="J261">
        <v>92.760999999999996</v>
      </c>
      <c r="K261">
        <v>86.113</v>
      </c>
      <c r="L261">
        <v>84.334999999999994</v>
      </c>
      <c r="M261">
        <v>76.795000000000002</v>
      </c>
      <c r="N261">
        <v>72.332999999999998</v>
      </c>
      <c r="O261">
        <v>67.239000000000004</v>
      </c>
      <c r="P261">
        <v>63.237000000000002</v>
      </c>
      <c r="Q261">
        <v>58.661000000000001</v>
      </c>
      <c r="R261">
        <v>60.173999999999999</v>
      </c>
      <c r="S261">
        <v>56.427</v>
      </c>
      <c r="T261">
        <v>52.189</v>
      </c>
      <c r="U261">
        <v>51.499000000000002</v>
      </c>
      <c r="V261">
        <v>48.069000000000003</v>
      </c>
      <c r="W261">
        <v>44.819000000000003</v>
      </c>
      <c r="X261">
        <v>52.426000000000002</v>
      </c>
      <c r="Y261">
        <v>48.177999999999997</v>
      </c>
      <c r="Z261">
        <v>44.274999999999999</v>
      </c>
      <c r="AA261">
        <v>40.755000000000003</v>
      </c>
      <c r="AB261">
        <v>37.578000000000003</v>
      </c>
      <c r="AC261">
        <v>34.692999999999998</v>
      </c>
      <c r="AD261">
        <v>32.095999999999997</v>
      </c>
      <c r="AE261">
        <v>29.748999999999999</v>
      </c>
      <c r="AF261">
        <v>27.625</v>
      </c>
      <c r="AG261">
        <v>25.702999999999999</v>
      </c>
      <c r="AH261">
        <v>23.937999999999999</v>
      </c>
    </row>
    <row r="262" spans="1:34" x14ac:dyDescent="0.35">
      <c r="A262" t="s">
        <v>309</v>
      </c>
      <c r="E262">
        <v>484.786</v>
      </c>
      <c r="F262">
        <v>551.46500000000003</v>
      </c>
      <c r="G262">
        <v>717.851</v>
      </c>
      <c r="H262">
        <v>682.45100000000002</v>
      </c>
      <c r="I262">
        <v>866.35</v>
      </c>
      <c r="J262">
        <v>800.46900000000005</v>
      </c>
      <c r="K262">
        <v>747.62300000000005</v>
      </c>
      <c r="L262">
        <v>715.46600000000001</v>
      </c>
      <c r="M262">
        <v>613.05399999999997</v>
      </c>
      <c r="N262">
        <v>603.24199999999996</v>
      </c>
      <c r="O262">
        <v>582.39400000000001</v>
      </c>
      <c r="P262">
        <v>564.553</v>
      </c>
      <c r="Q262">
        <v>550.37900000000002</v>
      </c>
      <c r="R262">
        <v>541.66600000000005</v>
      </c>
      <c r="S262">
        <v>528.005</v>
      </c>
      <c r="T262">
        <v>516.803</v>
      </c>
      <c r="U262">
        <v>526.04100000000005</v>
      </c>
      <c r="V262">
        <v>515.30700000000002</v>
      </c>
      <c r="W262">
        <v>504.74400000000003</v>
      </c>
      <c r="X262">
        <v>525.81600000000003</v>
      </c>
      <c r="Y262">
        <v>513.41899999999998</v>
      </c>
      <c r="Z262">
        <v>502.209</v>
      </c>
      <c r="AA262">
        <v>492.04599999999999</v>
      </c>
      <c r="AB262">
        <v>482.815</v>
      </c>
      <c r="AC262">
        <v>474.58600000000001</v>
      </c>
      <c r="AD262">
        <v>466.91699999999997</v>
      </c>
      <c r="AE262">
        <v>459.91899999999998</v>
      </c>
      <c r="AF262">
        <v>453.52300000000002</v>
      </c>
      <c r="AG262">
        <v>447.66800000000001</v>
      </c>
      <c r="AH262">
        <v>441.76900000000001</v>
      </c>
    </row>
    <row r="263" spans="1:34" x14ac:dyDescent="0.35">
      <c r="A263" t="s">
        <v>266</v>
      </c>
      <c r="C263">
        <v>7.0000000000000001E-3</v>
      </c>
      <c r="D263">
        <v>7.0000000000000001E-3</v>
      </c>
      <c r="E263">
        <v>2.9000000000000001E-2</v>
      </c>
      <c r="F263">
        <v>2.8000000000000001E-2</v>
      </c>
      <c r="G263">
        <v>0.03</v>
      </c>
      <c r="H263">
        <v>0.157</v>
      </c>
      <c r="I263">
        <v>0.17399999999999999</v>
      </c>
      <c r="J263">
        <v>0.17799999999999999</v>
      </c>
      <c r="K263">
        <v>0.188</v>
      </c>
      <c r="L263">
        <v>0.20599999999999999</v>
      </c>
      <c r="M263">
        <v>0.217</v>
      </c>
      <c r="N263">
        <v>0.24099999999999999</v>
      </c>
      <c r="O263">
        <v>0.23</v>
      </c>
      <c r="P263">
        <v>0.24299999999999999</v>
      </c>
      <c r="Q263">
        <v>0.22600000000000001</v>
      </c>
      <c r="R263">
        <v>0.214</v>
      </c>
      <c r="S263">
        <v>0.224</v>
      </c>
      <c r="T263">
        <v>0.21099999999999999</v>
      </c>
      <c r="U263">
        <v>0.223</v>
      </c>
      <c r="V263">
        <v>0.252</v>
      </c>
      <c r="W263">
        <v>0.23499999999999999</v>
      </c>
      <c r="X263">
        <v>0.30299999999999999</v>
      </c>
      <c r="Y263">
        <v>0.307</v>
      </c>
      <c r="Z263">
        <v>0.28299999999999997</v>
      </c>
      <c r="AA263">
        <v>0.26200000000000001</v>
      </c>
      <c r="AB263">
        <v>0.24199999999999999</v>
      </c>
      <c r="AC263">
        <v>0.245</v>
      </c>
      <c r="AD263">
        <v>0.22800000000000001</v>
      </c>
      <c r="AE263">
        <v>0.21199999999999999</v>
      </c>
      <c r="AF263">
        <v>0.19700000000000001</v>
      </c>
      <c r="AG263">
        <v>0.184</v>
      </c>
      <c r="AH263">
        <v>0.17199999999999999</v>
      </c>
    </row>
    <row r="264" spans="1:34" x14ac:dyDescent="0.35">
      <c r="A264" t="s">
        <v>263</v>
      </c>
      <c r="C264">
        <v>15.845000000000001</v>
      </c>
      <c r="D264">
        <v>15.500999999999999</v>
      </c>
      <c r="E264">
        <v>29.777999999999999</v>
      </c>
      <c r="F264">
        <v>29.856000000000002</v>
      </c>
      <c r="G264">
        <v>30.238</v>
      </c>
      <c r="H264">
        <v>82.805000000000007</v>
      </c>
      <c r="I264">
        <v>98.994</v>
      </c>
      <c r="J264">
        <v>90.938999999999993</v>
      </c>
      <c r="K264">
        <v>96.19</v>
      </c>
      <c r="L264">
        <v>97.787000000000006</v>
      </c>
      <c r="M264">
        <v>89.165999999999997</v>
      </c>
      <c r="N264">
        <v>86.506</v>
      </c>
      <c r="O264">
        <v>90.463999999999999</v>
      </c>
      <c r="P264">
        <v>90.637</v>
      </c>
      <c r="Q264">
        <v>90.253</v>
      </c>
      <c r="R264">
        <v>86.813999999999993</v>
      </c>
      <c r="S264">
        <v>88.289000000000001</v>
      </c>
      <c r="T264">
        <v>92.563999999999993</v>
      </c>
      <c r="U264">
        <v>111.20099999999999</v>
      </c>
      <c r="V264">
        <v>115.935</v>
      </c>
      <c r="W264">
        <v>109.562</v>
      </c>
      <c r="X264">
        <v>144.25899999999999</v>
      </c>
      <c r="Y264">
        <v>139.78200000000001</v>
      </c>
      <c r="Z264">
        <v>130.77799999999999</v>
      </c>
      <c r="AA264">
        <v>122.476</v>
      </c>
      <c r="AB264">
        <v>114.81699999999999</v>
      </c>
      <c r="AC264">
        <v>107.726</v>
      </c>
      <c r="AD264">
        <v>101.188</v>
      </c>
      <c r="AE264">
        <v>95.152000000000001</v>
      </c>
      <c r="AF264">
        <v>89.578999999999994</v>
      </c>
      <c r="AG264">
        <v>84.432000000000002</v>
      </c>
      <c r="AH264">
        <v>79.686999999999998</v>
      </c>
    </row>
    <row r="265" spans="1:34" x14ac:dyDescent="0.35">
      <c r="A265" t="s">
        <v>254</v>
      </c>
      <c r="C265">
        <v>7.0000000000000001E-3</v>
      </c>
      <c r="D265">
        <v>7.0000000000000001E-3</v>
      </c>
      <c r="E265">
        <v>2.9000000000000001E-2</v>
      </c>
      <c r="F265">
        <v>2.8000000000000001E-2</v>
      </c>
      <c r="G265">
        <v>0.03</v>
      </c>
      <c r="H265">
        <v>0.157</v>
      </c>
      <c r="I265">
        <v>0.17399999999999999</v>
      </c>
      <c r="J265">
        <v>0.17799999999999999</v>
      </c>
      <c r="K265">
        <v>0.188</v>
      </c>
      <c r="L265">
        <v>0.20599999999999999</v>
      </c>
      <c r="M265">
        <v>0.217</v>
      </c>
      <c r="N265">
        <v>0.24099999999999999</v>
      </c>
      <c r="O265">
        <v>0.23</v>
      </c>
      <c r="P265">
        <v>0.24299999999999999</v>
      </c>
      <c r="Q265">
        <v>0.22600000000000001</v>
      </c>
      <c r="R265">
        <v>0.214</v>
      </c>
      <c r="S265">
        <v>0.224</v>
      </c>
      <c r="T265">
        <v>0.21099999999999999</v>
      </c>
      <c r="U265">
        <v>0.223</v>
      </c>
      <c r="V265">
        <v>0.252</v>
      </c>
      <c r="W265">
        <v>0.23499999999999999</v>
      </c>
      <c r="X265">
        <v>0.30299999999999999</v>
      </c>
      <c r="Y265">
        <v>0.307</v>
      </c>
      <c r="Z265">
        <v>0.28299999999999997</v>
      </c>
      <c r="AA265">
        <v>0.26200000000000001</v>
      </c>
      <c r="AB265">
        <v>0.24199999999999999</v>
      </c>
      <c r="AC265">
        <v>0.245</v>
      </c>
      <c r="AD265">
        <v>0.22800000000000001</v>
      </c>
      <c r="AE265">
        <v>0.21199999999999999</v>
      </c>
      <c r="AF265">
        <v>0.19700000000000001</v>
      </c>
      <c r="AG265">
        <v>0.184</v>
      </c>
      <c r="AH265">
        <v>0.17199999999999999</v>
      </c>
    </row>
    <row r="266" spans="1:34" x14ac:dyDescent="0.35">
      <c r="A266" t="s">
        <v>252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25.225999999999999</v>
      </c>
      <c r="I266">
        <v>37.222999999999999</v>
      </c>
      <c r="J266">
        <v>34.718000000000004</v>
      </c>
      <c r="K266">
        <v>32.445</v>
      </c>
      <c r="L266">
        <v>30.459</v>
      </c>
      <c r="M266">
        <v>28.582000000000001</v>
      </c>
      <c r="N266">
        <v>28.923999999999999</v>
      </c>
      <c r="O266">
        <v>36.783000000000001</v>
      </c>
      <c r="P266">
        <v>34.103999999999999</v>
      </c>
      <c r="Q266">
        <v>31.731999999999999</v>
      </c>
      <c r="R266">
        <v>29.626000000000001</v>
      </c>
      <c r="S266">
        <v>27.754999999999999</v>
      </c>
      <c r="T266">
        <v>26.100999999999999</v>
      </c>
      <c r="U266">
        <v>45.658999999999999</v>
      </c>
      <c r="V266">
        <v>44.247999999999998</v>
      </c>
      <c r="W266">
        <v>42.749000000000002</v>
      </c>
      <c r="X266">
        <v>48.813000000000002</v>
      </c>
      <c r="Y266">
        <v>46.906999999999996</v>
      </c>
      <c r="Z266">
        <v>44.988</v>
      </c>
      <c r="AA266">
        <v>43.075000000000003</v>
      </c>
      <c r="AB266">
        <v>41.183999999999997</v>
      </c>
      <c r="AC266">
        <v>39.325000000000003</v>
      </c>
      <c r="AD266">
        <v>37.512999999999998</v>
      </c>
      <c r="AE266">
        <v>35.753</v>
      </c>
      <c r="AF266">
        <v>34.052999999999997</v>
      </c>
      <c r="AG266">
        <v>32.415999999999997</v>
      </c>
      <c r="AH266">
        <v>30.827000000000002</v>
      </c>
    </row>
    <row r="267" spans="1:34" x14ac:dyDescent="0.35">
      <c r="A267" t="s">
        <v>253</v>
      </c>
      <c r="C267">
        <v>15.845000000000001</v>
      </c>
      <c r="D267">
        <v>15.500999999999999</v>
      </c>
      <c r="E267">
        <v>29.777999999999999</v>
      </c>
      <c r="F267">
        <v>29.856000000000002</v>
      </c>
      <c r="G267">
        <v>30.238</v>
      </c>
      <c r="H267">
        <v>57.579000000000001</v>
      </c>
      <c r="I267">
        <v>61.771000000000001</v>
      </c>
      <c r="J267">
        <v>56.220999999999997</v>
      </c>
      <c r="K267">
        <v>63.744999999999997</v>
      </c>
      <c r="L267">
        <v>67.328000000000003</v>
      </c>
      <c r="M267">
        <v>60.585000000000001</v>
      </c>
      <c r="N267">
        <v>57.582000000000001</v>
      </c>
      <c r="O267">
        <v>53.680999999999997</v>
      </c>
      <c r="P267">
        <v>56.533000000000001</v>
      </c>
      <c r="Q267">
        <v>58.521999999999998</v>
      </c>
      <c r="R267">
        <v>57.188000000000002</v>
      </c>
      <c r="S267">
        <v>60.533999999999999</v>
      </c>
      <c r="T267">
        <v>66.462999999999994</v>
      </c>
      <c r="U267">
        <v>65.542000000000002</v>
      </c>
      <c r="V267">
        <v>71.686999999999998</v>
      </c>
      <c r="W267">
        <v>66.813000000000002</v>
      </c>
      <c r="X267">
        <v>95.445999999999998</v>
      </c>
      <c r="Y267">
        <v>92.875</v>
      </c>
      <c r="Z267">
        <v>85.79</v>
      </c>
      <c r="AA267">
        <v>79.400999999999996</v>
      </c>
      <c r="AB267">
        <v>73.634</v>
      </c>
      <c r="AC267">
        <v>68.400999999999996</v>
      </c>
      <c r="AD267">
        <v>63.674999999999997</v>
      </c>
      <c r="AE267">
        <v>59.399000000000001</v>
      </c>
      <c r="AF267">
        <v>55.526000000000003</v>
      </c>
      <c r="AG267">
        <v>52.015999999999998</v>
      </c>
      <c r="AH267">
        <v>48.859000000000002</v>
      </c>
    </row>
    <row r="268" spans="1:34" x14ac:dyDescent="0.35">
      <c r="A268" t="s">
        <v>264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25.225999999999999</v>
      </c>
      <c r="I268">
        <v>37.222999999999999</v>
      </c>
      <c r="J268">
        <v>34.718000000000004</v>
      </c>
      <c r="K268">
        <v>32.445</v>
      </c>
      <c r="L268">
        <v>30.459</v>
      </c>
      <c r="M268">
        <v>28.582000000000001</v>
      </c>
      <c r="N268">
        <v>28.923999999999999</v>
      </c>
      <c r="O268">
        <v>36.783000000000001</v>
      </c>
      <c r="P268">
        <v>34.103999999999999</v>
      </c>
      <c r="Q268">
        <v>31.731999999999999</v>
      </c>
      <c r="R268">
        <v>29.626000000000001</v>
      </c>
      <c r="S268">
        <v>27.754999999999999</v>
      </c>
      <c r="T268">
        <v>26.100999999999999</v>
      </c>
      <c r="U268">
        <v>45.658999999999999</v>
      </c>
      <c r="V268">
        <v>44.247999999999998</v>
      </c>
      <c r="W268">
        <v>42.749000000000002</v>
      </c>
      <c r="X268">
        <v>48.813000000000002</v>
      </c>
      <c r="Y268">
        <v>46.906999999999996</v>
      </c>
      <c r="Z268">
        <v>44.988</v>
      </c>
      <c r="AA268">
        <v>43.075000000000003</v>
      </c>
      <c r="AB268">
        <v>41.183999999999997</v>
      </c>
      <c r="AC268">
        <v>39.325000000000003</v>
      </c>
      <c r="AD268">
        <v>37.512999999999998</v>
      </c>
      <c r="AE268">
        <v>35.753</v>
      </c>
      <c r="AF268">
        <v>34.052999999999997</v>
      </c>
      <c r="AG268">
        <v>32.415999999999997</v>
      </c>
      <c r="AH268">
        <v>30.827000000000002</v>
      </c>
    </row>
    <row r="269" spans="1:34" x14ac:dyDescent="0.35">
      <c r="A269" t="s">
        <v>265</v>
      </c>
      <c r="C269">
        <v>15.845000000000001</v>
      </c>
      <c r="D269">
        <v>15.500999999999999</v>
      </c>
      <c r="E269">
        <v>29.777999999999999</v>
      </c>
      <c r="F269">
        <v>29.856000000000002</v>
      </c>
      <c r="G269">
        <v>30.238</v>
      </c>
      <c r="H269">
        <v>57.579000000000001</v>
      </c>
      <c r="I269">
        <v>61.771000000000001</v>
      </c>
      <c r="J269">
        <v>56.220999999999997</v>
      </c>
      <c r="K269">
        <v>63.744999999999997</v>
      </c>
      <c r="L269">
        <v>67.328000000000003</v>
      </c>
      <c r="M269">
        <v>60.585000000000001</v>
      </c>
      <c r="N269">
        <v>57.582000000000001</v>
      </c>
      <c r="O269">
        <v>53.680999999999997</v>
      </c>
      <c r="P269">
        <v>56.533000000000001</v>
      </c>
      <c r="Q269">
        <v>58.521999999999998</v>
      </c>
      <c r="R269">
        <v>57.188000000000002</v>
      </c>
      <c r="S269">
        <v>60.533999999999999</v>
      </c>
      <c r="T269">
        <v>66.462999999999994</v>
      </c>
      <c r="U269">
        <v>65.542000000000002</v>
      </c>
      <c r="V269">
        <v>71.686999999999998</v>
      </c>
      <c r="W269">
        <v>66.813000000000002</v>
      </c>
      <c r="X269">
        <v>95.445999999999998</v>
      </c>
      <c r="Y269">
        <v>92.875</v>
      </c>
      <c r="Z269">
        <v>85.79</v>
      </c>
      <c r="AA269">
        <v>79.400999999999996</v>
      </c>
      <c r="AB269">
        <v>73.634</v>
      </c>
      <c r="AC269">
        <v>68.400999999999996</v>
      </c>
      <c r="AD269">
        <v>63.674999999999997</v>
      </c>
      <c r="AE269">
        <v>59.399000000000001</v>
      </c>
      <c r="AF269">
        <v>55.526000000000003</v>
      </c>
      <c r="AG269">
        <v>52.015999999999998</v>
      </c>
      <c r="AH269">
        <v>48.859000000000002</v>
      </c>
    </row>
    <row r="270" spans="1:34" x14ac:dyDescent="0.35">
      <c r="A270" t="s">
        <v>62</v>
      </c>
      <c r="C270">
        <v>0.53300000000000003</v>
      </c>
      <c r="D270">
        <v>0.54200000000000004</v>
      </c>
      <c r="E270">
        <v>0.496</v>
      </c>
      <c r="F270">
        <v>0.497</v>
      </c>
      <c r="G270">
        <v>0.505</v>
      </c>
      <c r="H270">
        <v>0.50700000000000001</v>
      </c>
      <c r="I270">
        <v>0.52400000000000002</v>
      </c>
      <c r="J270">
        <v>0.54500000000000004</v>
      </c>
      <c r="K270">
        <v>0.56200000000000006</v>
      </c>
      <c r="L270">
        <v>0.57999999999999996</v>
      </c>
      <c r="M270">
        <v>0.59099999999999997</v>
      </c>
      <c r="N270">
        <v>0.6</v>
      </c>
      <c r="O270">
        <v>0.629</v>
      </c>
      <c r="P270">
        <v>0.64</v>
      </c>
      <c r="Q270">
        <v>0.65100000000000002</v>
      </c>
      <c r="R270">
        <v>0.67</v>
      </c>
      <c r="S270">
        <v>0.68600000000000005</v>
      </c>
      <c r="T270">
        <v>0.69599999999999995</v>
      </c>
      <c r="U270">
        <v>0.71899999999999997</v>
      </c>
      <c r="V270">
        <v>0.73099999999999998</v>
      </c>
      <c r="W270">
        <v>0.74</v>
      </c>
      <c r="X270">
        <v>0.74099999999999999</v>
      </c>
      <c r="Y270">
        <v>0.749</v>
      </c>
      <c r="Z270">
        <v>0.75700000000000001</v>
      </c>
      <c r="AA270">
        <v>0.76500000000000001</v>
      </c>
      <c r="AB270">
        <v>0.77300000000000002</v>
      </c>
      <c r="AC270">
        <v>0.78</v>
      </c>
      <c r="AD270">
        <v>0.78800000000000003</v>
      </c>
      <c r="AE270">
        <v>0.79600000000000004</v>
      </c>
      <c r="AF270">
        <v>0.80400000000000005</v>
      </c>
      <c r="AG270">
        <v>0.81399999999999995</v>
      </c>
      <c r="AH270">
        <v>0.81299999999999994</v>
      </c>
    </row>
    <row r="271" spans="1:34" x14ac:dyDescent="0.35">
      <c r="A271" t="s">
        <v>362</v>
      </c>
      <c r="C271">
        <v>0.69499999999999995</v>
      </c>
      <c r="D271">
        <v>0.65400000000000003</v>
      </c>
      <c r="E271">
        <v>0.56000000000000005</v>
      </c>
      <c r="F271">
        <v>0.61399999999999999</v>
      </c>
      <c r="G271">
        <v>0.98099999999999998</v>
      </c>
      <c r="H271">
        <v>0.85</v>
      </c>
      <c r="I271">
        <v>0.79</v>
      </c>
      <c r="J271">
        <v>0.70199999999999996</v>
      </c>
      <c r="K271">
        <v>0.63200000000000001</v>
      </c>
      <c r="L271">
        <v>0.56899999999999995</v>
      </c>
      <c r="M271">
        <v>0.42899999999999999</v>
      </c>
      <c r="N271">
        <v>0.41099999999999998</v>
      </c>
      <c r="O271">
        <v>0.32200000000000001</v>
      </c>
      <c r="P271">
        <v>0.29099999999999998</v>
      </c>
      <c r="Q271">
        <v>0.26300000000000001</v>
      </c>
      <c r="R271">
        <v>0.23699999999999999</v>
      </c>
      <c r="S271">
        <v>0.21299999999999999</v>
      </c>
      <c r="T271">
        <v>0.19</v>
      </c>
      <c r="U271">
        <v>0.16800000000000001</v>
      </c>
      <c r="V271">
        <v>0.14899999999999999</v>
      </c>
      <c r="W271">
        <v>0.13100000000000001</v>
      </c>
      <c r="X271">
        <v>0.11600000000000001</v>
      </c>
      <c r="Y271">
        <v>0.10100000000000001</v>
      </c>
      <c r="Z271">
        <v>8.7999999999999995E-2</v>
      </c>
      <c r="AA271">
        <v>7.5999999999999998E-2</v>
      </c>
      <c r="AB271">
        <v>6.5000000000000002E-2</v>
      </c>
      <c r="AC271">
        <v>5.6000000000000001E-2</v>
      </c>
      <c r="AD271">
        <v>4.7E-2</v>
      </c>
      <c r="AE271">
        <v>3.7999999999999999E-2</v>
      </c>
      <c r="AF271">
        <v>3.1E-2</v>
      </c>
      <c r="AG271">
        <v>2.4E-2</v>
      </c>
      <c r="AH271">
        <v>1.9E-2</v>
      </c>
    </row>
    <row r="272" spans="1:34" x14ac:dyDescent="0.35">
      <c r="A272" t="s">
        <v>373</v>
      </c>
      <c r="C272">
        <v>0.16400000000000001</v>
      </c>
      <c r="D272">
        <v>0.16</v>
      </c>
      <c r="E272">
        <v>0.158</v>
      </c>
      <c r="F272">
        <v>0.23699999999999999</v>
      </c>
      <c r="G272">
        <v>0.45400000000000001</v>
      </c>
      <c r="H272">
        <v>0.40600000000000003</v>
      </c>
      <c r="I272">
        <v>0.55900000000000005</v>
      </c>
      <c r="J272">
        <v>0.49299999999999999</v>
      </c>
      <c r="K272">
        <v>0.442</v>
      </c>
      <c r="L272">
        <v>0.39400000000000002</v>
      </c>
      <c r="M272">
        <v>0.28599999999999998</v>
      </c>
      <c r="N272">
        <v>0.27200000000000002</v>
      </c>
      <c r="O272">
        <v>0.23200000000000001</v>
      </c>
      <c r="P272">
        <v>0.215</v>
      </c>
      <c r="Q272">
        <v>0.19900000000000001</v>
      </c>
      <c r="R272">
        <v>0.184</v>
      </c>
      <c r="S272">
        <v>0.16900000000000001</v>
      </c>
      <c r="T272">
        <v>0.156</v>
      </c>
      <c r="U272">
        <v>0.14299999999999999</v>
      </c>
      <c r="V272">
        <v>0.13100000000000001</v>
      </c>
      <c r="W272">
        <v>0.121</v>
      </c>
      <c r="X272">
        <v>0.111</v>
      </c>
      <c r="Y272">
        <v>0.10199999999999999</v>
      </c>
      <c r="Z272">
        <v>9.2999999999999999E-2</v>
      </c>
      <c r="AA272">
        <v>8.5000000000000006E-2</v>
      </c>
      <c r="AB272">
        <v>7.8E-2</v>
      </c>
      <c r="AC272">
        <v>7.1999999999999995E-2</v>
      </c>
      <c r="AD272">
        <v>6.6000000000000003E-2</v>
      </c>
      <c r="AE272">
        <v>0.06</v>
      </c>
      <c r="AF272">
        <v>5.5E-2</v>
      </c>
      <c r="AG272">
        <v>5.0999999999999997E-2</v>
      </c>
      <c r="AH272">
        <v>4.7E-2</v>
      </c>
    </row>
    <row r="273" spans="1:34" x14ac:dyDescent="0.35">
      <c r="A273" t="s">
        <v>374</v>
      </c>
      <c r="C273">
        <v>0.217</v>
      </c>
      <c r="D273">
        <v>0.214</v>
      </c>
      <c r="E273">
        <v>0.21299999999999999</v>
      </c>
      <c r="F273">
        <v>0.21199999999999999</v>
      </c>
      <c r="G273">
        <v>0.254</v>
      </c>
      <c r="H273">
        <v>0.24099999999999999</v>
      </c>
      <c r="I273">
        <v>0.22800000000000001</v>
      </c>
      <c r="J273">
        <v>0.21099999999999999</v>
      </c>
      <c r="K273">
        <v>0.19500000000000001</v>
      </c>
      <c r="L273">
        <v>0.18099999999999999</v>
      </c>
      <c r="M273">
        <v>0.154</v>
      </c>
      <c r="N273">
        <v>0.14799999999999999</v>
      </c>
      <c r="O273">
        <v>0.107</v>
      </c>
      <c r="P273">
        <v>9.4E-2</v>
      </c>
      <c r="Q273">
        <v>8.2000000000000003E-2</v>
      </c>
      <c r="R273">
        <v>7.1999999999999995E-2</v>
      </c>
      <c r="S273">
        <v>6.3E-2</v>
      </c>
      <c r="T273">
        <v>5.3999999999999999E-2</v>
      </c>
      <c r="U273">
        <v>4.7E-2</v>
      </c>
      <c r="V273">
        <v>0.04</v>
      </c>
      <c r="W273">
        <v>3.4000000000000002E-2</v>
      </c>
      <c r="X273">
        <v>2.9000000000000001E-2</v>
      </c>
      <c r="Y273">
        <v>2.5000000000000001E-2</v>
      </c>
      <c r="Z273">
        <v>2.1000000000000001E-2</v>
      </c>
      <c r="AA273">
        <v>1.7999999999999999E-2</v>
      </c>
      <c r="AB273">
        <v>1.4999999999999999E-2</v>
      </c>
      <c r="AC273">
        <v>1.2E-2</v>
      </c>
      <c r="AD273">
        <v>0.01</v>
      </c>
      <c r="AE273">
        <v>8.0000000000000002E-3</v>
      </c>
      <c r="AF273">
        <v>6.0000000000000001E-3</v>
      </c>
      <c r="AG273">
        <v>4.0000000000000001E-3</v>
      </c>
      <c r="AH273">
        <v>3.0000000000000001E-3</v>
      </c>
    </row>
    <row r="274" spans="1:34" x14ac:dyDescent="0.35">
      <c r="A274" t="s">
        <v>375</v>
      </c>
      <c r="C274">
        <v>6.4000000000000001E-2</v>
      </c>
      <c r="D274">
        <v>0.06</v>
      </c>
      <c r="E274">
        <v>5.3999999999999999E-2</v>
      </c>
      <c r="F274">
        <v>0.114</v>
      </c>
      <c r="G274">
        <v>0.216</v>
      </c>
      <c r="H274">
        <v>0.16700000000000001</v>
      </c>
      <c r="I274">
        <v>7.0000000000000001E-3</v>
      </c>
      <c r="J274">
        <v>6.0000000000000001E-3</v>
      </c>
      <c r="K274">
        <v>5.0000000000000001E-3</v>
      </c>
      <c r="L274">
        <v>4.0000000000000001E-3</v>
      </c>
      <c r="M274">
        <v>4.0000000000000001E-3</v>
      </c>
      <c r="N274">
        <v>3.0000000000000001E-3</v>
      </c>
      <c r="O274">
        <v>3.0000000000000001E-3</v>
      </c>
      <c r="P274">
        <v>3.0000000000000001E-3</v>
      </c>
      <c r="Q274">
        <v>3.0000000000000001E-3</v>
      </c>
      <c r="R274">
        <v>3.0000000000000001E-3</v>
      </c>
      <c r="S274">
        <v>2E-3</v>
      </c>
      <c r="T274">
        <v>2E-3</v>
      </c>
      <c r="U274">
        <v>2E-3</v>
      </c>
      <c r="V274">
        <v>2E-3</v>
      </c>
      <c r="W274">
        <v>2E-3</v>
      </c>
      <c r="X274">
        <v>2E-3</v>
      </c>
      <c r="Y274">
        <v>1E-3</v>
      </c>
      <c r="Z274">
        <v>1E-3</v>
      </c>
      <c r="AA274">
        <v>1E-3</v>
      </c>
      <c r="AB274">
        <v>1E-3</v>
      </c>
      <c r="AC274">
        <v>1E-3</v>
      </c>
      <c r="AD274">
        <v>1E-3</v>
      </c>
      <c r="AE274">
        <v>1E-3</v>
      </c>
      <c r="AF274">
        <v>1E-3</v>
      </c>
      <c r="AG274">
        <v>1E-3</v>
      </c>
      <c r="AH274">
        <v>1E-3</v>
      </c>
    </row>
    <row r="275" spans="1:34" x14ac:dyDescent="0.35">
      <c r="A275" t="s">
        <v>376</v>
      </c>
      <c r="C275">
        <v>1.7000000000000001E-2</v>
      </c>
      <c r="D275">
        <v>1.4999999999999999E-2</v>
      </c>
      <c r="E275">
        <v>1.2999999999999999E-2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</row>
    <row r="276" spans="1:34" x14ac:dyDescent="0.35">
      <c r="A276" t="s">
        <v>377</v>
      </c>
      <c r="C276">
        <v>0.23300000000000001</v>
      </c>
      <c r="D276">
        <v>0.20599999999999999</v>
      </c>
      <c r="E276">
        <v>0.121</v>
      </c>
      <c r="F276">
        <v>5.0999999999999997E-2</v>
      </c>
      <c r="G276">
        <v>5.7000000000000002E-2</v>
      </c>
      <c r="H276">
        <v>3.5999999999999997E-2</v>
      </c>
      <c r="I276">
        <v>-4.0000000000000001E-3</v>
      </c>
      <c r="J276">
        <v>-8.0000000000000002E-3</v>
      </c>
      <c r="K276">
        <v>-0.01</v>
      </c>
      <c r="L276">
        <v>-0.01</v>
      </c>
      <c r="M276">
        <v>-1.4E-2</v>
      </c>
      <c r="N276">
        <v>-1.2E-2</v>
      </c>
      <c r="O276">
        <v>-0.02</v>
      </c>
      <c r="P276">
        <v>-0.02</v>
      </c>
      <c r="Q276">
        <v>-0.02</v>
      </c>
      <c r="R276">
        <v>-2.1000000000000001E-2</v>
      </c>
      <c r="S276">
        <v>-2.1000000000000001E-2</v>
      </c>
      <c r="T276">
        <v>-2.1999999999999999E-2</v>
      </c>
      <c r="U276">
        <v>-2.3E-2</v>
      </c>
      <c r="V276">
        <v>-2.4E-2</v>
      </c>
      <c r="W276">
        <v>-2.5000000000000001E-2</v>
      </c>
      <c r="X276">
        <v>-2.5000000000000001E-2</v>
      </c>
      <c r="Y276">
        <v>-2.5999999999999999E-2</v>
      </c>
      <c r="Z276">
        <v>-2.7E-2</v>
      </c>
      <c r="AA276">
        <v>-2.8000000000000001E-2</v>
      </c>
      <c r="AB276">
        <v>-2.9000000000000001E-2</v>
      </c>
      <c r="AC276">
        <v>-2.9000000000000001E-2</v>
      </c>
      <c r="AD276">
        <v>-0.03</v>
      </c>
      <c r="AE276">
        <v>-0.03</v>
      </c>
      <c r="AF276">
        <v>-3.1E-2</v>
      </c>
      <c r="AG276">
        <v>-3.1E-2</v>
      </c>
      <c r="AH276">
        <v>-3.2000000000000001E-2</v>
      </c>
    </row>
    <row r="277" spans="1:34" x14ac:dyDescent="0.35">
      <c r="A277" t="s">
        <v>358</v>
      </c>
      <c r="C277">
        <v>0.59799999999999998</v>
      </c>
      <c r="D277">
        <v>0.55900000000000005</v>
      </c>
      <c r="E277">
        <v>0.72299999999999998</v>
      </c>
      <c r="F277">
        <v>0.79400000000000004</v>
      </c>
      <c r="G277">
        <v>0.77300000000000002</v>
      </c>
      <c r="H277">
        <v>0.8</v>
      </c>
      <c r="I277">
        <v>0.82199999999999995</v>
      </c>
      <c r="J277">
        <v>0.71899999999999997</v>
      </c>
      <c r="K277">
        <v>0.64600000000000002</v>
      </c>
      <c r="L277">
        <v>0.623</v>
      </c>
      <c r="M277">
        <v>0.54300000000000004</v>
      </c>
      <c r="N277">
        <v>0.53600000000000003</v>
      </c>
      <c r="O277">
        <v>0.52</v>
      </c>
      <c r="P277">
        <v>0.48099999999999998</v>
      </c>
      <c r="Q277">
        <v>0.45400000000000001</v>
      </c>
      <c r="R277">
        <v>0.46100000000000002</v>
      </c>
      <c r="S277">
        <v>0.41799999999999998</v>
      </c>
      <c r="T277">
        <v>0.38400000000000001</v>
      </c>
      <c r="U277">
        <v>0.44</v>
      </c>
      <c r="V277">
        <v>0.436</v>
      </c>
      <c r="W277">
        <v>0.34100000000000003</v>
      </c>
      <c r="X277">
        <v>0.32</v>
      </c>
      <c r="Y277">
        <v>0.29699999999999999</v>
      </c>
      <c r="Z277">
        <v>0.27700000000000002</v>
      </c>
      <c r="AA277">
        <v>0.26</v>
      </c>
      <c r="AB277">
        <v>0.246</v>
      </c>
      <c r="AC277">
        <v>0.23499999999999999</v>
      </c>
      <c r="AD277">
        <v>0.22600000000000001</v>
      </c>
      <c r="AE277">
        <v>0.222</v>
      </c>
      <c r="AF277">
        <v>0.224</v>
      </c>
      <c r="AG277">
        <v>0.23899999999999999</v>
      </c>
      <c r="AH277">
        <v>0.184</v>
      </c>
    </row>
    <row r="278" spans="1:34" x14ac:dyDescent="0.35">
      <c r="A278" t="s">
        <v>363</v>
      </c>
      <c r="C278">
        <v>0.11600000000000001</v>
      </c>
      <c r="D278">
        <v>0.109</v>
      </c>
      <c r="E278">
        <v>0.13200000000000001</v>
      </c>
      <c r="F278">
        <v>0.158</v>
      </c>
      <c r="G278">
        <v>0.14399999999999999</v>
      </c>
      <c r="H278">
        <v>0.16</v>
      </c>
      <c r="I278">
        <v>0.19400000000000001</v>
      </c>
      <c r="J278">
        <v>0.17899999999999999</v>
      </c>
      <c r="K278">
        <v>0.16900000000000001</v>
      </c>
      <c r="L278">
        <v>0.16600000000000001</v>
      </c>
      <c r="M278">
        <v>0.13800000000000001</v>
      </c>
      <c r="N278">
        <v>0.13300000000000001</v>
      </c>
      <c r="O278">
        <v>0.14000000000000001</v>
      </c>
      <c r="P278">
        <v>0.13</v>
      </c>
      <c r="Q278">
        <v>0.122</v>
      </c>
      <c r="R278">
        <v>0.127</v>
      </c>
      <c r="S278">
        <v>0.113</v>
      </c>
      <c r="T278">
        <v>0.104</v>
      </c>
      <c r="U278">
        <v>0.115</v>
      </c>
      <c r="V278">
        <v>0.109</v>
      </c>
      <c r="W278">
        <v>9.4E-2</v>
      </c>
      <c r="X278">
        <v>0.109</v>
      </c>
      <c r="Y278">
        <v>0.1</v>
      </c>
      <c r="Z278">
        <v>9.1999999999999998E-2</v>
      </c>
      <c r="AA278">
        <v>8.5000000000000006E-2</v>
      </c>
      <c r="AB278">
        <v>7.8E-2</v>
      </c>
      <c r="AC278">
        <v>7.2999999999999995E-2</v>
      </c>
      <c r="AD278">
        <v>6.8000000000000005E-2</v>
      </c>
      <c r="AE278">
        <v>6.4000000000000001E-2</v>
      </c>
      <c r="AF278">
        <v>6.0999999999999999E-2</v>
      </c>
      <c r="AG278">
        <v>0.06</v>
      </c>
      <c r="AH278">
        <v>5.1999999999999998E-2</v>
      </c>
    </row>
    <row r="279" spans="1:34" x14ac:dyDescent="0.35">
      <c r="A279" t="s">
        <v>364</v>
      </c>
      <c r="C279">
        <v>5.0000000000000001E-3</v>
      </c>
      <c r="D279">
        <v>7.0000000000000001E-3</v>
      </c>
      <c r="E279">
        <v>8.0000000000000002E-3</v>
      </c>
      <c r="F279">
        <v>0.01</v>
      </c>
      <c r="G279">
        <v>1.0999999999999999E-2</v>
      </c>
      <c r="H279">
        <v>1.2999999999999999E-2</v>
      </c>
      <c r="I279">
        <v>2.5000000000000001E-2</v>
      </c>
      <c r="J279">
        <v>3.5999999999999997E-2</v>
      </c>
      <c r="K279">
        <v>4.4999999999999998E-2</v>
      </c>
      <c r="L279">
        <v>5.6000000000000001E-2</v>
      </c>
      <c r="M279">
        <v>6.2E-2</v>
      </c>
      <c r="N279">
        <v>6.8000000000000005E-2</v>
      </c>
      <c r="O279">
        <v>0.09</v>
      </c>
      <c r="P279">
        <v>9.5000000000000001E-2</v>
      </c>
      <c r="Q279">
        <v>0.1</v>
      </c>
      <c r="R279">
        <v>0.108</v>
      </c>
      <c r="S279">
        <v>0.113</v>
      </c>
      <c r="T279">
        <v>0.112</v>
      </c>
      <c r="U279">
        <v>0.154</v>
      </c>
      <c r="V279">
        <v>0.16700000000000001</v>
      </c>
      <c r="W279">
        <v>0.12</v>
      </c>
      <c r="X279">
        <v>7.1999999999999995E-2</v>
      </c>
      <c r="Y279">
        <v>7.2999999999999995E-2</v>
      </c>
      <c r="Z279">
        <v>7.3999999999999996E-2</v>
      </c>
      <c r="AA279">
        <v>7.3999999999999996E-2</v>
      </c>
      <c r="AB279">
        <v>7.5999999999999998E-2</v>
      </c>
      <c r="AC279">
        <v>7.8E-2</v>
      </c>
      <c r="AD279">
        <v>8.1000000000000003E-2</v>
      </c>
      <c r="AE279">
        <v>8.5000000000000006E-2</v>
      </c>
      <c r="AF279">
        <v>9.2999999999999999E-2</v>
      </c>
      <c r="AG279">
        <v>0.108</v>
      </c>
      <c r="AH279">
        <v>7.3999999999999996E-2</v>
      </c>
    </row>
    <row r="280" spans="1:34" x14ac:dyDescent="0.35">
      <c r="A280" t="s">
        <v>365</v>
      </c>
      <c r="C280">
        <v>0.187</v>
      </c>
      <c r="D280">
        <v>0.17899999999999999</v>
      </c>
      <c r="E280">
        <v>0.21099999999999999</v>
      </c>
      <c r="F280">
        <v>0.20899999999999999</v>
      </c>
      <c r="G280">
        <v>0.20899999999999999</v>
      </c>
      <c r="H280">
        <v>0.23799999999999999</v>
      </c>
      <c r="I280">
        <v>0.254</v>
      </c>
      <c r="J280">
        <v>0.24399999999999999</v>
      </c>
      <c r="K280">
        <v>0.23</v>
      </c>
      <c r="L280">
        <v>0.22800000000000001</v>
      </c>
      <c r="M280">
        <v>0.20399999999999999</v>
      </c>
      <c r="N280">
        <v>0.20200000000000001</v>
      </c>
      <c r="O280">
        <v>0.17899999999999999</v>
      </c>
      <c r="P280">
        <v>0.16</v>
      </c>
      <c r="Q280">
        <v>0.14699999999999999</v>
      </c>
      <c r="R280">
        <v>0.14399999999999999</v>
      </c>
      <c r="S280">
        <v>0.121</v>
      </c>
      <c r="T280">
        <v>0.105</v>
      </c>
      <c r="U280">
        <v>0.11</v>
      </c>
      <c r="V280">
        <v>0.10299999999999999</v>
      </c>
      <c r="W280">
        <v>7.8E-2</v>
      </c>
      <c r="X280">
        <v>7.4999999999999997E-2</v>
      </c>
      <c r="Y280">
        <v>6.6000000000000003E-2</v>
      </c>
      <c r="Z280">
        <v>5.8000000000000003E-2</v>
      </c>
      <c r="AA280">
        <v>5.0999999999999997E-2</v>
      </c>
      <c r="AB280">
        <v>4.5999999999999999E-2</v>
      </c>
      <c r="AC280">
        <v>4.1000000000000002E-2</v>
      </c>
      <c r="AD280">
        <v>3.7999999999999999E-2</v>
      </c>
      <c r="AE280">
        <v>3.5000000000000003E-2</v>
      </c>
      <c r="AF280">
        <v>3.3000000000000002E-2</v>
      </c>
      <c r="AG280">
        <v>3.4000000000000002E-2</v>
      </c>
      <c r="AH280">
        <v>2.5000000000000001E-2</v>
      </c>
    </row>
    <row r="281" spans="1:34" x14ac:dyDescent="0.35">
      <c r="A281" t="s">
        <v>366</v>
      </c>
      <c r="C281">
        <v>0.249</v>
      </c>
      <c r="D281">
        <v>0.222</v>
      </c>
      <c r="E281">
        <v>0.30399999999999999</v>
      </c>
      <c r="F281">
        <v>0.27600000000000002</v>
      </c>
      <c r="G281">
        <v>0.26100000000000001</v>
      </c>
      <c r="H281">
        <v>0.223</v>
      </c>
      <c r="I281">
        <v>0.182</v>
      </c>
      <c r="J281">
        <v>0.12</v>
      </c>
      <c r="K281">
        <v>8.1000000000000003E-2</v>
      </c>
      <c r="L281">
        <v>5.8999999999999997E-2</v>
      </c>
      <c r="M281">
        <v>0.04</v>
      </c>
      <c r="N281">
        <v>3.6999999999999998E-2</v>
      </c>
      <c r="O281">
        <v>2.5000000000000001E-2</v>
      </c>
      <c r="P281">
        <v>2.1000000000000001E-2</v>
      </c>
      <c r="Q281">
        <v>1.7999999999999999E-2</v>
      </c>
      <c r="R281">
        <v>1.7999999999999999E-2</v>
      </c>
      <c r="S281">
        <v>1.4999999999999999E-2</v>
      </c>
      <c r="T281">
        <v>1.2999999999999999E-2</v>
      </c>
      <c r="U281">
        <v>1.2E-2</v>
      </c>
      <c r="V281">
        <v>1.0999999999999999E-2</v>
      </c>
      <c r="W281">
        <v>8.9999999999999993E-3</v>
      </c>
      <c r="X281">
        <v>0.01</v>
      </c>
      <c r="Y281">
        <v>8.9999999999999993E-3</v>
      </c>
      <c r="Z281">
        <v>8.0000000000000002E-3</v>
      </c>
      <c r="AA281">
        <v>7.0000000000000001E-3</v>
      </c>
      <c r="AB281">
        <v>6.0000000000000001E-3</v>
      </c>
      <c r="AC281">
        <v>5.0000000000000001E-3</v>
      </c>
      <c r="AD281">
        <v>4.0000000000000001E-3</v>
      </c>
      <c r="AE281">
        <v>4.0000000000000001E-3</v>
      </c>
      <c r="AF281">
        <v>3.0000000000000001E-3</v>
      </c>
      <c r="AG281">
        <v>3.0000000000000001E-3</v>
      </c>
      <c r="AH281">
        <v>3.0000000000000001E-3</v>
      </c>
    </row>
    <row r="282" spans="1:34" x14ac:dyDescent="0.35">
      <c r="A282" t="s">
        <v>367</v>
      </c>
      <c r="C282">
        <v>4.1000000000000002E-2</v>
      </c>
      <c r="D282">
        <v>4.2000000000000003E-2</v>
      </c>
      <c r="E282">
        <v>6.8000000000000005E-2</v>
      </c>
      <c r="F282">
        <v>0.14099999999999999</v>
      </c>
      <c r="G282">
        <v>0.14799999999999999</v>
      </c>
      <c r="H282">
        <v>0.16600000000000001</v>
      </c>
      <c r="I282">
        <v>0.16700000000000001</v>
      </c>
      <c r="J282">
        <v>0.14000000000000001</v>
      </c>
      <c r="K282">
        <v>0.121</v>
      </c>
      <c r="L282">
        <v>0.11600000000000001</v>
      </c>
      <c r="M282">
        <v>9.9000000000000005E-2</v>
      </c>
      <c r="N282">
        <v>9.6000000000000002E-2</v>
      </c>
      <c r="O282">
        <v>8.5999999999999993E-2</v>
      </c>
      <c r="P282">
        <v>7.3999999999999996E-2</v>
      </c>
      <c r="Q282">
        <v>6.7000000000000004E-2</v>
      </c>
      <c r="R282">
        <v>6.5000000000000002E-2</v>
      </c>
      <c r="S282">
        <v>5.7000000000000002E-2</v>
      </c>
      <c r="T282">
        <v>5.0999999999999997E-2</v>
      </c>
      <c r="U282">
        <v>4.9000000000000002E-2</v>
      </c>
      <c r="V282">
        <v>4.5999999999999999E-2</v>
      </c>
      <c r="W282">
        <v>4.1000000000000002E-2</v>
      </c>
      <c r="X282">
        <v>5.2999999999999999E-2</v>
      </c>
      <c r="Y282">
        <v>4.9000000000000002E-2</v>
      </c>
      <c r="Z282">
        <v>4.5999999999999999E-2</v>
      </c>
      <c r="AA282">
        <v>4.2999999999999997E-2</v>
      </c>
      <c r="AB282">
        <v>0.04</v>
      </c>
      <c r="AC282">
        <v>3.7999999999999999E-2</v>
      </c>
      <c r="AD282">
        <v>3.5999999999999997E-2</v>
      </c>
      <c r="AE282">
        <v>3.5000000000000003E-2</v>
      </c>
      <c r="AF282">
        <v>3.4000000000000002E-2</v>
      </c>
      <c r="AG282">
        <v>3.4000000000000002E-2</v>
      </c>
      <c r="AH282">
        <v>3.1E-2</v>
      </c>
    </row>
    <row r="283" spans="1:34" x14ac:dyDescent="0.35">
      <c r="A283" t="s">
        <v>236</v>
      </c>
      <c r="C283">
        <v>0.79500000000000004</v>
      </c>
      <c r="D283">
        <v>0.78500000000000003</v>
      </c>
      <c r="E283">
        <v>0.89800000000000002</v>
      </c>
      <c r="F283">
        <v>0.96399999999999997</v>
      </c>
      <c r="G283">
        <v>1.111</v>
      </c>
      <c r="H283">
        <v>1.1519999999999999</v>
      </c>
      <c r="I283">
        <v>1.2669999999999999</v>
      </c>
      <c r="J283">
        <v>1.1839999999999999</v>
      </c>
      <c r="K283">
        <v>1.123</v>
      </c>
      <c r="L283">
        <v>1.111</v>
      </c>
      <c r="M283">
        <v>0.99</v>
      </c>
      <c r="N283">
        <v>1.002</v>
      </c>
      <c r="O283">
        <v>0.98199999999999998</v>
      </c>
      <c r="P283">
        <v>0.94799999999999995</v>
      </c>
      <c r="Q283">
        <v>0.93200000000000005</v>
      </c>
      <c r="R283">
        <v>0.97699999999999998</v>
      </c>
      <c r="S283">
        <v>0.93899999999999995</v>
      </c>
      <c r="T283">
        <v>0.91</v>
      </c>
      <c r="U283">
        <v>0.97899999999999998</v>
      </c>
      <c r="V283">
        <v>0.98599999999999999</v>
      </c>
      <c r="W283">
        <v>0.90100000000000002</v>
      </c>
      <c r="X283">
        <v>0.95</v>
      </c>
      <c r="Y283">
        <v>0.91800000000000004</v>
      </c>
      <c r="Z283">
        <v>0.89100000000000001</v>
      </c>
      <c r="AA283">
        <v>0.86699999999999999</v>
      </c>
      <c r="AB283">
        <v>0.84799999999999998</v>
      </c>
      <c r="AC283">
        <v>0.83299999999999996</v>
      </c>
      <c r="AD283">
        <v>0.82399999999999995</v>
      </c>
      <c r="AE283">
        <v>0.82199999999999995</v>
      </c>
      <c r="AF283">
        <v>0.83299999999999996</v>
      </c>
      <c r="AG283">
        <v>0.876</v>
      </c>
      <c r="AH283">
        <v>0.78</v>
      </c>
    </row>
    <row r="284" spans="1:34" x14ac:dyDescent="0.35">
      <c r="A284" t="s">
        <v>233</v>
      </c>
      <c r="C284">
        <v>2349.0509999999999</v>
      </c>
      <c r="D284">
        <v>2313.0889999999999</v>
      </c>
      <c r="E284">
        <v>2387.8090000000002</v>
      </c>
      <c r="F284">
        <v>2434.8609999999999</v>
      </c>
      <c r="G284">
        <v>2744.0740000000001</v>
      </c>
      <c r="H284">
        <v>2738.8420000000001</v>
      </c>
      <c r="I284">
        <v>2797.0189999999998</v>
      </c>
      <c r="J284">
        <v>2738.8229999999999</v>
      </c>
      <c r="K284">
        <v>2682.8609999999999</v>
      </c>
      <c r="L284">
        <v>2638.6039999999998</v>
      </c>
      <c r="M284">
        <v>2428.0810000000001</v>
      </c>
      <c r="N284">
        <v>2419.953</v>
      </c>
      <c r="O284">
        <v>2492.7310000000002</v>
      </c>
      <c r="P284">
        <v>2441.9690000000001</v>
      </c>
      <c r="Q284">
        <v>2421.3000000000002</v>
      </c>
      <c r="R284">
        <v>2439.3020000000001</v>
      </c>
      <c r="S284">
        <v>2387.4319999999998</v>
      </c>
      <c r="T284">
        <v>2312.163</v>
      </c>
      <c r="U284">
        <v>2581.7860000000001</v>
      </c>
      <c r="V284">
        <v>2589.5479999999998</v>
      </c>
      <c r="W284">
        <v>2367.922</v>
      </c>
      <c r="X284">
        <v>2267.2399999999998</v>
      </c>
      <c r="Y284">
        <v>2222.5</v>
      </c>
      <c r="Z284">
        <v>2183.886</v>
      </c>
      <c r="AA284">
        <v>2151.7249999999999</v>
      </c>
      <c r="AB284">
        <v>2126.614</v>
      </c>
      <c r="AC284">
        <v>2109.6860000000001</v>
      </c>
      <c r="AD284">
        <v>2103.326</v>
      </c>
      <c r="AE284">
        <v>2112.431</v>
      </c>
      <c r="AF284">
        <v>2147.9250000000002</v>
      </c>
      <c r="AG284">
        <v>2252.806</v>
      </c>
      <c r="AH284">
        <v>1969.5640000000001</v>
      </c>
    </row>
    <row r="285" spans="1:34" x14ac:dyDescent="0.35">
      <c r="A285" t="s">
        <v>218</v>
      </c>
      <c r="C285">
        <v>0.40899999999999997</v>
      </c>
      <c r="D285">
        <v>0.40699999999999997</v>
      </c>
      <c r="E285">
        <v>0.39900000000000002</v>
      </c>
      <c r="F285">
        <v>0.40500000000000003</v>
      </c>
      <c r="G285">
        <v>0.54</v>
      </c>
      <c r="H285">
        <v>0.51100000000000001</v>
      </c>
      <c r="I285">
        <v>0.58099999999999996</v>
      </c>
      <c r="J285">
        <v>0.55100000000000005</v>
      </c>
      <c r="K285">
        <v>0.52800000000000002</v>
      </c>
      <c r="L285">
        <v>0.50700000000000001</v>
      </c>
      <c r="M285">
        <v>0.44500000000000001</v>
      </c>
      <c r="N285">
        <v>0.438</v>
      </c>
      <c r="O285">
        <v>0.43</v>
      </c>
      <c r="P285">
        <v>0.42299999999999999</v>
      </c>
      <c r="Q285">
        <v>0.41699999999999998</v>
      </c>
      <c r="R285">
        <v>0.41</v>
      </c>
      <c r="S285">
        <v>0.40400000000000003</v>
      </c>
      <c r="T285">
        <v>0.40200000000000002</v>
      </c>
      <c r="U285">
        <v>0.4</v>
      </c>
      <c r="V285">
        <v>0.39800000000000002</v>
      </c>
      <c r="W285">
        <v>0.39600000000000002</v>
      </c>
      <c r="X285">
        <v>0.39500000000000002</v>
      </c>
      <c r="Y285">
        <v>0.39300000000000002</v>
      </c>
      <c r="Z285">
        <v>0.39200000000000002</v>
      </c>
      <c r="AA285">
        <v>0.39</v>
      </c>
      <c r="AB285">
        <v>0.38900000000000001</v>
      </c>
      <c r="AC285">
        <v>0.38800000000000001</v>
      </c>
      <c r="AD285">
        <v>0.38700000000000001</v>
      </c>
      <c r="AE285">
        <v>0.38600000000000001</v>
      </c>
      <c r="AF285">
        <v>0.38500000000000001</v>
      </c>
      <c r="AG285">
        <v>0.38400000000000001</v>
      </c>
      <c r="AH285">
        <v>0.38300000000000001</v>
      </c>
    </row>
    <row r="286" spans="1:34" x14ac:dyDescent="0.35">
      <c r="A286" t="s">
        <v>216</v>
      </c>
      <c r="C286">
        <v>716.96699999999998</v>
      </c>
      <c r="D286">
        <v>709.37300000000005</v>
      </c>
      <c r="E286">
        <v>702.07399999999996</v>
      </c>
      <c r="F286">
        <v>695.01900000000001</v>
      </c>
      <c r="G286">
        <v>730.03499999999997</v>
      </c>
      <c r="H286">
        <v>715.11699999999996</v>
      </c>
      <c r="I286">
        <v>701.899</v>
      </c>
      <c r="J286">
        <v>690.08900000000006</v>
      </c>
      <c r="K286">
        <v>679.44500000000005</v>
      </c>
      <c r="L286">
        <v>669.58699999999999</v>
      </c>
      <c r="M286">
        <v>647.97699999999998</v>
      </c>
      <c r="N286">
        <v>642.12699999999995</v>
      </c>
      <c r="O286">
        <v>636.49800000000005</v>
      </c>
      <c r="P286">
        <v>631.13400000000001</v>
      </c>
      <c r="Q286">
        <v>626.02300000000002</v>
      </c>
      <c r="R286">
        <v>621.15200000000004</v>
      </c>
      <c r="S286">
        <v>616.45000000000005</v>
      </c>
      <c r="T286">
        <v>611.90200000000004</v>
      </c>
      <c r="U286">
        <v>607.49800000000005</v>
      </c>
      <c r="V286">
        <v>603.23199999999997</v>
      </c>
      <c r="W286">
        <v>599.09400000000005</v>
      </c>
      <c r="X286">
        <v>595.07899999999995</v>
      </c>
      <c r="Y286">
        <v>591.17899999999997</v>
      </c>
      <c r="Z286">
        <v>587.39</v>
      </c>
      <c r="AA286">
        <v>583.70699999999999</v>
      </c>
      <c r="AB286">
        <v>580.12699999999995</v>
      </c>
      <c r="AC286">
        <v>576.64499999999998</v>
      </c>
      <c r="AD286">
        <v>573.25900000000001</v>
      </c>
      <c r="AE286">
        <v>569.96500000000003</v>
      </c>
      <c r="AF286">
        <v>566.76300000000003</v>
      </c>
      <c r="AG286">
        <v>563.649</v>
      </c>
      <c r="AH286">
        <v>560.87800000000004</v>
      </c>
    </row>
    <row r="287" spans="1:34" x14ac:dyDescent="0.35">
      <c r="A287" t="s">
        <v>217</v>
      </c>
      <c r="C287">
        <v>837.42600000000004</v>
      </c>
      <c r="D287">
        <v>834.24599999999998</v>
      </c>
      <c r="E287">
        <v>831.00400000000002</v>
      </c>
      <c r="F287">
        <v>827.68299999999999</v>
      </c>
      <c r="G287">
        <v>1094.606</v>
      </c>
      <c r="H287">
        <v>1036.886</v>
      </c>
      <c r="I287">
        <v>988.98699999999997</v>
      </c>
      <c r="J287">
        <v>943.34400000000005</v>
      </c>
      <c r="K287">
        <v>904.96900000000005</v>
      </c>
      <c r="L287">
        <v>872.56399999999996</v>
      </c>
      <c r="M287">
        <v>763.86800000000005</v>
      </c>
      <c r="N287">
        <v>756.596</v>
      </c>
      <c r="O287">
        <v>749.75800000000004</v>
      </c>
      <c r="P287">
        <v>743.27300000000002</v>
      </c>
      <c r="Q287">
        <v>737.11099999999999</v>
      </c>
      <c r="R287">
        <v>731.25300000000004</v>
      </c>
      <c r="S287">
        <v>725.73699999999997</v>
      </c>
      <c r="T287">
        <v>720.54700000000003</v>
      </c>
      <c r="U287">
        <v>715.66399999999999</v>
      </c>
      <c r="V287">
        <v>711.07</v>
      </c>
      <c r="W287">
        <v>706.74800000000005</v>
      </c>
      <c r="X287">
        <v>702.68200000000002</v>
      </c>
      <c r="Y287">
        <v>698.85900000000004</v>
      </c>
      <c r="Z287">
        <v>695.26300000000003</v>
      </c>
      <c r="AA287">
        <v>691.88400000000001</v>
      </c>
      <c r="AB287">
        <v>688.70799999999997</v>
      </c>
      <c r="AC287">
        <v>685.72500000000002</v>
      </c>
      <c r="AD287">
        <v>682.92399999999998</v>
      </c>
      <c r="AE287">
        <v>680.29499999999996</v>
      </c>
      <c r="AF287">
        <v>677.82799999999997</v>
      </c>
      <c r="AG287">
        <v>675.51400000000001</v>
      </c>
      <c r="AH287">
        <v>673.06299999999999</v>
      </c>
    </row>
    <row r="288" spans="1:34" x14ac:dyDescent="0.35">
      <c r="A288" t="s">
        <v>239</v>
      </c>
      <c r="C288">
        <v>0.38500000000000001</v>
      </c>
      <c r="D288">
        <v>0.379</v>
      </c>
      <c r="E288">
        <v>0.499</v>
      </c>
      <c r="F288">
        <v>0.55900000000000005</v>
      </c>
      <c r="G288">
        <v>0.57099999999999995</v>
      </c>
      <c r="H288">
        <v>0.64100000000000001</v>
      </c>
      <c r="I288">
        <v>0.68600000000000005</v>
      </c>
      <c r="J288">
        <v>0.63300000000000001</v>
      </c>
      <c r="K288">
        <v>0.59499999999999997</v>
      </c>
      <c r="L288">
        <v>0.60399999999999998</v>
      </c>
      <c r="M288">
        <v>0.54500000000000004</v>
      </c>
      <c r="N288">
        <v>0.56499999999999995</v>
      </c>
      <c r="O288">
        <v>0.55200000000000005</v>
      </c>
      <c r="P288">
        <v>0.52500000000000002</v>
      </c>
      <c r="Q288">
        <v>0.51500000000000001</v>
      </c>
      <c r="R288">
        <v>0.56599999999999995</v>
      </c>
      <c r="S288">
        <v>0.53500000000000003</v>
      </c>
      <c r="T288">
        <v>0.50800000000000001</v>
      </c>
      <c r="U288">
        <v>0.57899999999999996</v>
      </c>
      <c r="V288">
        <v>0.58799999999999997</v>
      </c>
      <c r="W288">
        <v>0.505</v>
      </c>
      <c r="X288">
        <v>0.55500000000000005</v>
      </c>
      <c r="Y288">
        <v>0.52500000000000002</v>
      </c>
      <c r="Z288">
        <v>0.499</v>
      </c>
      <c r="AA288">
        <v>0.47699999999999998</v>
      </c>
      <c r="AB288">
        <v>0.45900000000000002</v>
      </c>
      <c r="AC288">
        <v>0.44500000000000001</v>
      </c>
      <c r="AD288">
        <v>0.437</v>
      </c>
      <c r="AE288">
        <v>0.436</v>
      </c>
      <c r="AF288">
        <v>0.44800000000000001</v>
      </c>
      <c r="AG288">
        <v>0.49199999999999999</v>
      </c>
      <c r="AH288">
        <v>0.39700000000000002</v>
      </c>
    </row>
    <row r="289" spans="1:34" x14ac:dyDescent="0.35">
      <c r="A289" t="s">
        <v>237</v>
      </c>
      <c r="C289">
        <v>187.94200000000001</v>
      </c>
      <c r="D289">
        <v>185.18</v>
      </c>
      <c r="E289">
        <v>173.881</v>
      </c>
      <c r="F289">
        <v>210.89400000000001</v>
      </c>
      <c r="G289">
        <v>205.94300000000001</v>
      </c>
      <c r="H289">
        <v>246.04499999999999</v>
      </c>
      <c r="I289">
        <v>369.786</v>
      </c>
      <c r="J289">
        <v>427.65800000000002</v>
      </c>
      <c r="K289">
        <v>467.45800000000003</v>
      </c>
      <c r="L289">
        <v>484.738</v>
      </c>
      <c r="M289">
        <v>460.697</v>
      </c>
      <c r="N289">
        <v>467.52</v>
      </c>
      <c r="O289">
        <v>576.41099999999994</v>
      </c>
      <c r="P289">
        <v>566.34500000000003</v>
      </c>
      <c r="Q289">
        <v>574.07600000000002</v>
      </c>
      <c r="R289">
        <v>595.43499999999995</v>
      </c>
      <c r="S289">
        <v>592.274</v>
      </c>
      <c r="T289">
        <v>553.36099999999999</v>
      </c>
      <c r="U289">
        <v>790.23699999999997</v>
      </c>
      <c r="V289">
        <v>817.38699999999994</v>
      </c>
      <c r="W289">
        <v>652.04899999999998</v>
      </c>
      <c r="X289">
        <v>507.17599999999999</v>
      </c>
      <c r="Y289">
        <v>499.02199999999999</v>
      </c>
      <c r="Z289">
        <v>493.48599999999999</v>
      </c>
      <c r="AA289">
        <v>491.02699999999999</v>
      </c>
      <c r="AB289">
        <v>492.34100000000001</v>
      </c>
      <c r="AC289">
        <v>498.54399999999998</v>
      </c>
      <c r="AD289">
        <v>511.64499999999998</v>
      </c>
      <c r="AE289">
        <v>535.62</v>
      </c>
      <c r="AF289">
        <v>578.98</v>
      </c>
      <c r="AG289">
        <v>674.904</v>
      </c>
      <c r="AH289">
        <v>439.36</v>
      </c>
    </row>
    <row r="290" spans="1:34" x14ac:dyDescent="0.35">
      <c r="A290" t="s">
        <v>238</v>
      </c>
      <c r="C290">
        <v>606.71699999999998</v>
      </c>
      <c r="D290">
        <v>584.29</v>
      </c>
      <c r="E290">
        <v>680.851</v>
      </c>
      <c r="F290">
        <v>701.26499999999999</v>
      </c>
      <c r="G290">
        <v>713.49099999999999</v>
      </c>
      <c r="H290">
        <v>740.79499999999996</v>
      </c>
      <c r="I290">
        <v>736.34699999999998</v>
      </c>
      <c r="J290">
        <v>677.73199999999997</v>
      </c>
      <c r="K290">
        <v>630.98800000000006</v>
      </c>
      <c r="L290">
        <v>611.71500000000003</v>
      </c>
      <c r="M290">
        <v>555.53899999999999</v>
      </c>
      <c r="N290">
        <v>553.71</v>
      </c>
      <c r="O290">
        <v>530.06399999999996</v>
      </c>
      <c r="P290">
        <v>501.21800000000002</v>
      </c>
      <c r="Q290">
        <v>484.09</v>
      </c>
      <c r="R290">
        <v>491.46199999999999</v>
      </c>
      <c r="S290">
        <v>452.971</v>
      </c>
      <c r="T290">
        <v>426.35300000000001</v>
      </c>
      <c r="U290">
        <v>468.387</v>
      </c>
      <c r="V290">
        <v>457.85899999999998</v>
      </c>
      <c r="W290">
        <v>410.03100000000001</v>
      </c>
      <c r="X290">
        <v>462.30200000000002</v>
      </c>
      <c r="Y290">
        <v>433.44099999999997</v>
      </c>
      <c r="Z290">
        <v>407.74599999999998</v>
      </c>
      <c r="AA290">
        <v>385.10599999999999</v>
      </c>
      <c r="AB290">
        <v>365.43900000000002</v>
      </c>
      <c r="AC290">
        <v>348.77199999999999</v>
      </c>
      <c r="AD290">
        <v>335.49799999999999</v>
      </c>
      <c r="AE290">
        <v>326.55200000000002</v>
      </c>
      <c r="AF290">
        <v>324.35500000000002</v>
      </c>
      <c r="AG290">
        <v>338.73899999999998</v>
      </c>
      <c r="AH290">
        <v>296.26299999999998</v>
      </c>
    </row>
    <row r="291" spans="1:34" x14ac:dyDescent="0.35">
      <c r="A291" t="s">
        <v>234</v>
      </c>
      <c r="C291">
        <v>904.90899999999999</v>
      </c>
      <c r="D291">
        <v>894.553</v>
      </c>
      <c r="E291">
        <v>875.95399999999995</v>
      </c>
      <c r="F291">
        <v>905.91300000000001</v>
      </c>
      <c r="G291">
        <v>935.97699999999998</v>
      </c>
      <c r="H291">
        <v>961.16200000000003</v>
      </c>
      <c r="I291">
        <v>1071.6849999999999</v>
      </c>
      <c r="J291">
        <v>1117.7470000000001</v>
      </c>
      <c r="K291">
        <v>1146.904</v>
      </c>
      <c r="L291">
        <v>1154.325</v>
      </c>
      <c r="M291">
        <v>1108.675</v>
      </c>
      <c r="N291">
        <v>1109.646</v>
      </c>
      <c r="O291">
        <v>1212.9090000000001</v>
      </c>
      <c r="P291">
        <v>1197.479</v>
      </c>
      <c r="Q291">
        <v>1200.0989999999999</v>
      </c>
      <c r="R291">
        <v>1216.587</v>
      </c>
      <c r="S291">
        <v>1208.7239999999999</v>
      </c>
      <c r="T291">
        <v>1165.2629999999999</v>
      </c>
      <c r="U291">
        <v>1397.7349999999999</v>
      </c>
      <c r="V291">
        <v>1420.6189999999999</v>
      </c>
      <c r="W291">
        <v>1251.143</v>
      </c>
      <c r="X291">
        <v>1102.2550000000001</v>
      </c>
      <c r="Y291">
        <v>1090.201</v>
      </c>
      <c r="Z291">
        <v>1080.876</v>
      </c>
      <c r="AA291">
        <v>1074.7349999999999</v>
      </c>
      <c r="AB291">
        <v>1072.4670000000001</v>
      </c>
      <c r="AC291">
        <v>1075.1890000000001</v>
      </c>
      <c r="AD291">
        <v>1084.904</v>
      </c>
      <c r="AE291">
        <v>1105.585</v>
      </c>
      <c r="AF291">
        <v>1145.7429999999999</v>
      </c>
      <c r="AG291">
        <v>1238.5530000000001</v>
      </c>
      <c r="AH291">
        <v>1000.2380000000001</v>
      </c>
    </row>
    <row r="292" spans="1:34" x14ac:dyDescent="0.35">
      <c r="A292" t="s">
        <v>235</v>
      </c>
      <c r="C292">
        <v>1444.1420000000001</v>
      </c>
      <c r="D292">
        <v>1418.5360000000001</v>
      </c>
      <c r="E292">
        <v>1511.855</v>
      </c>
      <c r="F292">
        <v>1528.9469999999999</v>
      </c>
      <c r="G292">
        <v>1808.097</v>
      </c>
      <c r="H292">
        <v>1777.68</v>
      </c>
      <c r="I292">
        <v>1725.3340000000001</v>
      </c>
      <c r="J292">
        <v>1621.076</v>
      </c>
      <c r="K292">
        <v>1535.9570000000001</v>
      </c>
      <c r="L292">
        <v>1484.279</v>
      </c>
      <c r="M292">
        <v>1319.4069999999999</v>
      </c>
      <c r="N292">
        <v>1310.306</v>
      </c>
      <c r="O292">
        <v>1279.8219999999999</v>
      </c>
      <c r="P292">
        <v>1244.49</v>
      </c>
      <c r="Q292">
        <v>1221.201</v>
      </c>
      <c r="R292">
        <v>1222.7149999999999</v>
      </c>
      <c r="S292">
        <v>1178.7070000000001</v>
      </c>
      <c r="T292">
        <v>1146.9000000000001</v>
      </c>
      <c r="U292">
        <v>1184.0509999999999</v>
      </c>
      <c r="V292">
        <v>1168.9290000000001</v>
      </c>
      <c r="W292">
        <v>1116.779</v>
      </c>
      <c r="X292">
        <v>1164.9849999999999</v>
      </c>
      <c r="Y292">
        <v>1132.3</v>
      </c>
      <c r="Z292">
        <v>1103.01</v>
      </c>
      <c r="AA292">
        <v>1076.99</v>
      </c>
      <c r="AB292">
        <v>1054.1469999999999</v>
      </c>
      <c r="AC292">
        <v>1034.4970000000001</v>
      </c>
      <c r="AD292">
        <v>1018.422</v>
      </c>
      <c r="AE292">
        <v>1006.847</v>
      </c>
      <c r="AF292">
        <v>1002.183</v>
      </c>
      <c r="AG292">
        <v>1014.253</v>
      </c>
      <c r="AH292">
        <v>969.32600000000002</v>
      </c>
    </row>
    <row r="293" spans="1:34" x14ac:dyDescent="0.35">
      <c r="A293" t="s">
        <v>73</v>
      </c>
      <c r="C293">
        <v>794.65899999999999</v>
      </c>
      <c r="D293">
        <v>769.47</v>
      </c>
      <c r="E293">
        <v>854.73099999999999</v>
      </c>
      <c r="F293">
        <v>912.15800000000002</v>
      </c>
      <c r="G293">
        <v>919.43399999999997</v>
      </c>
      <c r="H293">
        <v>986.84</v>
      </c>
      <c r="I293">
        <v>1106.133</v>
      </c>
      <c r="J293">
        <v>1105.3900000000001</v>
      </c>
      <c r="K293">
        <v>1098.4459999999999</v>
      </c>
      <c r="L293">
        <v>1096.453</v>
      </c>
      <c r="M293">
        <v>1016.236</v>
      </c>
      <c r="N293">
        <v>1021.23</v>
      </c>
      <c r="O293">
        <v>1106.4749999999999</v>
      </c>
      <c r="P293">
        <v>1067.5619999999999</v>
      </c>
      <c r="Q293">
        <v>1058.165</v>
      </c>
      <c r="R293">
        <v>1086.8969999999999</v>
      </c>
      <c r="S293">
        <v>1045.2449999999999</v>
      </c>
      <c r="T293">
        <v>979.71400000000006</v>
      </c>
      <c r="U293">
        <v>1258.624</v>
      </c>
      <c r="V293">
        <v>1275.2460000000001</v>
      </c>
      <c r="W293">
        <v>1062.08</v>
      </c>
      <c r="X293">
        <v>969.47900000000004</v>
      </c>
      <c r="Y293">
        <v>932.46299999999997</v>
      </c>
      <c r="Z293">
        <v>901.23299999999995</v>
      </c>
      <c r="AA293">
        <v>876.13400000000001</v>
      </c>
      <c r="AB293">
        <v>857.779</v>
      </c>
      <c r="AC293">
        <v>847.31600000000003</v>
      </c>
      <c r="AD293">
        <v>847.14300000000003</v>
      </c>
      <c r="AE293">
        <v>862.17100000000005</v>
      </c>
      <c r="AF293">
        <v>903.33500000000004</v>
      </c>
      <c r="AG293">
        <v>1013.643</v>
      </c>
      <c r="AH293">
        <v>735.62300000000005</v>
      </c>
    </row>
    <row r="294" spans="1:34" x14ac:dyDescent="0.35">
      <c r="A294" t="s">
        <v>131</v>
      </c>
      <c r="C294">
        <v>119.684</v>
      </c>
      <c r="D294">
        <v>117.627</v>
      </c>
      <c r="E294">
        <v>109.44</v>
      </c>
      <c r="F294">
        <v>108.324</v>
      </c>
      <c r="G294">
        <v>108.117</v>
      </c>
      <c r="H294">
        <v>110.64400000000001</v>
      </c>
      <c r="I294">
        <v>109.173</v>
      </c>
      <c r="J294">
        <v>107.54</v>
      </c>
      <c r="K294">
        <v>105.753</v>
      </c>
      <c r="L294">
        <v>104.062</v>
      </c>
      <c r="M294">
        <v>102.06100000000001</v>
      </c>
      <c r="N294">
        <v>101.432</v>
      </c>
      <c r="O294">
        <v>98.212999999999994</v>
      </c>
      <c r="P294">
        <v>96.191999999999993</v>
      </c>
      <c r="Q294">
        <v>94.162999999999997</v>
      </c>
      <c r="R294">
        <v>92.128</v>
      </c>
      <c r="S294">
        <v>90.075999999999993</v>
      </c>
      <c r="T294">
        <v>88.025000000000006</v>
      </c>
      <c r="U294">
        <v>85.977999999999994</v>
      </c>
      <c r="V294">
        <v>83.912999999999997</v>
      </c>
      <c r="W294">
        <v>81.849999999999994</v>
      </c>
      <c r="X294">
        <v>80.48</v>
      </c>
      <c r="Y294">
        <v>78.384</v>
      </c>
      <c r="Z294">
        <v>76.278999999999996</v>
      </c>
      <c r="AA294">
        <v>74.165999999999997</v>
      </c>
      <c r="AB294">
        <v>72.046000000000006</v>
      </c>
      <c r="AC294">
        <v>69.917000000000002</v>
      </c>
      <c r="AD294">
        <v>67.784999999999997</v>
      </c>
      <c r="AE294">
        <v>65.653000000000006</v>
      </c>
      <c r="AF294">
        <v>63.524000000000001</v>
      </c>
      <c r="AG294">
        <v>61.399000000000001</v>
      </c>
      <c r="AH294">
        <v>59.959000000000003</v>
      </c>
    </row>
    <row r="295" spans="1:34" x14ac:dyDescent="0.35">
      <c r="A295" t="s">
        <v>132</v>
      </c>
      <c r="C295">
        <v>68.257999999999996</v>
      </c>
      <c r="D295">
        <v>67.552999999999997</v>
      </c>
      <c r="E295">
        <v>64.44</v>
      </c>
      <c r="F295">
        <v>102.57</v>
      </c>
      <c r="G295">
        <v>97.825999999999993</v>
      </c>
      <c r="H295">
        <v>94.093999999999994</v>
      </c>
      <c r="I295">
        <v>141.46899999999999</v>
      </c>
      <c r="J295">
        <v>130.83799999999999</v>
      </c>
      <c r="K295">
        <v>121.23399999999999</v>
      </c>
      <c r="L295">
        <v>112.66500000000001</v>
      </c>
      <c r="M295">
        <v>104.688</v>
      </c>
      <c r="N295">
        <v>98.028000000000006</v>
      </c>
      <c r="O295">
        <v>184.68</v>
      </c>
      <c r="P295">
        <v>165.60400000000001</v>
      </c>
      <c r="Q295">
        <v>148.751</v>
      </c>
      <c r="R295">
        <v>133.86099999999999</v>
      </c>
      <c r="S295">
        <v>120.706</v>
      </c>
      <c r="T295">
        <v>109.13800000000001</v>
      </c>
      <c r="U295">
        <v>292.72500000000002</v>
      </c>
      <c r="V295">
        <v>272.53399999999999</v>
      </c>
      <c r="W295">
        <v>253.39500000000001</v>
      </c>
      <c r="X295">
        <v>235.465</v>
      </c>
      <c r="Y295">
        <v>218.39500000000001</v>
      </c>
      <c r="Z295">
        <v>202.36199999999999</v>
      </c>
      <c r="AA295">
        <v>187.345</v>
      </c>
      <c r="AB295">
        <v>173.31700000000001</v>
      </c>
      <c r="AC295">
        <v>160.239</v>
      </c>
      <c r="AD295">
        <v>148.08500000000001</v>
      </c>
      <c r="AE295">
        <v>136.81299999999999</v>
      </c>
      <c r="AF295">
        <v>126.38200000000001</v>
      </c>
      <c r="AG295">
        <v>116.749</v>
      </c>
      <c r="AH295">
        <v>107.298</v>
      </c>
    </row>
    <row r="296" spans="1:34" x14ac:dyDescent="0.35">
      <c r="A296" t="s">
        <v>133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41.307000000000002</v>
      </c>
      <c r="I296">
        <v>119.14400000000001</v>
      </c>
      <c r="J296">
        <v>189.28</v>
      </c>
      <c r="K296">
        <v>240.471</v>
      </c>
      <c r="L296">
        <v>268.01100000000002</v>
      </c>
      <c r="M296">
        <v>253.94800000000001</v>
      </c>
      <c r="N296">
        <v>268.06</v>
      </c>
      <c r="O296">
        <v>293.51900000000001</v>
      </c>
      <c r="P296">
        <v>304.54899999999998</v>
      </c>
      <c r="Q296">
        <v>331.16199999999998</v>
      </c>
      <c r="R296">
        <v>369.44600000000003</v>
      </c>
      <c r="S296">
        <v>381.49299999999999</v>
      </c>
      <c r="T296">
        <v>356.19900000000001</v>
      </c>
      <c r="U296">
        <v>411.53399999999999</v>
      </c>
      <c r="V296">
        <v>460.93900000000002</v>
      </c>
      <c r="W296">
        <v>316.80399999999997</v>
      </c>
      <c r="X296">
        <v>191.23099999999999</v>
      </c>
      <c r="Y296">
        <v>202.24299999999999</v>
      </c>
      <c r="Z296">
        <v>214.845</v>
      </c>
      <c r="AA296">
        <v>229.51599999999999</v>
      </c>
      <c r="AB296">
        <v>246.97800000000001</v>
      </c>
      <c r="AC296">
        <v>268.38900000000001</v>
      </c>
      <c r="AD296">
        <v>295.77499999999998</v>
      </c>
      <c r="AE296">
        <v>333.15300000000002</v>
      </c>
      <c r="AF296">
        <v>389.07499999999999</v>
      </c>
      <c r="AG296">
        <v>496.75700000000001</v>
      </c>
      <c r="AH296">
        <v>272.10300000000001</v>
      </c>
    </row>
    <row r="297" spans="1:34" x14ac:dyDescent="0.35">
      <c r="A297" t="s">
        <v>129</v>
      </c>
      <c r="C297">
        <v>187.94200000000001</v>
      </c>
      <c r="D297">
        <v>185.18</v>
      </c>
      <c r="E297">
        <v>173.881</v>
      </c>
      <c r="F297">
        <v>210.89400000000001</v>
      </c>
      <c r="G297">
        <v>205.94300000000001</v>
      </c>
      <c r="H297">
        <v>246.04499999999999</v>
      </c>
      <c r="I297">
        <v>369.786</v>
      </c>
      <c r="J297">
        <v>427.65800000000002</v>
      </c>
      <c r="K297">
        <v>467.45800000000003</v>
      </c>
      <c r="L297">
        <v>484.738</v>
      </c>
      <c r="M297">
        <v>460.697</v>
      </c>
      <c r="N297">
        <v>467.52</v>
      </c>
      <c r="O297">
        <v>576.41099999999994</v>
      </c>
      <c r="P297">
        <v>566.34500000000003</v>
      </c>
      <c r="Q297">
        <v>574.07600000000002</v>
      </c>
      <c r="R297">
        <v>595.43499999999995</v>
      </c>
      <c r="S297">
        <v>592.274</v>
      </c>
      <c r="T297">
        <v>553.36099999999999</v>
      </c>
      <c r="U297">
        <v>790.23699999999997</v>
      </c>
      <c r="V297">
        <v>817.38699999999994</v>
      </c>
      <c r="W297">
        <v>652.04899999999998</v>
      </c>
      <c r="X297">
        <v>507.17599999999999</v>
      </c>
      <c r="Y297">
        <v>499.02199999999999</v>
      </c>
      <c r="Z297">
        <v>493.48599999999999</v>
      </c>
      <c r="AA297">
        <v>491.02699999999999</v>
      </c>
      <c r="AB297">
        <v>492.34100000000001</v>
      </c>
      <c r="AC297">
        <v>498.54399999999998</v>
      </c>
      <c r="AD297">
        <v>511.64499999999998</v>
      </c>
      <c r="AE297">
        <v>535.62</v>
      </c>
      <c r="AF297">
        <v>578.98</v>
      </c>
      <c r="AG297">
        <v>674.904</v>
      </c>
      <c r="AH297">
        <v>439.36</v>
      </c>
    </row>
    <row r="298" spans="1:34" x14ac:dyDescent="0.35">
      <c r="A298" t="s">
        <v>517</v>
      </c>
      <c r="F298">
        <v>50.904000000000003</v>
      </c>
      <c r="G298">
        <v>43.826999999999998</v>
      </c>
      <c r="H298">
        <v>37.643999999999998</v>
      </c>
      <c r="I298">
        <v>105.45099999999999</v>
      </c>
      <c r="J298">
        <v>91.89</v>
      </c>
      <c r="K298">
        <v>80.02</v>
      </c>
      <c r="L298">
        <v>69.611000000000004</v>
      </c>
      <c r="M298">
        <v>60.484999999999999</v>
      </c>
      <c r="N298">
        <v>52.363999999999997</v>
      </c>
      <c r="O298">
        <v>162.95599999999999</v>
      </c>
      <c r="P298">
        <v>139.666</v>
      </c>
      <c r="Q298">
        <v>119.34099999999999</v>
      </c>
      <c r="R298">
        <v>101.608</v>
      </c>
      <c r="S298">
        <v>86.15</v>
      </c>
      <c r="T298">
        <v>72.715999999999994</v>
      </c>
      <c r="U298">
        <v>309.935</v>
      </c>
      <c r="V298">
        <v>286.07600000000002</v>
      </c>
      <c r="W298">
        <v>263.50900000000001</v>
      </c>
      <c r="X298">
        <v>242.22200000000001</v>
      </c>
      <c r="Y298">
        <v>222.20599999999999</v>
      </c>
      <c r="Z298">
        <v>203.46199999999999</v>
      </c>
      <c r="AA298">
        <v>185.95699999999999</v>
      </c>
      <c r="AB298">
        <v>169.65199999999999</v>
      </c>
      <c r="AC298">
        <v>154.50200000000001</v>
      </c>
      <c r="AD298">
        <v>140.46199999999999</v>
      </c>
      <c r="AE298">
        <v>127.479</v>
      </c>
      <c r="AF298">
        <v>115.503</v>
      </c>
      <c r="AG298">
        <v>104.47799999999999</v>
      </c>
      <c r="AH298">
        <v>93.549000000000007</v>
      </c>
    </row>
    <row r="299" spans="1:34" x14ac:dyDescent="0.35">
      <c r="A299" t="s">
        <v>518</v>
      </c>
      <c r="I299">
        <v>6.5629999999999997</v>
      </c>
      <c r="J299">
        <v>4.7389999999999999</v>
      </c>
      <c r="K299">
        <v>3.4580000000000002</v>
      </c>
      <c r="L299">
        <v>31.088999999999999</v>
      </c>
      <c r="M299">
        <v>26.391999999999999</v>
      </c>
      <c r="N299">
        <v>22.001000000000001</v>
      </c>
      <c r="O299">
        <v>18.681999999999999</v>
      </c>
      <c r="P299">
        <v>15.94</v>
      </c>
      <c r="Q299">
        <v>13.603</v>
      </c>
      <c r="R299">
        <v>48.402000000000001</v>
      </c>
      <c r="S299">
        <v>41.246000000000002</v>
      </c>
      <c r="T299">
        <v>35.017000000000003</v>
      </c>
      <c r="U299">
        <v>29.632999999999999</v>
      </c>
      <c r="V299">
        <v>24.945</v>
      </c>
      <c r="W299">
        <v>20.878</v>
      </c>
      <c r="X299">
        <v>117.794</v>
      </c>
      <c r="Y299">
        <v>105.78700000000001</v>
      </c>
      <c r="Z299">
        <v>95.006</v>
      </c>
      <c r="AA299">
        <v>85.32</v>
      </c>
      <c r="AB299">
        <v>76.617000000000004</v>
      </c>
      <c r="AC299">
        <v>68.790999999999997</v>
      </c>
      <c r="AD299">
        <v>61.756999999999998</v>
      </c>
      <c r="AE299">
        <v>55.435000000000002</v>
      </c>
      <c r="AF299">
        <v>49.750999999999998</v>
      </c>
      <c r="AG299">
        <v>44.643000000000001</v>
      </c>
      <c r="AH299">
        <v>39.938000000000002</v>
      </c>
    </row>
    <row r="300" spans="1:34" x14ac:dyDescent="0.35">
      <c r="A300" t="s">
        <v>134</v>
      </c>
      <c r="C300">
        <v>556.38099999999997</v>
      </c>
      <c r="D300">
        <v>534.88900000000001</v>
      </c>
      <c r="E300">
        <v>628.02599999999995</v>
      </c>
      <c r="F300">
        <v>635.029</v>
      </c>
      <c r="G300">
        <v>646.92899999999997</v>
      </c>
      <c r="H300">
        <v>656.76</v>
      </c>
      <c r="I300">
        <v>612.62400000000002</v>
      </c>
      <c r="J300">
        <v>550.48800000000006</v>
      </c>
      <c r="K300">
        <v>502.71300000000002</v>
      </c>
      <c r="L300">
        <v>491.87</v>
      </c>
      <c r="M300">
        <v>447.35599999999999</v>
      </c>
      <c r="N300">
        <v>444.214</v>
      </c>
      <c r="O300">
        <v>394.99099999999999</v>
      </c>
      <c r="P300">
        <v>368.90800000000002</v>
      </c>
      <c r="Q300">
        <v>349.67599999999999</v>
      </c>
      <c r="R300">
        <v>365.04500000000002</v>
      </c>
      <c r="S300">
        <v>339.93400000000003</v>
      </c>
      <c r="T300">
        <v>320.755</v>
      </c>
      <c r="U300">
        <v>300.23500000000001</v>
      </c>
      <c r="V300">
        <v>284.71300000000002</v>
      </c>
      <c r="W300">
        <v>268.39100000000002</v>
      </c>
      <c r="X300">
        <v>356.44200000000001</v>
      </c>
      <c r="Y300">
        <v>331.31900000000002</v>
      </c>
      <c r="Z300">
        <v>308.60000000000002</v>
      </c>
      <c r="AA300">
        <v>288.077</v>
      </c>
      <c r="AB300">
        <v>269.50299999999999</v>
      </c>
      <c r="AC300">
        <v>252.62899999999999</v>
      </c>
      <c r="AD300">
        <v>237.31200000000001</v>
      </c>
      <c r="AE300">
        <v>223.39</v>
      </c>
      <c r="AF300">
        <v>210.71799999999999</v>
      </c>
      <c r="AG300">
        <v>199.166</v>
      </c>
      <c r="AH300">
        <v>188.6</v>
      </c>
    </row>
    <row r="301" spans="1:34" x14ac:dyDescent="0.35">
      <c r="A301" t="s">
        <v>135</v>
      </c>
      <c r="C301">
        <v>50.335000000000001</v>
      </c>
      <c r="D301">
        <v>49.401000000000003</v>
      </c>
      <c r="E301">
        <v>52.825000000000003</v>
      </c>
      <c r="F301">
        <v>66.236000000000004</v>
      </c>
      <c r="G301">
        <v>66.561999999999998</v>
      </c>
      <c r="H301">
        <v>65.846999999999994</v>
      </c>
      <c r="I301">
        <v>82.926000000000002</v>
      </c>
      <c r="J301">
        <v>74.412999999999997</v>
      </c>
      <c r="K301">
        <v>67.337000000000003</v>
      </c>
      <c r="L301">
        <v>61.375999999999998</v>
      </c>
      <c r="M301">
        <v>55.64</v>
      </c>
      <c r="N301">
        <v>53.62</v>
      </c>
      <c r="O301">
        <v>73.120999999999995</v>
      </c>
      <c r="P301">
        <v>65.254000000000005</v>
      </c>
      <c r="Q301">
        <v>58.850999999999999</v>
      </c>
      <c r="R301">
        <v>53.064999999999998</v>
      </c>
      <c r="S301">
        <v>48.118000000000002</v>
      </c>
      <c r="T301">
        <v>44.146999999999998</v>
      </c>
      <c r="U301">
        <v>95.650999999999996</v>
      </c>
      <c r="V301">
        <v>89.061000000000007</v>
      </c>
      <c r="W301">
        <v>82.757999999999996</v>
      </c>
      <c r="X301">
        <v>77.028000000000006</v>
      </c>
      <c r="Y301">
        <v>71.561999999999998</v>
      </c>
      <c r="Z301">
        <v>66.494</v>
      </c>
      <c r="AA301">
        <v>61.802</v>
      </c>
      <c r="AB301">
        <v>57.463000000000001</v>
      </c>
      <c r="AC301">
        <v>53.451999999999998</v>
      </c>
      <c r="AD301">
        <v>49.756</v>
      </c>
      <c r="AE301">
        <v>46.351999999999997</v>
      </c>
      <c r="AF301">
        <v>43.222999999999999</v>
      </c>
      <c r="AG301">
        <v>40.347999999999999</v>
      </c>
      <c r="AH301">
        <v>37.417999999999999</v>
      </c>
    </row>
    <row r="302" spans="1:34" x14ac:dyDescent="0.35">
      <c r="A302" t="s">
        <v>136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18.187999999999999</v>
      </c>
      <c r="I302">
        <v>40.798000000000002</v>
      </c>
      <c r="J302">
        <v>52.831000000000003</v>
      </c>
      <c r="K302">
        <v>60.936999999999998</v>
      </c>
      <c r="L302">
        <v>58.469000000000001</v>
      </c>
      <c r="M302">
        <v>52.542999999999999</v>
      </c>
      <c r="N302">
        <v>55.877000000000002</v>
      </c>
      <c r="O302">
        <v>61.951999999999998</v>
      </c>
      <c r="P302">
        <v>67.055999999999997</v>
      </c>
      <c r="Q302">
        <v>75.563000000000002</v>
      </c>
      <c r="R302">
        <v>73.352000000000004</v>
      </c>
      <c r="S302">
        <v>64.918999999999997</v>
      </c>
      <c r="T302">
        <v>61.451000000000001</v>
      </c>
      <c r="U302">
        <v>72.501999999999995</v>
      </c>
      <c r="V302">
        <v>84.085999999999999</v>
      </c>
      <c r="W302">
        <v>58.881999999999998</v>
      </c>
      <c r="X302">
        <v>28.832999999999998</v>
      </c>
      <c r="Y302">
        <v>30.56</v>
      </c>
      <c r="Z302">
        <v>32.652000000000001</v>
      </c>
      <c r="AA302">
        <v>35.228000000000002</v>
      </c>
      <c r="AB302">
        <v>38.472999999999999</v>
      </c>
      <c r="AC302">
        <v>42.691000000000003</v>
      </c>
      <c r="AD302">
        <v>48.430999999999997</v>
      </c>
      <c r="AE302">
        <v>56.808999999999997</v>
      </c>
      <c r="AF302">
        <v>70.414000000000001</v>
      </c>
      <c r="AG302">
        <v>99.224999999999994</v>
      </c>
      <c r="AH302">
        <v>70.245000000000005</v>
      </c>
    </row>
    <row r="303" spans="1:34" x14ac:dyDescent="0.35">
      <c r="A303" t="s">
        <v>130</v>
      </c>
      <c r="C303">
        <v>606.71699999999998</v>
      </c>
      <c r="D303">
        <v>584.29</v>
      </c>
      <c r="E303">
        <v>680.851</v>
      </c>
      <c r="F303">
        <v>701.26499999999999</v>
      </c>
      <c r="G303">
        <v>713.49099999999999</v>
      </c>
      <c r="H303">
        <v>740.79499999999996</v>
      </c>
      <c r="I303">
        <v>736.34699999999998</v>
      </c>
      <c r="J303">
        <v>677.73199999999997</v>
      </c>
      <c r="K303">
        <v>630.98800000000006</v>
      </c>
      <c r="L303">
        <v>611.71500000000003</v>
      </c>
      <c r="M303">
        <v>555.53899999999999</v>
      </c>
      <c r="N303">
        <v>553.71</v>
      </c>
      <c r="O303">
        <v>530.06399999999996</v>
      </c>
      <c r="P303">
        <v>501.21800000000002</v>
      </c>
      <c r="Q303">
        <v>484.09</v>
      </c>
      <c r="R303">
        <v>491.46199999999999</v>
      </c>
      <c r="S303">
        <v>452.971</v>
      </c>
      <c r="T303">
        <v>426.35300000000001</v>
      </c>
      <c r="U303">
        <v>468.387</v>
      </c>
      <c r="V303">
        <v>457.85899999999998</v>
      </c>
      <c r="W303">
        <v>410.03100000000001</v>
      </c>
      <c r="X303">
        <v>462.30200000000002</v>
      </c>
      <c r="Y303">
        <v>433.44099999999997</v>
      </c>
      <c r="Z303">
        <v>407.74599999999998</v>
      </c>
      <c r="AA303">
        <v>385.10599999999999</v>
      </c>
      <c r="AB303">
        <v>365.43900000000002</v>
      </c>
      <c r="AC303">
        <v>348.77199999999999</v>
      </c>
      <c r="AD303">
        <v>335.49799999999999</v>
      </c>
      <c r="AE303">
        <v>326.55200000000002</v>
      </c>
      <c r="AF303">
        <v>324.35500000000002</v>
      </c>
      <c r="AG303">
        <v>338.73899999999998</v>
      </c>
      <c r="AH303">
        <v>296.26299999999998</v>
      </c>
    </row>
    <row r="304" spans="1:34" x14ac:dyDescent="0.35">
      <c r="A304" t="s">
        <v>74</v>
      </c>
      <c r="C304">
        <v>212.08600000000001</v>
      </c>
      <c r="D304">
        <v>206.803</v>
      </c>
      <c r="E304">
        <v>211.59</v>
      </c>
      <c r="F304">
        <v>200.91800000000001</v>
      </c>
      <c r="G304">
        <v>246.32</v>
      </c>
      <c r="H304">
        <v>242.98</v>
      </c>
      <c r="I304">
        <v>218.96700000000001</v>
      </c>
      <c r="J304">
        <v>204.47399999999999</v>
      </c>
      <c r="K304">
        <v>192.53200000000001</v>
      </c>
      <c r="L304">
        <v>181.72399999999999</v>
      </c>
      <c r="M304">
        <v>159.86000000000001</v>
      </c>
      <c r="N304">
        <v>161.047</v>
      </c>
      <c r="O304">
        <v>155.89500000000001</v>
      </c>
      <c r="P304">
        <v>151.15700000000001</v>
      </c>
      <c r="Q304">
        <v>148.93700000000001</v>
      </c>
      <c r="R304">
        <v>145.92599999999999</v>
      </c>
      <c r="S304">
        <v>141.334</v>
      </c>
      <c r="T304">
        <v>136.57900000000001</v>
      </c>
      <c r="U304">
        <v>136.22</v>
      </c>
      <c r="V304">
        <v>136.01499999999999</v>
      </c>
      <c r="W304">
        <v>123.248</v>
      </c>
      <c r="X304">
        <v>112.367</v>
      </c>
      <c r="Y304">
        <v>108.971</v>
      </c>
      <c r="Z304">
        <v>105.967</v>
      </c>
      <c r="AA304">
        <v>103.357</v>
      </c>
      <c r="AB304">
        <v>101.157</v>
      </c>
      <c r="AC304">
        <v>99.367000000000004</v>
      </c>
      <c r="AD304">
        <v>98.185000000000002</v>
      </c>
      <c r="AE304">
        <v>97.795000000000002</v>
      </c>
      <c r="AF304">
        <v>98.718999999999994</v>
      </c>
      <c r="AG304">
        <v>103.039</v>
      </c>
      <c r="AH304">
        <v>88.35</v>
      </c>
    </row>
    <row r="305" spans="1:34" x14ac:dyDescent="0.35">
      <c r="A305" t="s">
        <v>419</v>
      </c>
      <c r="C305">
        <v>446.553</v>
      </c>
      <c r="D305">
        <v>450.78399999999999</v>
      </c>
      <c r="E305">
        <v>465.19299999999998</v>
      </c>
      <c r="F305">
        <v>697.97299999999996</v>
      </c>
      <c r="G305">
        <v>683.72500000000002</v>
      </c>
      <c r="H305">
        <v>645.63300000000004</v>
      </c>
      <c r="I305">
        <v>761.85299999999995</v>
      </c>
      <c r="J305">
        <v>746.06600000000003</v>
      </c>
      <c r="K305">
        <v>730.67</v>
      </c>
      <c r="L305">
        <v>715.42700000000002</v>
      </c>
      <c r="M305">
        <v>700.94600000000003</v>
      </c>
      <c r="N305">
        <v>685.94100000000003</v>
      </c>
      <c r="O305">
        <v>611.69600000000003</v>
      </c>
      <c r="P305">
        <v>605.46699999999998</v>
      </c>
      <c r="Q305">
        <v>599.28800000000001</v>
      </c>
      <c r="R305">
        <v>593.22900000000004</v>
      </c>
      <c r="S305">
        <v>587.29600000000005</v>
      </c>
      <c r="T305">
        <v>581.58399999999995</v>
      </c>
      <c r="U305">
        <v>539.65599999999995</v>
      </c>
      <c r="V305">
        <v>550.71100000000001</v>
      </c>
      <c r="W305">
        <v>561.29899999999998</v>
      </c>
      <c r="X305">
        <v>568.77300000000002</v>
      </c>
      <c r="Y305">
        <v>578.16</v>
      </c>
      <c r="Z305">
        <v>587.03700000000003</v>
      </c>
      <c r="AA305">
        <v>595.41999999999996</v>
      </c>
      <c r="AB305">
        <v>603.32899999999995</v>
      </c>
      <c r="AC305">
        <v>610.78499999999997</v>
      </c>
      <c r="AD305">
        <v>617.77700000000004</v>
      </c>
      <c r="AE305">
        <v>624.33500000000004</v>
      </c>
      <c r="AF305">
        <v>630.46199999999999</v>
      </c>
      <c r="AG305">
        <v>636.16099999999994</v>
      </c>
      <c r="AH305">
        <v>640.62</v>
      </c>
    </row>
    <row r="306" spans="1:34" x14ac:dyDescent="0.35">
      <c r="A306" t="s">
        <v>417</v>
      </c>
      <c r="C306">
        <v>509.44299999999998</v>
      </c>
      <c r="D306">
        <v>514.22799999999995</v>
      </c>
      <c r="E306">
        <v>524.54100000000005</v>
      </c>
      <c r="F306">
        <v>747.32799999999997</v>
      </c>
      <c r="G306">
        <v>731.37699999999995</v>
      </c>
      <c r="H306">
        <v>700.428</v>
      </c>
      <c r="I306">
        <v>847.00300000000004</v>
      </c>
      <c r="J306">
        <v>825.53899999999999</v>
      </c>
      <c r="K306">
        <v>804.76800000000003</v>
      </c>
      <c r="L306">
        <v>784.44</v>
      </c>
      <c r="M306">
        <v>765.56799999999998</v>
      </c>
      <c r="N306">
        <v>748.95299999999997</v>
      </c>
      <c r="O306">
        <v>685.56399999999996</v>
      </c>
      <c r="P306">
        <v>675.971</v>
      </c>
      <c r="Q306">
        <v>666.34</v>
      </c>
      <c r="R306">
        <v>657.00699999999995</v>
      </c>
      <c r="S306">
        <v>647.88800000000003</v>
      </c>
      <c r="T306">
        <v>639.07600000000002</v>
      </c>
      <c r="U306">
        <v>578.50599999999997</v>
      </c>
      <c r="V306">
        <v>591.30799999999999</v>
      </c>
      <c r="W306">
        <v>603.62199999999996</v>
      </c>
      <c r="X306">
        <v>613.21400000000006</v>
      </c>
      <c r="Y306">
        <v>624.11300000000006</v>
      </c>
      <c r="Z306">
        <v>634.39099999999996</v>
      </c>
      <c r="AA306">
        <v>644.06399999999996</v>
      </c>
      <c r="AB306">
        <v>653.149</v>
      </c>
      <c r="AC306">
        <v>661.66899999999998</v>
      </c>
      <c r="AD306">
        <v>669.61099999999999</v>
      </c>
      <c r="AE306">
        <v>677.00699999999995</v>
      </c>
      <c r="AF306">
        <v>683.86599999999999</v>
      </c>
      <c r="AG306">
        <v>690.18799999999999</v>
      </c>
      <c r="AH306">
        <v>695.28300000000002</v>
      </c>
    </row>
    <row r="307" spans="1:34" x14ac:dyDescent="0.35">
      <c r="A307" t="s">
        <v>416</v>
      </c>
      <c r="C307">
        <v>496.37799999999999</v>
      </c>
      <c r="D307">
        <v>501.10300000000001</v>
      </c>
      <c r="E307">
        <v>517.83199999999999</v>
      </c>
      <c r="F307">
        <v>732.02300000000002</v>
      </c>
      <c r="G307">
        <v>717.18799999999999</v>
      </c>
      <c r="H307">
        <v>688.56</v>
      </c>
      <c r="I307">
        <v>836.63300000000004</v>
      </c>
      <c r="J307">
        <v>814.70799999999997</v>
      </c>
      <c r="K307">
        <v>793.65200000000004</v>
      </c>
      <c r="L307">
        <v>773.16</v>
      </c>
      <c r="M307">
        <v>754.13</v>
      </c>
      <c r="N307">
        <v>737.83900000000006</v>
      </c>
      <c r="O307">
        <v>678.90899999999999</v>
      </c>
      <c r="P307">
        <v>669.46500000000003</v>
      </c>
      <c r="Q307">
        <v>659.98900000000003</v>
      </c>
      <c r="R307">
        <v>650.86500000000001</v>
      </c>
      <c r="S307">
        <v>641.98</v>
      </c>
      <c r="T307">
        <v>633.41300000000001</v>
      </c>
      <c r="U307">
        <v>574.07500000000005</v>
      </c>
      <c r="V307">
        <v>587.60699999999997</v>
      </c>
      <c r="W307">
        <v>600.57399999999996</v>
      </c>
      <c r="X307">
        <v>610.86800000000005</v>
      </c>
      <c r="Y307">
        <v>622.27800000000002</v>
      </c>
      <c r="Z307">
        <v>633.00300000000004</v>
      </c>
      <c r="AA307">
        <v>643.06399999999996</v>
      </c>
      <c r="AB307">
        <v>652.48299999999995</v>
      </c>
      <c r="AC307">
        <v>661.28399999999999</v>
      </c>
      <c r="AD307">
        <v>669.46199999999999</v>
      </c>
      <c r="AE307">
        <v>677.04899999999998</v>
      </c>
      <c r="AF307">
        <v>684.05799999999999</v>
      </c>
      <c r="AG307">
        <v>690.49400000000003</v>
      </c>
      <c r="AH307">
        <v>695.59699999999998</v>
      </c>
    </row>
    <row r="308" spans="1:34" x14ac:dyDescent="0.35">
      <c r="A308" t="s">
        <v>418</v>
      </c>
      <c r="C308">
        <v>488.50799999999998</v>
      </c>
      <c r="D308">
        <v>493.07499999999999</v>
      </c>
      <c r="E308">
        <v>513.58500000000004</v>
      </c>
      <c r="F308">
        <v>731.67</v>
      </c>
      <c r="G308">
        <v>717.06299999999999</v>
      </c>
      <c r="H308">
        <v>689.15899999999999</v>
      </c>
      <c r="I308">
        <v>837.31299999999999</v>
      </c>
      <c r="J308">
        <v>815.33500000000004</v>
      </c>
      <c r="K308">
        <v>794.3</v>
      </c>
      <c r="L308">
        <v>773.85299999999995</v>
      </c>
      <c r="M308">
        <v>754.83600000000001</v>
      </c>
      <c r="N308">
        <v>738.96900000000005</v>
      </c>
      <c r="O308">
        <v>679.61</v>
      </c>
      <c r="P308">
        <v>670.03599999999994</v>
      </c>
      <c r="Q308">
        <v>660.49800000000005</v>
      </c>
      <c r="R308">
        <v>651.27599999999995</v>
      </c>
      <c r="S308">
        <v>642.31500000000005</v>
      </c>
      <c r="T308">
        <v>633.72500000000002</v>
      </c>
      <c r="U308">
        <v>573.78499999999997</v>
      </c>
      <c r="V308">
        <v>587.65599999999995</v>
      </c>
      <c r="W308">
        <v>600.928</v>
      </c>
      <c r="X308">
        <v>611.75800000000004</v>
      </c>
      <c r="Y308">
        <v>623.46600000000001</v>
      </c>
      <c r="Z308">
        <v>634.47799999999995</v>
      </c>
      <c r="AA308">
        <v>644.81500000000005</v>
      </c>
      <c r="AB308">
        <v>654.5</v>
      </c>
      <c r="AC308">
        <v>663.55499999999995</v>
      </c>
      <c r="AD308">
        <v>671.97500000000002</v>
      </c>
      <c r="AE308">
        <v>679.79499999999996</v>
      </c>
      <c r="AF308">
        <v>687.02599999999995</v>
      </c>
      <c r="AG308">
        <v>693.673</v>
      </c>
      <c r="AH308">
        <v>698.95</v>
      </c>
    </row>
    <row r="309" spans="1:34" x14ac:dyDescent="0.35">
      <c r="A309" t="s">
        <v>420</v>
      </c>
      <c r="C309">
        <v>443.834</v>
      </c>
      <c r="D309">
        <v>448.16399999999999</v>
      </c>
      <c r="E309">
        <v>470.39800000000002</v>
      </c>
      <c r="F309">
        <v>684.23599999999999</v>
      </c>
      <c r="G309">
        <v>670.95699999999999</v>
      </c>
      <c r="H309">
        <v>641.14200000000005</v>
      </c>
      <c r="I309">
        <v>777.41800000000001</v>
      </c>
      <c r="J309">
        <v>759.68700000000001</v>
      </c>
      <c r="K309">
        <v>742.56299999999999</v>
      </c>
      <c r="L309">
        <v>725.73800000000006</v>
      </c>
      <c r="M309">
        <v>709.99900000000002</v>
      </c>
      <c r="N309">
        <v>696.15200000000004</v>
      </c>
      <c r="O309">
        <v>632.30700000000002</v>
      </c>
      <c r="P309">
        <v>624.74300000000005</v>
      </c>
      <c r="Q309">
        <v>617.37800000000004</v>
      </c>
      <c r="R309">
        <v>610.16300000000001</v>
      </c>
      <c r="S309">
        <v>603.178</v>
      </c>
      <c r="T309">
        <v>596.61699999999996</v>
      </c>
      <c r="U309">
        <v>546.32000000000005</v>
      </c>
      <c r="V309">
        <v>560.17600000000004</v>
      </c>
      <c r="W309">
        <v>573.351</v>
      </c>
      <c r="X309">
        <v>584.428</v>
      </c>
      <c r="Y309">
        <v>596.16800000000001</v>
      </c>
      <c r="Z309">
        <v>607.26199999999994</v>
      </c>
      <c r="AA309">
        <v>617.73099999999999</v>
      </c>
      <c r="AB309">
        <v>627.59799999999996</v>
      </c>
      <c r="AC309">
        <v>636.88199999999995</v>
      </c>
      <c r="AD309">
        <v>645.58199999999999</v>
      </c>
      <c r="AE309">
        <v>653.72900000000004</v>
      </c>
      <c r="AF309">
        <v>661.33399999999995</v>
      </c>
      <c r="AG309">
        <v>668.40099999999995</v>
      </c>
      <c r="AH309">
        <v>674.02099999999996</v>
      </c>
    </row>
    <row r="310" spans="1:34" x14ac:dyDescent="0.35">
      <c r="A310" t="s">
        <v>142</v>
      </c>
      <c r="C310">
        <v>127.523</v>
      </c>
      <c r="D310">
        <v>128.97399999999999</v>
      </c>
      <c r="E310">
        <v>134.11199999999999</v>
      </c>
      <c r="F310">
        <v>166.32599999999999</v>
      </c>
      <c r="G310">
        <v>170.58199999999999</v>
      </c>
      <c r="H310">
        <v>224.62200000000001</v>
      </c>
      <c r="I310">
        <v>263.94900000000001</v>
      </c>
      <c r="J310">
        <v>259.64600000000002</v>
      </c>
      <c r="K310">
        <v>259.32100000000003</v>
      </c>
      <c r="L310">
        <v>270.923</v>
      </c>
      <c r="M310">
        <v>250.88</v>
      </c>
      <c r="N310">
        <v>275.14400000000001</v>
      </c>
      <c r="O310">
        <v>298.56900000000002</v>
      </c>
      <c r="P310">
        <v>291.91199999999998</v>
      </c>
      <c r="Q310">
        <v>296.55700000000002</v>
      </c>
      <c r="R310">
        <v>327.72899999999998</v>
      </c>
      <c r="S310">
        <v>317.42500000000001</v>
      </c>
      <c r="T310">
        <v>303.60500000000002</v>
      </c>
      <c r="U310">
        <v>384.46699999999998</v>
      </c>
      <c r="V310">
        <v>396.59800000000001</v>
      </c>
      <c r="W310">
        <v>337.05599999999998</v>
      </c>
      <c r="X310">
        <v>335.63</v>
      </c>
      <c r="Y310">
        <v>324.02999999999997</v>
      </c>
      <c r="Z310">
        <v>314.185</v>
      </c>
      <c r="AA310">
        <v>306.35000000000002</v>
      </c>
      <c r="AB310">
        <v>300.80399999999997</v>
      </c>
      <c r="AC310">
        <v>298.01100000000002</v>
      </c>
      <c r="AD310">
        <v>298.89800000000002</v>
      </c>
      <c r="AE310">
        <v>305.30700000000002</v>
      </c>
      <c r="AF310">
        <v>321.30500000000001</v>
      </c>
      <c r="AG310">
        <v>362.55700000000002</v>
      </c>
      <c r="AH310">
        <v>268.99900000000002</v>
      </c>
    </row>
    <row r="311" spans="1:34" x14ac:dyDescent="0.35">
      <c r="A311" t="s">
        <v>137</v>
      </c>
      <c r="C311">
        <v>1106.4570000000001</v>
      </c>
      <c r="D311">
        <v>1080.1690000000001</v>
      </c>
      <c r="E311">
        <v>1230.56</v>
      </c>
      <c r="F311">
        <v>1400.386</v>
      </c>
      <c r="G311">
        <v>1410.453</v>
      </c>
      <c r="H311">
        <v>1606.182</v>
      </c>
      <c r="I311">
        <v>1840.289</v>
      </c>
      <c r="J311">
        <v>1802.36</v>
      </c>
      <c r="K311">
        <v>1774.633</v>
      </c>
      <c r="L311">
        <v>1797.953</v>
      </c>
      <c r="M311">
        <v>1652.0229999999999</v>
      </c>
      <c r="N311">
        <v>1706.76</v>
      </c>
      <c r="O311">
        <v>1826.7280000000001</v>
      </c>
      <c r="P311">
        <v>1761.9839999999999</v>
      </c>
      <c r="Q311">
        <v>1752.7239999999999</v>
      </c>
      <c r="R311">
        <v>1864.539</v>
      </c>
      <c r="S311">
        <v>1793.595</v>
      </c>
      <c r="T311">
        <v>1695.5319999999999</v>
      </c>
      <c r="U311">
        <v>2145.9679999999998</v>
      </c>
      <c r="V311">
        <v>2192.1350000000002</v>
      </c>
      <c r="W311">
        <v>1838.6010000000001</v>
      </c>
      <c r="X311">
        <v>1751.1310000000001</v>
      </c>
      <c r="Y311">
        <v>1680.873</v>
      </c>
      <c r="Z311">
        <v>1621.027</v>
      </c>
      <c r="AA311">
        <v>1572.4369999999999</v>
      </c>
      <c r="AB311">
        <v>1536.2260000000001</v>
      </c>
      <c r="AC311">
        <v>1514.47</v>
      </c>
      <c r="AD311">
        <v>1511.538</v>
      </c>
      <c r="AE311">
        <v>1536.375</v>
      </c>
      <c r="AF311">
        <v>1609.03</v>
      </c>
      <c r="AG311">
        <v>1807.711</v>
      </c>
      <c r="AH311">
        <v>1344.777</v>
      </c>
    </row>
    <row r="312" spans="1:34" x14ac:dyDescent="0.35">
      <c r="A312" t="s">
        <v>138</v>
      </c>
      <c r="C312">
        <v>1.3919999999999999</v>
      </c>
      <c r="D312">
        <v>1.4039999999999999</v>
      </c>
      <c r="E312">
        <v>1.44</v>
      </c>
      <c r="F312">
        <v>1.5349999999999999</v>
      </c>
      <c r="G312">
        <v>1.534</v>
      </c>
      <c r="H312">
        <v>1.6279999999999999</v>
      </c>
      <c r="I312">
        <v>1.6639999999999999</v>
      </c>
      <c r="J312">
        <v>1.631</v>
      </c>
      <c r="K312">
        <v>1.6160000000000001</v>
      </c>
      <c r="L312">
        <v>1.64</v>
      </c>
      <c r="M312">
        <v>1.6259999999999999</v>
      </c>
      <c r="N312">
        <v>1.671</v>
      </c>
      <c r="O312">
        <v>1.651</v>
      </c>
      <c r="P312">
        <v>1.65</v>
      </c>
      <c r="Q312">
        <v>1.6559999999999999</v>
      </c>
      <c r="R312">
        <v>1.7150000000000001</v>
      </c>
      <c r="S312">
        <v>1.716</v>
      </c>
      <c r="T312">
        <v>1.7310000000000001</v>
      </c>
      <c r="U312">
        <v>1.7050000000000001</v>
      </c>
      <c r="V312">
        <v>1.7190000000000001</v>
      </c>
      <c r="W312">
        <v>1.7310000000000001</v>
      </c>
      <c r="X312">
        <v>1.806</v>
      </c>
      <c r="Y312">
        <v>1.8029999999999999</v>
      </c>
      <c r="Z312">
        <v>1.7989999999999999</v>
      </c>
      <c r="AA312">
        <v>1.7949999999999999</v>
      </c>
      <c r="AB312">
        <v>1.7909999999999999</v>
      </c>
      <c r="AC312">
        <v>1.7869999999999999</v>
      </c>
      <c r="AD312">
        <v>1.784</v>
      </c>
      <c r="AE312">
        <v>1.782</v>
      </c>
      <c r="AF312">
        <v>1.7809999999999999</v>
      </c>
      <c r="AG312">
        <v>1.7829999999999999</v>
      </c>
      <c r="AH312">
        <v>1.8280000000000001</v>
      </c>
    </row>
    <row r="313" spans="1:34" x14ac:dyDescent="0.35">
      <c r="A313" t="s">
        <v>141</v>
      </c>
      <c r="C313">
        <v>659.65</v>
      </c>
      <c r="D313">
        <v>629.71100000000001</v>
      </c>
      <c r="E313">
        <v>678.19600000000003</v>
      </c>
      <c r="F313">
        <v>716.87</v>
      </c>
      <c r="G313">
        <v>711.68600000000004</v>
      </c>
      <c r="H313">
        <v>759.52200000000005</v>
      </c>
      <c r="I313">
        <v>836.00900000000001</v>
      </c>
      <c r="J313">
        <v>831.17200000000003</v>
      </c>
      <c r="K313">
        <v>816.399</v>
      </c>
      <c r="L313">
        <v>813.86099999999999</v>
      </c>
      <c r="M313">
        <v>757.41399999999999</v>
      </c>
      <c r="N313">
        <v>755.45299999999997</v>
      </c>
      <c r="O313">
        <v>810.14599999999996</v>
      </c>
      <c r="P313">
        <v>768.28800000000001</v>
      </c>
      <c r="Q313">
        <v>744.92700000000002</v>
      </c>
      <c r="R313">
        <v>747.86300000000006</v>
      </c>
      <c r="S313">
        <v>708.447</v>
      </c>
      <c r="T313">
        <v>653.74</v>
      </c>
      <c r="U313">
        <v>830.01400000000001</v>
      </c>
      <c r="V313">
        <v>816.649</v>
      </c>
      <c r="W313">
        <v>688.13400000000001</v>
      </c>
      <c r="X313">
        <v>648.23</v>
      </c>
      <c r="Y313">
        <v>615.07600000000002</v>
      </c>
      <c r="Z313">
        <v>586.04899999999998</v>
      </c>
      <c r="AA313">
        <v>561.16</v>
      </c>
      <c r="AB313">
        <v>540.48900000000003</v>
      </c>
      <c r="AC313">
        <v>524.346</v>
      </c>
      <c r="AD313">
        <v>513.61199999999997</v>
      </c>
      <c r="AE313">
        <v>510.22199999999998</v>
      </c>
      <c r="AF313">
        <v>518.55200000000002</v>
      </c>
      <c r="AG313">
        <v>556.58500000000004</v>
      </c>
      <c r="AH313">
        <v>408.12099999999998</v>
      </c>
    </row>
    <row r="314" spans="1:34" x14ac:dyDescent="0.35">
      <c r="A314" t="s">
        <v>77</v>
      </c>
      <c r="C314">
        <v>1318.5429999999999</v>
      </c>
      <c r="D314">
        <v>1286.972</v>
      </c>
      <c r="E314">
        <v>1442.1510000000001</v>
      </c>
      <c r="F314">
        <v>1601.3040000000001</v>
      </c>
      <c r="G314">
        <v>1656.7729999999999</v>
      </c>
      <c r="H314">
        <v>1849.163</v>
      </c>
      <c r="I314">
        <v>2059.2559999999999</v>
      </c>
      <c r="J314">
        <v>2006.8340000000001</v>
      </c>
      <c r="K314">
        <v>1967.164</v>
      </c>
      <c r="L314">
        <v>1979.6769999999999</v>
      </c>
      <c r="M314">
        <v>1811.8820000000001</v>
      </c>
      <c r="N314">
        <v>1867.807</v>
      </c>
      <c r="O314">
        <v>1982.623</v>
      </c>
      <c r="P314">
        <v>1913.1420000000001</v>
      </c>
      <c r="Q314">
        <v>1901.66</v>
      </c>
      <c r="R314">
        <v>2010.4639999999999</v>
      </c>
      <c r="S314">
        <v>1934.9290000000001</v>
      </c>
      <c r="T314">
        <v>1832.11</v>
      </c>
      <c r="U314">
        <v>2282.1889999999999</v>
      </c>
      <c r="V314">
        <v>2328.15</v>
      </c>
      <c r="W314">
        <v>1961.848</v>
      </c>
      <c r="X314">
        <v>1863.498</v>
      </c>
      <c r="Y314">
        <v>1789.845</v>
      </c>
      <c r="Z314">
        <v>1726.9939999999999</v>
      </c>
      <c r="AA314">
        <v>1675.7940000000001</v>
      </c>
      <c r="AB314">
        <v>1637.383</v>
      </c>
      <c r="AC314">
        <v>1613.837</v>
      </c>
      <c r="AD314">
        <v>1609.7239999999999</v>
      </c>
      <c r="AE314">
        <v>1634.1690000000001</v>
      </c>
      <c r="AF314">
        <v>1707.749</v>
      </c>
      <c r="AG314">
        <v>1910.75</v>
      </c>
      <c r="AH314">
        <v>1433.1279999999999</v>
      </c>
    </row>
    <row r="315" spans="1:34" x14ac:dyDescent="0.35">
      <c r="A315" t="s">
        <v>76</v>
      </c>
      <c r="C315">
        <v>2660.85</v>
      </c>
      <c r="D315">
        <v>2623.788</v>
      </c>
      <c r="E315">
        <v>2763.6379999999999</v>
      </c>
      <c r="F315">
        <v>2923.0880000000002</v>
      </c>
      <c r="G315">
        <v>3235.0940000000001</v>
      </c>
      <c r="H315">
        <v>3358.1849999999999</v>
      </c>
      <c r="I315">
        <v>3531.1759999999999</v>
      </c>
      <c r="J315">
        <v>3435.7939999999999</v>
      </c>
      <c r="K315">
        <v>3359.047</v>
      </c>
      <c r="L315">
        <v>3340.1039999999998</v>
      </c>
      <c r="M315">
        <v>3063.8679999999999</v>
      </c>
      <c r="N315">
        <v>3105.4830000000002</v>
      </c>
      <c r="O315">
        <v>3212.9830000000002</v>
      </c>
      <c r="P315">
        <v>3136.3910000000001</v>
      </c>
      <c r="Q315">
        <v>3115.8580000000002</v>
      </c>
      <c r="R315">
        <v>3216.9430000000002</v>
      </c>
      <c r="S315">
        <v>3135.7820000000002</v>
      </c>
      <c r="T315">
        <v>3027.98</v>
      </c>
      <c r="U315">
        <v>3469.13</v>
      </c>
      <c r="V315">
        <v>3506.4369999999999</v>
      </c>
      <c r="W315">
        <v>3144.4430000000002</v>
      </c>
      <c r="X315">
        <v>3048.893</v>
      </c>
      <c r="Y315">
        <v>2970.9110000000001</v>
      </c>
      <c r="Z315">
        <v>2903.68</v>
      </c>
      <c r="AA315">
        <v>2848.0279999999998</v>
      </c>
      <c r="AB315">
        <v>2805.06</v>
      </c>
      <c r="AC315">
        <v>2776.84</v>
      </c>
      <c r="AD315">
        <v>2767.721</v>
      </c>
      <c r="AE315">
        <v>2786.6350000000002</v>
      </c>
      <c r="AF315">
        <v>2853.6210000000001</v>
      </c>
      <c r="AG315">
        <v>3046.8739999999998</v>
      </c>
      <c r="AH315">
        <v>2578.7179999999998</v>
      </c>
    </row>
    <row r="316" spans="1:34" x14ac:dyDescent="0.35">
      <c r="A316" t="s">
        <v>140</v>
      </c>
      <c r="C316">
        <v>182.107</v>
      </c>
      <c r="D316">
        <v>181.101</v>
      </c>
      <c r="E316">
        <v>271.75099999999998</v>
      </c>
      <c r="F316">
        <v>344.49799999999999</v>
      </c>
      <c r="G316">
        <v>347.97</v>
      </c>
      <c r="H316">
        <v>382.81</v>
      </c>
      <c r="I316">
        <v>458.875</v>
      </c>
      <c r="J316">
        <v>424.26900000000001</v>
      </c>
      <c r="K316">
        <v>403.89600000000002</v>
      </c>
      <c r="L316">
        <v>403.73899999999998</v>
      </c>
      <c r="M316">
        <v>352.24099999999999</v>
      </c>
      <c r="N316">
        <v>360.42099999999999</v>
      </c>
      <c r="O316">
        <v>367.72699999999998</v>
      </c>
      <c r="P316">
        <v>354.58499999999998</v>
      </c>
      <c r="Q316">
        <v>354.26100000000002</v>
      </c>
      <c r="R316">
        <v>394.71100000000001</v>
      </c>
      <c r="S316">
        <v>384.726</v>
      </c>
      <c r="T316">
        <v>373.37299999999999</v>
      </c>
      <c r="U316">
        <v>461.94600000000003</v>
      </c>
      <c r="V316">
        <v>496.47300000000001</v>
      </c>
      <c r="W316">
        <v>405.02600000000001</v>
      </c>
      <c r="X316">
        <v>361.22899999999998</v>
      </c>
      <c r="Y316">
        <v>347.64600000000002</v>
      </c>
      <c r="Z316">
        <v>336.61900000000003</v>
      </c>
      <c r="AA316">
        <v>328.39800000000002</v>
      </c>
      <c r="AB316">
        <v>323.35599999999999</v>
      </c>
      <c r="AC316">
        <v>322.18099999999998</v>
      </c>
      <c r="AD316">
        <v>326.25400000000002</v>
      </c>
      <c r="AE316">
        <v>338.447</v>
      </c>
      <c r="AF316">
        <v>365.39800000000002</v>
      </c>
      <c r="AG316">
        <v>432.53199999999998</v>
      </c>
      <c r="AH316">
        <v>340.82</v>
      </c>
    </row>
    <row r="317" spans="1:34" x14ac:dyDescent="0.35">
      <c r="A317" t="s">
        <v>139</v>
      </c>
      <c r="C317">
        <v>137.17699999999999</v>
      </c>
      <c r="D317">
        <v>140.38300000000001</v>
      </c>
      <c r="E317">
        <v>146.501</v>
      </c>
      <c r="F317">
        <v>172.69200000000001</v>
      </c>
      <c r="G317">
        <v>180.215</v>
      </c>
      <c r="H317">
        <v>239.22900000000001</v>
      </c>
      <c r="I317">
        <v>281.45699999999999</v>
      </c>
      <c r="J317">
        <v>287.274</v>
      </c>
      <c r="K317">
        <v>295.01600000000002</v>
      </c>
      <c r="L317">
        <v>309.43</v>
      </c>
      <c r="M317">
        <v>291.488</v>
      </c>
      <c r="N317">
        <v>315.74099999999999</v>
      </c>
      <c r="O317">
        <v>350.286</v>
      </c>
      <c r="P317">
        <v>347.2</v>
      </c>
      <c r="Q317">
        <v>356.97800000000001</v>
      </c>
      <c r="R317">
        <v>394.23500000000001</v>
      </c>
      <c r="S317">
        <v>382.99700000000001</v>
      </c>
      <c r="T317">
        <v>364.81400000000002</v>
      </c>
      <c r="U317">
        <v>469.541</v>
      </c>
      <c r="V317">
        <v>482.41500000000002</v>
      </c>
      <c r="W317">
        <v>408.38400000000001</v>
      </c>
      <c r="X317">
        <v>406.04199999999997</v>
      </c>
      <c r="Y317">
        <v>394.12099999999998</v>
      </c>
      <c r="Z317">
        <v>384.17399999999998</v>
      </c>
      <c r="AA317">
        <v>376.529</v>
      </c>
      <c r="AB317">
        <v>371.577</v>
      </c>
      <c r="AC317">
        <v>369.93299999999999</v>
      </c>
      <c r="AD317">
        <v>372.77499999999998</v>
      </c>
      <c r="AE317">
        <v>382.399</v>
      </c>
      <c r="AF317">
        <v>403.77499999999998</v>
      </c>
      <c r="AG317">
        <v>456.03699999999998</v>
      </c>
      <c r="AH317">
        <v>326.83699999999999</v>
      </c>
    </row>
    <row r="318" spans="1:34" x14ac:dyDescent="0.35">
      <c r="A318" t="s">
        <v>72</v>
      </c>
      <c r="C318">
        <v>2136.9650000000001</v>
      </c>
      <c r="D318">
        <v>2106.2860000000001</v>
      </c>
      <c r="E318">
        <v>2176.2190000000001</v>
      </c>
      <c r="F318">
        <v>2233.942</v>
      </c>
      <c r="G318">
        <v>2497.7550000000001</v>
      </c>
      <c r="H318">
        <v>2495.8620000000001</v>
      </c>
      <c r="I318">
        <v>2578.0520000000001</v>
      </c>
      <c r="J318">
        <v>2534.3490000000002</v>
      </c>
      <c r="K318">
        <v>2490.3290000000002</v>
      </c>
      <c r="L318">
        <v>2456.88</v>
      </c>
      <c r="M318">
        <v>2268.2220000000002</v>
      </c>
      <c r="N318">
        <v>2258.9059999999999</v>
      </c>
      <c r="O318">
        <v>2336.835</v>
      </c>
      <c r="P318">
        <v>2290.8119999999999</v>
      </c>
      <c r="Q318">
        <v>2272.3629999999998</v>
      </c>
      <c r="R318">
        <v>2293.377</v>
      </c>
      <c r="S318">
        <v>2246.098</v>
      </c>
      <c r="T318">
        <v>2175.5839999999998</v>
      </c>
      <c r="U318">
        <v>2445.5650000000001</v>
      </c>
      <c r="V318">
        <v>2453.5329999999999</v>
      </c>
      <c r="W318">
        <v>2244.674</v>
      </c>
      <c r="X318">
        <v>2154.873</v>
      </c>
      <c r="Y318">
        <v>2113.529</v>
      </c>
      <c r="Z318">
        <v>2077.9180000000001</v>
      </c>
      <c r="AA318">
        <v>2048.3670000000002</v>
      </c>
      <c r="AB318">
        <v>2025.4570000000001</v>
      </c>
      <c r="AC318">
        <v>2010.319</v>
      </c>
      <c r="AD318">
        <v>2005.14</v>
      </c>
      <c r="AE318">
        <v>2014.6369999999999</v>
      </c>
      <c r="AF318">
        <v>2049.2069999999999</v>
      </c>
      <c r="AG318">
        <v>2149.7669999999998</v>
      </c>
      <c r="AH318">
        <v>1881.2139999999999</v>
      </c>
    </row>
    <row r="319" spans="1:34" x14ac:dyDescent="0.35">
      <c r="A319" t="s">
        <v>90</v>
      </c>
      <c r="C319">
        <v>398.48099999999999</v>
      </c>
      <c r="D319">
        <v>384.71</v>
      </c>
      <c r="E319">
        <v>378.57299999999998</v>
      </c>
      <c r="F319">
        <v>427.02300000000002</v>
      </c>
      <c r="G319">
        <v>586.10400000000004</v>
      </c>
      <c r="H319">
        <v>577.80799999999999</v>
      </c>
      <c r="I319">
        <v>786.03200000000004</v>
      </c>
      <c r="J319">
        <v>764.81500000000005</v>
      </c>
      <c r="K319">
        <v>747.72900000000004</v>
      </c>
      <c r="L319">
        <v>721.82600000000002</v>
      </c>
      <c r="M319">
        <v>627.42399999999998</v>
      </c>
      <c r="N319">
        <v>619.51</v>
      </c>
      <c r="O319">
        <v>698.173</v>
      </c>
      <c r="P319">
        <v>675.60400000000004</v>
      </c>
      <c r="Q319">
        <v>654.44100000000003</v>
      </c>
      <c r="R319">
        <v>616.53700000000003</v>
      </c>
      <c r="S319">
        <v>578.47</v>
      </c>
      <c r="T319">
        <v>539.74099999999999</v>
      </c>
      <c r="U319">
        <v>637.78599999999994</v>
      </c>
      <c r="V319">
        <v>615.06399999999996</v>
      </c>
      <c r="W319">
        <v>535.56100000000004</v>
      </c>
      <c r="X319">
        <v>559.55999999999995</v>
      </c>
      <c r="Y319">
        <v>539.33399999999995</v>
      </c>
      <c r="Z319">
        <v>522.44600000000003</v>
      </c>
      <c r="AA319">
        <v>509.29700000000003</v>
      </c>
      <c r="AB319">
        <v>500.46300000000002</v>
      </c>
      <c r="AC319">
        <v>496.86200000000002</v>
      </c>
      <c r="AD319">
        <v>500.42200000000003</v>
      </c>
      <c r="AE319">
        <v>514.80600000000004</v>
      </c>
      <c r="AF319">
        <v>548.45299999999997</v>
      </c>
      <c r="AG319">
        <v>633.42700000000002</v>
      </c>
      <c r="AH319">
        <v>494.75099999999998</v>
      </c>
    </row>
    <row r="320" spans="1:34" x14ac:dyDescent="0.35">
      <c r="A320" t="s">
        <v>89</v>
      </c>
      <c r="C320">
        <v>205.74799999999999</v>
      </c>
      <c r="D320">
        <v>195.762</v>
      </c>
      <c r="E320">
        <v>195.52799999999999</v>
      </c>
      <c r="F320">
        <v>191.779</v>
      </c>
      <c r="G320">
        <v>195.50800000000001</v>
      </c>
      <c r="H320">
        <v>201.143</v>
      </c>
      <c r="I320">
        <v>242.02199999999999</v>
      </c>
      <c r="J320">
        <v>233.05199999999999</v>
      </c>
      <c r="K320">
        <v>225.16</v>
      </c>
      <c r="L320">
        <v>210.74600000000001</v>
      </c>
      <c r="M320">
        <v>194.322</v>
      </c>
      <c r="N320">
        <v>194.12200000000001</v>
      </c>
      <c r="O320">
        <v>202.983</v>
      </c>
      <c r="P320">
        <v>197.952</v>
      </c>
      <c r="Q320">
        <v>196.21100000000001</v>
      </c>
      <c r="R320">
        <v>230.77799999999999</v>
      </c>
      <c r="S320">
        <v>229.44900000000001</v>
      </c>
      <c r="T320">
        <v>227.59299999999999</v>
      </c>
      <c r="U320">
        <v>277.45299999999997</v>
      </c>
      <c r="V320">
        <v>304.15600000000001</v>
      </c>
      <c r="W320">
        <v>228.1</v>
      </c>
      <c r="X320">
        <v>146.589</v>
      </c>
      <c r="Y320">
        <v>136.453</v>
      </c>
      <c r="Z320">
        <v>127.21599999999999</v>
      </c>
      <c r="AA320">
        <v>118.822</v>
      </c>
      <c r="AB320">
        <v>111.22799999999999</v>
      </c>
      <c r="AC320">
        <v>104.68600000000001</v>
      </c>
      <c r="AD320">
        <v>98.707999999999998</v>
      </c>
      <c r="AE320">
        <v>93.74</v>
      </c>
      <c r="AF320">
        <v>90.278000000000006</v>
      </c>
      <c r="AG320">
        <v>90.37</v>
      </c>
      <c r="AH320">
        <v>85.43</v>
      </c>
    </row>
    <row r="321" spans="1:34" x14ac:dyDescent="0.35">
      <c r="A321" t="s">
        <v>88</v>
      </c>
      <c r="C321">
        <v>66.894000000000005</v>
      </c>
      <c r="D321">
        <v>67.951999999999998</v>
      </c>
      <c r="E321">
        <v>111.271</v>
      </c>
      <c r="F321">
        <v>154.19300000000001</v>
      </c>
      <c r="G321">
        <v>157.68199999999999</v>
      </c>
      <c r="H321">
        <v>164.84299999999999</v>
      </c>
      <c r="I321">
        <v>195.97</v>
      </c>
      <c r="J321">
        <v>172.251</v>
      </c>
      <c r="K321">
        <v>159.59100000000001</v>
      </c>
      <c r="L321">
        <v>165.303</v>
      </c>
      <c r="M321">
        <v>124.273</v>
      </c>
      <c r="N321">
        <v>117.43300000000001</v>
      </c>
      <c r="O321">
        <v>104.81100000000001</v>
      </c>
      <c r="P321">
        <v>92.522999999999996</v>
      </c>
      <c r="Q321">
        <v>83.367999999999995</v>
      </c>
      <c r="R321">
        <v>76.382000000000005</v>
      </c>
      <c r="S321">
        <v>60.454999999999998</v>
      </c>
      <c r="T321">
        <v>52.484999999999999</v>
      </c>
      <c r="U321">
        <v>46.433</v>
      </c>
      <c r="V321">
        <v>41.401000000000003</v>
      </c>
      <c r="W321">
        <v>34.710999999999999</v>
      </c>
      <c r="X321">
        <v>32.283999999999999</v>
      </c>
      <c r="Y321">
        <v>27.666</v>
      </c>
      <c r="Z321">
        <v>23.664000000000001</v>
      </c>
      <c r="AA321">
        <v>20.178999999999998</v>
      </c>
      <c r="AB321">
        <v>17.131</v>
      </c>
      <c r="AC321">
        <v>14.46</v>
      </c>
      <c r="AD321">
        <v>12.095000000000001</v>
      </c>
      <c r="AE321">
        <v>10.005000000000001</v>
      </c>
      <c r="AF321">
        <v>8.1509999999999998</v>
      </c>
      <c r="AG321">
        <v>6.4989999999999997</v>
      </c>
      <c r="AH321">
        <v>5.9450000000000003</v>
      </c>
    </row>
    <row r="322" spans="1:34" x14ac:dyDescent="0.35">
      <c r="A322" t="s">
        <v>87</v>
      </c>
      <c r="C322">
        <v>26.297000000000001</v>
      </c>
      <c r="D322">
        <v>24.027000000000001</v>
      </c>
      <c r="E322">
        <v>35.119999999999997</v>
      </c>
      <c r="F322">
        <v>58.279000000000003</v>
      </c>
      <c r="G322">
        <v>54.826999999999998</v>
      </c>
      <c r="H322">
        <v>61.084000000000003</v>
      </c>
      <c r="I322">
        <v>65.510000000000005</v>
      </c>
      <c r="J322">
        <v>51.377000000000002</v>
      </c>
      <c r="K322">
        <v>40.127000000000002</v>
      </c>
      <c r="L322">
        <v>35.499000000000002</v>
      </c>
      <c r="M322">
        <v>27.576000000000001</v>
      </c>
      <c r="N322">
        <v>29.95</v>
      </c>
      <c r="O322">
        <v>21.579000000000001</v>
      </c>
      <c r="P322">
        <v>17.141999999999999</v>
      </c>
      <c r="Q322">
        <v>14.324999999999999</v>
      </c>
      <c r="R322">
        <v>11.382</v>
      </c>
      <c r="S322">
        <v>8.9390000000000001</v>
      </c>
      <c r="T322">
        <v>7.3879999999999999</v>
      </c>
      <c r="U322">
        <v>5.8620000000000001</v>
      </c>
      <c r="V322">
        <v>4.766</v>
      </c>
      <c r="W322">
        <v>3.7679999999999998</v>
      </c>
      <c r="X322">
        <v>3.0550000000000002</v>
      </c>
      <c r="Y322">
        <v>2.387</v>
      </c>
      <c r="Z322">
        <v>1.849</v>
      </c>
      <c r="AA322">
        <v>1.413</v>
      </c>
      <c r="AB322">
        <v>1.0589999999999999</v>
      </c>
      <c r="AC322">
        <v>0.77100000000000002</v>
      </c>
      <c r="AD322">
        <v>0.53600000000000003</v>
      </c>
      <c r="AE322">
        <v>0.34499999999999997</v>
      </c>
      <c r="AF322">
        <v>0.19</v>
      </c>
      <c r="AG322">
        <v>6.4000000000000001E-2</v>
      </c>
      <c r="AH322">
        <v>5.5E-2</v>
      </c>
    </row>
    <row r="323" spans="1:34" x14ac:dyDescent="0.35">
      <c r="A323" t="s">
        <v>86</v>
      </c>
      <c r="C323">
        <v>8.1300000000000008</v>
      </c>
      <c r="D323">
        <v>6.391</v>
      </c>
      <c r="E323">
        <v>7.9820000000000002</v>
      </c>
      <c r="F323">
        <v>8.7729999999999997</v>
      </c>
      <c r="G323">
        <v>7.2949999999999999</v>
      </c>
      <c r="H323">
        <v>7.7320000000000002</v>
      </c>
      <c r="I323">
        <v>6.0430000000000001</v>
      </c>
      <c r="J323">
        <v>3.2290000000000001</v>
      </c>
      <c r="K323">
        <v>1.909</v>
      </c>
      <c r="L323">
        <v>1.218</v>
      </c>
      <c r="M323">
        <v>0.80900000000000005</v>
      </c>
      <c r="N323">
        <v>0.84499999999999997</v>
      </c>
      <c r="O323">
        <v>0.44600000000000001</v>
      </c>
      <c r="P323">
        <v>0.29899999999999999</v>
      </c>
      <c r="Q323">
        <v>0.217</v>
      </c>
      <c r="R323">
        <v>0.15</v>
      </c>
      <c r="S323">
        <v>0.105</v>
      </c>
      <c r="T323">
        <v>7.8E-2</v>
      </c>
      <c r="U323">
        <v>5.6000000000000001E-2</v>
      </c>
      <c r="V323">
        <v>4.2000000000000003E-2</v>
      </c>
      <c r="W323">
        <v>0.03</v>
      </c>
      <c r="X323">
        <v>2.1999999999999999E-2</v>
      </c>
      <c r="Y323">
        <v>1.6E-2</v>
      </c>
      <c r="Z323">
        <v>1.2E-2</v>
      </c>
      <c r="AA323">
        <v>8.0000000000000002E-3</v>
      </c>
      <c r="AB323">
        <v>6.0000000000000001E-3</v>
      </c>
      <c r="AC323">
        <v>4.0000000000000001E-3</v>
      </c>
      <c r="AD323">
        <v>3.0000000000000001E-3</v>
      </c>
      <c r="AE323">
        <v>2E-3</v>
      </c>
      <c r="AF323">
        <v>1E-3</v>
      </c>
      <c r="AG323">
        <v>0</v>
      </c>
      <c r="AH323">
        <v>0</v>
      </c>
    </row>
    <row r="324" spans="1:34" x14ac:dyDescent="0.35">
      <c r="A324" t="s">
        <v>85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</row>
    <row r="325" spans="1:34" x14ac:dyDescent="0.35">
      <c r="A325" t="s">
        <v>83</v>
      </c>
      <c r="C325">
        <v>705.55100000000004</v>
      </c>
      <c r="D325">
        <v>678.84100000000001</v>
      </c>
      <c r="E325">
        <v>728.47400000000005</v>
      </c>
      <c r="F325">
        <v>840.048</v>
      </c>
      <c r="G325">
        <v>1001.415</v>
      </c>
      <c r="H325">
        <v>1012.61</v>
      </c>
      <c r="I325">
        <v>1295.577</v>
      </c>
      <c r="J325">
        <v>1224.7239999999999</v>
      </c>
      <c r="K325">
        <v>1174.5160000000001</v>
      </c>
      <c r="L325">
        <v>1134.5920000000001</v>
      </c>
      <c r="M325">
        <v>974.40300000000002</v>
      </c>
      <c r="N325">
        <v>961.86</v>
      </c>
      <c r="O325">
        <v>1027.992</v>
      </c>
      <c r="P325">
        <v>983.52099999999996</v>
      </c>
      <c r="Q325">
        <v>948.56200000000001</v>
      </c>
      <c r="R325">
        <v>935.22799999999995</v>
      </c>
      <c r="S325">
        <v>877.41899999999998</v>
      </c>
      <c r="T325">
        <v>827.28599999999994</v>
      </c>
      <c r="U325">
        <v>967.58900000000006</v>
      </c>
      <c r="V325">
        <v>965.42899999999997</v>
      </c>
      <c r="W325">
        <v>802.16899999999998</v>
      </c>
      <c r="X325">
        <v>741.51</v>
      </c>
      <c r="Y325">
        <v>705.85699999999997</v>
      </c>
      <c r="Z325">
        <v>675.18799999999999</v>
      </c>
      <c r="AA325">
        <v>649.72</v>
      </c>
      <c r="AB325">
        <v>629.88699999999994</v>
      </c>
      <c r="AC325">
        <v>616.78399999999999</v>
      </c>
      <c r="AD325">
        <v>611.76400000000001</v>
      </c>
      <c r="AE325">
        <v>618.89800000000002</v>
      </c>
      <c r="AF325">
        <v>647.07299999999998</v>
      </c>
      <c r="AG325">
        <v>730.36</v>
      </c>
      <c r="AH325">
        <v>586.17999999999995</v>
      </c>
    </row>
    <row r="326" spans="1:34" x14ac:dyDescent="0.35">
      <c r="A326" t="s">
        <v>84</v>
      </c>
      <c r="C326">
        <v>307.07</v>
      </c>
      <c r="D326">
        <v>294.13099999999997</v>
      </c>
      <c r="E326">
        <v>349.90100000000001</v>
      </c>
      <c r="F326">
        <v>413.02499999999998</v>
      </c>
      <c r="G326">
        <v>415.31200000000001</v>
      </c>
      <c r="H326">
        <v>434.80200000000002</v>
      </c>
      <c r="I326">
        <v>509.54500000000002</v>
      </c>
      <c r="J326">
        <v>459.90899999999999</v>
      </c>
      <c r="K326">
        <v>426.78699999999998</v>
      </c>
      <c r="L326">
        <v>412.76600000000002</v>
      </c>
      <c r="M326">
        <v>346.97899999999998</v>
      </c>
      <c r="N326">
        <v>342.35</v>
      </c>
      <c r="O326">
        <v>329.81900000000002</v>
      </c>
      <c r="P326">
        <v>307.91699999999997</v>
      </c>
      <c r="Q326">
        <v>294.12099999999998</v>
      </c>
      <c r="R326">
        <v>318.69200000000001</v>
      </c>
      <c r="S326">
        <v>298.94799999999998</v>
      </c>
      <c r="T326">
        <v>287.54500000000002</v>
      </c>
      <c r="U326">
        <v>329.803</v>
      </c>
      <c r="V326">
        <v>350.36500000000001</v>
      </c>
      <c r="W326">
        <v>266.608</v>
      </c>
      <c r="X326">
        <v>181.95</v>
      </c>
      <c r="Y326">
        <v>166.52199999999999</v>
      </c>
      <c r="Z326">
        <v>152.74100000000001</v>
      </c>
      <c r="AA326">
        <v>140.423</v>
      </c>
      <c r="AB326">
        <v>129.42500000000001</v>
      </c>
      <c r="AC326">
        <v>119.922</v>
      </c>
      <c r="AD326">
        <v>111.342</v>
      </c>
      <c r="AE326">
        <v>104.092</v>
      </c>
      <c r="AF326">
        <v>98.62</v>
      </c>
      <c r="AG326">
        <v>96.933000000000007</v>
      </c>
      <c r="AH326">
        <v>91.429000000000002</v>
      </c>
    </row>
    <row r="327" spans="1:34" x14ac:dyDescent="0.35">
      <c r="A327" t="s">
        <v>78</v>
      </c>
      <c r="C327">
        <v>1778.9469999999999</v>
      </c>
      <c r="D327">
        <v>1754.2919999999999</v>
      </c>
      <c r="E327">
        <v>1774.2149999999999</v>
      </c>
      <c r="F327">
        <v>1775.963</v>
      </c>
      <c r="G327">
        <v>2006.806</v>
      </c>
      <c r="H327">
        <v>1964.867</v>
      </c>
      <c r="I327">
        <v>2003.4870000000001</v>
      </c>
      <c r="J327">
        <v>1986.1289999999999</v>
      </c>
      <c r="K327">
        <v>1957.848</v>
      </c>
      <c r="L327">
        <v>1926.15</v>
      </c>
      <c r="M327">
        <v>1789.9880000000001</v>
      </c>
      <c r="N327">
        <v>1763.0229999999999</v>
      </c>
      <c r="O327">
        <v>1815.3050000000001</v>
      </c>
      <c r="P327">
        <v>1783.3050000000001</v>
      </c>
      <c r="Q327">
        <v>1762.588</v>
      </c>
      <c r="R327">
        <v>1745.663</v>
      </c>
      <c r="S327">
        <v>1714.3589999999999</v>
      </c>
      <c r="T327">
        <v>1665.605</v>
      </c>
      <c r="U327">
        <v>1822.2750000000001</v>
      </c>
      <c r="V327">
        <v>1806.229</v>
      </c>
      <c r="W327">
        <v>1698.828</v>
      </c>
      <c r="X327">
        <v>1642.2750000000001</v>
      </c>
      <c r="Y327">
        <v>1618.011</v>
      </c>
      <c r="Z327">
        <v>1596.6369999999999</v>
      </c>
      <c r="AA327">
        <v>1578.1669999999999</v>
      </c>
      <c r="AB327">
        <v>1562.742</v>
      </c>
      <c r="AC327">
        <v>1550.7560000000001</v>
      </c>
      <c r="AD327">
        <v>1542.8510000000001</v>
      </c>
      <c r="AE327">
        <v>1540.7270000000001</v>
      </c>
      <c r="AF327">
        <v>1547.9829999999999</v>
      </c>
      <c r="AG327">
        <v>1579.3620000000001</v>
      </c>
      <c r="AH327">
        <v>1448.93</v>
      </c>
    </row>
    <row r="328" spans="1:34" x14ac:dyDescent="0.35">
      <c r="A328" t="s">
        <v>79</v>
      </c>
      <c r="C328">
        <v>234.87799999999999</v>
      </c>
      <c r="D328">
        <v>228.852</v>
      </c>
      <c r="E328">
        <v>266.5</v>
      </c>
      <c r="F328">
        <v>290.78800000000001</v>
      </c>
      <c r="G328">
        <v>313.47399999999999</v>
      </c>
      <c r="H328">
        <v>299.47800000000001</v>
      </c>
      <c r="I328">
        <v>311.416</v>
      </c>
      <c r="J328">
        <v>300.77499999999998</v>
      </c>
      <c r="K328">
        <v>295.12599999999998</v>
      </c>
      <c r="L328">
        <v>286.39600000000002</v>
      </c>
      <c r="M328">
        <v>256.96800000000002</v>
      </c>
      <c r="N328">
        <v>251.102</v>
      </c>
      <c r="O328">
        <v>269.31</v>
      </c>
      <c r="P328">
        <v>265.87</v>
      </c>
      <c r="Q328">
        <v>269.69499999999999</v>
      </c>
      <c r="R328">
        <v>281.83999999999997</v>
      </c>
      <c r="S328">
        <v>277.30099999999999</v>
      </c>
      <c r="T328">
        <v>265.94400000000002</v>
      </c>
      <c r="U328">
        <v>331.202</v>
      </c>
      <c r="V328">
        <v>349.49200000000002</v>
      </c>
      <c r="W328">
        <v>286.99099999999999</v>
      </c>
      <c r="X328">
        <v>239.64</v>
      </c>
      <c r="Y328">
        <v>235.32599999999999</v>
      </c>
      <c r="Z328">
        <v>232.33699999999999</v>
      </c>
      <c r="AA328">
        <v>230.881</v>
      </c>
      <c r="AB328">
        <v>231.298</v>
      </c>
      <c r="AC328">
        <v>234.13300000000001</v>
      </c>
      <c r="AD328">
        <v>240.42400000000001</v>
      </c>
      <c r="AE328">
        <v>252.196</v>
      </c>
      <c r="AF328">
        <v>273.96199999999999</v>
      </c>
      <c r="AG328">
        <v>322.995</v>
      </c>
      <c r="AH328">
        <v>234.52600000000001</v>
      </c>
    </row>
    <row r="329" spans="1:34" x14ac:dyDescent="0.35">
      <c r="A329" t="s">
        <v>80</v>
      </c>
      <c r="C329">
        <v>85.159000000000006</v>
      </c>
      <c r="D329">
        <v>85.497</v>
      </c>
      <c r="E329">
        <v>91.177000000000007</v>
      </c>
      <c r="F329">
        <v>108.464</v>
      </c>
      <c r="G329">
        <v>115.43899999999999</v>
      </c>
      <c r="H329">
        <v>142.286</v>
      </c>
      <c r="I329">
        <v>158.30000000000001</v>
      </c>
      <c r="J329">
        <v>151.20400000000001</v>
      </c>
      <c r="K329">
        <v>147.25899999999999</v>
      </c>
      <c r="L329">
        <v>144.26599999999999</v>
      </c>
      <c r="M329">
        <v>132.04400000000001</v>
      </c>
      <c r="N329">
        <v>146.98500000000001</v>
      </c>
      <c r="O329">
        <v>157.41499999999999</v>
      </c>
      <c r="P329">
        <v>152.56800000000001</v>
      </c>
      <c r="Q329">
        <v>153.78700000000001</v>
      </c>
      <c r="R329">
        <v>163.02699999999999</v>
      </c>
      <c r="S329">
        <v>157.947</v>
      </c>
      <c r="T329">
        <v>152.66300000000001</v>
      </c>
      <c r="U329">
        <v>190.852</v>
      </c>
      <c r="V329">
        <v>197.09899999999999</v>
      </c>
      <c r="W329">
        <v>170.37200000000001</v>
      </c>
      <c r="X329">
        <v>170.696</v>
      </c>
      <c r="Y329">
        <v>164.53399999999999</v>
      </c>
      <c r="Z329">
        <v>159.25200000000001</v>
      </c>
      <c r="AA329">
        <v>154.87</v>
      </c>
      <c r="AB329">
        <v>151.506</v>
      </c>
      <c r="AC329">
        <v>149.34800000000001</v>
      </c>
      <c r="AD329">
        <v>148.80099999999999</v>
      </c>
      <c r="AE329">
        <v>150.649</v>
      </c>
      <c r="AF329">
        <v>156.65299999999999</v>
      </c>
      <c r="AG329">
        <v>173.59299999999999</v>
      </c>
      <c r="AH329">
        <v>135.30699999999999</v>
      </c>
    </row>
    <row r="330" spans="1:34" x14ac:dyDescent="0.35">
      <c r="A330" t="s">
        <v>81</v>
      </c>
      <c r="C330">
        <v>33.238</v>
      </c>
      <c r="D330">
        <v>32.927999999999997</v>
      </c>
      <c r="E330">
        <v>38.741999999999997</v>
      </c>
      <c r="F330">
        <v>53.481000000000002</v>
      </c>
      <c r="G330">
        <v>55.155000000000001</v>
      </c>
      <c r="H330">
        <v>78.653000000000006</v>
      </c>
      <c r="I330">
        <v>94.290999999999997</v>
      </c>
      <c r="J330">
        <v>86.703999999999994</v>
      </c>
      <c r="K330">
        <v>81.308999999999997</v>
      </c>
      <c r="L330">
        <v>91.98</v>
      </c>
      <c r="M330">
        <v>82.293999999999997</v>
      </c>
      <c r="N330">
        <v>89.674999999999997</v>
      </c>
      <c r="O330">
        <v>87.212999999999994</v>
      </c>
      <c r="P330">
        <v>81.701999999999998</v>
      </c>
      <c r="Q330">
        <v>78.945999999999998</v>
      </c>
      <c r="R330">
        <v>95.715000000000003</v>
      </c>
      <c r="S330">
        <v>89.475999999999999</v>
      </c>
      <c r="T330">
        <v>84.361000000000004</v>
      </c>
      <c r="U330">
        <v>94.287000000000006</v>
      </c>
      <c r="V330">
        <v>93.637</v>
      </c>
      <c r="W330">
        <v>81.897999999999996</v>
      </c>
      <c r="X330">
        <v>96.061000000000007</v>
      </c>
      <c r="Y330">
        <v>89.644000000000005</v>
      </c>
      <c r="Z330">
        <v>83.85</v>
      </c>
      <c r="AA330">
        <v>78.757000000000005</v>
      </c>
      <c r="AB330">
        <v>74.349000000000004</v>
      </c>
      <c r="AC330">
        <v>70.635000000000005</v>
      </c>
      <c r="AD330">
        <v>67.701999999999998</v>
      </c>
      <c r="AE330">
        <v>65.751999999999995</v>
      </c>
      <c r="AF330">
        <v>65.289000000000001</v>
      </c>
      <c r="AG330">
        <v>68.343999999999994</v>
      </c>
      <c r="AH330">
        <v>57.44</v>
      </c>
    </row>
    <row r="331" spans="1:34" x14ac:dyDescent="0.35">
      <c r="A331" t="s">
        <v>82</v>
      </c>
      <c r="C331">
        <v>4.7430000000000003</v>
      </c>
      <c r="D331">
        <v>4.718</v>
      </c>
      <c r="E331">
        <v>5.585</v>
      </c>
      <c r="F331">
        <v>5.2460000000000004</v>
      </c>
      <c r="G331">
        <v>6.88</v>
      </c>
      <c r="H331">
        <v>10.577999999999999</v>
      </c>
      <c r="I331">
        <v>10.558</v>
      </c>
      <c r="J331">
        <v>9.5370000000000008</v>
      </c>
      <c r="K331">
        <v>8.7870000000000008</v>
      </c>
      <c r="L331">
        <v>8.0890000000000004</v>
      </c>
      <c r="M331">
        <v>6.9269999999999996</v>
      </c>
      <c r="N331">
        <v>8.1199999999999992</v>
      </c>
      <c r="O331">
        <v>7.5919999999999996</v>
      </c>
      <c r="P331">
        <v>7.367</v>
      </c>
      <c r="Q331">
        <v>7.3470000000000004</v>
      </c>
      <c r="R331">
        <v>7.1319999999999997</v>
      </c>
      <c r="S331">
        <v>7.016</v>
      </c>
      <c r="T331">
        <v>7.01</v>
      </c>
      <c r="U331">
        <v>6.9489999999999998</v>
      </c>
      <c r="V331">
        <v>7.0750000000000002</v>
      </c>
      <c r="W331">
        <v>6.585</v>
      </c>
      <c r="X331">
        <v>6.2009999999999996</v>
      </c>
      <c r="Y331">
        <v>6.0140000000000002</v>
      </c>
      <c r="Z331">
        <v>5.843</v>
      </c>
      <c r="AA331">
        <v>5.6920000000000002</v>
      </c>
      <c r="AB331">
        <v>5.5609999999999999</v>
      </c>
      <c r="AC331">
        <v>5.4470000000000001</v>
      </c>
      <c r="AD331">
        <v>5.3620000000000001</v>
      </c>
      <c r="AE331">
        <v>5.3120000000000003</v>
      </c>
      <c r="AF331">
        <v>5.319</v>
      </c>
      <c r="AG331">
        <v>5.4740000000000002</v>
      </c>
      <c r="AH331">
        <v>5.0119999999999996</v>
      </c>
    </row>
    <row r="332" spans="1:34" x14ac:dyDescent="0.35">
      <c r="A332" t="s">
        <v>181</v>
      </c>
      <c r="C332">
        <v>5.984</v>
      </c>
      <c r="D332">
        <v>5.9340000000000002</v>
      </c>
      <c r="E332">
        <v>6.3609999999999998</v>
      </c>
      <c r="F332">
        <v>6.1390000000000002</v>
      </c>
      <c r="G332">
        <v>7.7169999999999996</v>
      </c>
      <c r="H332">
        <v>7.194</v>
      </c>
      <c r="I332">
        <v>7.4960000000000004</v>
      </c>
      <c r="J332">
        <v>7.069</v>
      </c>
      <c r="K332">
        <v>6.7270000000000003</v>
      </c>
      <c r="L332">
        <v>6.4139999999999997</v>
      </c>
      <c r="M332">
        <v>5.72</v>
      </c>
      <c r="N332">
        <v>5.5720000000000001</v>
      </c>
      <c r="O332">
        <v>5.4619999999999997</v>
      </c>
      <c r="P332">
        <v>5.3570000000000002</v>
      </c>
      <c r="Q332">
        <v>5.2190000000000003</v>
      </c>
      <c r="R332">
        <v>5.1210000000000004</v>
      </c>
      <c r="S332">
        <v>4.99</v>
      </c>
      <c r="T332">
        <v>4.931</v>
      </c>
      <c r="U332">
        <v>4.944</v>
      </c>
      <c r="V332">
        <v>4.8529999999999998</v>
      </c>
      <c r="W332">
        <v>4.835</v>
      </c>
      <c r="X332">
        <v>4.7469999999999999</v>
      </c>
      <c r="Y332">
        <v>4.7309999999999999</v>
      </c>
      <c r="Z332">
        <v>4.7169999999999996</v>
      </c>
      <c r="AA332">
        <v>4.7039999999999997</v>
      </c>
      <c r="AB332">
        <v>4.6909999999999998</v>
      </c>
      <c r="AC332">
        <v>4.6459999999999999</v>
      </c>
      <c r="AD332">
        <v>4.6349999999999998</v>
      </c>
      <c r="AE332">
        <v>4.6260000000000003</v>
      </c>
      <c r="AF332">
        <v>4.6180000000000003</v>
      </c>
      <c r="AG332">
        <v>4.6100000000000003</v>
      </c>
      <c r="AH332">
        <v>4.6020000000000003</v>
      </c>
    </row>
    <row r="333" spans="1:34" x14ac:dyDescent="0.35">
      <c r="A333" t="s">
        <v>178</v>
      </c>
      <c r="C333">
        <v>3.665</v>
      </c>
      <c r="D333">
        <v>3.5990000000000002</v>
      </c>
      <c r="E333">
        <v>4.008</v>
      </c>
      <c r="F333">
        <v>4.5999999999999996</v>
      </c>
      <c r="G333">
        <v>4.7469999999999999</v>
      </c>
      <c r="H333">
        <v>5.0839999999999996</v>
      </c>
      <c r="I333">
        <v>5.8090000000000002</v>
      </c>
      <c r="J333">
        <v>5.5839999999999996</v>
      </c>
      <c r="K333">
        <v>5.4589999999999996</v>
      </c>
      <c r="L333">
        <v>5.58</v>
      </c>
      <c r="M333">
        <v>5.0469999999999997</v>
      </c>
      <c r="N333">
        <v>5.2089999999999996</v>
      </c>
      <c r="O333">
        <v>5.375</v>
      </c>
      <c r="P333">
        <v>5.2469999999999999</v>
      </c>
      <c r="Q333">
        <v>5.306</v>
      </c>
      <c r="R333">
        <v>5.8330000000000002</v>
      </c>
      <c r="S333">
        <v>5.6269999999999998</v>
      </c>
      <c r="T333">
        <v>5.3780000000000001</v>
      </c>
      <c r="U333">
        <v>6.5250000000000004</v>
      </c>
      <c r="V333">
        <v>6.8440000000000003</v>
      </c>
      <c r="W333">
        <v>5.6390000000000002</v>
      </c>
      <c r="X333">
        <v>5.3849999999999998</v>
      </c>
      <c r="Y333">
        <v>5.1959999999999997</v>
      </c>
      <c r="Z333">
        <v>5.0430000000000001</v>
      </c>
      <c r="AA333">
        <v>4.9290000000000003</v>
      </c>
      <c r="AB333">
        <v>4.8579999999999997</v>
      </c>
      <c r="AC333">
        <v>4.84</v>
      </c>
      <c r="AD333">
        <v>4.8929999999999998</v>
      </c>
      <c r="AE333">
        <v>5.0540000000000003</v>
      </c>
      <c r="AF333">
        <v>5.4080000000000004</v>
      </c>
      <c r="AG333">
        <v>6.2839999999999998</v>
      </c>
      <c r="AH333">
        <v>4.7530000000000001</v>
      </c>
    </row>
    <row r="334" spans="1:34" x14ac:dyDescent="0.35">
      <c r="A334" t="s">
        <v>188</v>
      </c>
      <c r="C334">
        <v>4.6120000000000001</v>
      </c>
      <c r="D334">
        <v>4.6779999999999999</v>
      </c>
      <c r="E334">
        <v>4.6890000000000001</v>
      </c>
      <c r="F334">
        <v>5.0430000000000001</v>
      </c>
      <c r="G334">
        <v>5.1619999999999999</v>
      </c>
      <c r="H334">
        <v>5.1520000000000001</v>
      </c>
      <c r="I334">
        <v>5.2510000000000003</v>
      </c>
      <c r="J334">
        <v>5.0510000000000002</v>
      </c>
      <c r="K334">
        <v>4.97</v>
      </c>
      <c r="L334">
        <v>5.0890000000000004</v>
      </c>
      <c r="M334">
        <v>4.9669999999999996</v>
      </c>
      <c r="N334">
        <v>5.101</v>
      </c>
      <c r="O334">
        <v>4.8579999999999997</v>
      </c>
      <c r="P334">
        <v>4.915</v>
      </c>
      <c r="Q334">
        <v>5.0140000000000002</v>
      </c>
      <c r="R334">
        <v>5.367</v>
      </c>
      <c r="S334">
        <v>5.383</v>
      </c>
      <c r="T334">
        <v>5.49</v>
      </c>
      <c r="U334">
        <v>5.1849999999999996</v>
      </c>
      <c r="V334">
        <v>5.367</v>
      </c>
      <c r="W334">
        <v>5.31</v>
      </c>
      <c r="X334">
        <v>5.5549999999999997</v>
      </c>
      <c r="Y334">
        <v>5.5720000000000001</v>
      </c>
      <c r="Z334">
        <v>5.5960000000000001</v>
      </c>
      <c r="AA334">
        <v>5.6260000000000003</v>
      </c>
      <c r="AB334">
        <v>5.6639999999999997</v>
      </c>
      <c r="AC334">
        <v>5.7119999999999997</v>
      </c>
      <c r="AD334">
        <v>5.7759999999999998</v>
      </c>
      <c r="AE334">
        <v>5.8620000000000001</v>
      </c>
      <c r="AF334">
        <v>5.9870000000000001</v>
      </c>
      <c r="AG334">
        <v>6.2</v>
      </c>
      <c r="AH334">
        <v>6.4619999999999997</v>
      </c>
    </row>
    <row r="335" spans="1:34" x14ac:dyDescent="0.35">
      <c r="A335" t="s">
        <v>405</v>
      </c>
      <c r="C335">
        <v>4085.364</v>
      </c>
      <c r="D335">
        <v>4167.2510000000002</v>
      </c>
      <c r="E335">
        <v>3066.3440000000001</v>
      </c>
      <c r="F335">
        <v>3147.6860000000001</v>
      </c>
      <c r="G335">
        <v>3178.4589999999998</v>
      </c>
      <c r="H335">
        <v>2918.9470000000001</v>
      </c>
      <c r="I335">
        <v>2881.9789999999998</v>
      </c>
      <c r="J335">
        <v>2832.9090000000001</v>
      </c>
      <c r="K335">
        <v>2799.8560000000002</v>
      </c>
      <c r="L335">
        <v>2812.3809999999999</v>
      </c>
      <c r="M335">
        <v>2831.424</v>
      </c>
      <c r="N335">
        <v>2837.57</v>
      </c>
      <c r="O335">
        <v>2842.96</v>
      </c>
      <c r="P335">
        <v>2851.8110000000001</v>
      </c>
      <c r="Q335">
        <v>2860.58</v>
      </c>
      <c r="R335">
        <v>2885.6289999999999</v>
      </c>
      <c r="S335">
        <v>2892.3870000000002</v>
      </c>
      <c r="T335">
        <v>2899.1350000000002</v>
      </c>
      <c r="U335">
        <v>2905.7469999999998</v>
      </c>
      <c r="V335">
        <v>2913.0830000000001</v>
      </c>
      <c r="W335">
        <v>2920.413</v>
      </c>
      <c r="X335">
        <v>2962.6089999999999</v>
      </c>
      <c r="Y335">
        <v>2966.2159999999999</v>
      </c>
      <c r="Z335">
        <v>2970.4070000000002</v>
      </c>
      <c r="AA335">
        <v>2975.2620000000002</v>
      </c>
      <c r="AB335">
        <v>2980.8519999999999</v>
      </c>
      <c r="AC335">
        <v>2987.4360000000001</v>
      </c>
      <c r="AD335">
        <v>2994.6289999999999</v>
      </c>
      <c r="AE335">
        <v>3002.6869999999999</v>
      </c>
      <c r="AF335">
        <v>3011.625</v>
      </c>
      <c r="AG335">
        <v>3021.4450000000002</v>
      </c>
      <c r="AH335">
        <v>3028.1640000000002</v>
      </c>
    </row>
    <row r="336" spans="1:34" x14ac:dyDescent="0.35">
      <c r="A336" t="s">
        <v>406</v>
      </c>
      <c r="C336">
        <v>4772.3620000000001</v>
      </c>
      <c r="D336">
        <v>4876.3819999999996</v>
      </c>
      <c r="E336">
        <v>4646.7039999999997</v>
      </c>
      <c r="F336">
        <v>4811.2830000000004</v>
      </c>
      <c r="G336">
        <v>4878.9269999999997</v>
      </c>
      <c r="H336">
        <v>4999.2309999999998</v>
      </c>
      <c r="I336">
        <v>5092.4669999999996</v>
      </c>
      <c r="J336">
        <v>5034.2280000000001</v>
      </c>
      <c r="K336">
        <v>4986.268</v>
      </c>
      <c r="L336">
        <v>5081.9520000000002</v>
      </c>
      <c r="M336">
        <v>5045.9359999999997</v>
      </c>
      <c r="N336">
        <v>5000.1019999999999</v>
      </c>
      <c r="O336">
        <v>4945.8140000000003</v>
      </c>
      <c r="P336">
        <v>4930.6729999999998</v>
      </c>
      <c r="Q336">
        <v>4923.3819999999996</v>
      </c>
      <c r="R336">
        <v>5117.28</v>
      </c>
      <c r="S336">
        <v>5082.5690000000004</v>
      </c>
      <c r="T336">
        <v>5067.2039999999997</v>
      </c>
      <c r="U336">
        <v>5054.6880000000001</v>
      </c>
      <c r="V336">
        <v>5037.5150000000003</v>
      </c>
      <c r="W336">
        <v>5030.6170000000002</v>
      </c>
      <c r="X336">
        <v>5364.3379999999997</v>
      </c>
      <c r="Y336">
        <v>5338.25</v>
      </c>
      <c r="Z336">
        <v>5319.6149999999998</v>
      </c>
      <c r="AA336">
        <v>5301.9030000000002</v>
      </c>
      <c r="AB336">
        <v>5285.2349999999997</v>
      </c>
      <c r="AC336">
        <v>5269.8320000000003</v>
      </c>
      <c r="AD336">
        <v>5255.4679999999998</v>
      </c>
      <c r="AE336">
        <v>5242.4709999999995</v>
      </c>
      <c r="AF336">
        <v>5230.9219999999996</v>
      </c>
      <c r="AG336">
        <v>5220.8919999999998</v>
      </c>
      <c r="AH336">
        <v>5207.4250000000002</v>
      </c>
    </row>
    <row r="337" spans="1:34" x14ac:dyDescent="0.35">
      <c r="A337" t="s">
        <v>407</v>
      </c>
      <c r="C337">
        <v>4974.8959999999997</v>
      </c>
      <c r="D337">
        <v>5070.9769999999999</v>
      </c>
      <c r="E337">
        <v>5660.8919999999998</v>
      </c>
      <c r="F337">
        <v>5970.442</v>
      </c>
      <c r="G337">
        <v>6117.9920000000002</v>
      </c>
      <c r="H337">
        <v>6272.5529999999999</v>
      </c>
      <c r="I337">
        <v>6502.8109999999997</v>
      </c>
      <c r="J337">
        <v>6365.5720000000001</v>
      </c>
      <c r="K337">
        <v>6264.9430000000002</v>
      </c>
      <c r="L337">
        <v>6628.2759999999998</v>
      </c>
      <c r="M337">
        <v>6548.2460000000001</v>
      </c>
      <c r="N337">
        <v>6710.8879999999999</v>
      </c>
      <c r="O337">
        <v>6486.4859999999999</v>
      </c>
      <c r="P337">
        <v>6403.3190000000004</v>
      </c>
      <c r="Q337">
        <v>6374.33</v>
      </c>
      <c r="R337">
        <v>6847.14</v>
      </c>
      <c r="S337">
        <v>6760.5510000000004</v>
      </c>
      <c r="T337">
        <v>6687.5720000000001</v>
      </c>
      <c r="U337">
        <v>6623.9610000000002</v>
      </c>
      <c r="V337">
        <v>6576.07</v>
      </c>
      <c r="W337">
        <v>6533.808</v>
      </c>
      <c r="X337">
        <v>7397.06</v>
      </c>
      <c r="Y337">
        <v>7347.6149999999998</v>
      </c>
      <c r="Z337">
        <v>7301.2960000000003</v>
      </c>
      <c r="AA337">
        <v>7258.0780000000004</v>
      </c>
      <c r="AB337">
        <v>7217.9979999999996</v>
      </c>
      <c r="AC337">
        <v>7181.152</v>
      </c>
      <c r="AD337">
        <v>7147.3010000000004</v>
      </c>
      <c r="AE337">
        <v>7116.8029999999999</v>
      </c>
      <c r="AF337">
        <v>7089.701</v>
      </c>
      <c r="AG337">
        <v>7066.03</v>
      </c>
      <c r="AH337">
        <v>7041.8959999999997</v>
      </c>
    </row>
    <row r="338" spans="1:34" x14ac:dyDescent="0.35">
      <c r="A338" t="s">
        <v>408</v>
      </c>
      <c r="C338">
        <v>5384.8680000000004</v>
      </c>
      <c r="D338">
        <v>5438.8729999999996</v>
      </c>
      <c r="E338">
        <v>5879.2539999999999</v>
      </c>
      <c r="F338">
        <v>6242.3370000000004</v>
      </c>
      <c r="G338">
        <v>6422.9059999999999</v>
      </c>
      <c r="H338">
        <v>6825.7860000000001</v>
      </c>
      <c r="I338">
        <v>7041.7250000000004</v>
      </c>
      <c r="J338">
        <v>6827.0749999999998</v>
      </c>
      <c r="K338">
        <v>6675.7719999999999</v>
      </c>
      <c r="L338">
        <v>7027.8429999999998</v>
      </c>
      <c r="M338">
        <v>6916.4489999999996</v>
      </c>
      <c r="N338">
        <v>7183.3810000000003</v>
      </c>
      <c r="O338">
        <v>6841.1559999999999</v>
      </c>
      <c r="P338">
        <v>6721.1170000000002</v>
      </c>
      <c r="Q338">
        <v>6677.2780000000002</v>
      </c>
      <c r="R338">
        <v>7205.98</v>
      </c>
      <c r="S338">
        <v>7091.3370000000004</v>
      </c>
      <c r="T338">
        <v>7000.6679999999997</v>
      </c>
      <c r="U338">
        <v>6917.1369999999997</v>
      </c>
      <c r="V338">
        <v>6829.674</v>
      </c>
      <c r="W338">
        <v>6773.5479999999998</v>
      </c>
      <c r="X338">
        <v>7969.9579999999996</v>
      </c>
      <c r="Y338">
        <v>7901.1809999999996</v>
      </c>
      <c r="Z338">
        <v>7836.0389999999998</v>
      </c>
      <c r="AA338">
        <v>7774.5780000000004</v>
      </c>
      <c r="AB338">
        <v>7716.8990000000003</v>
      </c>
      <c r="AC338">
        <v>7663.1540000000005</v>
      </c>
      <c r="AD338">
        <v>7613.07</v>
      </c>
      <c r="AE338">
        <v>7567.1059999999998</v>
      </c>
      <c r="AF338">
        <v>7525.32</v>
      </c>
      <c r="AG338">
        <v>7487.7569999999996</v>
      </c>
      <c r="AH338">
        <v>7450.0770000000002</v>
      </c>
    </row>
    <row r="339" spans="1:34" x14ac:dyDescent="0.35">
      <c r="A339" t="s">
        <v>409</v>
      </c>
      <c r="C339">
        <v>4897.5050000000001</v>
      </c>
      <c r="D339">
        <v>4968.7640000000001</v>
      </c>
      <c r="E339">
        <v>5164.08</v>
      </c>
      <c r="F339">
        <v>5421.9889999999996</v>
      </c>
      <c r="G339">
        <v>5627.6270000000004</v>
      </c>
      <c r="H339">
        <v>5871.9</v>
      </c>
      <c r="I339">
        <v>6232.1490000000003</v>
      </c>
      <c r="J339">
        <v>6167.7719999999999</v>
      </c>
      <c r="K339">
        <v>6128.8739999999998</v>
      </c>
      <c r="L339">
        <v>6682.7740000000003</v>
      </c>
      <c r="M339">
        <v>6622.3419999999996</v>
      </c>
      <c r="N339">
        <v>6721.3710000000001</v>
      </c>
      <c r="O339">
        <v>6523.9840000000004</v>
      </c>
      <c r="P339">
        <v>6457.0349999999999</v>
      </c>
      <c r="Q339">
        <v>6419.6750000000002</v>
      </c>
      <c r="R339">
        <v>7251.1170000000002</v>
      </c>
      <c r="S339">
        <v>7125.2969999999996</v>
      </c>
      <c r="T339">
        <v>7021.2659999999996</v>
      </c>
      <c r="U339">
        <v>6911.1589999999997</v>
      </c>
      <c r="V339">
        <v>6823.5919999999996</v>
      </c>
      <c r="W339">
        <v>6730.8379999999997</v>
      </c>
      <c r="X339">
        <v>8423.4850000000006</v>
      </c>
      <c r="Y339">
        <v>8326.1740000000009</v>
      </c>
      <c r="Z339">
        <v>8232.5349999999999</v>
      </c>
      <c r="AA339">
        <v>8142.9350000000004</v>
      </c>
      <c r="AB339">
        <v>8057.7240000000002</v>
      </c>
      <c r="AC339">
        <v>7977.2049999999999</v>
      </c>
      <c r="AD339">
        <v>7901.4639999999999</v>
      </c>
      <c r="AE339">
        <v>7830.9250000000002</v>
      </c>
      <c r="AF339">
        <v>7765.7430000000004</v>
      </c>
      <c r="AG339">
        <v>7705.9989999999998</v>
      </c>
      <c r="AH339">
        <v>7651.3149999999996</v>
      </c>
    </row>
    <row r="340" spans="1:34" x14ac:dyDescent="0.35">
      <c r="A340" t="s">
        <v>410</v>
      </c>
      <c r="C340">
        <v>2493.1860000000001</v>
      </c>
      <c r="D340">
        <v>2524.3000000000002</v>
      </c>
      <c r="E340">
        <v>2059.8530000000001</v>
      </c>
      <c r="F340">
        <v>2477.3240000000001</v>
      </c>
      <c r="G340">
        <v>2452.895</v>
      </c>
      <c r="H340">
        <v>2171.4140000000002</v>
      </c>
      <c r="I340">
        <v>2402.337</v>
      </c>
      <c r="J340">
        <v>2391.634</v>
      </c>
      <c r="K340">
        <v>2379.6619999999998</v>
      </c>
      <c r="L340">
        <v>2367.797</v>
      </c>
      <c r="M340">
        <v>2360.5169999999998</v>
      </c>
      <c r="N340">
        <v>2312.4259999999999</v>
      </c>
      <c r="O340">
        <v>2204.0540000000001</v>
      </c>
      <c r="P340">
        <v>2204.08</v>
      </c>
      <c r="Q340">
        <v>2204.395</v>
      </c>
      <c r="R340">
        <v>2204.86</v>
      </c>
      <c r="S340">
        <v>2205.6329999999998</v>
      </c>
      <c r="T340">
        <v>2206.614</v>
      </c>
      <c r="U340">
        <v>2260.3380000000002</v>
      </c>
      <c r="V340">
        <v>2304.7289999999998</v>
      </c>
      <c r="W340">
        <v>2345.547</v>
      </c>
      <c r="X340">
        <v>2347.962</v>
      </c>
      <c r="Y340">
        <v>2381.16</v>
      </c>
      <c r="Z340">
        <v>2411.6570000000002</v>
      </c>
      <c r="AA340">
        <v>2439.614</v>
      </c>
      <c r="AB340">
        <v>2465.1680000000001</v>
      </c>
      <c r="AC340">
        <v>2488.5050000000001</v>
      </c>
      <c r="AD340">
        <v>2509.56</v>
      </c>
      <c r="AE340">
        <v>2528.5030000000002</v>
      </c>
      <c r="AF340">
        <v>2545.4</v>
      </c>
      <c r="AG340">
        <v>2560.31</v>
      </c>
      <c r="AH340">
        <v>2567.7719999999999</v>
      </c>
    </row>
    <row r="341" spans="1:34" x14ac:dyDescent="0.35">
      <c r="A341" t="s">
        <v>411</v>
      </c>
      <c r="C341">
        <v>3000.7240000000002</v>
      </c>
      <c r="D341">
        <v>3039.21</v>
      </c>
      <c r="E341">
        <v>3018.585</v>
      </c>
      <c r="F341">
        <v>3742.422</v>
      </c>
      <c r="G341">
        <v>3698.5709999999999</v>
      </c>
      <c r="H341">
        <v>3524.4029999999998</v>
      </c>
      <c r="I341">
        <v>3816.13</v>
      </c>
      <c r="J341">
        <v>3761.1840000000002</v>
      </c>
      <c r="K341">
        <v>3707.2629999999999</v>
      </c>
      <c r="L341">
        <v>3655.8040000000001</v>
      </c>
      <c r="M341">
        <v>3611.0340000000001</v>
      </c>
      <c r="N341">
        <v>3530.6970000000001</v>
      </c>
      <c r="O341">
        <v>3284.8629999999998</v>
      </c>
      <c r="P341">
        <v>3266.8960000000002</v>
      </c>
      <c r="Q341">
        <v>3252.6289999999999</v>
      </c>
      <c r="R341">
        <v>3240.5320000000002</v>
      </c>
      <c r="S341">
        <v>3229.018</v>
      </c>
      <c r="T341">
        <v>3221.4549999999999</v>
      </c>
      <c r="U341">
        <v>3071.3319999999999</v>
      </c>
      <c r="V341">
        <v>3123.6819999999998</v>
      </c>
      <c r="W341">
        <v>3172.3649999999998</v>
      </c>
      <c r="X341">
        <v>3187.25</v>
      </c>
      <c r="Y341">
        <v>3227.88</v>
      </c>
      <c r="Z341">
        <v>3265.587</v>
      </c>
      <c r="AA341">
        <v>3300.5610000000001</v>
      </c>
      <c r="AB341">
        <v>3333.0120000000002</v>
      </c>
      <c r="AC341">
        <v>3363.1219999999998</v>
      </c>
      <c r="AD341">
        <v>3390.973</v>
      </c>
      <c r="AE341">
        <v>3416.7719999999999</v>
      </c>
      <c r="AF341">
        <v>3440.627</v>
      </c>
      <c r="AG341">
        <v>3462.6219999999998</v>
      </c>
      <c r="AH341">
        <v>3477.404</v>
      </c>
    </row>
    <row r="342" spans="1:34" x14ac:dyDescent="0.35">
      <c r="A342" t="s">
        <v>412</v>
      </c>
      <c r="C342">
        <v>3131.3449999999998</v>
      </c>
      <c r="D342">
        <v>3165.6640000000002</v>
      </c>
      <c r="E342">
        <v>3478.9009999999998</v>
      </c>
      <c r="F342">
        <v>4668.6499999999996</v>
      </c>
      <c r="G342">
        <v>4597.3419999999996</v>
      </c>
      <c r="H342">
        <v>4442.4780000000001</v>
      </c>
      <c r="I342">
        <v>5095.5649999999996</v>
      </c>
      <c r="J342">
        <v>4988.5219999999999</v>
      </c>
      <c r="K342">
        <v>4885.5929999999998</v>
      </c>
      <c r="L342">
        <v>4785.1980000000003</v>
      </c>
      <c r="M342">
        <v>4691.3819999999996</v>
      </c>
      <c r="N342">
        <v>4625.0039999999999</v>
      </c>
      <c r="O342">
        <v>4249.2839999999997</v>
      </c>
      <c r="P342">
        <v>4200.5550000000003</v>
      </c>
      <c r="Q342">
        <v>4152.76</v>
      </c>
      <c r="R342">
        <v>4108.0389999999998</v>
      </c>
      <c r="S342">
        <v>4066.163</v>
      </c>
      <c r="T342">
        <v>4027.8180000000002</v>
      </c>
      <c r="U342">
        <v>3698.2240000000002</v>
      </c>
      <c r="V342">
        <v>3767.1529999999998</v>
      </c>
      <c r="W342">
        <v>3831.7260000000001</v>
      </c>
      <c r="X342">
        <v>3866.7260000000001</v>
      </c>
      <c r="Y342">
        <v>3921.79</v>
      </c>
      <c r="Z342">
        <v>3973.502</v>
      </c>
      <c r="AA342">
        <v>4022.0509999999999</v>
      </c>
      <c r="AB342">
        <v>4067.6190000000001</v>
      </c>
      <c r="AC342">
        <v>4110.3469999999998</v>
      </c>
      <c r="AD342">
        <v>4150.3090000000002</v>
      </c>
      <c r="AE342">
        <v>4187.7299999999996</v>
      </c>
      <c r="AF342">
        <v>4222.7070000000003</v>
      </c>
      <c r="AG342">
        <v>4255.308</v>
      </c>
      <c r="AH342">
        <v>4280.4120000000003</v>
      </c>
    </row>
    <row r="343" spans="1:34" x14ac:dyDescent="0.35">
      <c r="A343" t="s">
        <v>413</v>
      </c>
      <c r="C343">
        <v>3273.0619999999999</v>
      </c>
      <c r="D343">
        <v>3296.9670000000001</v>
      </c>
      <c r="E343">
        <v>3544.79</v>
      </c>
      <c r="F343">
        <v>4847.2709999999997</v>
      </c>
      <c r="G343">
        <v>4771.1459999999997</v>
      </c>
      <c r="H343">
        <v>4668.7259999999997</v>
      </c>
      <c r="I343">
        <v>5438.3710000000001</v>
      </c>
      <c r="J343">
        <v>5300.848</v>
      </c>
      <c r="K343">
        <v>5172.1689999999999</v>
      </c>
      <c r="L343">
        <v>5048.8419999999996</v>
      </c>
      <c r="M343">
        <v>4933.6679999999997</v>
      </c>
      <c r="N343">
        <v>4874.4160000000002</v>
      </c>
      <c r="O343">
        <v>4404.7879999999996</v>
      </c>
      <c r="P343">
        <v>4346.3509999999997</v>
      </c>
      <c r="Q343">
        <v>4292.9989999999998</v>
      </c>
      <c r="R343">
        <v>4239.3630000000003</v>
      </c>
      <c r="S343">
        <v>4189.174</v>
      </c>
      <c r="T343">
        <v>4144.8280000000004</v>
      </c>
      <c r="U343">
        <v>3806.4929999999999</v>
      </c>
      <c r="V343">
        <v>3877.393</v>
      </c>
      <c r="W343">
        <v>3949.3470000000002</v>
      </c>
      <c r="X343">
        <v>3998.826</v>
      </c>
      <c r="Y343">
        <v>4062.3339999999998</v>
      </c>
      <c r="Z343">
        <v>4122.0940000000001</v>
      </c>
      <c r="AA343">
        <v>4178.2470000000003</v>
      </c>
      <c r="AB343">
        <v>4230.9380000000001</v>
      </c>
      <c r="AC343">
        <v>4280.2740000000003</v>
      </c>
      <c r="AD343">
        <v>4326.2849999999999</v>
      </c>
      <c r="AE343">
        <v>4369.183</v>
      </c>
      <c r="AF343">
        <v>4409.04</v>
      </c>
      <c r="AG343">
        <v>4445.9059999999999</v>
      </c>
      <c r="AH343">
        <v>4473.915</v>
      </c>
    </row>
    <row r="344" spans="1:34" x14ac:dyDescent="0.35">
      <c r="A344" t="s">
        <v>414</v>
      </c>
      <c r="C344">
        <v>2940.5549999999998</v>
      </c>
      <c r="D344">
        <v>2965.04</v>
      </c>
      <c r="E344">
        <v>3113.5839999999998</v>
      </c>
      <c r="F344">
        <v>4591.4889999999996</v>
      </c>
      <c r="G344">
        <v>4497.0230000000001</v>
      </c>
      <c r="H344">
        <v>4347.4260000000004</v>
      </c>
      <c r="I344">
        <v>5304.5249999999996</v>
      </c>
      <c r="J344">
        <v>5187.3310000000001</v>
      </c>
      <c r="K344">
        <v>5072.92</v>
      </c>
      <c r="L344">
        <v>4959.2049999999999</v>
      </c>
      <c r="M344">
        <v>4850.7060000000001</v>
      </c>
      <c r="N344">
        <v>4771.34</v>
      </c>
      <c r="O344">
        <v>4296.7790000000005</v>
      </c>
      <c r="P344">
        <v>4254.1049999999996</v>
      </c>
      <c r="Q344">
        <v>4213.6490000000003</v>
      </c>
      <c r="R344">
        <v>4170.38</v>
      </c>
      <c r="S344">
        <v>4127.1189999999997</v>
      </c>
      <c r="T344">
        <v>4086.9949999999999</v>
      </c>
      <c r="U344">
        <v>3750.6350000000002</v>
      </c>
      <c r="V344">
        <v>3845.9549999999999</v>
      </c>
      <c r="W344">
        <v>3934.047</v>
      </c>
      <c r="X344">
        <v>4018.7510000000002</v>
      </c>
      <c r="Y344">
        <v>4096.8320000000003</v>
      </c>
      <c r="Z344">
        <v>4170.2870000000003</v>
      </c>
      <c r="AA344">
        <v>4239.2910000000002</v>
      </c>
      <c r="AB344">
        <v>4304.0119999999997</v>
      </c>
      <c r="AC344">
        <v>4364.59</v>
      </c>
      <c r="AD344">
        <v>4421.0829999999996</v>
      </c>
      <c r="AE344">
        <v>4473.6610000000001</v>
      </c>
      <c r="AF344">
        <v>4522.3919999999998</v>
      </c>
      <c r="AG344">
        <v>4567.3019999999997</v>
      </c>
      <c r="AH344">
        <v>4603.2809999999999</v>
      </c>
    </row>
    <row r="345" spans="1:34" x14ac:dyDescent="0.35">
      <c r="A345" t="s">
        <v>415</v>
      </c>
      <c r="H345">
        <v>3869.5279999999998</v>
      </c>
      <c r="I345">
        <v>3816.8919999999998</v>
      </c>
      <c r="J345">
        <v>3824.6210000000001</v>
      </c>
      <c r="K345">
        <v>4032.9580000000001</v>
      </c>
      <c r="L345">
        <v>3945.0129999999999</v>
      </c>
      <c r="M345">
        <v>3685.0990000000002</v>
      </c>
      <c r="N345">
        <v>3919.239</v>
      </c>
      <c r="O345">
        <v>4130.97</v>
      </c>
      <c r="P345">
        <v>4434.0209999999997</v>
      </c>
      <c r="Q345">
        <v>4751.74</v>
      </c>
      <c r="R345">
        <v>5053.6819999999998</v>
      </c>
      <c r="S345">
        <v>5177.5050000000001</v>
      </c>
      <c r="T345">
        <v>5458.53</v>
      </c>
      <c r="U345">
        <v>5749.8540000000003</v>
      </c>
      <c r="V345">
        <v>6037.6880000000001</v>
      </c>
      <c r="W345">
        <v>6062.6729999999998</v>
      </c>
      <c r="X345">
        <v>4967.7879999999996</v>
      </c>
      <c r="Y345">
        <v>5078.5060000000003</v>
      </c>
      <c r="Z345">
        <v>5193.8459999999995</v>
      </c>
      <c r="AA345">
        <v>5315.13</v>
      </c>
      <c r="AB345">
        <v>5444.2539999999999</v>
      </c>
      <c r="AC345">
        <v>5584.0780000000004</v>
      </c>
      <c r="AD345">
        <v>5739.2039999999997</v>
      </c>
      <c r="AE345">
        <v>5917.9669999999996</v>
      </c>
      <c r="AF345">
        <v>6137.8770000000004</v>
      </c>
      <c r="AG345">
        <v>6447.3770000000004</v>
      </c>
      <c r="AH345">
        <v>7148.3689999999997</v>
      </c>
    </row>
    <row r="346" spans="1:34" x14ac:dyDescent="0.35">
      <c r="A346" t="s">
        <v>184</v>
      </c>
      <c r="C346">
        <v>9.6489999999999991</v>
      </c>
      <c r="D346">
        <v>9.5329999999999995</v>
      </c>
      <c r="E346">
        <v>10.369</v>
      </c>
      <c r="F346">
        <v>10.739000000000001</v>
      </c>
      <c r="G346">
        <v>12.462999999999999</v>
      </c>
      <c r="H346">
        <v>12.278</v>
      </c>
      <c r="I346">
        <v>13.304</v>
      </c>
      <c r="J346">
        <v>12.653</v>
      </c>
      <c r="K346">
        <v>12.186</v>
      </c>
      <c r="L346">
        <v>11.994</v>
      </c>
      <c r="M346">
        <v>10.766999999999999</v>
      </c>
      <c r="N346">
        <v>10.781000000000001</v>
      </c>
      <c r="O346">
        <v>10.837</v>
      </c>
      <c r="P346">
        <v>10.603999999999999</v>
      </c>
      <c r="Q346">
        <v>10.525</v>
      </c>
      <c r="R346">
        <v>10.954000000000001</v>
      </c>
      <c r="S346">
        <v>10.617000000000001</v>
      </c>
      <c r="T346">
        <v>10.308999999999999</v>
      </c>
      <c r="U346">
        <v>11.47</v>
      </c>
      <c r="V346">
        <v>11.696999999999999</v>
      </c>
      <c r="W346">
        <v>10.474</v>
      </c>
      <c r="X346">
        <v>10.132</v>
      </c>
      <c r="Y346">
        <v>9.9269999999999996</v>
      </c>
      <c r="Z346">
        <v>9.76</v>
      </c>
      <c r="AA346">
        <v>9.6329999999999991</v>
      </c>
      <c r="AB346">
        <v>9.5500000000000007</v>
      </c>
      <c r="AC346">
        <v>9.4860000000000007</v>
      </c>
      <c r="AD346">
        <v>9.5280000000000005</v>
      </c>
      <c r="AE346">
        <v>9.68</v>
      </c>
      <c r="AF346">
        <v>10.026</v>
      </c>
      <c r="AG346">
        <v>10.894</v>
      </c>
      <c r="AH346">
        <v>9.3559999999999999</v>
      </c>
    </row>
    <row r="347" spans="1:34" x14ac:dyDescent="0.35">
      <c r="A347" t="s">
        <v>381</v>
      </c>
      <c r="C347">
        <v>0.58199999999999996</v>
      </c>
      <c r="D347">
        <v>0.58199999999999996</v>
      </c>
      <c r="E347">
        <v>0.70499999999999996</v>
      </c>
      <c r="F347">
        <v>0.72</v>
      </c>
      <c r="G347">
        <v>0.70399999999999996</v>
      </c>
      <c r="H347">
        <v>0.76</v>
      </c>
      <c r="I347">
        <v>0.77500000000000002</v>
      </c>
      <c r="J347">
        <v>0.77800000000000002</v>
      </c>
      <c r="K347">
        <v>0.78100000000000003</v>
      </c>
      <c r="L347">
        <v>0.78300000000000003</v>
      </c>
      <c r="M347">
        <v>0.78</v>
      </c>
      <c r="N347">
        <v>0.78100000000000003</v>
      </c>
      <c r="O347">
        <v>0.77500000000000002</v>
      </c>
      <c r="P347">
        <v>0.77200000000000002</v>
      </c>
      <c r="Q347">
        <v>0.77400000000000002</v>
      </c>
      <c r="R347">
        <v>0.77500000000000002</v>
      </c>
      <c r="S347">
        <v>0.77900000000000003</v>
      </c>
      <c r="T347">
        <v>0.77900000000000003</v>
      </c>
      <c r="U347">
        <v>0.76</v>
      </c>
      <c r="V347">
        <v>0.76700000000000002</v>
      </c>
      <c r="W347">
        <v>0.76300000000000001</v>
      </c>
      <c r="X347">
        <v>0.77900000000000003</v>
      </c>
      <c r="Y347">
        <v>0.77500000000000002</v>
      </c>
      <c r="Z347">
        <v>0.77100000000000002</v>
      </c>
      <c r="AA347">
        <v>0.76700000000000002</v>
      </c>
      <c r="AB347">
        <v>0.76300000000000001</v>
      </c>
      <c r="AC347">
        <v>0.76700000000000002</v>
      </c>
      <c r="AD347">
        <v>0.76400000000000001</v>
      </c>
      <c r="AE347">
        <v>0.76100000000000001</v>
      </c>
      <c r="AF347">
        <v>0.75800000000000001</v>
      </c>
      <c r="AG347">
        <v>0.755</v>
      </c>
      <c r="AH347">
        <v>0.753</v>
      </c>
    </row>
    <row r="348" spans="1:34" x14ac:dyDescent="0.35">
      <c r="A348" t="s">
        <v>379</v>
      </c>
      <c r="C348">
        <v>0.40699999999999997</v>
      </c>
      <c r="D348">
        <v>0.40899999999999997</v>
      </c>
      <c r="E348">
        <v>0.51300000000000001</v>
      </c>
      <c r="F348">
        <v>0.54400000000000004</v>
      </c>
      <c r="G348">
        <v>0.54200000000000004</v>
      </c>
      <c r="H348">
        <v>0.57999999999999996</v>
      </c>
      <c r="I348">
        <v>0.60599999999999998</v>
      </c>
      <c r="J348">
        <v>0.60899999999999999</v>
      </c>
      <c r="K348">
        <v>0.61499999999999999</v>
      </c>
      <c r="L348">
        <v>0.624</v>
      </c>
      <c r="M348">
        <v>0.625</v>
      </c>
      <c r="N348">
        <v>0.63100000000000001</v>
      </c>
      <c r="O348">
        <v>0.627</v>
      </c>
      <c r="P348">
        <v>0.63</v>
      </c>
      <c r="Q348">
        <v>0.63300000000000001</v>
      </c>
      <c r="R348">
        <v>0.63900000000000001</v>
      </c>
      <c r="S348">
        <v>0.64600000000000002</v>
      </c>
      <c r="T348">
        <v>0.64800000000000002</v>
      </c>
      <c r="U348">
        <v>0.63600000000000001</v>
      </c>
      <c r="V348">
        <v>0.64300000000000002</v>
      </c>
      <c r="W348">
        <v>0.64100000000000001</v>
      </c>
      <c r="X348">
        <v>0.65900000000000003</v>
      </c>
      <c r="Y348">
        <v>0.65700000000000003</v>
      </c>
      <c r="Z348">
        <v>0.65500000000000003</v>
      </c>
      <c r="AA348">
        <v>0.65200000000000002</v>
      </c>
      <c r="AB348">
        <v>0.65</v>
      </c>
      <c r="AC348">
        <v>0.65300000000000002</v>
      </c>
      <c r="AD348">
        <v>0.65100000000000002</v>
      </c>
      <c r="AE348">
        <v>0.64900000000000002</v>
      </c>
      <c r="AF348">
        <v>0.64700000000000002</v>
      </c>
      <c r="AG348">
        <v>0.64500000000000002</v>
      </c>
      <c r="AH348">
        <v>0.64400000000000002</v>
      </c>
    </row>
    <row r="349" spans="1:34" x14ac:dyDescent="0.35">
      <c r="A349" t="s">
        <v>378</v>
      </c>
      <c r="C349">
        <v>0.27800000000000002</v>
      </c>
      <c r="D349">
        <v>0.27800000000000002</v>
      </c>
      <c r="E349">
        <v>0.29299999999999998</v>
      </c>
      <c r="F349">
        <v>0.32200000000000001</v>
      </c>
      <c r="G349">
        <v>0.32400000000000001</v>
      </c>
      <c r="H349">
        <v>0.34</v>
      </c>
      <c r="I349">
        <v>0.36599999999999999</v>
      </c>
      <c r="J349">
        <v>0.36599999999999999</v>
      </c>
      <c r="K349">
        <v>0.36799999999999999</v>
      </c>
      <c r="L349">
        <v>0.372</v>
      </c>
      <c r="M349">
        <v>0.36899999999999999</v>
      </c>
      <c r="N349">
        <v>0.40500000000000003</v>
      </c>
      <c r="O349">
        <v>0.4</v>
      </c>
      <c r="P349">
        <v>0.39700000000000002</v>
      </c>
      <c r="Q349">
        <v>0.40600000000000003</v>
      </c>
      <c r="R349">
        <v>0.41499999999999998</v>
      </c>
      <c r="S349">
        <v>0.41599999999999998</v>
      </c>
      <c r="T349">
        <v>0.42399999999999999</v>
      </c>
      <c r="U349">
        <v>0.41399999999999998</v>
      </c>
      <c r="V349">
        <v>0.42399999999999999</v>
      </c>
      <c r="W349">
        <v>0.42099999999999999</v>
      </c>
      <c r="X349">
        <v>0.45200000000000001</v>
      </c>
      <c r="Y349">
        <v>0.44900000000000001</v>
      </c>
      <c r="Z349">
        <v>0.44600000000000001</v>
      </c>
      <c r="AA349">
        <v>0.443</v>
      </c>
      <c r="AB349">
        <v>0.439</v>
      </c>
      <c r="AC349">
        <v>0.439</v>
      </c>
      <c r="AD349">
        <v>0.437</v>
      </c>
      <c r="AE349">
        <v>0.434</v>
      </c>
      <c r="AF349">
        <v>0.43099999999999999</v>
      </c>
      <c r="AG349">
        <v>0.42899999999999999</v>
      </c>
      <c r="AH349">
        <v>0.42699999999999999</v>
      </c>
    </row>
    <row r="350" spans="1:34" x14ac:dyDescent="0.35">
      <c r="A350" t="s">
        <v>380</v>
      </c>
      <c r="C350">
        <v>0.254</v>
      </c>
      <c r="D350">
        <v>0.254</v>
      </c>
      <c r="E350">
        <v>0.20799999999999999</v>
      </c>
      <c r="F350">
        <v>0.23599999999999999</v>
      </c>
      <c r="G350">
        <v>0.25</v>
      </c>
      <c r="H350">
        <v>0.27600000000000002</v>
      </c>
      <c r="I350">
        <v>0.30599999999999999</v>
      </c>
      <c r="J350">
        <v>0.308</v>
      </c>
      <c r="K350">
        <v>0.311</v>
      </c>
      <c r="L350">
        <v>0.316</v>
      </c>
      <c r="M350">
        <v>0.312</v>
      </c>
      <c r="N350">
        <v>0.35199999999999998</v>
      </c>
      <c r="O350">
        <v>0.34799999999999998</v>
      </c>
      <c r="P350">
        <v>0.34699999999999998</v>
      </c>
      <c r="Q350">
        <v>0.35599999999999998</v>
      </c>
      <c r="R350">
        <v>0.36599999999999999</v>
      </c>
      <c r="S350">
        <v>0.36799999999999999</v>
      </c>
      <c r="T350">
        <v>0.374</v>
      </c>
      <c r="U350">
        <v>0.36299999999999999</v>
      </c>
      <c r="V350">
        <v>0.36899999999999999</v>
      </c>
      <c r="W350">
        <v>0.36699999999999999</v>
      </c>
      <c r="X350">
        <v>0.38600000000000001</v>
      </c>
      <c r="Y350">
        <v>0.38400000000000001</v>
      </c>
      <c r="Z350">
        <v>0.38200000000000001</v>
      </c>
      <c r="AA350">
        <v>0.38</v>
      </c>
      <c r="AB350">
        <v>0.379</v>
      </c>
      <c r="AC350">
        <v>0.38</v>
      </c>
      <c r="AD350">
        <v>0.379</v>
      </c>
      <c r="AE350">
        <v>0.377</v>
      </c>
      <c r="AF350">
        <v>0.376</v>
      </c>
      <c r="AG350">
        <v>0.375</v>
      </c>
      <c r="AH350">
        <v>0.374</v>
      </c>
    </row>
    <row r="351" spans="1:34" x14ac:dyDescent="0.35">
      <c r="A351" t="s">
        <v>382</v>
      </c>
      <c r="C351">
        <v>0.20799999999999999</v>
      </c>
      <c r="D351">
        <v>0.20899999999999999</v>
      </c>
      <c r="E351">
        <v>0.10199999999999999</v>
      </c>
      <c r="F351">
        <v>0.122</v>
      </c>
      <c r="G351">
        <v>0.13</v>
      </c>
      <c r="H351">
        <v>0.13100000000000001</v>
      </c>
      <c r="I351">
        <v>0.14199999999999999</v>
      </c>
      <c r="J351">
        <v>0.13300000000000001</v>
      </c>
      <c r="K351">
        <v>0.127</v>
      </c>
      <c r="L351">
        <v>0.127</v>
      </c>
      <c r="M351">
        <v>0.126</v>
      </c>
      <c r="N351">
        <v>0.129</v>
      </c>
      <c r="O351">
        <v>0.126</v>
      </c>
      <c r="P351">
        <v>0.12</v>
      </c>
      <c r="Q351">
        <v>0.114</v>
      </c>
      <c r="R351">
        <v>0.114</v>
      </c>
      <c r="S351">
        <v>0.11</v>
      </c>
      <c r="T351">
        <v>0.109</v>
      </c>
      <c r="U351">
        <v>0.106</v>
      </c>
      <c r="V351">
        <v>9.8000000000000004E-2</v>
      </c>
      <c r="W351">
        <v>0.111</v>
      </c>
      <c r="X351">
        <v>0.14699999999999999</v>
      </c>
      <c r="Y351">
        <v>0.14299999999999999</v>
      </c>
      <c r="Z351">
        <v>0.13800000000000001</v>
      </c>
      <c r="AA351">
        <v>0.13300000000000001</v>
      </c>
      <c r="AB351">
        <v>0.127</v>
      </c>
      <c r="AC351">
        <v>0.121</v>
      </c>
      <c r="AD351">
        <v>0.114</v>
      </c>
      <c r="AE351">
        <v>0.106</v>
      </c>
      <c r="AF351">
        <v>9.6000000000000002E-2</v>
      </c>
      <c r="AG351">
        <v>8.1000000000000003E-2</v>
      </c>
      <c r="AH351">
        <v>9.7000000000000003E-2</v>
      </c>
    </row>
    <row r="352" spans="1:34" x14ac:dyDescent="0.35">
      <c r="A352" t="s">
        <v>214</v>
      </c>
      <c r="C352">
        <v>5.3029999999999999</v>
      </c>
      <c r="D352">
        <v>5.0439999999999996</v>
      </c>
      <c r="E352">
        <v>4.681</v>
      </c>
      <c r="F352">
        <v>4.2240000000000002</v>
      </c>
      <c r="G352">
        <v>3.819</v>
      </c>
      <c r="H352">
        <v>3.3839999999999999</v>
      </c>
      <c r="I352">
        <v>2.89</v>
      </c>
      <c r="J352">
        <v>2.476</v>
      </c>
      <c r="K352">
        <v>2.1040000000000001</v>
      </c>
      <c r="L352">
        <v>1.802</v>
      </c>
      <c r="M352">
        <v>1.599</v>
      </c>
      <c r="N352">
        <v>1.423</v>
      </c>
      <c r="O352">
        <v>1.2749999999999999</v>
      </c>
      <c r="P352">
        <v>1.147</v>
      </c>
      <c r="Q352">
        <v>1.036</v>
      </c>
      <c r="R352">
        <v>0.93799999999999994</v>
      </c>
      <c r="S352">
        <v>0.85199999999999998</v>
      </c>
      <c r="T352">
        <v>0.77700000000000002</v>
      </c>
      <c r="U352">
        <v>0.71</v>
      </c>
      <c r="V352">
        <v>0.65100000000000002</v>
      </c>
      <c r="W352">
        <v>0.59799999999999998</v>
      </c>
      <c r="X352">
        <v>0.55100000000000005</v>
      </c>
      <c r="Y352">
        <v>0.50900000000000001</v>
      </c>
      <c r="Z352">
        <v>0.47099999999999997</v>
      </c>
      <c r="AA352">
        <v>0.437</v>
      </c>
      <c r="AB352">
        <v>0.40699999999999997</v>
      </c>
      <c r="AC352">
        <v>0.379</v>
      </c>
      <c r="AD352">
        <v>0.35299999999999998</v>
      </c>
      <c r="AE352">
        <v>0.33</v>
      </c>
      <c r="AF352">
        <v>0.309</v>
      </c>
      <c r="AG352">
        <v>0.28999999999999998</v>
      </c>
      <c r="AH352">
        <v>0.28899999999999998</v>
      </c>
    </row>
    <row r="353" spans="1:34" x14ac:dyDescent="0.35">
      <c r="A353" t="s">
        <v>0</v>
      </c>
      <c r="B353">
        <v>27.766999999999999</v>
      </c>
      <c r="C353">
        <v>28.103000000000002</v>
      </c>
      <c r="D353">
        <v>28.439</v>
      </c>
      <c r="E353">
        <v>28.75</v>
      </c>
      <c r="F353">
        <v>29.036999999999999</v>
      </c>
      <c r="G353">
        <v>29.3</v>
      </c>
      <c r="H353">
        <v>29.539000000000001</v>
      </c>
      <c r="I353">
        <v>29.754000000000001</v>
      </c>
      <c r="J353">
        <v>29.943999999999999</v>
      </c>
      <c r="K353">
        <v>30.11</v>
      </c>
      <c r="L353">
        <v>30.251999999999999</v>
      </c>
      <c r="M353">
        <v>30.37</v>
      </c>
      <c r="N353">
        <v>30.463999999999999</v>
      </c>
      <c r="O353">
        <v>30.559000000000001</v>
      </c>
      <c r="P353">
        <v>30.652999999999999</v>
      </c>
      <c r="Q353">
        <v>30.748000000000001</v>
      </c>
      <c r="R353">
        <v>30.844000000000001</v>
      </c>
      <c r="S353">
        <v>30.939</v>
      </c>
      <c r="T353">
        <v>31.035</v>
      </c>
      <c r="U353">
        <v>31.132000000000001</v>
      </c>
      <c r="V353">
        <v>31.228999999999999</v>
      </c>
      <c r="W353">
        <v>31.326000000000001</v>
      </c>
      <c r="X353">
        <v>31.423999999999999</v>
      </c>
      <c r="Y353">
        <v>31.510999999999999</v>
      </c>
      <c r="Z353">
        <v>31.587</v>
      </c>
      <c r="AA353">
        <v>31.652999999999999</v>
      </c>
      <c r="AB353">
        <v>31.709</v>
      </c>
      <c r="AC353">
        <v>31.754000000000001</v>
      </c>
      <c r="AD353">
        <v>31.789000000000001</v>
      </c>
      <c r="AE353">
        <v>31.814</v>
      </c>
      <c r="AF353">
        <v>31.827999999999999</v>
      </c>
      <c r="AG353">
        <v>31.832000000000001</v>
      </c>
      <c r="AH353">
        <v>31.826000000000001</v>
      </c>
    </row>
    <row r="354" spans="1:34" x14ac:dyDescent="0.35">
      <c r="A354" t="s">
        <v>31</v>
      </c>
      <c r="B354">
        <v>7.2999999999999995E-2</v>
      </c>
      <c r="C354">
        <v>0.18099999999999999</v>
      </c>
      <c r="D354">
        <v>0.28899999999999998</v>
      </c>
      <c r="E354">
        <v>0.39100000000000001</v>
      </c>
      <c r="F354">
        <v>0.48799999999999999</v>
      </c>
      <c r="G354">
        <v>0.58699999999999997</v>
      </c>
      <c r="H354">
        <v>0.68200000000000005</v>
      </c>
      <c r="I354">
        <v>0.77900000000000003</v>
      </c>
      <c r="J354">
        <v>0.874</v>
      </c>
      <c r="K354">
        <v>0.96499999999999997</v>
      </c>
      <c r="L354">
        <v>1.052</v>
      </c>
      <c r="M354">
        <v>1.1259999999999999</v>
      </c>
      <c r="N354">
        <v>1.198</v>
      </c>
      <c r="O354">
        <v>1.27</v>
      </c>
      <c r="P354">
        <v>1.343</v>
      </c>
      <c r="Q354">
        <v>1.417</v>
      </c>
      <c r="R354">
        <v>1.4910000000000001</v>
      </c>
      <c r="S354">
        <v>1.5660000000000001</v>
      </c>
      <c r="T354">
        <v>1.641</v>
      </c>
      <c r="U354">
        <v>1.718</v>
      </c>
      <c r="V354">
        <v>1.796</v>
      </c>
      <c r="W354">
        <v>1.8740000000000001</v>
      </c>
      <c r="X354">
        <v>1.9530000000000001</v>
      </c>
      <c r="Y354">
        <v>2.0299999999999998</v>
      </c>
      <c r="Z354">
        <v>2.1040000000000001</v>
      </c>
      <c r="AA354">
        <v>2.1739999999999999</v>
      </c>
      <c r="AB354">
        <v>2.2410000000000001</v>
      </c>
      <c r="AC354">
        <v>2.306</v>
      </c>
      <c r="AD354">
        <v>2.3679999999999999</v>
      </c>
      <c r="AE354">
        <v>2.4279999999999999</v>
      </c>
      <c r="AF354">
        <v>2.4870000000000001</v>
      </c>
      <c r="AG354">
        <v>2.548</v>
      </c>
      <c r="AH354">
        <v>2.6059999999999999</v>
      </c>
    </row>
    <row r="355" spans="1:34" x14ac:dyDescent="0.35">
      <c r="A355" t="s">
        <v>32</v>
      </c>
      <c r="B355">
        <v>1.603</v>
      </c>
      <c r="C355">
        <v>1.91</v>
      </c>
      <c r="D355">
        <v>2.2229999999999999</v>
      </c>
      <c r="E355">
        <v>2.5529999999999999</v>
      </c>
      <c r="F355">
        <v>2.9060000000000001</v>
      </c>
      <c r="G355">
        <v>3.3029999999999999</v>
      </c>
      <c r="H355">
        <v>3.7170000000000001</v>
      </c>
      <c r="I355">
        <v>4.2039999999999997</v>
      </c>
      <c r="J355">
        <v>4.6630000000000003</v>
      </c>
      <c r="K355">
        <v>5.0970000000000004</v>
      </c>
      <c r="L355">
        <v>5.5129999999999999</v>
      </c>
      <c r="M355">
        <v>5.891</v>
      </c>
      <c r="N355">
        <v>6.2729999999999997</v>
      </c>
      <c r="O355">
        <v>6.6520000000000001</v>
      </c>
      <c r="P355">
        <v>7.0279999999999996</v>
      </c>
      <c r="Q355">
        <v>7.4109999999999996</v>
      </c>
      <c r="R355">
        <v>7.82</v>
      </c>
      <c r="S355">
        <v>8.2379999999999995</v>
      </c>
      <c r="T355">
        <v>8.657</v>
      </c>
      <c r="U355">
        <v>9.1319999999999997</v>
      </c>
      <c r="V355">
        <v>9.6539999999999999</v>
      </c>
      <c r="W355">
        <v>10.127000000000001</v>
      </c>
      <c r="X355">
        <v>10.535</v>
      </c>
      <c r="Y355">
        <v>10.938000000000001</v>
      </c>
      <c r="Z355">
        <v>11.34</v>
      </c>
      <c r="AA355">
        <v>11.74</v>
      </c>
      <c r="AB355">
        <v>12.143000000000001</v>
      </c>
      <c r="AC355">
        <v>12.552</v>
      </c>
      <c r="AD355">
        <v>12.972</v>
      </c>
      <c r="AE355">
        <v>13.412000000000001</v>
      </c>
      <c r="AF355">
        <v>13.891999999999999</v>
      </c>
      <c r="AG355">
        <v>14.46</v>
      </c>
      <c r="AH355">
        <v>14.891</v>
      </c>
    </row>
    <row r="356" spans="1:34" x14ac:dyDescent="0.35">
      <c r="A356" t="s">
        <v>33</v>
      </c>
      <c r="B356">
        <v>5.0549999999999997</v>
      </c>
      <c r="C356">
        <v>5.4180000000000001</v>
      </c>
      <c r="D356">
        <v>5.7670000000000003</v>
      </c>
      <c r="E356">
        <v>6.1269999999999998</v>
      </c>
      <c r="F356">
        <v>6.5179999999999998</v>
      </c>
      <c r="G356">
        <v>6.923</v>
      </c>
      <c r="H356">
        <v>7.3029999999999999</v>
      </c>
      <c r="I356">
        <v>7.7190000000000003</v>
      </c>
      <c r="J356">
        <v>8.1180000000000003</v>
      </c>
      <c r="K356">
        <v>8.5020000000000007</v>
      </c>
      <c r="L356">
        <v>8.8849999999999998</v>
      </c>
      <c r="M356">
        <v>9.2140000000000004</v>
      </c>
      <c r="N356">
        <v>9.5180000000000007</v>
      </c>
      <c r="O356">
        <v>9.8109999999999999</v>
      </c>
      <c r="P356">
        <v>10.09</v>
      </c>
      <c r="Q356">
        <v>10.349</v>
      </c>
      <c r="R356">
        <v>10.635</v>
      </c>
      <c r="S356">
        <v>10.888999999999999</v>
      </c>
      <c r="T356">
        <v>11.106999999999999</v>
      </c>
      <c r="U356">
        <v>11.422000000000001</v>
      </c>
      <c r="V356">
        <v>11.680999999999999</v>
      </c>
      <c r="W356">
        <v>11.811999999999999</v>
      </c>
      <c r="X356">
        <v>11.94</v>
      </c>
      <c r="Y356">
        <v>12.025</v>
      </c>
      <c r="Z356">
        <v>12.07</v>
      </c>
      <c r="AA356">
        <v>12.074</v>
      </c>
      <c r="AB356">
        <v>12.038</v>
      </c>
      <c r="AC356">
        <v>11.961</v>
      </c>
      <c r="AD356">
        <v>11.837999999999999</v>
      </c>
      <c r="AE356">
        <v>11.662000000000001</v>
      </c>
      <c r="AF356">
        <v>11.414999999999999</v>
      </c>
      <c r="AG356">
        <v>11.045999999999999</v>
      </c>
      <c r="AH356">
        <v>10.787000000000001</v>
      </c>
    </row>
    <row r="357" spans="1:34" x14ac:dyDescent="0.35">
      <c r="A357" t="s">
        <v>34</v>
      </c>
      <c r="B357">
        <v>9.6289999999999996</v>
      </c>
      <c r="C357">
        <v>9.6189999999999998</v>
      </c>
      <c r="D357">
        <v>9.5990000000000002</v>
      </c>
      <c r="E357">
        <v>9.5860000000000003</v>
      </c>
      <c r="F357">
        <v>9.5709999999999997</v>
      </c>
      <c r="G357">
        <v>9.5150000000000006</v>
      </c>
      <c r="H357">
        <v>9.4429999999999996</v>
      </c>
      <c r="I357">
        <v>9.3569999999999993</v>
      </c>
      <c r="J357">
        <v>9.2379999999999995</v>
      </c>
      <c r="K357">
        <v>9.0950000000000006</v>
      </c>
      <c r="L357">
        <v>8.9380000000000006</v>
      </c>
      <c r="M357">
        <v>8.7789999999999999</v>
      </c>
      <c r="N357">
        <v>8.6029999999999998</v>
      </c>
      <c r="O357">
        <v>8.5069999999999997</v>
      </c>
      <c r="P357">
        <v>8.3829999999999991</v>
      </c>
      <c r="Q357">
        <v>8.2189999999999994</v>
      </c>
      <c r="R357">
        <v>7.9370000000000003</v>
      </c>
      <c r="S357">
        <v>7.6020000000000003</v>
      </c>
      <c r="T357">
        <v>7.2629999999999999</v>
      </c>
      <c r="U357">
        <v>6.7389999999999999</v>
      </c>
      <c r="V357">
        <v>6.1950000000000003</v>
      </c>
      <c r="W357">
        <v>5.8040000000000003</v>
      </c>
      <c r="X357">
        <v>5.4580000000000002</v>
      </c>
      <c r="Y357">
        <v>5.133</v>
      </c>
      <c r="Z357">
        <v>4.8280000000000003</v>
      </c>
      <c r="AA357">
        <v>4.5419999999999998</v>
      </c>
      <c r="AB357">
        <v>4.2729999999999997</v>
      </c>
      <c r="AC357">
        <v>4.0220000000000002</v>
      </c>
      <c r="AD357">
        <v>3.7869999999999999</v>
      </c>
      <c r="AE357">
        <v>3.5670000000000002</v>
      </c>
      <c r="AF357">
        <v>3.3620000000000001</v>
      </c>
      <c r="AG357">
        <v>3.1709999999999998</v>
      </c>
      <c r="AH357">
        <v>2.9380000000000002</v>
      </c>
    </row>
    <row r="358" spans="1:34" x14ac:dyDescent="0.35">
      <c r="A358" t="s">
        <v>40</v>
      </c>
      <c r="B358">
        <v>9.0269999999999992</v>
      </c>
      <c r="C358">
        <v>8.8559999999999999</v>
      </c>
      <c r="D358">
        <v>8.69</v>
      </c>
      <c r="E358">
        <v>8.5489999999999995</v>
      </c>
      <c r="F358">
        <v>8.4120000000000008</v>
      </c>
      <c r="G358">
        <v>8.2720000000000002</v>
      </c>
      <c r="H358">
        <v>8.1289999999999996</v>
      </c>
      <c r="I358">
        <v>7.984</v>
      </c>
      <c r="J358">
        <v>7.8330000000000002</v>
      </c>
      <c r="K358">
        <v>7.6779999999999999</v>
      </c>
      <c r="L358">
        <v>7.5179999999999998</v>
      </c>
      <c r="M358">
        <v>7.3540000000000001</v>
      </c>
      <c r="N358">
        <v>7.1859999999999999</v>
      </c>
      <c r="O358">
        <v>7.0209999999999999</v>
      </c>
      <c r="P358">
        <v>6.8579999999999997</v>
      </c>
      <c r="Q358">
        <v>6.6970000000000001</v>
      </c>
      <c r="R358">
        <v>6.54</v>
      </c>
      <c r="S358">
        <v>6.3860000000000001</v>
      </c>
      <c r="T358">
        <v>6.2359999999999998</v>
      </c>
      <c r="U358">
        <v>6.09</v>
      </c>
      <c r="V358">
        <v>5.9489999999999998</v>
      </c>
      <c r="W358">
        <v>5.8129999999999997</v>
      </c>
      <c r="X358">
        <v>5.68</v>
      </c>
      <c r="Y358">
        <v>5.55</v>
      </c>
      <c r="Z358">
        <v>5.4240000000000004</v>
      </c>
      <c r="AA358">
        <v>5.3</v>
      </c>
      <c r="AB358">
        <v>5.1790000000000003</v>
      </c>
      <c r="AC358">
        <v>5.0609999999999999</v>
      </c>
      <c r="AD358">
        <v>4.9450000000000003</v>
      </c>
      <c r="AE358">
        <v>4.8310000000000004</v>
      </c>
      <c r="AF358">
        <v>4.72</v>
      </c>
      <c r="AG358">
        <v>4.6109999999999998</v>
      </c>
      <c r="AH358">
        <v>4.5209999999999999</v>
      </c>
    </row>
    <row r="359" spans="1:34" x14ac:dyDescent="0.35">
      <c r="A359" t="s">
        <v>45</v>
      </c>
      <c r="B359">
        <v>1.069</v>
      </c>
      <c r="C359">
        <v>1.4530000000000001</v>
      </c>
      <c r="D359">
        <v>1.8129999999999999</v>
      </c>
      <c r="E359">
        <v>2.1520000000000001</v>
      </c>
      <c r="F359">
        <v>2.468</v>
      </c>
      <c r="G359">
        <v>2.802</v>
      </c>
      <c r="H359">
        <v>3.1080000000000001</v>
      </c>
      <c r="I359">
        <v>3.387</v>
      </c>
      <c r="J359">
        <v>3.6440000000000001</v>
      </c>
      <c r="K359">
        <v>3.879</v>
      </c>
      <c r="L359">
        <v>4.0940000000000003</v>
      </c>
      <c r="M359">
        <v>4.2789999999999999</v>
      </c>
      <c r="N359">
        <v>4.4509999999999996</v>
      </c>
      <c r="O359">
        <v>4.6100000000000003</v>
      </c>
      <c r="P359">
        <v>4.758</v>
      </c>
      <c r="Q359">
        <v>4.8949999999999996</v>
      </c>
      <c r="R359">
        <v>5.024</v>
      </c>
      <c r="S359">
        <v>5.1420000000000003</v>
      </c>
      <c r="T359">
        <v>5.2519999999999998</v>
      </c>
      <c r="U359">
        <v>5.3529999999999998</v>
      </c>
      <c r="V359">
        <v>5.4470000000000001</v>
      </c>
      <c r="W359">
        <v>5.5330000000000004</v>
      </c>
      <c r="X359">
        <v>5.6120000000000001</v>
      </c>
      <c r="Y359">
        <v>5.6849999999999996</v>
      </c>
      <c r="Z359">
        <v>5.7519999999999998</v>
      </c>
      <c r="AA359">
        <v>5.8140000000000001</v>
      </c>
      <c r="AB359">
        <v>5.87</v>
      </c>
      <c r="AC359">
        <v>5.9219999999999997</v>
      </c>
      <c r="AD359">
        <v>5.9690000000000003</v>
      </c>
      <c r="AE359">
        <v>6.0119999999999996</v>
      </c>
      <c r="AF359">
        <v>6.0510000000000002</v>
      </c>
      <c r="AG359">
        <v>6.0869999999999997</v>
      </c>
      <c r="AH359">
        <v>6.1139999999999999</v>
      </c>
    </row>
    <row r="360" spans="1:34" x14ac:dyDescent="0.35">
      <c r="A360" t="s">
        <v>35</v>
      </c>
      <c r="B360">
        <v>7.13</v>
      </c>
      <c r="C360">
        <v>6.8940000000000001</v>
      </c>
      <c r="D360">
        <v>6.6630000000000003</v>
      </c>
      <c r="E360">
        <v>6.423</v>
      </c>
      <c r="F360">
        <v>6.1630000000000003</v>
      </c>
      <c r="G360">
        <v>5.85</v>
      </c>
      <c r="H360">
        <v>5.5510000000000002</v>
      </c>
      <c r="I360">
        <v>5.202</v>
      </c>
      <c r="J360">
        <v>4.8609999999999998</v>
      </c>
      <c r="K360">
        <v>4.5339999999999998</v>
      </c>
      <c r="L360">
        <v>4.1970000000000001</v>
      </c>
      <c r="M360">
        <v>3.875</v>
      </c>
      <c r="N360">
        <v>3.5550000000000002</v>
      </c>
      <c r="O360">
        <v>3.137</v>
      </c>
      <c r="P360">
        <v>2.7469999999999999</v>
      </c>
      <c r="Q360">
        <v>2.3929999999999998</v>
      </c>
      <c r="R360">
        <v>2.093</v>
      </c>
      <c r="S360">
        <v>1.859</v>
      </c>
      <c r="T360">
        <v>1.6519999999999999</v>
      </c>
      <c r="U360">
        <v>1.47</v>
      </c>
      <c r="V360">
        <v>1.3089999999999999</v>
      </c>
      <c r="W360">
        <v>1.167</v>
      </c>
      <c r="X360">
        <v>1.0409999999999999</v>
      </c>
      <c r="Y360">
        <v>0.92900000000000005</v>
      </c>
      <c r="Z360">
        <v>0.83</v>
      </c>
      <c r="AA360">
        <v>0.74199999999999999</v>
      </c>
      <c r="AB360">
        <v>0.66300000000000003</v>
      </c>
      <c r="AC360">
        <v>0.59299999999999997</v>
      </c>
      <c r="AD360">
        <v>0.53100000000000003</v>
      </c>
      <c r="AE360">
        <v>0.47499999999999998</v>
      </c>
      <c r="AF360">
        <v>0.42599999999999999</v>
      </c>
      <c r="AG360">
        <v>0.38100000000000001</v>
      </c>
      <c r="AH360">
        <v>0.379</v>
      </c>
    </row>
    <row r="361" spans="1:34" x14ac:dyDescent="0.35">
      <c r="A361" t="s">
        <v>38</v>
      </c>
      <c r="B361">
        <v>1.6759999999999999</v>
      </c>
      <c r="C361">
        <v>2.0910000000000002</v>
      </c>
      <c r="D361">
        <v>2.512</v>
      </c>
      <c r="E361">
        <v>2.944</v>
      </c>
      <c r="F361">
        <v>3.3940000000000001</v>
      </c>
      <c r="G361">
        <v>3.89</v>
      </c>
      <c r="H361">
        <v>4.399</v>
      </c>
      <c r="I361">
        <v>4.9829999999999997</v>
      </c>
      <c r="J361">
        <v>5.5369999999999999</v>
      </c>
      <c r="K361">
        <v>6.0620000000000003</v>
      </c>
      <c r="L361">
        <v>6.5650000000000004</v>
      </c>
      <c r="M361">
        <v>7.0170000000000003</v>
      </c>
      <c r="N361">
        <v>7.47</v>
      </c>
      <c r="O361">
        <v>7.9219999999999997</v>
      </c>
      <c r="P361">
        <v>8.3699999999999992</v>
      </c>
      <c r="Q361">
        <v>8.8279999999999994</v>
      </c>
      <c r="R361">
        <v>9.3109999999999999</v>
      </c>
      <c r="S361">
        <v>9.8030000000000008</v>
      </c>
      <c r="T361">
        <v>10.298</v>
      </c>
      <c r="U361">
        <v>10.85</v>
      </c>
      <c r="V361">
        <v>11.45</v>
      </c>
      <c r="W361">
        <v>12</v>
      </c>
      <c r="X361">
        <v>12.488</v>
      </c>
      <c r="Y361">
        <v>12.968</v>
      </c>
      <c r="Z361">
        <v>13.443</v>
      </c>
      <c r="AA361">
        <v>13.914</v>
      </c>
      <c r="AB361">
        <v>14.384</v>
      </c>
      <c r="AC361">
        <v>14.858000000000001</v>
      </c>
      <c r="AD361">
        <v>15.34</v>
      </c>
      <c r="AE361">
        <v>15.84</v>
      </c>
      <c r="AF361">
        <v>16.379000000000001</v>
      </c>
      <c r="AG361">
        <v>17.007999999999999</v>
      </c>
      <c r="AH361">
        <v>17.497</v>
      </c>
    </row>
    <row r="362" spans="1:34" x14ac:dyDescent="0.35">
      <c r="A362" t="s">
        <v>536</v>
      </c>
      <c r="B362">
        <v>0.26800000000000002</v>
      </c>
      <c r="C362">
        <v>0.40799999999999997</v>
      </c>
      <c r="D362">
        <v>0.54500000000000004</v>
      </c>
      <c r="E362">
        <v>0.66400000000000003</v>
      </c>
      <c r="F362">
        <v>0.78400000000000003</v>
      </c>
      <c r="G362">
        <v>0.90200000000000002</v>
      </c>
      <c r="H362">
        <v>1.02</v>
      </c>
      <c r="I362">
        <v>1.1379999999999999</v>
      </c>
      <c r="J362">
        <v>1.256</v>
      </c>
      <c r="K362">
        <v>1.3740000000000001</v>
      </c>
      <c r="L362">
        <v>1.4910000000000001</v>
      </c>
      <c r="M362">
        <v>1.607</v>
      </c>
      <c r="N362">
        <v>1.722</v>
      </c>
      <c r="O362">
        <v>1.8340000000000001</v>
      </c>
      <c r="P362">
        <v>1.944</v>
      </c>
      <c r="Q362">
        <v>2.0510000000000002</v>
      </c>
      <c r="R362">
        <v>2.1560000000000001</v>
      </c>
      <c r="S362">
        <v>2.2570000000000001</v>
      </c>
      <c r="T362">
        <v>2.355</v>
      </c>
      <c r="U362">
        <v>2.4500000000000002</v>
      </c>
      <c r="V362">
        <v>2.5419999999999998</v>
      </c>
      <c r="W362">
        <v>2.63</v>
      </c>
      <c r="X362">
        <v>2.714</v>
      </c>
      <c r="Y362">
        <v>2.7959999999999998</v>
      </c>
      <c r="Z362">
        <v>2.875</v>
      </c>
      <c r="AA362">
        <v>2.95</v>
      </c>
      <c r="AB362">
        <v>3.0230000000000001</v>
      </c>
      <c r="AC362">
        <v>3.093</v>
      </c>
      <c r="AD362">
        <v>3.161</v>
      </c>
      <c r="AE362">
        <v>3.226</v>
      </c>
      <c r="AF362">
        <v>3.2890000000000001</v>
      </c>
      <c r="AG362">
        <v>3.35</v>
      </c>
      <c r="AH362">
        <v>3.4079999999999999</v>
      </c>
    </row>
    <row r="363" spans="1:34" x14ac:dyDescent="0.35">
      <c r="A363" t="s">
        <v>537</v>
      </c>
      <c r="B363">
        <v>1.0720000000000001</v>
      </c>
      <c r="C363">
        <v>1.258</v>
      </c>
      <c r="D363">
        <v>1.4430000000000001</v>
      </c>
      <c r="E363">
        <v>1.629</v>
      </c>
      <c r="F363">
        <v>1.8879999999999999</v>
      </c>
      <c r="G363">
        <v>2.339</v>
      </c>
      <c r="H363">
        <v>2.742</v>
      </c>
      <c r="I363">
        <v>3.3820000000000001</v>
      </c>
      <c r="J363">
        <v>3.956</v>
      </c>
      <c r="K363">
        <v>4.4800000000000004</v>
      </c>
      <c r="L363">
        <v>4.95</v>
      </c>
      <c r="M363">
        <v>5.2969999999999997</v>
      </c>
      <c r="N363">
        <v>5.62</v>
      </c>
      <c r="O363">
        <v>5.9240000000000004</v>
      </c>
      <c r="P363">
        <v>6.21</v>
      </c>
      <c r="Q363">
        <v>6.4790000000000001</v>
      </c>
      <c r="R363">
        <v>6.7320000000000002</v>
      </c>
      <c r="S363">
        <v>6.97</v>
      </c>
      <c r="T363">
        <v>7.1929999999999996</v>
      </c>
      <c r="U363">
        <v>7.4009999999999998</v>
      </c>
      <c r="V363">
        <v>7.5970000000000004</v>
      </c>
      <c r="W363">
        <v>7.78</v>
      </c>
      <c r="X363">
        <v>7.952</v>
      </c>
      <c r="Y363">
        <v>8.11</v>
      </c>
      <c r="Z363">
        <v>8.2560000000000002</v>
      </c>
      <c r="AA363">
        <v>8.3889999999999993</v>
      </c>
      <c r="AB363">
        <v>8.51</v>
      </c>
      <c r="AC363">
        <v>8.6210000000000004</v>
      </c>
      <c r="AD363">
        <v>8.7210000000000001</v>
      </c>
      <c r="AE363">
        <v>8.8119999999999994</v>
      </c>
      <c r="AF363">
        <v>8.8930000000000007</v>
      </c>
      <c r="AG363">
        <v>8.9659999999999993</v>
      </c>
      <c r="AH363">
        <v>9.0250000000000004</v>
      </c>
    </row>
    <row r="364" spans="1:34" x14ac:dyDescent="0.35">
      <c r="A364" t="s">
        <v>538</v>
      </c>
      <c r="B364">
        <v>9.0269999999999992</v>
      </c>
      <c r="C364">
        <v>8.8559999999999999</v>
      </c>
      <c r="D364">
        <v>8.69</v>
      </c>
      <c r="E364">
        <v>8.5489999999999995</v>
      </c>
      <c r="F364">
        <v>8.4120000000000008</v>
      </c>
      <c r="G364">
        <v>8.2720000000000002</v>
      </c>
      <c r="H364">
        <v>8.1289999999999996</v>
      </c>
      <c r="I364">
        <v>7.984</v>
      </c>
      <c r="J364">
        <v>7.8330000000000002</v>
      </c>
      <c r="K364">
        <v>7.6779999999999999</v>
      </c>
      <c r="L364">
        <v>7.5179999999999998</v>
      </c>
      <c r="M364">
        <v>7.3540000000000001</v>
      </c>
      <c r="N364">
        <v>7.1859999999999999</v>
      </c>
      <c r="O364">
        <v>7.0209999999999999</v>
      </c>
      <c r="P364">
        <v>6.8579999999999997</v>
      </c>
      <c r="Q364">
        <v>6.6970000000000001</v>
      </c>
      <c r="R364">
        <v>6.54</v>
      </c>
      <c r="S364">
        <v>6.3860000000000001</v>
      </c>
      <c r="T364">
        <v>6.2359999999999998</v>
      </c>
      <c r="U364">
        <v>6.09</v>
      </c>
      <c r="V364">
        <v>5.9489999999999998</v>
      </c>
      <c r="W364">
        <v>5.8129999999999997</v>
      </c>
      <c r="X364">
        <v>5.68</v>
      </c>
      <c r="Y364">
        <v>5.55</v>
      </c>
      <c r="Z364">
        <v>5.4240000000000004</v>
      </c>
      <c r="AA364">
        <v>5.3</v>
      </c>
      <c r="AB364">
        <v>5.1790000000000003</v>
      </c>
      <c r="AC364">
        <v>5.0609999999999999</v>
      </c>
      <c r="AD364">
        <v>4.9450000000000003</v>
      </c>
      <c r="AE364">
        <v>4.8310000000000004</v>
      </c>
      <c r="AF364">
        <v>4.72</v>
      </c>
      <c r="AG364">
        <v>4.6109999999999998</v>
      </c>
      <c r="AH364">
        <v>4.5209999999999999</v>
      </c>
    </row>
    <row r="365" spans="1:34" x14ac:dyDescent="0.35">
      <c r="A365" t="s">
        <v>36</v>
      </c>
      <c r="B365">
        <v>2.738</v>
      </c>
      <c r="C365">
        <v>2.68</v>
      </c>
      <c r="D365">
        <v>2.6139999999999999</v>
      </c>
      <c r="E365">
        <v>2.5179999999999998</v>
      </c>
      <c r="F365">
        <v>2.4089999999999998</v>
      </c>
      <c r="G365">
        <v>2.2869999999999999</v>
      </c>
      <c r="H365">
        <v>2.16</v>
      </c>
      <c r="I365">
        <v>1.925</v>
      </c>
      <c r="J365">
        <v>1.706</v>
      </c>
      <c r="K365">
        <v>1.498</v>
      </c>
      <c r="L365">
        <v>1.3009999999999999</v>
      </c>
      <c r="M365">
        <v>1.1619999999999999</v>
      </c>
      <c r="N365">
        <v>1.0329999999999999</v>
      </c>
      <c r="O365">
        <v>0.92700000000000005</v>
      </c>
      <c r="P365">
        <v>0.83399999999999996</v>
      </c>
      <c r="Q365">
        <v>0.752</v>
      </c>
      <c r="R365">
        <v>0.67900000000000005</v>
      </c>
      <c r="S365">
        <v>0.61499999999999999</v>
      </c>
      <c r="T365">
        <v>0.55700000000000005</v>
      </c>
      <c r="U365">
        <v>0.505</v>
      </c>
      <c r="V365">
        <v>0.45800000000000002</v>
      </c>
      <c r="W365">
        <v>0.41599999999999998</v>
      </c>
      <c r="X365">
        <v>0.377</v>
      </c>
      <c r="Y365">
        <v>0.34300000000000003</v>
      </c>
      <c r="Z365">
        <v>0.311</v>
      </c>
      <c r="AA365">
        <v>0.28100000000000003</v>
      </c>
      <c r="AB365">
        <v>0.254</v>
      </c>
      <c r="AC365">
        <v>0.23</v>
      </c>
      <c r="AD365">
        <v>0.20699999999999999</v>
      </c>
      <c r="AE365">
        <v>0.185</v>
      </c>
      <c r="AF365">
        <v>0.16600000000000001</v>
      </c>
      <c r="AG365">
        <v>0.14699999999999999</v>
      </c>
      <c r="AH365">
        <v>0.14699999999999999</v>
      </c>
    </row>
    <row r="366" spans="1:34" x14ac:dyDescent="0.35">
      <c r="A366" t="s">
        <v>37</v>
      </c>
      <c r="B366">
        <v>1.5389999999999999</v>
      </c>
      <c r="C366">
        <v>1.4019999999999999</v>
      </c>
      <c r="D366">
        <v>1.2849999999999999</v>
      </c>
      <c r="E366">
        <v>1.153</v>
      </c>
      <c r="F366">
        <v>0.98299999999999998</v>
      </c>
      <c r="G366">
        <v>0.83599999999999997</v>
      </c>
      <c r="H366">
        <v>0.68400000000000005</v>
      </c>
      <c r="I366">
        <v>0.56699999999999995</v>
      </c>
      <c r="J366">
        <v>0.48299999999999998</v>
      </c>
      <c r="K366">
        <v>0.41899999999999998</v>
      </c>
      <c r="L366">
        <v>0.36699999999999999</v>
      </c>
      <c r="M366">
        <v>0.32300000000000001</v>
      </c>
      <c r="N366">
        <v>0.28499999999999998</v>
      </c>
      <c r="O366">
        <v>0.255</v>
      </c>
      <c r="P366">
        <v>0.22900000000000001</v>
      </c>
      <c r="Q366">
        <v>0.20699999999999999</v>
      </c>
      <c r="R366">
        <v>0.188</v>
      </c>
      <c r="S366">
        <v>0.17199999999999999</v>
      </c>
      <c r="T366">
        <v>0.158</v>
      </c>
      <c r="U366">
        <v>0.14599999999999999</v>
      </c>
      <c r="V366">
        <v>0.13600000000000001</v>
      </c>
      <c r="W366">
        <v>0.127</v>
      </c>
      <c r="X366">
        <v>0.11899999999999999</v>
      </c>
      <c r="Y366">
        <v>0.112</v>
      </c>
      <c r="Z366">
        <v>0.106</v>
      </c>
      <c r="AA366">
        <v>0.1</v>
      </c>
      <c r="AB366">
        <v>9.5000000000000001E-2</v>
      </c>
      <c r="AC366">
        <v>9.0999999999999998E-2</v>
      </c>
      <c r="AD366">
        <v>8.6999999999999994E-2</v>
      </c>
      <c r="AE366">
        <v>8.4000000000000005E-2</v>
      </c>
      <c r="AF366">
        <v>8.1000000000000003E-2</v>
      </c>
      <c r="AG366">
        <v>7.8E-2</v>
      </c>
      <c r="AH366">
        <v>7.8E-2</v>
      </c>
    </row>
    <row r="367" spans="1:34" x14ac:dyDescent="0.35">
      <c r="A367" t="s">
        <v>41</v>
      </c>
      <c r="B367">
        <v>1.0720000000000001</v>
      </c>
      <c r="C367">
        <v>1.258</v>
      </c>
      <c r="D367">
        <v>1.4430000000000001</v>
      </c>
      <c r="E367">
        <v>1.629</v>
      </c>
      <c r="F367">
        <v>1.8879999999999999</v>
      </c>
      <c r="G367">
        <v>2.339</v>
      </c>
      <c r="H367">
        <v>2.742</v>
      </c>
      <c r="I367">
        <v>3.3820000000000001</v>
      </c>
      <c r="J367">
        <v>3.956</v>
      </c>
      <c r="K367">
        <v>4.4800000000000004</v>
      </c>
      <c r="L367">
        <v>4.95</v>
      </c>
      <c r="M367">
        <v>5.2969999999999997</v>
      </c>
      <c r="N367">
        <v>5.62</v>
      </c>
      <c r="O367">
        <v>5.9240000000000004</v>
      </c>
      <c r="P367">
        <v>6.21</v>
      </c>
      <c r="Q367">
        <v>6.4790000000000001</v>
      </c>
      <c r="R367">
        <v>6.7320000000000002</v>
      </c>
      <c r="S367">
        <v>6.97</v>
      </c>
      <c r="T367">
        <v>7.1929999999999996</v>
      </c>
      <c r="U367">
        <v>7.4009999999999998</v>
      </c>
      <c r="V367">
        <v>7.5970000000000004</v>
      </c>
      <c r="W367">
        <v>7.78</v>
      </c>
      <c r="X367">
        <v>7.952</v>
      </c>
      <c r="Y367">
        <v>8.11</v>
      </c>
      <c r="Z367">
        <v>8.2560000000000002</v>
      </c>
      <c r="AA367">
        <v>8.3889999999999993</v>
      </c>
      <c r="AB367">
        <v>8.51</v>
      </c>
      <c r="AC367">
        <v>8.6210000000000004</v>
      </c>
      <c r="AD367">
        <v>8.7210000000000001</v>
      </c>
      <c r="AE367">
        <v>8.8119999999999994</v>
      </c>
      <c r="AF367">
        <v>8.8930000000000007</v>
      </c>
      <c r="AG367">
        <v>8.9659999999999993</v>
      </c>
      <c r="AH367">
        <v>9.0250000000000004</v>
      </c>
    </row>
    <row r="368" spans="1:34" x14ac:dyDescent="0.35">
      <c r="A368" t="s">
        <v>539</v>
      </c>
      <c r="B368">
        <v>1.069</v>
      </c>
      <c r="C368">
        <v>1.4530000000000001</v>
      </c>
      <c r="D368">
        <v>1.8129999999999999</v>
      </c>
      <c r="E368">
        <v>2.1520000000000001</v>
      </c>
      <c r="F368">
        <v>2.468</v>
      </c>
      <c r="G368">
        <v>2.802</v>
      </c>
      <c r="H368">
        <v>3.1080000000000001</v>
      </c>
      <c r="I368">
        <v>3.387</v>
      </c>
      <c r="J368">
        <v>3.6440000000000001</v>
      </c>
      <c r="K368">
        <v>3.879</v>
      </c>
      <c r="L368">
        <v>4.0940000000000003</v>
      </c>
      <c r="M368">
        <v>4.2789999999999999</v>
      </c>
      <c r="N368">
        <v>4.4509999999999996</v>
      </c>
      <c r="O368">
        <v>4.6100000000000003</v>
      </c>
      <c r="P368">
        <v>4.758</v>
      </c>
      <c r="Q368">
        <v>4.8949999999999996</v>
      </c>
      <c r="R368">
        <v>5.024</v>
      </c>
      <c r="S368">
        <v>5.1420000000000003</v>
      </c>
      <c r="T368">
        <v>5.2519999999999998</v>
      </c>
      <c r="U368">
        <v>5.3529999999999998</v>
      </c>
      <c r="V368">
        <v>5.4470000000000001</v>
      </c>
      <c r="W368">
        <v>5.5330000000000004</v>
      </c>
      <c r="X368">
        <v>5.6120000000000001</v>
      </c>
      <c r="Y368">
        <v>5.6849999999999996</v>
      </c>
      <c r="Z368">
        <v>5.7519999999999998</v>
      </c>
      <c r="AA368">
        <v>5.8140000000000001</v>
      </c>
      <c r="AB368">
        <v>5.87</v>
      </c>
      <c r="AC368">
        <v>5.9219999999999997</v>
      </c>
      <c r="AD368">
        <v>5.9690000000000003</v>
      </c>
      <c r="AE368">
        <v>6.0119999999999996</v>
      </c>
      <c r="AF368">
        <v>6.0510000000000002</v>
      </c>
      <c r="AG368">
        <v>6.0869999999999997</v>
      </c>
      <c r="AH368">
        <v>6.1139999999999999</v>
      </c>
    </row>
    <row r="369" spans="1:34" x14ac:dyDescent="0.35">
      <c r="A369" t="s">
        <v>39</v>
      </c>
      <c r="B369">
        <v>4.2770000000000001</v>
      </c>
      <c r="C369">
        <v>4.0819999999999999</v>
      </c>
      <c r="D369">
        <v>3.8980000000000001</v>
      </c>
      <c r="E369">
        <v>3.6709999999999998</v>
      </c>
      <c r="F369">
        <v>3.3919999999999999</v>
      </c>
      <c r="G369">
        <v>3.1230000000000002</v>
      </c>
      <c r="H369">
        <v>2.8439999999999999</v>
      </c>
      <c r="I369">
        <v>2.492</v>
      </c>
      <c r="J369">
        <v>2.1890000000000001</v>
      </c>
      <c r="K369">
        <v>1.917</v>
      </c>
      <c r="L369">
        <v>1.6679999999999999</v>
      </c>
      <c r="M369">
        <v>1.486</v>
      </c>
      <c r="N369">
        <v>1.3180000000000001</v>
      </c>
      <c r="O369">
        <v>1.181</v>
      </c>
      <c r="P369">
        <v>1.0629999999999999</v>
      </c>
      <c r="Q369">
        <v>0.95899999999999996</v>
      </c>
      <c r="R369">
        <v>0.86799999999999999</v>
      </c>
      <c r="S369">
        <v>0.78700000000000003</v>
      </c>
      <c r="T369">
        <v>0.71499999999999997</v>
      </c>
      <c r="U369">
        <v>0.65100000000000002</v>
      </c>
      <c r="V369">
        <v>0.59399999999999997</v>
      </c>
      <c r="W369">
        <v>0.54300000000000004</v>
      </c>
      <c r="X369">
        <v>0.496</v>
      </c>
      <c r="Y369">
        <v>0.45400000000000001</v>
      </c>
      <c r="Z369">
        <v>0.41599999999999998</v>
      </c>
      <c r="AA369">
        <v>0.38100000000000001</v>
      </c>
      <c r="AB369">
        <v>0.35</v>
      </c>
      <c r="AC369">
        <v>0.32100000000000001</v>
      </c>
      <c r="AD369">
        <v>0.29399999999999998</v>
      </c>
      <c r="AE369">
        <v>0.26900000000000002</v>
      </c>
      <c r="AF369">
        <v>0.247</v>
      </c>
      <c r="AG369">
        <v>0.22600000000000001</v>
      </c>
      <c r="AH369">
        <v>0.22500000000000001</v>
      </c>
    </row>
    <row r="370" spans="1:34" x14ac:dyDescent="0.35">
      <c r="A370" t="s">
        <v>44</v>
      </c>
      <c r="B370">
        <v>11.618</v>
      </c>
      <c r="C370">
        <v>11.444000000000001</v>
      </c>
      <c r="D370">
        <v>11.29</v>
      </c>
      <c r="E370">
        <v>11.141</v>
      </c>
      <c r="F370">
        <v>11.034000000000001</v>
      </c>
      <c r="G370">
        <v>10.988</v>
      </c>
      <c r="H370">
        <v>10.916</v>
      </c>
      <c r="I370">
        <v>10.477</v>
      </c>
      <c r="J370">
        <v>10.064</v>
      </c>
      <c r="K370">
        <v>9.6639999999999997</v>
      </c>
      <c r="L370">
        <v>9.2880000000000003</v>
      </c>
      <c r="M370">
        <v>8.9320000000000004</v>
      </c>
      <c r="N370">
        <v>8.5960000000000001</v>
      </c>
      <c r="O370">
        <v>8.2899999999999991</v>
      </c>
      <c r="P370">
        <v>8.0120000000000005</v>
      </c>
      <c r="Q370">
        <v>7.76</v>
      </c>
      <c r="R370">
        <v>7.532</v>
      </c>
      <c r="S370">
        <v>7.327</v>
      </c>
      <c r="T370">
        <v>7.1440000000000001</v>
      </c>
      <c r="U370">
        <v>6.98</v>
      </c>
      <c r="V370">
        <v>6.8339999999999996</v>
      </c>
      <c r="W370">
        <v>6.7050000000000001</v>
      </c>
      <c r="X370">
        <v>6.593</v>
      </c>
      <c r="Y370">
        <v>6.4889999999999999</v>
      </c>
      <c r="Z370">
        <v>6.391</v>
      </c>
      <c r="AA370">
        <v>6.3</v>
      </c>
      <c r="AB370">
        <v>6.2140000000000004</v>
      </c>
      <c r="AC370">
        <v>6.1319999999999997</v>
      </c>
      <c r="AD370">
        <v>6.0540000000000003</v>
      </c>
      <c r="AE370">
        <v>5.9779999999999998</v>
      </c>
      <c r="AF370">
        <v>5.9039999999999999</v>
      </c>
      <c r="AG370">
        <v>5.8310000000000004</v>
      </c>
      <c r="AH370">
        <v>5.7569999999999997</v>
      </c>
    </row>
    <row r="371" spans="1:34" x14ac:dyDescent="0.35">
      <c r="A371" t="s">
        <v>540</v>
      </c>
      <c r="B371">
        <v>3.137</v>
      </c>
      <c r="C371">
        <v>2.9540000000000002</v>
      </c>
      <c r="D371">
        <v>2.782</v>
      </c>
      <c r="E371">
        <v>2.621</v>
      </c>
      <c r="F371">
        <v>2.4689999999999999</v>
      </c>
      <c r="G371">
        <v>2.3260000000000001</v>
      </c>
      <c r="H371">
        <v>2.1920000000000002</v>
      </c>
      <c r="I371">
        <v>2.0659999999999998</v>
      </c>
      <c r="J371">
        <v>1.9470000000000001</v>
      </c>
      <c r="K371">
        <v>1.8240000000000001</v>
      </c>
      <c r="L371">
        <v>1.7090000000000001</v>
      </c>
      <c r="M371">
        <v>1.6020000000000001</v>
      </c>
      <c r="N371">
        <v>1.5009999999999999</v>
      </c>
      <c r="O371">
        <v>1.4079999999999999</v>
      </c>
      <c r="P371">
        <v>1.3220000000000001</v>
      </c>
      <c r="Q371">
        <v>1.2410000000000001</v>
      </c>
      <c r="R371">
        <v>1.1659999999999999</v>
      </c>
      <c r="S371">
        <v>1.0960000000000001</v>
      </c>
      <c r="T371">
        <v>1.0309999999999999</v>
      </c>
      <c r="U371">
        <v>0.97099999999999997</v>
      </c>
      <c r="V371">
        <v>0.91400000000000003</v>
      </c>
      <c r="W371">
        <v>0.86199999999999999</v>
      </c>
      <c r="X371">
        <v>0.81299999999999994</v>
      </c>
      <c r="Y371">
        <v>0.76700000000000002</v>
      </c>
      <c r="Z371">
        <v>0.72499999999999998</v>
      </c>
      <c r="AA371">
        <v>0.68500000000000005</v>
      </c>
      <c r="AB371">
        <v>0.64900000000000002</v>
      </c>
      <c r="AC371">
        <v>0.61399999999999999</v>
      </c>
      <c r="AD371">
        <v>0.58299999999999996</v>
      </c>
      <c r="AE371">
        <v>0.55300000000000005</v>
      </c>
      <c r="AF371">
        <v>0.52600000000000002</v>
      </c>
      <c r="AG371">
        <v>0.5</v>
      </c>
      <c r="AH371">
        <v>0.47599999999999998</v>
      </c>
    </row>
    <row r="372" spans="1:34" x14ac:dyDescent="0.35">
      <c r="A372" t="s">
        <v>541</v>
      </c>
      <c r="B372">
        <v>6.0359999999999996</v>
      </c>
      <c r="C372">
        <v>6.2030000000000003</v>
      </c>
      <c r="D372">
        <v>6.3689999999999998</v>
      </c>
      <c r="E372">
        <v>6.52</v>
      </c>
      <c r="F372">
        <v>6.694</v>
      </c>
      <c r="G372">
        <v>6.9109999999999996</v>
      </c>
      <c r="H372">
        <v>7.0860000000000003</v>
      </c>
      <c r="I372">
        <v>6.8789999999999996</v>
      </c>
      <c r="J372">
        <v>6.6829999999999998</v>
      </c>
      <c r="K372">
        <v>6.4989999999999997</v>
      </c>
      <c r="L372">
        <v>6.3230000000000004</v>
      </c>
      <c r="M372">
        <v>6.1550000000000002</v>
      </c>
      <c r="N372">
        <v>5.9939999999999998</v>
      </c>
      <c r="O372">
        <v>5.851</v>
      </c>
      <c r="P372">
        <v>5.7240000000000002</v>
      </c>
      <c r="Q372">
        <v>5.6130000000000004</v>
      </c>
      <c r="R372">
        <v>5.516</v>
      </c>
      <c r="S372">
        <v>5.4329999999999998</v>
      </c>
      <c r="T372">
        <v>5.3630000000000004</v>
      </c>
      <c r="U372">
        <v>5.3040000000000003</v>
      </c>
      <c r="V372">
        <v>5.2569999999999997</v>
      </c>
      <c r="W372">
        <v>5.22</v>
      </c>
      <c r="X372">
        <v>5.1920000000000002</v>
      </c>
      <c r="Y372">
        <v>5.1669999999999998</v>
      </c>
      <c r="Z372">
        <v>5.1429999999999998</v>
      </c>
      <c r="AA372">
        <v>5.1210000000000004</v>
      </c>
      <c r="AB372">
        <v>5.0979999999999999</v>
      </c>
      <c r="AC372">
        <v>5.0759999999999996</v>
      </c>
      <c r="AD372">
        <v>5.0519999999999996</v>
      </c>
      <c r="AE372">
        <v>5.0270000000000001</v>
      </c>
      <c r="AF372">
        <v>5.0010000000000003</v>
      </c>
      <c r="AG372">
        <v>4.9720000000000004</v>
      </c>
      <c r="AH372">
        <v>4.9379999999999997</v>
      </c>
    </row>
    <row r="373" spans="1:34" x14ac:dyDescent="0.35">
      <c r="A373" t="s">
        <v>542</v>
      </c>
      <c r="B373">
        <v>2.4449999999999998</v>
      </c>
      <c r="C373">
        <v>2.286</v>
      </c>
      <c r="D373">
        <v>2.1379999999999999</v>
      </c>
      <c r="E373">
        <v>2</v>
      </c>
      <c r="F373">
        <v>1.871</v>
      </c>
      <c r="G373">
        <v>1.75</v>
      </c>
      <c r="H373">
        <v>1.6379999999999999</v>
      </c>
      <c r="I373">
        <v>1.532</v>
      </c>
      <c r="J373">
        <v>1.4339999999999999</v>
      </c>
      <c r="K373">
        <v>1.3420000000000001</v>
      </c>
      <c r="L373">
        <v>1.256</v>
      </c>
      <c r="M373">
        <v>1.1759999999999999</v>
      </c>
      <c r="N373">
        <v>1.101</v>
      </c>
      <c r="O373">
        <v>1.0309999999999999</v>
      </c>
      <c r="P373">
        <v>0.96599999999999997</v>
      </c>
      <c r="Q373">
        <v>0.90600000000000003</v>
      </c>
      <c r="R373">
        <v>0.85</v>
      </c>
      <c r="S373">
        <v>0.79800000000000004</v>
      </c>
      <c r="T373">
        <v>0.75</v>
      </c>
      <c r="U373">
        <v>0.70499999999999996</v>
      </c>
      <c r="V373">
        <v>0.66300000000000003</v>
      </c>
      <c r="W373">
        <v>0.624</v>
      </c>
      <c r="X373">
        <v>0.58799999999999997</v>
      </c>
      <c r="Y373">
        <v>0.55400000000000005</v>
      </c>
      <c r="Z373">
        <v>0.52300000000000002</v>
      </c>
      <c r="AA373">
        <v>0.49399999999999999</v>
      </c>
      <c r="AB373">
        <v>0.46700000000000003</v>
      </c>
      <c r="AC373">
        <v>0.442</v>
      </c>
      <c r="AD373">
        <v>0.41899999999999998</v>
      </c>
      <c r="AE373">
        <v>0.39700000000000002</v>
      </c>
      <c r="AF373">
        <v>0.377</v>
      </c>
      <c r="AG373">
        <v>0.35899999999999999</v>
      </c>
      <c r="AH373">
        <v>0.34300000000000003</v>
      </c>
    </row>
    <row r="374" spans="1:34" x14ac:dyDescent="0.35">
      <c r="A374" t="s">
        <v>42</v>
      </c>
      <c r="B374">
        <v>3.4420000000000002</v>
      </c>
      <c r="C374">
        <v>3.3410000000000002</v>
      </c>
      <c r="D374">
        <v>3.2429999999999999</v>
      </c>
      <c r="E374">
        <v>3.1509999999999998</v>
      </c>
      <c r="F374">
        <v>2.9449999999999998</v>
      </c>
      <c r="G374">
        <v>2.44</v>
      </c>
      <c r="H374">
        <v>2.0270000000000001</v>
      </c>
      <c r="I374">
        <v>1.6890000000000001</v>
      </c>
      <c r="J374">
        <v>1.413</v>
      </c>
      <c r="K374">
        <v>1.1870000000000001</v>
      </c>
      <c r="L374">
        <v>1.002</v>
      </c>
      <c r="M374">
        <v>0.94499999999999995</v>
      </c>
      <c r="N374">
        <v>0.89100000000000001</v>
      </c>
      <c r="O374">
        <v>0.84099999999999997</v>
      </c>
      <c r="P374">
        <v>0.79500000000000004</v>
      </c>
      <c r="Q374">
        <v>0.752</v>
      </c>
      <c r="R374">
        <v>0.71199999999999997</v>
      </c>
      <c r="S374">
        <v>0.67500000000000004</v>
      </c>
      <c r="T374">
        <v>0.64</v>
      </c>
      <c r="U374">
        <v>0.60799999999999998</v>
      </c>
      <c r="V374">
        <v>0.57799999999999996</v>
      </c>
      <c r="W374">
        <v>0.55000000000000004</v>
      </c>
      <c r="X374">
        <v>0.52400000000000002</v>
      </c>
      <c r="Y374">
        <v>0.5</v>
      </c>
      <c r="Z374">
        <v>0.47799999999999998</v>
      </c>
      <c r="AA374">
        <v>0.45700000000000002</v>
      </c>
      <c r="AB374">
        <v>0.437</v>
      </c>
      <c r="AC374">
        <v>0.41899999999999998</v>
      </c>
      <c r="AD374">
        <v>0.40200000000000002</v>
      </c>
      <c r="AE374">
        <v>0.38700000000000001</v>
      </c>
      <c r="AF374">
        <v>0.372</v>
      </c>
      <c r="AG374">
        <v>0.35899999999999999</v>
      </c>
      <c r="AH374">
        <v>0.34599999999999997</v>
      </c>
    </row>
    <row r="375" spans="1:34" x14ac:dyDescent="0.35">
      <c r="A375" t="s">
        <v>543</v>
      </c>
      <c r="B375">
        <v>0.50700000000000001</v>
      </c>
      <c r="C375">
        <v>0.47699999999999998</v>
      </c>
      <c r="D375">
        <v>0.44800000000000001</v>
      </c>
      <c r="E375">
        <v>0.42199999999999999</v>
      </c>
      <c r="F375">
        <v>0.39500000000000002</v>
      </c>
      <c r="G375">
        <v>0.32800000000000001</v>
      </c>
      <c r="H375">
        <v>0.27300000000000002</v>
      </c>
      <c r="I375">
        <v>0.22800000000000001</v>
      </c>
      <c r="J375">
        <v>0.191</v>
      </c>
      <c r="K375">
        <v>0.161</v>
      </c>
      <c r="L375">
        <v>0.13700000000000001</v>
      </c>
      <c r="M375">
        <v>0.129</v>
      </c>
      <c r="N375">
        <v>0.122</v>
      </c>
      <c r="O375">
        <v>0.115</v>
      </c>
      <c r="P375">
        <v>0.109</v>
      </c>
      <c r="Q375">
        <v>0.10299999999999999</v>
      </c>
      <c r="R375">
        <v>9.8000000000000004E-2</v>
      </c>
      <c r="S375">
        <v>9.2999999999999999E-2</v>
      </c>
      <c r="T375">
        <v>8.7999999999999995E-2</v>
      </c>
      <c r="U375">
        <v>8.4000000000000005E-2</v>
      </c>
      <c r="V375">
        <v>0.08</v>
      </c>
      <c r="W375">
        <v>7.5999999999999998E-2</v>
      </c>
      <c r="X375">
        <v>7.2999999999999995E-2</v>
      </c>
      <c r="Y375">
        <v>6.9000000000000006E-2</v>
      </c>
      <c r="Z375">
        <v>6.6000000000000003E-2</v>
      </c>
      <c r="AA375">
        <v>6.3E-2</v>
      </c>
      <c r="AB375">
        <v>6.0999999999999999E-2</v>
      </c>
      <c r="AC375">
        <v>5.8000000000000003E-2</v>
      </c>
      <c r="AD375">
        <v>5.6000000000000001E-2</v>
      </c>
      <c r="AE375">
        <v>5.3999999999999999E-2</v>
      </c>
      <c r="AF375">
        <v>5.1999999999999998E-2</v>
      </c>
      <c r="AG375">
        <v>0.05</v>
      </c>
      <c r="AH375">
        <v>4.8000000000000001E-2</v>
      </c>
    </row>
    <row r="376" spans="1:34" x14ac:dyDescent="0.35">
      <c r="A376" t="s">
        <v>544</v>
      </c>
      <c r="B376">
        <v>2.5289999999999999</v>
      </c>
      <c r="C376">
        <v>2.4849999999999999</v>
      </c>
      <c r="D376">
        <v>2.4409999999999998</v>
      </c>
      <c r="E376">
        <v>2.399</v>
      </c>
      <c r="F376">
        <v>2.242</v>
      </c>
      <c r="G376">
        <v>1.857</v>
      </c>
      <c r="H376">
        <v>1.542</v>
      </c>
      <c r="I376">
        <v>1.284</v>
      </c>
      <c r="J376">
        <v>1.0740000000000001</v>
      </c>
      <c r="K376">
        <v>0.90100000000000002</v>
      </c>
      <c r="L376">
        <v>0.76100000000000001</v>
      </c>
      <c r="M376">
        <v>0.71699999999999997</v>
      </c>
      <c r="N376">
        <v>0.67700000000000005</v>
      </c>
      <c r="O376">
        <v>0.63900000000000001</v>
      </c>
      <c r="P376">
        <v>0.60399999999999998</v>
      </c>
      <c r="Q376">
        <v>0.57099999999999995</v>
      </c>
      <c r="R376">
        <v>0.54100000000000004</v>
      </c>
      <c r="S376">
        <v>0.51300000000000001</v>
      </c>
      <c r="T376">
        <v>0.48699999999999999</v>
      </c>
      <c r="U376">
        <v>0.46200000000000002</v>
      </c>
      <c r="V376">
        <v>0.439</v>
      </c>
      <c r="W376">
        <v>0.41799999999999998</v>
      </c>
      <c r="X376">
        <v>0.39800000000000002</v>
      </c>
      <c r="Y376">
        <v>0.38</v>
      </c>
      <c r="Z376">
        <v>0.36299999999999999</v>
      </c>
      <c r="AA376">
        <v>0.34699999999999998</v>
      </c>
      <c r="AB376">
        <v>0.33200000000000002</v>
      </c>
      <c r="AC376">
        <v>0.318</v>
      </c>
      <c r="AD376">
        <v>0.30599999999999999</v>
      </c>
      <c r="AE376">
        <v>0.29399999999999998</v>
      </c>
      <c r="AF376">
        <v>0.28199999999999997</v>
      </c>
      <c r="AG376">
        <v>0.27200000000000002</v>
      </c>
      <c r="AH376">
        <v>0.26200000000000001</v>
      </c>
    </row>
    <row r="377" spans="1:34" x14ac:dyDescent="0.35">
      <c r="A377" t="s">
        <v>545</v>
      </c>
      <c r="B377">
        <v>0.40699999999999997</v>
      </c>
      <c r="C377">
        <v>0.379</v>
      </c>
      <c r="D377">
        <v>0.35399999999999998</v>
      </c>
      <c r="E377">
        <v>0.33</v>
      </c>
      <c r="F377">
        <v>0.308</v>
      </c>
      <c r="G377">
        <v>0.255</v>
      </c>
      <c r="H377">
        <v>0.21199999999999999</v>
      </c>
      <c r="I377">
        <v>0.17699999999999999</v>
      </c>
      <c r="J377">
        <v>0.14799999999999999</v>
      </c>
      <c r="K377">
        <v>0.124</v>
      </c>
      <c r="L377">
        <v>0.105</v>
      </c>
      <c r="M377">
        <v>9.9000000000000005E-2</v>
      </c>
      <c r="N377">
        <v>9.2999999999999999E-2</v>
      </c>
      <c r="O377">
        <v>8.6999999999999994E-2</v>
      </c>
      <c r="P377">
        <v>8.2000000000000003E-2</v>
      </c>
      <c r="Q377">
        <v>7.8E-2</v>
      </c>
      <c r="R377">
        <v>7.2999999999999995E-2</v>
      </c>
      <c r="S377">
        <v>6.9000000000000006E-2</v>
      </c>
      <c r="T377">
        <v>6.5000000000000002E-2</v>
      </c>
      <c r="U377">
        <v>6.2E-2</v>
      </c>
      <c r="V377">
        <v>5.8999999999999997E-2</v>
      </c>
      <c r="W377">
        <v>5.6000000000000001E-2</v>
      </c>
      <c r="X377">
        <v>5.2999999999999999E-2</v>
      </c>
      <c r="Y377">
        <v>5.0999999999999997E-2</v>
      </c>
      <c r="Z377">
        <v>4.8000000000000001E-2</v>
      </c>
      <c r="AA377">
        <v>4.5999999999999999E-2</v>
      </c>
      <c r="AB377">
        <v>4.3999999999999997E-2</v>
      </c>
      <c r="AC377">
        <v>4.2000000000000003E-2</v>
      </c>
      <c r="AD377">
        <v>4.1000000000000002E-2</v>
      </c>
      <c r="AE377">
        <v>3.9E-2</v>
      </c>
      <c r="AF377">
        <v>3.7999999999999999E-2</v>
      </c>
      <c r="AG377">
        <v>3.5999999999999997E-2</v>
      </c>
      <c r="AH377">
        <v>3.5000000000000003E-2</v>
      </c>
    </row>
    <row r="378" spans="1:34" x14ac:dyDescent="0.35">
      <c r="A378" t="s">
        <v>43</v>
      </c>
      <c r="B378">
        <v>1.27</v>
      </c>
      <c r="C378">
        <v>1.343</v>
      </c>
      <c r="D378">
        <v>1.413</v>
      </c>
      <c r="E378">
        <v>1.4650000000000001</v>
      </c>
      <c r="F378">
        <v>1.506</v>
      </c>
      <c r="G378">
        <v>1.5569999999999999</v>
      </c>
      <c r="H378">
        <v>1.597</v>
      </c>
      <c r="I378">
        <v>1.696</v>
      </c>
      <c r="J378">
        <v>1.778</v>
      </c>
      <c r="K378">
        <v>1.8480000000000001</v>
      </c>
      <c r="L378">
        <v>1.909</v>
      </c>
      <c r="M378">
        <v>1.956</v>
      </c>
      <c r="N378">
        <v>1.998</v>
      </c>
      <c r="O378">
        <v>2.0379999999999998</v>
      </c>
      <c r="P378">
        <v>2.077</v>
      </c>
      <c r="Q378">
        <v>2.113</v>
      </c>
      <c r="R378">
        <v>2.1480000000000001</v>
      </c>
      <c r="S378">
        <v>2.1819999999999999</v>
      </c>
      <c r="T378">
        <v>2.2160000000000002</v>
      </c>
      <c r="U378">
        <v>2.2490000000000001</v>
      </c>
      <c r="V378">
        <v>2.282</v>
      </c>
      <c r="W378">
        <v>2.3149999999999999</v>
      </c>
      <c r="X378">
        <v>2.347</v>
      </c>
      <c r="Y378">
        <v>2.38</v>
      </c>
      <c r="Z378">
        <v>2.4119999999999999</v>
      </c>
      <c r="AA378">
        <v>2.4430000000000001</v>
      </c>
      <c r="AB378">
        <v>2.4750000000000001</v>
      </c>
      <c r="AC378">
        <v>2.5059999999999998</v>
      </c>
      <c r="AD378">
        <v>2.5369999999999999</v>
      </c>
      <c r="AE378">
        <v>2.5680000000000001</v>
      </c>
      <c r="AF378">
        <v>2.5979999999999999</v>
      </c>
      <c r="AG378">
        <v>2.629</v>
      </c>
      <c r="AH378">
        <v>2.6560000000000001</v>
      </c>
    </row>
    <row r="379" spans="1:34" x14ac:dyDescent="0.35">
      <c r="A379" t="s">
        <v>546</v>
      </c>
      <c r="B379">
        <v>0.63600000000000001</v>
      </c>
      <c r="C379">
        <v>0.74</v>
      </c>
      <c r="D379">
        <v>0.84</v>
      </c>
      <c r="E379">
        <v>0.92</v>
      </c>
      <c r="F379">
        <v>0.98899999999999999</v>
      </c>
      <c r="G379">
        <v>1.0660000000000001</v>
      </c>
      <c r="H379">
        <v>1.131</v>
      </c>
      <c r="I379">
        <v>1.2529999999999999</v>
      </c>
      <c r="J379">
        <v>1.357</v>
      </c>
      <c r="K379">
        <v>1.448</v>
      </c>
      <c r="L379">
        <v>1.528</v>
      </c>
      <c r="M379">
        <v>1.5940000000000001</v>
      </c>
      <c r="N379">
        <v>1.6539999999999999</v>
      </c>
      <c r="O379">
        <v>1.71</v>
      </c>
      <c r="P379">
        <v>1.764</v>
      </c>
      <c r="Q379">
        <v>1.8160000000000001</v>
      </c>
      <c r="R379">
        <v>1.865</v>
      </c>
      <c r="S379">
        <v>1.913</v>
      </c>
      <c r="T379">
        <v>1.9590000000000001</v>
      </c>
      <c r="U379">
        <v>2.004</v>
      </c>
      <c r="V379">
        <v>2.0489999999999999</v>
      </c>
      <c r="W379">
        <v>2.0920000000000001</v>
      </c>
      <c r="X379">
        <v>2.1349999999999998</v>
      </c>
      <c r="Y379">
        <v>2.177</v>
      </c>
      <c r="Z379">
        <v>2.218</v>
      </c>
      <c r="AA379">
        <v>2.2589999999999999</v>
      </c>
      <c r="AB379">
        <v>2.298</v>
      </c>
      <c r="AC379">
        <v>2.3370000000000002</v>
      </c>
      <c r="AD379">
        <v>2.375</v>
      </c>
      <c r="AE379">
        <v>2.4129999999999998</v>
      </c>
      <c r="AF379">
        <v>2.4500000000000002</v>
      </c>
      <c r="AG379">
        <v>2.4860000000000002</v>
      </c>
      <c r="AH379">
        <v>2.52</v>
      </c>
    </row>
    <row r="380" spans="1:34" x14ac:dyDescent="0.35">
      <c r="A380" t="s">
        <v>547</v>
      </c>
      <c r="B380">
        <v>0.63500000000000001</v>
      </c>
      <c r="C380">
        <v>0.60299999999999998</v>
      </c>
      <c r="D380">
        <v>0.57299999999999995</v>
      </c>
      <c r="E380">
        <v>0.54400000000000004</v>
      </c>
      <c r="F380">
        <v>0.51700000000000002</v>
      </c>
      <c r="G380">
        <v>0.49099999999999999</v>
      </c>
      <c r="H380">
        <v>0.46600000000000003</v>
      </c>
      <c r="I380">
        <v>0.443</v>
      </c>
      <c r="J380">
        <v>0.42099999999999999</v>
      </c>
      <c r="K380">
        <v>0.40100000000000002</v>
      </c>
      <c r="L380">
        <v>0.38100000000000001</v>
      </c>
      <c r="M380">
        <v>0.36199999999999999</v>
      </c>
      <c r="N380">
        <v>0.34499999999999997</v>
      </c>
      <c r="O380">
        <v>0.32800000000000001</v>
      </c>
      <c r="P380">
        <v>0.312</v>
      </c>
      <c r="Q380">
        <v>0.29699999999999999</v>
      </c>
      <c r="R380">
        <v>0.28299999999999997</v>
      </c>
      <c r="S380">
        <v>0.26900000000000002</v>
      </c>
      <c r="T380">
        <v>0.25700000000000001</v>
      </c>
      <c r="U380">
        <v>0.245</v>
      </c>
      <c r="V380">
        <v>0.23300000000000001</v>
      </c>
      <c r="W380">
        <v>0.222</v>
      </c>
      <c r="X380">
        <v>0.21199999999999999</v>
      </c>
      <c r="Y380">
        <v>0.20300000000000001</v>
      </c>
      <c r="Z380">
        <v>0.19400000000000001</v>
      </c>
      <c r="AA380">
        <v>0.185</v>
      </c>
      <c r="AB380">
        <v>0.17699999999999999</v>
      </c>
      <c r="AC380">
        <v>0.16900000000000001</v>
      </c>
      <c r="AD380">
        <v>0.16200000000000001</v>
      </c>
      <c r="AE380">
        <v>0.155</v>
      </c>
      <c r="AF380">
        <v>0.14799999999999999</v>
      </c>
      <c r="AG380">
        <v>0.14199999999999999</v>
      </c>
      <c r="AH380">
        <v>0.13600000000000001</v>
      </c>
    </row>
    <row r="381" spans="1:34" x14ac:dyDescent="0.35">
      <c r="A381" t="s">
        <v>179</v>
      </c>
      <c r="C381">
        <v>1.976</v>
      </c>
      <c r="D381">
        <v>1.984</v>
      </c>
      <c r="E381">
        <v>1.1839999999999999</v>
      </c>
      <c r="F381">
        <v>1.633</v>
      </c>
      <c r="G381">
        <v>2.7519999999999998</v>
      </c>
      <c r="H381">
        <v>2.782</v>
      </c>
      <c r="I381">
        <v>3.9089999999999998</v>
      </c>
      <c r="J381">
        <v>3.78</v>
      </c>
      <c r="K381">
        <v>3.7090000000000001</v>
      </c>
      <c r="L381">
        <v>3.6179999999999999</v>
      </c>
      <c r="M381">
        <v>3.0790000000000002</v>
      </c>
      <c r="N381">
        <v>3.1059999999999999</v>
      </c>
      <c r="O381">
        <v>3.0840000000000001</v>
      </c>
      <c r="P381">
        <v>3.0619999999999998</v>
      </c>
      <c r="Q381">
        <v>3.089</v>
      </c>
      <c r="R381">
        <v>3.0670000000000002</v>
      </c>
      <c r="S381">
        <v>3.0950000000000002</v>
      </c>
      <c r="T381">
        <v>3.12</v>
      </c>
      <c r="U381">
        <v>3.0489999999999999</v>
      </c>
      <c r="V381">
        <v>3.1230000000000002</v>
      </c>
      <c r="W381">
        <v>3.1019999999999999</v>
      </c>
      <c r="X381">
        <v>3.177</v>
      </c>
      <c r="Y381">
        <v>3.157</v>
      </c>
      <c r="Z381">
        <v>3.1389999999999998</v>
      </c>
      <c r="AA381">
        <v>3.121</v>
      </c>
      <c r="AB381">
        <v>3.1040000000000001</v>
      </c>
      <c r="AC381">
        <v>3.1339999999999999</v>
      </c>
      <c r="AD381">
        <v>3.1190000000000002</v>
      </c>
      <c r="AE381">
        <v>3.1040000000000001</v>
      </c>
      <c r="AF381">
        <v>3.09</v>
      </c>
      <c r="AG381">
        <v>3.077</v>
      </c>
      <c r="AH381">
        <v>3.0619999999999998</v>
      </c>
    </row>
    <row r="382" spans="1:34" x14ac:dyDescent="0.35">
      <c r="A382" t="s">
        <v>175</v>
      </c>
      <c r="C382">
        <v>3.895</v>
      </c>
      <c r="D382">
        <v>3.831</v>
      </c>
      <c r="E382">
        <v>6.0830000000000002</v>
      </c>
      <c r="F382">
        <v>6.5869999999999997</v>
      </c>
      <c r="G382">
        <v>6.6280000000000001</v>
      </c>
      <c r="H382">
        <v>7.8010000000000002</v>
      </c>
      <c r="I382">
        <v>7.7830000000000004</v>
      </c>
      <c r="J382">
        <v>6.92</v>
      </c>
      <c r="K382">
        <v>6.2619999999999996</v>
      </c>
      <c r="L382">
        <v>6.165</v>
      </c>
      <c r="M382">
        <v>5.56</v>
      </c>
      <c r="N382">
        <v>5.8559999999999999</v>
      </c>
      <c r="O382">
        <v>5.4059999999999997</v>
      </c>
      <c r="P382">
        <v>4.976</v>
      </c>
      <c r="Q382">
        <v>4.6909999999999998</v>
      </c>
      <c r="R382">
        <v>5.016</v>
      </c>
      <c r="S382">
        <v>4.6210000000000004</v>
      </c>
      <c r="T382">
        <v>4.3540000000000001</v>
      </c>
      <c r="U382">
        <v>4.5309999999999997</v>
      </c>
      <c r="V382">
        <v>4.2990000000000004</v>
      </c>
      <c r="W382">
        <v>4.0170000000000003</v>
      </c>
      <c r="X382">
        <v>5.3380000000000001</v>
      </c>
      <c r="Y382">
        <v>4.9329999999999998</v>
      </c>
      <c r="Z382">
        <v>4.5620000000000003</v>
      </c>
      <c r="AA382">
        <v>4.2270000000000003</v>
      </c>
      <c r="AB382">
        <v>3.923</v>
      </c>
      <c r="AC382">
        <v>3.6469999999999998</v>
      </c>
      <c r="AD382">
        <v>3.3959999999999999</v>
      </c>
      <c r="AE382">
        <v>3.1680000000000001</v>
      </c>
      <c r="AF382">
        <v>2.96</v>
      </c>
      <c r="AG382">
        <v>2.7719999999999998</v>
      </c>
      <c r="AH382">
        <v>2.6019999999999999</v>
      </c>
    </row>
    <row r="383" spans="1:34" x14ac:dyDescent="0.35">
      <c r="A383" t="s">
        <v>187</v>
      </c>
      <c r="C383">
        <v>4.9009999999999998</v>
      </c>
      <c r="D383">
        <v>4.9779999999999998</v>
      </c>
      <c r="E383">
        <v>7.1159999999999997</v>
      </c>
      <c r="F383">
        <v>7.2220000000000004</v>
      </c>
      <c r="G383">
        <v>7.2080000000000002</v>
      </c>
      <c r="H383">
        <v>7.9050000000000002</v>
      </c>
      <c r="I383">
        <v>7.0359999999999996</v>
      </c>
      <c r="J383">
        <v>6.2610000000000001</v>
      </c>
      <c r="K383">
        <v>5.7</v>
      </c>
      <c r="L383">
        <v>5.6230000000000002</v>
      </c>
      <c r="M383">
        <v>5.4710000000000001</v>
      </c>
      <c r="N383">
        <v>5.734</v>
      </c>
      <c r="O383">
        <v>4.8849999999999998</v>
      </c>
      <c r="P383">
        <v>4.6609999999999996</v>
      </c>
      <c r="Q383">
        <v>4.4329999999999998</v>
      </c>
      <c r="R383">
        <v>4.6150000000000002</v>
      </c>
      <c r="S383">
        <v>4.4210000000000003</v>
      </c>
      <c r="T383">
        <v>4.444</v>
      </c>
      <c r="U383">
        <v>3.6</v>
      </c>
      <c r="V383">
        <v>3.371</v>
      </c>
      <c r="W383">
        <v>3.782</v>
      </c>
      <c r="X383">
        <v>5.5069999999999997</v>
      </c>
      <c r="Y383">
        <v>5.29</v>
      </c>
      <c r="Z383">
        <v>5.0620000000000003</v>
      </c>
      <c r="AA383">
        <v>4.8239999999999998</v>
      </c>
      <c r="AB383">
        <v>4.5730000000000004</v>
      </c>
      <c r="AC383">
        <v>4.3040000000000003</v>
      </c>
      <c r="AD383">
        <v>4.008</v>
      </c>
      <c r="AE383">
        <v>3.6739999999999999</v>
      </c>
      <c r="AF383">
        <v>3.2770000000000001</v>
      </c>
      <c r="AG383">
        <v>2.734</v>
      </c>
      <c r="AH383">
        <v>3.5379999999999998</v>
      </c>
    </row>
    <row r="384" spans="1:34" x14ac:dyDescent="0.35">
      <c r="A384" t="s">
        <v>182</v>
      </c>
      <c r="C384">
        <v>5.8710000000000004</v>
      </c>
      <c r="D384">
        <v>5.8150000000000004</v>
      </c>
      <c r="E384">
        <v>7.2670000000000003</v>
      </c>
      <c r="F384">
        <v>8.2200000000000006</v>
      </c>
      <c r="G384">
        <v>9.3800000000000008</v>
      </c>
      <c r="H384">
        <v>10.583</v>
      </c>
      <c r="I384">
        <v>11.692</v>
      </c>
      <c r="J384">
        <v>10.7</v>
      </c>
      <c r="K384">
        <v>9.9710000000000001</v>
      </c>
      <c r="L384">
        <v>9.782</v>
      </c>
      <c r="M384">
        <v>8.6389999999999993</v>
      </c>
      <c r="N384">
        <v>8.9619999999999997</v>
      </c>
      <c r="O384">
        <v>8.49</v>
      </c>
      <c r="P384">
        <v>8.0370000000000008</v>
      </c>
      <c r="Q384">
        <v>7.78</v>
      </c>
      <c r="R384">
        <v>8.0830000000000002</v>
      </c>
      <c r="S384">
        <v>7.7160000000000002</v>
      </c>
      <c r="T384">
        <v>7.4740000000000002</v>
      </c>
      <c r="U384">
        <v>7.58</v>
      </c>
      <c r="V384">
        <v>7.4219999999999997</v>
      </c>
      <c r="W384">
        <v>7.1189999999999998</v>
      </c>
      <c r="X384">
        <v>8.5150000000000006</v>
      </c>
      <c r="Y384">
        <v>8.09</v>
      </c>
      <c r="Z384">
        <v>7.7009999999999996</v>
      </c>
      <c r="AA384">
        <v>7.3479999999999999</v>
      </c>
      <c r="AB384">
        <v>7.0270000000000001</v>
      </c>
      <c r="AC384">
        <v>6.7809999999999997</v>
      </c>
      <c r="AD384">
        <v>6.5149999999999997</v>
      </c>
      <c r="AE384">
        <v>6.2720000000000002</v>
      </c>
      <c r="AF384">
        <v>6.0510000000000002</v>
      </c>
      <c r="AG384">
        <v>5.8490000000000002</v>
      </c>
      <c r="AH384">
        <v>5.6639999999999997</v>
      </c>
    </row>
    <row r="385" spans="1:34" x14ac:dyDescent="0.35">
      <c r="A385" t="s">
        <v>291</v>
      </c>
      <c r="C385">
        <v>270.03899999999999</v>
      </c>
      <c r="D385">
        <v>272.209</v>
      </c>
      <c r="E385">
        <v>173.74700000000001</v>
      </c>
      <c r="F385">
        <v>178.994</v>
      </c>
      <c r="G385">
        <v>187.077</v>
      </c>
      <c r="H385">
        <v>240.971</v>
      </c>
      <c r="I385">
        <v>245.45</v>
      </c>
      <c r="J385">
        <v>249.2</v>
      </c>
      <c r="K385">
        <v>268.72500000000002</v>
      </c>
      <c r="L385">
        <v>271.91800000000001</v>
      </c>
      <c r="M385">
        <v>272.995</v>
      </c>
      <c r="N385">
        <v>287.84100000000001</v>
      </c>
      <c r="O385">
        <v>284.04199999999997</v>
      </c>
      <c r="P385">
        <v>283.98200000000003</v>
      </c>
      <c r="Q385">
        <v>285.22800000000001</v>
      </c>
      <c r="R385">
        <v>284.69900000000001</v>
      </c>
      <c r="S385">
        <v>285.48500000000001</v>
      </c>
      <c r="T385">
        <v>285.79300000000001</v>
      </c>
      <c r="U385">
        <v>282.745</v>
      </c>
      <c r="V385">
        <v>284.19200000000001</v>
      </c>
      <c r="W385">
        <v>282.303</v>
      </c>
      <c r="X385">
        <v>292.73200000000003</v>
      </c>
      <c r="Y385">
        <v>290.327</v>
      </c>
      <c r="Z385">
        <v>287.70600000000002</v>
      </c>
      <c r="AA385">
        <v>284.87200000000001</v>
      </c>
      <c r="AB385">
        <v>281.83100000000002</v>
      </c>
      <c r="AC385">
        <v>280.149</v>
      </c>
      <c r="AD385">
        <v>276.714</v>
      </c>
      <c r="AE385">
        <v>273.10199999999998</v>
      </c>
      <c r="AF385">
        <v>269.32</v>
      </c>
      <c r="AG385">
        <v>265.37900000000002</v>
      </c>
      <c r="AH385">
        <v>262.93099999999998</v>
      </c>
    </row>
    <row r="386" spans="1:34" x14ac:dyDescent="0.35">
      <c r="A386" t="s">
        <v>292</v>
      </c>
      <c r="C386">
        <v>213.398</v>
      </c>
      <c r="D386">
        <v>214.41200000000001</v>
      </c>
      <c r="E386">
        <v>116.083</v>
      </c>
      <c r="F386">
        <v>243.66300000000001</v>
      </c>
      <c r="G386">
        <v>233.667</v>
      </c>
      <c r="H386">
        <v>263.49099999999999</v>
      </c>
      <c r="I386">
        <v>415.303</v>
      </c>
      <c r="J386">
        <v>386.315</v>
      </c>
      <c r="K386">
        <v>374.06900000000002</v>
      </c>
      <c r="L386">
        <v>351.81599999999997</v>
      </c>
      <c r="M386">
        <v>331.05399999999997</v>
      </c>
      <c r="N386">
        <v>320.608</v>
      </c>
      <c r="O386">
        <v>416.85500000000002</v>
      </c>
      <c r="P386">
        <v>386.315</v>
      </c>
      <c r="Q386">
        <v>361.39100000000002</v>
      </c>
      <c r="R386">
        <v>337.964</v>
      </c>
      <c r="S386">
        <v>319.37400000000002</v>
      </c>
      <c r="T386">
        <v>302.97699999999998</v>
      </c>
      <c r="U386">
        <v>529.995</v>
      </c>
      <c r="V386">
        <v>517.346</v>
      </c>
      <c r="W386">
        <v>500.262</v>
      </c>
      <c r="X386">
        <v>495.52300000000002</v>
      </c>
      <c r="Y386">
        <v>477.702</v>
      </c>
      <c r="Z386">
        <v>460.04399999999998</v>
      </c>
      <c r="AA386">
        <v>442.70800000000003</v>
      </c>
      <c r="AB386">
        <v>425.82299999999998</v>
      </c>
      <c r="AC386">
        <v>411.55200000000002</v>
      </c>
      <c r="AD386">
        <v>395.87200000000001</v>
      </c>
      <c r="AE386">
        <v>380.887</v>
      </c>
      <c r="AF386">
        <v>366.63799999999998</v>
      </c>
      <c r="AG386">
        <v>353.15199999999999</v>
      </c>
      <c r="AH386">
        <v>339.31599999999997</v>
      </c>
    </row>
    <row r="387" spans="1:34" x14ac:dyDescent="0.35">
      <c r="A387" t="s">
        <v>293</v>
      </c>
      <c r="C387">
        <v>65.010999999999996</v>
      </c>
      <c r="D387">
        <v>64.626000000000005</v>
      </c>
      <c r="E387">
        <v>22.888999999999999</v>
      </c>
      <c r="F387">
        <v>24.276</v>
      </c>
      <c r="G387">
        <v>26.870999999999999</v>
      </c>
      <c r="H387">
        <v>26.460999999999999</v>
      </c>
      <c r="I387">
        <v>26.228000000000002</v>
      </c>
      <c r="J387">
        <v>26.065999999999999</v>
      </c>
      <c r="K387">
        <v>36.017000000000003</v>
      </c>
      <c r="L387">
        <v>35.923000000000002</v>
      </c>
      <c r="M387">
        <v>34.948999999999998</v>
      </c>
      <c r="N387">
        <v>34.783000000000001</v>
      </c>
      <c r="O387">
        <v>34.576000000000001</v>
      </c>
      <c r="P387">
        <v>34.409999999999997</v>
      </c>
      <c r="Q387">
        <v>34.253999999999998</v>
      </c>
      <c r="R387">
        <v>34.113999999999997</v>
      </c>
      <c r="S387">
        <v>34.000999999999998</v>
      </c>
      <c r="T387">
        <v>33.831000000000003</v>
      </c>
      <c r="U387">
        <v>33.68</v>
      </c>
      <c r="V387">
        <v>33.521999999999998</v>
      </c>
      <c r="W387">
        <v>33.368000000000002</v>
      </c>
      <c r="X387">
        <v>33.283999999999999</v>
      </c>
      <c r="Y387">
        <v>33.25</v>
      </c>
      <c r="Z387">
        <v>33.223999999999997</v>
      </c>
      <c r="AA387">
        <v>33.203000000000003</v>
      </c>
      <c r="AB387">
        <v>33.186999999999998</v>
      </c>
      <c r="AC387">
        <v>33.177</v>
      </c>
      <c r="AD387">
        <v>33.17</v>
      </c>
      <c r="AE387">
        <v>33.167000000000002</v>
      </c>
      <c r="AF387">
        <v>33.165999999999997</v>
      </c>
      <c r="AG387">
        <v>33.167000000000002</v>
      </c>
      <c r="AH387">
        <v>33.167999999999999</v>
      </c>
    </row>
    <row r="388" spans="1:34" x14ac:dyDescent="0.35">
      <c r="A388" t="s">
        <v>294</v>
      </c>
      <c r="C388">
        <v>4815.0119999999997</v>
      </c>
      <c r="D388">
        <v>4755.9530000000004</v>
      </c>
      <c r="E388">
        <v>6514.9160000000002</v>
      </c>
      <c r="F388">
        <v>7141.183</v>
      </c>
      <c r="G388">
        <v>8214.2270000000008</v>
      </c>
      <c r="H388">
        <v>9288.0650000000005</v>
      </c>
      <c r="I388">
        <v>9873.7569999999996</v>
      </c>
      <c r="J388">
        <v>9000.7880000000005</v>
      </c>
      <c r="K388">
        <v>8331.152</v>
      </c>
      <c r="L388">
        <v>8225.9529999999995</v>
      </c>
      <c r="M388">
        <v>7201.1610000000001</v>
      </c>
      <c r="N388">
        <v>7506.0450000000001</v>
      </c>
      <c r="O388">
        <v>6798.8270000000002</v>
      </c>
      <c r="P388">
        <v>6450.6530000000002</v>
      </c>
      <c r="Q388">
        <v>6263.9809999999998</v>
      </c>
      <c r="R388">
        <v>6646.076</v>
      </c>
      <c r="S388">
        <v>6338.902</v>
      </c>
      <c r="T388">
        <v>6141.4160000000002</v>
      </c>
      <c r="U388">
        <v>5793.5860000000002</v>
      </c>
      <c r="V388">
        <v>5669.9139999999998</v>
      </c>
      <c r="W388">
        <v>5424.4769999999999</v>
      </c>
      <c r="X388">
        <v>6835.6819999999998</v>
      </c>
      <c r="Y388">
        <v>6464.81</v>
      </c>
      <c r="Z388">
        <v>6128.223</v>
      </c>
      <c r="AA388">
        <v>5825.7269999999999</v>
      </c>
      <c r="AB388">
        <v>5553.4040000000005</v>
      </c>
      <c r="AC388">
        <v>5345.3410000000003</v>
      </c>
      <c r="AD388">
        <v>5123.0479999999998</v>
      </c>
      <c r="AE388">
        <v>4922.1350000000002</v>
      </c>
      <c r="AF388">
        <v>4740.2879999999996</v>
      </c>
      <c r="AG388">
        <v>4575.4799999999996</v>
      </c>
      <c r="AH388">
        <v>4427.57</v>
      </c>
    </row>
    <row r="389" spans="1:34" x14ac:dyDescent="0.35">
      <c r="A389" t="s">
        <v>295</v>
      </c>
      <c r="C389">
        <v>423.17599999999999</v>
      </c>
      <c r="D389">
        <v>423.613</v>
      </c>
      <c r="E389">
        <v>407.76400000000001</v>
      </c>
      <c r="F389">
        <v>598.28200000000004</v>
      </c>
      <c r="G389">
        <v>678.62900000000002</v>
      </c>
      <c r="H389">
        <v>724.82500000000005</v>
      </c>
      <c r="I389">
        <v>1038.797</v>
      </c>
      <c r="J389">
        <v>947.53499999999997</v>
      </c>
      <c r="K389">
        <v>871.93499999999995</v>
      </c>
      <c r="L389">
        <v>808.85699999999997</v>
      </c>
      <c r="M389">
        <v>713.85500000000002</v>
      </c>
      <c r="N389">
        <v>729.66600000000005</v>
      </c>
      <c r="O389">
        <v>874.01199999999994</v>
      </c>
      <c r="P389">
        <v>801.65200000000004</v>
      </c>
      <c r="Q389">
        <v>755.86599999999999</v>
      </c>
      <c r="R389">
        <v>702.06899999999996</v>
      </c>
      <c r="S389">
        <v>660.83600000000001</v>
      </c>
      <c r="T389">
        <v>633.72900000000004</v>
      </c>
      <c r="U389">
        <v>865.077</v>
      </c>
      <c r="V389">
        <v>843.03599999999994</v>
      </c>
      <c r="W389">
        <v>805.64400000000001</v>
      </c>
      <c r="X389">
        <v>786.27099999999996</v>
      </c>
      <c r="Y389">
        <v>752.67899999999997</v>
      </c>
      <c r="Z389">
        <v>721.17100000000005</v>
      </c>
      <c r="AA389">
        <v>691.66700000000003</v>
      </c>
      <c r="AB389">
        <v>664.09199999999998</v>
      </c>
      <c r="AC389">
        <v>642.58100000000002</v>
      </c>
      <c r="AD389">
        <v>618.56899999999996</v>
      </c>
      <c r="AE389">
        <v>596.25</v>
      </c>
      <c r="AF389">
        <v>575.53499999999997</v>
      </c>
      <c r="AG389">
        <v>556.32899999999995</v>
      </c>
      <c r="AH389">
        <v>536.86</v>
      </c>
    </row>
    <row r="390" spans="1:34" x14ac:dyDescent="0.35">
      <c r="A390" t="s">
        <v>296</v>
      </c>
      <c r="C390">
        <v>83.915000000000006</v>
      </c>
      <c r="D390">
        <v>84.241</v>
      </c>
      <c r="E390">
        <v>31.349</v>
      </c>
      <c r="F390">
        <v>34.046999999999997</v>
      </c>
      <c r="G390">
        <v>39.225000000000001</v>
      </c>
      <c r="H390">
        <v>38.692999999999998</v>
      </c>
      <c r="I390">
        <v>92.072999999999993</v>
      </c>
      <c r="J390">
        <v>90.46</v>
      </c>
      <c r="K390">
        <v>89.09</v>
      </c>
      <c r="L390">
        <v>87.97</v>
      </c>
      <c r="M390">
        <v>84.527000000000001</v>
      </c>
      <c r="N390">
        <v>83.078999999999994</v>
      </c>
      <c r="O390">
        <v>81.718999999999994</v>
      </c>
      <c r="P390">
        <v>80.424000000000007</v>
      </c>
      <c r="Q390">
        <v>79.188999999999993</v>
      </c>
      <c r="R390">
        <v>78.016000000000005</v>
      </c>
      <c r="S390">
        <v>76.945999999999998</v>
      </c>
      <c r="T390">
        <v>75.867000000000004</v>
      </c>
      <c r="U390">
        <v>74.826999999999998</v>
      </c>
      <c r="V390">
        <v>73.783000000000001</v>
      </c>
      <c r="W390">
        <v>72.727999999999994</v>
      </c>
      <c r="X390">
        <v>71.78</v>
      </c>
      <c r="Y390">
        <v>70.984999999999999</v>
      </c>
      <c r="Z390">
        <v>70.218000000000004</v>
      </c>
      <c r="AA390">
        <v>69.477000000000004</v>
      </c>
      <c r="AB390">
        <v>68.757999999999996</v>
      </c>
      <c r="AC390">
        <v>68.058000000000007</v>
      </c>
      <c r="AD390">
        <v>67.373999999999995</v>
      </c>
      <c r="AE390">
        <v>66.7</v>
      </c>
      <c r="AF390">
        <v>66.031999999999996</v>
      </c>
      <c r="AG390">
        <v>65.355999999999995</v>
      </c>
      <c r="AH390">
        <v>64.64</v>
      </c>
    </row>
    <row r="391" spans="1:34" x14ac:dyDescent="0.35">
      <c r="A391" t="s">
        <v>2</v>
      </c>
      <c r="B391">
        <v>36.936</v>
      </c>
      <c r="C391">
        <v>37.353999999999999</v>
      </c>
      <c r="D391">
        <v>37.773000000000003</v>
      </c>
      <c r="E391">
        <v>38.167999999999999</v>
      </c>
      <c r="F391">
        <v>38.531999999999996</v>
      </c>
      <c r="G391">
        <v>38.838999999999999</v>
      </c>
      <c r="H391">
        <v>39.104999999999997</v>
      </c>
      <c r="I391">
        <v>39.340000000000003</v>
      </c>
      <c r="J391">
        <v>39.545000000000002</v>
      </c>
      <c r="K391">
        <v>39.72</v>
      </c>
      <c r="L391">
        <v>39.863999999999997</v>
      </c>
      <c r="M391">
        <v>39.978000000000002</v>
      </c>
      <c r="N391">
        <v>40.061999999999998</v>
      </c>
      <c r="O391">
        <v>40.149000000000001</v>
      </c>
      <c r="P391">
        <v>40.238</v>
      </c>
      <c r="Q391">
        <v>40.329000000000001</v>
      </c>
      <c r="R391">
        <v>40.421999999999997</v>
      </c>
      <c r="S391">
        <v>40.518999999999998</v>
      </c>
      <c r="T391">
        <v>40.619</v>
      </c>
      <c r="U391">
        <v>40.722999999999999</v>
      </c>
      <c r="V391">
        <v>40.831000000000003</v>
      </c>
      <c r="W391">
        <v>40.944000000000003</v>
      </c>
      <c r="X391">
        <v>41.06</v>
      </c>
      <c r="Y391">
        <v>41.165999999999997</v>
      </c>
      <c r="Z391">
        <v>41.261000000000003</v>
      </c>
      <c r="AA391">
        <v>41.344999999999999</v>
      </c>
      <c r="AB391">
        <v>41.418999999999997</v>
      </c>
      <c r="AC391">
        <v>41.481999999999999</v>
      </c>
      <c r="AD391">
        <v>41.533999999999999</v>
      </c>
      <c r="AE391">
        <v>41.575000000000003</v>
      </c>
      <c r="AF391">
        <v>41.606000000000002</v>
      </c>
      <c r="AG391">
        <v>41.625999999999998</v>
      </c>
      <c r="AH391">
        <v>41.636000000000003</v>
      </c>
    </row>
    <row r="392" spans="1:34" x14ac:dyDescent="0.35">
      <c r="A392" t="s">
        <v>1</v>
      </c>
      <c r="B392">
        <v>2366.2420000000002</v>
      </c>
      <c r="C392">
        <v>2398.3960000000002</v>
      </c>
      <c r="D392">
        <v>2430.511</v>
      </c>
      <c r="E392">
        <v>2460.2910000000002</v>
      </c>
      <c r="F392">
        <v>2487.761</v>
      </c>
      <c r="G392">
        <v>2512.9319999999998</v>
      </c>
      <c r="H392">
        <v>2535.835</v>
      </c>
      <c r="I392">
        <v>2556.491</v>
      </c>
      <c r="J392">
        <v>2574.9029999999998</v>
      </c>
      <c r="K392">
        <v>2591.0770000000002</v>
      </c>
      <c r="L392">
        <v>2605.0189999999998</v>
      </c>
      <c r="M392">
        <v>2616.75</v>
      </c>
      <c r="N392">
        <v>2626.2829999999999</v>
      </c>
      <c r="O392">
        <v>2635.788</v>
      </c>
      <c r="P392">
        <v>2645.201</v>
      </c>
      <c r="Q392">
        <v>2654.51</v>
      </c>
      <c r="R392">
        <v>2663.7109999999998</v>
      </c>
      <c r="S392">
        <v>2672.8620000000001</v>
      </c>
      <c r="T392">
        <v>2681.9749999999999</v>
      </c>
      <c r="U392">
        <v>2691.0520000000001</v>
      </c>
      <c r="V392">
        <v>2700.0929999999998</v>
      </c>
      <c r="W392">
        <v>2709.098</v>
      </c>
      <c r="X392">
        <v>2718.0680000000002</v>
      </c>
      <c r="Y392">
        <v>2726.0509999999999</v>
      </c>
      <c r="Z392">
        <v>2733.0590000000002</v>
      </c>
      <c r="AA392">
        <v>2739.105</v>
      </c>
      <c r="AB392">
        <v>2744.201</v>
      </c>
      <c r="AC392">
        <v>2748.3580000000002</v>
      </c>
      <c r="AD392">
        <v>2751.59</v>
      </c>
      <c r="AE392">
        <v>2753.9079999999999</v>
      </c>
      <c r="AF392">
        <v>2755.3240000000001</v>
      </c>
      <c r="AG392">
        <v>2755.8490000000002</v>
      </c>
      <c r="AH392">
        <v>2755.4859999999999</v>
      </c>
    </row>
    <row r="393" spans="1:34" x14ac:dyDescent="0.35">
      <c r="A393" t="s">
        <v>94</v>
      </c>
      <c r="C393">
        <v>152.82900000000001</v>
      </c>
      <c r="D393">
        <v>157.1</v>
      </c>
      <c r="E393">
        <v>145.57599999999999</v>
      </c>
      <c r="F393">
        <v>151.68899999999999</v>
      </c>
      <c r="G393">
        <v>157.44900000000001</v>
      </c>
      <c r="H393">
        <v>162.34899999999999</v>
      </c>
      <c r="I393">
        <v>168.322</v>
      </c>
      <c r="J393">
        <v>174.179</v>
      </c>
      <c r="K393">
        <v>179.74100000000001</v>
      </c>
      <c r="L393">
        <v>185.114</v>
      </c>
      <c r="M393">
        <v>190.131</v>
      </c>
      <c r="N393">
        <v>194.221</v>
      </c>
      <c r="O393">
        <v>197.85400000000001</v>
      </c>
      <c r="P393">
        <v>201.03399999999999</v>
      </c>
      <c r="Q393">
        <v>203.79400000000001</v>
      </c>
      <c r="R393">
        <v>206.50299999999999</v>
      </c>
      <c r="S393">
        <v>208.7</v>
      </c>
      <c r="T393">
        <v>210.29599999999999</v>
      </c>
      <c r="U393">
        <v>212.12700000000001</v>
      </c>
      <c r="V393">
        <v>213.21700000000001</v>
      </c>
      <c r="W393">
        <v>214.52199999999999</v>
      </c>
      <c r="X393">
        <v>215.55600000000001</v>
      </c>
      <c r="Y393">
        <v>216.69200000000001</v>
      </c>
      <c r="Z393">
        <v>217.791</v>
      </c>
      <c r="AA393">
        <v>218.85599999999999</v>
      </c>
      <c r="AB393">
        <v>219.89</v>
      </c>
      <c r="AC393">
        <v>220.774</v>
      </c>
      <c r="AD393">
        <v>221.74700000000001</v>
      </c>
      <c r="AE393">
        <v>222.69399999999999</v>
      </c>
      <c r="AF393">
        <v>223.61699999999999</v>
      </c>
      <c r="AG393">
        <v>224.517</v>
      </c>
      <c r="AH393">
        <v>225.393</v>
      </c>
    </row>
    <row r="394" spans="1:34" x14ac:dyDescent="0.35">
      <c r="A394" t="s">
        <v>95</v>
      </c>
      <c r="C394">
        <v>130.39599999999999</v>
      </c>
      <c r="D394">
        <v>133.30500000000001</v>
      </c>
      <c r="E394">
        <v>144.316</v>
      </c>
      <c r="F394">
        <v>229.02099999999999</v>
      </c>
      <c r="G394">
        <v>434.37299999999999</v>
      </c>
      <c r="H394">
        <v>411.69900000000001</v>
      </c>
      <c r="I394">
        <v>669.71600000000001</v>
      </c>
      <c r="J394">
        <v>638.61300000000006</v>
      </c>
      <c r="K394">
        <v>620.00800000000004</v>
      </c>
      <c r="L394">
        <v>595.28499999999997</v>
      </c>
      <c r="M394">
        <v>498.298</v>
      </c>
      <c r="N394">
        <v>494.52300000000002</v>
      </c>
      <c r="O394">
        <v>490.37900000000002</v>
      </c>
      <c r="P394">
        <v>485.92899999999997</v>
      </c>
      <c r="Q394">
        <v>482.07600000000002</v>
      </c>
      <c r="R394">
        <v>477.815</v>
      </c>
      <c r="S394">
        <v>474.161</v>
      </c>
      <c r="T394">
        <v>469.99299999999999</v>
      </c>
      <c r="U394">
        <v>464.97399999999999</v>
      </c>
      <c r="V394">
        <v>461.57</v>
      </c>
      <c r="W394">
        <v>457.32100000000003</v>
      </c>
      <c r="X394">
        <v>454.27699999999999</v>
      </c>
      <c r="Y394">
        <v>450.32</v>
      </c>
      <c r="Z394">
        <v>446.52199999999999</v>
      </c>
      <c r="AA394">
        <v>442.87599999999998</v>
      </c>
      <c r="AB394">
        <v>439.37099999999998</v>
      </c>
      <c r="AC394">
        <v>436.464</v>
      </c>
      <c r="AD394">
        <v>433.22500000000002</v>
      </c>
      <c r="AE394">
        <v>430.09800000000001</v>
      </c>
      <c r="AF394">
        <v>427.07299999999998</v>
      </c>
      <c r="AG394">
        <v>424.13600000000002</v>
      </c>
      <c r="AH394">
        <v>420.904</v>
      </c>
    </row>
    <row r="395" spans="1:34" x14ac:dyDescent="0.35">
      <c r="A395" t="s">
        <v>96</v>
      </c>
      <c r="C395">
        <v>229.69</v>
      </c>
      <c r="D395">
        <v>224.005</v>
      </c>
      <c r="E395">
        <v>241.65199999999999</v>
      </c>
      <c r="F395">
        <v>241.346</v>
      </c>
      <c r="G395">
        <v>234.25700000000001</v>
      </c>
      <c r="H395">
        <v>226.32300000000001</v>
      </c>
      <c r="I395">
        <v>220.66</v>
      </c>
      <c r="J395">
        <v>211.34899999999999</v>
      </c>
      <c r="K395">
        <v>202.24</v>
      </c>
      <c r="L395">
        <v>193.226</v>
      </c>
      <c r="M395">
        <v>184.47300000000001</v>
      </c>
      <c r="N395">
        <v>176.61600000000001</v>
      </c>
      <c r="O395">
        <v>169.37</v>
      </c>
      <c r="P395">
        <v>162.934</v>
      </c>
      <c r="Q395">
        <v>156.56100000000001</v>
      </c>
      <c r="R395">
        <v>150.64099999999999</v>
      </c>
      <c r="S395">
        <v>144.92599999999999</v>
      </c>
      <c r="T395">
        <v>140.065</v>
      </c>
      <c r="U395">
        <v>135.74100000000001</v>
      </c>
      <c r="V395">
        <v>131.16999999999999</v>
      </c>
      <c r="W395">
        <v>127.128</v>
      </c>
      <c r="X395">
        <v>122.70699999999999</v>
      </c>
      <c r="Y395">
        <v>118.935</v>
      </c>
      <c r="Z395">
        <v>115.246</v>
      </c>
      <c r="AA395">
        <v>111.642</v>
      </c>
      <c r="AB395">
        <v>108.119</v>
      </c>
      <c r="AC395">
        <v>104.503</v>
      </c>
      <c r="AD395">
        <v>101.139</v>
      </c>
      <c r="AE395">
        <v>97.858000000000004</v>
      </c>
      <c r="AF395">
        <v>94.659000000000006</v>
      </c>
      <c r="AG395">
        <v>91.542000000000002</v>
      </c>
      <c r="AH395">
        <v>89.206000000000003</v>
      </c>
    </row>
    <row r="396" spans="1:34" x14ac:dyDescent="0.35">
      <c r="A396" t="s">
        <v>103</v>
      </c>
      <c r="C396">
        <v>229.69</v>
      </c>
      <c r="D396">
        <v>224.005</v>
      </c>
      <c r="E396">
        <v>241.65199999999999</v>
      </c>
      <c r="F396">
        <v>241.346</v>
      </c>
      <c r="G396">
        <v>234.25700000000001</v>
      </c>
      <c r="H396">
        <v>226.32300000000001</v>
      </c>
      <c r="I396">
        <v>220.66</v>
      </c>
      <c r="J396">
        <v>211.34899999999999</v>
      </c>
      <c r="K396">
        <v>202.24</v>
      </c>
      <c r="L396">
        <v>193.226</v>
      </c>
      <c r="M396">
        <v>184.47300000000001</v>
      </c>
      <c r="N396">
        <v>176.61600000000001</v>
      </c>
      <c r="O396">
        <v>169.37</v>
      </c>
      <c r="P396">
        <v>162.934</v>
      </c>
      <c r="Q396">
        <v>156.56100000000001</v>
      </c>
      <c r="R396">
        <v>150.64099999999999</v>
      </c>
      <c r="S396">
        <v>144.92599999999999</v>
      </c>
      <c r="T396">
        <v>140.065</v>
      </c>
      <c r="U396">
        <v>135.74100000000001</v>
      </c>
      <c r="V396">
        <v>131.16999999999999</v>
      </c>
      <c r="W396">
        <v>127.128</v>
      </c>
      <c r="X396">
        <v>122.70699999999999</v>
      </c>
      <c r="Y396">
        <v>118.935</v>
      </c>
      <c r="Z396">
        <v>115.246</v>
      </c>
      <c r="AA396">
        <v>111.642</v>
      </c>
      <c r="AB396">
        <v>108.119</v>
      </c>
      <c r="AC396">
        <v>104.503</v>
      </c>
      <c r="AD396">
        <v>101.139</v>
      </c>
      <c r="AE396">
        <v>97.858000000000004</v>
      </c>
      <c r="AF396">
        <v>94.659000000000006</v>
      </c>
      <c r="AG396">
        <v>91.542000000000002</v>
      </c>
      <c r="AH396">
        <v>89.206000000000003</v>
      </c>
    </row>
    <row r="397" spans="1:34" x14ac:dyDescent="0.35">
      <c r="A397" t="s">
        <v>104</v>
      </c>
      <c r="C397">
        <v>156.55600000000001</v>
      </c>
      <c r="D397">
        <v>153.624</v>
      </c>
      <c r="E397">
        <v>135.178</v>
      </c>
      <c r="F397">
        <v>135.56899999999999</v>
      </c>
      <c r="G397">
        <v>135.547</v>
      </c>
      <c r="H397">
        <v>135.786</v>
      </c>
      <c r="I397">
        <v>136.41499999999999</v>
      </c>
      <c r="J397">
        <v>136.904</v>
      </c>
      <c r="K397">
        <v>137.05000000000001</v>
      </c>
      <c r="L397">
        <v>136.98599999999999</v>
      </c>
      <c r="M397">
        <v>136.55799999999999</v>
      </c>
      <c r="N397">
        <v>135.12899999999999</v>
      </c>
      <c r="O397">
        <v>132.86600000000001</v>
      </c>
      <c r="P397">
        <v>130.18299999999999</v>
      </c>
      <c r="Q397">
        <v>127.521</v>
      </c>
      <c r="R397">
        <v>124.557</v>
      </c>
      <c r="S397">
        <v>121.50700000000001</v>
      </c>
      <c r="T397">
        <v>117.739</v>
      </c>
      <c r="U397">
        <v>113.70099999999999</v>
      </c>
      <c r="V397">
        <v>110.059</v>
      </c>
      <c r="W397">
        <v>106.152</v>
      </c>
      <c r="X397">
        <v>102.80500000000001</v>
      </c>
      <c r="Y397">
        <v>99.052000000000007</v>
      </c>
      <c r="Z397">
        <v>95.441999999999993</v>
      </c>
      <c r="AA397">
        <v>91.97</v>
      </c>
      <c r="AB397">
        <v>88.634</v>
      </c>
      <c r="AC397">
        <v>85.584000000000003</v>
      </c>
      <c r="AD397">
        <v>82.497</v>
      </c>
      <c r="AE397">
        <v>79.531999999999996</v>
      </c>
      <c r="AF397">
        <v>76.686000000000007</v>
      </c>
      <c r="AG397">
        <v>73.953000000000003</v>
      </c>
      <c r="AH397">
        <v>71.38</v>
      </c>
    </row>
    <row r="398" spans="1:34" x14ac:dyDescent="0.35">
      <c r="A398" t="s">
        <v>105</v>
      </c>
      <c r="C398">
        <v>11.955</v>
      </c>
      <c r="D398">
        <v>11.603999999999999</v>
      </c>
      <c r="E398">
        <v>9.8859999999999992</v>
      </c>
      <c r="F398">
        <v>9.85</v>
      </c>
      <c r="G398">
        <v>9.2799999999999994</v>
      </c>
      <c r="H398">
        <v>8.7189999999999994</v>
      </c>
      <c r="I398">
        <v>5.258</v>
      </c>
      <c r="J398">
        <v>4.907</v>
      </c>
      <c r="K398">
        <v>4.5789999999999997</v>
      </c>
      <c r="L398">
        <v>4.2640000000000002</v>
      </c>
      <c r="M398">
        <v>3.984</v>
      </c>
      <c r="N398">
        <v>3.7170000000000001</v>
      </c>
      <c r="O398">
        <v>3.8570000000000002</v>
      </c>
      <c r="P398">
        <v>3.6920000000000002</v>
      </c>
      <c r="Q398">
        <v>3.532</v>
      </c>
      <c r="R398">
        <v>3.3809999999999998</v>
      </c>
      <c r="S398">
        <v>3.2330000000000001</v>
      </c>
      <c r="T398">
        <v>3.1070000000000002</v>
      </c>
      <c r="U398">
        <v>2.992</v>
      </c>
      <c r="V398">
        <v>2.8719999999999999</v>
      </c>
      <c r="W398">
        <v>2.7610000000000001</v>
      </c>
      <c r="X398">
        <v>2.6480000000000001</v>
      </c>
      <c r="Y398">
        <v>2.5459999999999998</v>
      </c>
      <c r="Z398">
        <v>2.4460000000000002</v>
      </c>
      <c r="AA398">
        <v>2.3490000000000002</v>
      </c>
      <c r="AB398">
        <v>2.254</v>
      </c>
      <c r="AC398">
        <v>2.16</v>
      </c>
      <c r="AD398">
        <v>2.0750000000000002</v>
      </c>
      <c r="AE398">
        <v>1.9910000000000001</v>
      </c>
      <c r="AF398">
        <v>1.909</v>
      </c>
      <c r="AG398">
        <v>1.8280000000000001</v>
      </c>
      <c r="AH398">
        <v>1.7829999999999999</v>
      </c>
    </row>
    <row r="399" spans="1:34" x14ac:dyDescent="0.35">
      <c r="A399" t="s">
        <v>106</v>
      </c>
      <c r="C399">
        <v>29.321000000000002</v>
      </c>
      <c r="D399">
        <v>27.105</v>
      </c>
      <c r="E399">
        <v>18.629000000000001</v>
      </c>
      <c r="F399">
        <v>8.9239999999999995</v>
      </c>
      <c r="G399">
        <v>7.3170000000000002</v>
      </c>
      <c r="H399">
        <v>6.28</v>
      </c>
      <c r="I399">
        <v>5.4290000000000003</v>
      </c>
      <c r="J399">
        <v>5.3170000000000002</v>
      </c>
      <c r="K399">
        <v>5.1980000000000004</v>
      </c>
      <c r="L399">
        <v>5.0780000000000003</v>
      </c>
      <c r="M399">
        <v>4.9290000000000003</v>
      </c>
      <c r="N399">
        <v>4.7910000000000004</v>
      </c>
      <c r="O399">
        <v>4.5529999999999999</v>
      </c>
      <c r="P399">
        <v>4.335</v>
      </c>
      <c r="Q399">
        <v>4.1660000000000004</v>
      </c>
      <c r="R399">
        <v>3.97</v>
      </c>
      <c r="S399">
        <v>3.8239999999999998</v>
      </c>
      <c r="T399">
        <v>3.7069999999999999</v>
      </c>
      <c r="U399">
        <v>3.5339999999999998</v>
      </c>
      <c r="V399">
        <v>3.456</v>
      </c>
      <c r="W399">
        <v>3.3239999999999998</v>
      </c>
      <c r="X399">
        <v>3.25</v>
      </c>
      <c r="Y399">
        <v>3.1309999999999998</v>
      </c>
      <c r="Z399">
        <v>3.0150000000000001</v>
      </c>
      <c r="AA399">
        <v>2.9039999999999999</v>
      </c>
      <c r="AB399">
        <v>2.7970000000000002</v>
      </c>
      <c r="AC399">
        <v>2.7160000000000002</v>
      </c>
      <c r="AD399">
        <v>2.6150000000000002</v>
      </c>
      <c r="AE399">
        <v>2.5190000000000001</v>
      </c>
      <c r="AF399">
        <v>2.4249999999999998</v>
      </c>
      <c r="AG399">
        <v>2.3359999999999999</v>
      </c>
      <c r="AH399">
        <v>2.2730000000000001</v>
      </c>
    </row>
    <row r="400" spans="1:34" x14ac:dyDescent="0.35">
      <c r="A400" t="s">
        <v>107</v>
      </c>
      <c r="C400">
        <v>50.667999999999999</v>
      </c>
      <c r="D400">
        <v>69.861000000000004</v>
      </c>
      <c r="E400">
        <v>87.858999999999995</v>
      </c>
      <c r="F400">
        <v>104.727</v>
      </c>
      <c r="G400">
        <v>120.52200000000001</v>
      </c>
      <c r="H400">
        <v>137.17599999999999</v>
      </c>
      <c r="I400">
        <v>152.39500000000001</v>
      </c>
      <c r="J400">
        <v>166.321</v>
      </c>
      <c r="K400">
        <v>179.077</v>
      </c>
      <c r="L400">
        <v>190.77099999999999</v>
      </c>
      <c r="M400">
        <v>201.46299999999999</v>
      </c>
      <c r="N400">
        <v>210.678</v>
      </c>
      <c r="O400">
        <v>219.23099999999999</v>
      </c>
      <c r="P400">
        <v>227.185</v>
      </c>
      <c r="Q400">
        <v>234.589</v>
      </c>
      <c r="R400">
        <v>241.482</v>
      </c>
      <c r="S400">
        <v>247.86799999999999</v>
      </c>
      <c r="T400">
        <v>253.77799999999999</v>
      </c>
      <c r="U400">
        <v>259.24299999999999</v>
      </c>
      <c r="V400">
        <v>264.291</v>
      </c>
      <c r="W400">
        <v>268.95</v>
      </c>
      <c r="X400">
        <v>273.24400000000003</v>
      </c>
      <c r="Y400">
        <v>277.19900000000001</v>
      </c>
      <c r="Z400">
        <v>280.83600000000001</v>
      </c>
      <c r="AA400">
        <v>284.178</v>
      </c>
      <c r="AB400">
        <v>287.24400000000003</v>
      </c>
      <c r="AC400">
        <v>290.05399999999997</v>
      </c>
      <c r="AD400">
        <v>292.62599999999998</v>
      </c>
      <c r="AE400">
        <v>294.97699999999998</v>
      </c>
      <c r="AF400">
        <v>297.12299999999999</v>
      </c>
      <c r="AG400">
        <v>299.07900000000001</v>
      </c>
      <c r="AH400">
        <v>300.58800000000002</v>
      </c>
    </row>
    <row r="401" spans="1:34" x14ac:dyDescent="0.35">
      <c r="A401" t="s">
        <v>108</v>
      </c>
      <c r="C401">
        <v>55.920999999999999</v>
      </c>
      <c r="D401">
        <v>66.406000000000006</v>
      </c>
      <c r="E401">
        <v>78.742999999999995</v>
      </c>
      <c r="F401">
        <v>91.325999999999993</v>
      </c>
      <c r="G401">
        <v>105.56</v>
      </c>
      <c r="H401">
        <v>129.24100000000001</v>
      </c>
      <c r="I401">
        <v>150.994</v>
      </c>
      <c r="J401">
        <v>183.55699999999999</v>
      </c>
      <c r="K401">
        <v>213.31100000000001</v>
      </c>
      <c r="L401">
        <v>241.005</v>
      </c>
      <c r="M401">
        <v>266.42200000000003</v>
      </c>
      <c r="N401">
        <v>286.26</v>
      </c>
      <c r="O401">
        <v>305.09699999999998</v>
      </c>
      <c r="P401">
        <v>322.97699999999998</v>
      </c>
      <c r="Q401">
        <v>340.012</v>
      </c>
      <c r="R401">
        <v>356.05900000000003</v>
      </c>
      <c r="S401">
        <v>371.34199999999998</v>
      </c>
      <c r="T401">
        <v>385.53500000000003</v>
      </c>
      <c r="U401">
        <v>398.65499999999997</v>
      </c>
      <c r="V401">
        <v>411.27100000000002</v>
      </c>
      <c r="W401">
        <v>422.89600000000002</v>
      </c>
      <c r="X401">
        <v>434.03899999999999</v>
      </c>
      <c r="Y401">
        <v>444.22500000000002</v>
      </c>
      <c r="Z401">
        <v>453.74900000000002</v>
      </c>
      <c r="AA401">
        <v>462.65199999999999</v>
      </c>
      <c r="AB401">
        <v>470.96899999999999</v>
      </c>
      <c r="AC401">
        <v>478.88400000000001</v>
      </c>
      <c r="AD401">
        <v>486.15300000000002</v>
      </c>
      <c r="AE401">
        <v>492.935</v>
      </c>
      <c r="AF401">
        <v>499.25700000000001</v>
      </c>
      <c r="AG401">
        <v>505.14100000000002</v>
      </c>
      <c r="AH401">
        <v>510.298</v>
      </c>
    </row>
    <row r="402" spans="1:34" x14ac:dyDescent="0.35">
      <c r="A402" t="s">
        <v>109</v>
      </c>
      <c r="C402">
        <v>7.742</v>
      </c>
      <c r="D402">
        <v>8.2330000000000005</v>
      </c>
      <c r="E402">
        <v>6.681</v>
      </c>
      <c r="F402">
        <v>4.319</v>
      </c>
      <c r="G402">
        <v>4.335</v>
      </c>
      <c r="H402">
        <v>4.7469999999999999</v>
      </c>
      <c r="I402">
        <v>4.9939999999999998</v>
      </c>
      <c r="J402">
        <v>6.5279999999999996</v>
      </c>
      <c r="K402">
        <v>7.9050000000000002</v>
      </c>
      <c r="L402">
        <v>9.1319999999999997</v>
      </c>
      <c r="M402">
        <v>10.222</v>
      </c>
      <c r="N402">
        <v>10.968</v>
      </c>
      <c r="O402">
        <v>11.699</v>
      </c>
      <c r="P402">
        <v>12.384</v>
      </c>
      <c r="Q402">
        <v>12.922000000000001</v>
      </c>
      <c r="R402">
        <v>13.513999999999999</v>
      </c>
      <c r="S402">
        <v>13.96</v>
      </c>
      <c r="T402">
        <v>14.635999999999999</v>
      </c>
      <c r="U402">
        <v>15.513999999999999</v>
      </c>
      <c r="V402">
        <v>16.036000000000001</v>
      </c>
      <c r="W402">
        <v>16.777999999999999</v>
      </c>
      <c r="X402">
        <v>17.234999999999999</v>
      </c>
      <c r="Y402">
        <v>17.968</v>
      </c>
      <c r="Z402">
        <v>18.677</v>
      </c>
      <c r="AA402">
        <v>19.361000000000001</v>
      </c>
      <c r="AB402">
        <v>20.021999999999998</v>
      </c>
      <c r="AC402">
        <v>20.513000000000002</v>
      </c>
      <c r="AD402">
        <v>21.128</v>
      </c>
      <c r="AE402">
        <v>21.722999999999999</v>
      </c>
      <c r="AF402">
        <v>22.300999999999998</v>
      </c>
      <c r="AG402">
        <v>22.867000000000001</v>
      </c>
      <c r="AH402">
        <v>23.425999999999998</v>
      </c>
    </row>
    <row r="403" spans="1:34" x14ac:dyDescent="0.35">
      <c r="A403" t="s">
        <v>110</v>
      </c>
      <c r="C403">
        <v>252.65799999999999</v>
      </c>
      <c r="D403">
        <v>238.285</v>
      </c>
      <c r="E403">
        <v>224.71700000000001</v>
      </c>
      <c r="F403">
        <v>211.85499999999999</v>
      </c>
      <c r="G403">
        <v>199.75700000000001</v>
      </c>
      <c r="H403">
        <v>188.4</v>
      </c>
      <c r="I403">
        <v>177.63399999999999</v>
      </c>
      <c r="J403">
        <v>167.434</v>
      </c>
      <c r="K403">
        <v>157.767</v>
      </c>
      <c r="L403">
        <v>147.93199999999999</v>
      </c>
      <c r="M403">
        <v>138.67500000000001</v>
      </c>
      <c r="N403">
        <v>129.94900000000001</v>
      </c>
      <c r="O403">
        <v>121.765</v>
      </c>
      <c r="P403">
        <v>114.131</v>
      </c>
      <c r="Q403">
        <v>106.988</v>
      </c>
      <c r="R403">
        <v>100.30200000000001</v>
      </c>
      <c r="S403">
        <v>94.036000000000001</v>
      </c>
      <c r="T403">
        <v>88.162999999999997</v>
      </c>
      <c r="U403">
        <v>82.659000000000006</v>
      </c>
      <c r="V403">
        <v>77.503</v>
      </c>
      <c r="W403">
        <v>72.67</v>
      </c>
      <c r="X403">
        <v>68.143000000000001</v>
      </c>
      <c r="Y403">
        <v>63.899000000000001</v>
      </c>
      <c r="Z403">
        <v>59.923000000000002</v>
      </c>
      <c r="AA403">
        <v>56.198</v>
      </c>
      <c r="AB403">
        <v>52.707999999999998</v>
      </c>
      <c r="AC403">
        <v>49.436999999999998</v>
      </c>
      <c r="AD403">
        <v>46.372</v>
      </c>
      <c r="AE403">
        <v>43.500999999999998</v>
      </c>
      <c r="AF403">
        <v>40.811</v>
      </c>
      <c r="AG403">
        <v>38.29</v>
      </c>
      <c r="AH403">
        <v>35.887999999999998</v>
      </c>
    </row>
    <row r="404" spans="1:34" x14ac:dyDescent="0.35">
      <c r="A404" t="s">
        <v>111</v>
      </c>
      <c r="C404">
        <v>23.905999999999999</v>
      </c>
      <c r="D404">
        <v>24.17</v>
      </c>
      <c r="E404">
        <v>27.72</v>
      </c>
      <c r="F404">
        <v>29.619</v>
      </c>
      <c r="G404">
        <v>31.462</v>
      </c>
      <c r="H404">
        <v>35.640999999999998</v>
      </c>
      <c r="I404">
        <v>279.54700000000003</v>
      </c>
      <c r="J404">
        <v>262.072</v>
      </c>
      <c r="K404">
        <v>254.958</v>
      </c>
      <c r="L404">
        <v>238.77500000000001</v>
      </c>
      <c r="M404">
        <v>223.74700000000001</v>
      </c>
      <c r="N404">
        <v>209.39699999999999</v>
      </c>
      <c r="O404">
        <v>195.928</v>
      </c>
      <c r="P404">
        <v>183.029</v>
      </c>
      <c r="Q404">
        <v>170.94200000000001</v>
      </c>
      <c r="R404">
        <v>159.517</v>
      </c>
      <c r="S404">
        <v>148.84</v>
      </c>
      <c r="T404">
        <v>138.69800000000001</v>
      </c>
      <c r="U404">
        <v>129.12200000000001</v>
      </c>
      <c r="V404">
        <v>120.31100000000001</v>
      </c>
      <c r="W404">
        <v>111.98399999999999</v>
      </c>
      <c r="X404">
        <v>104.328</v>
      </c>
      <c r="Y404">
        <v>97.099000000000004</v>
      </c>
      <c r="Z404">
        <v>90.37</v>
      </c>
      <c r="AA404">
        <v>84.108000000000004</v>
      </c>
      <c r="AB404">
        <v>78.281000000000006</v>
      </c>
      <c r="AC404">
        <v>72.894000000000005</v>
      </c>
      <c r="AD404">
        <v>67.849000000000004</v>
      </c>
      <c r="AE404">
        <v>63.155000000000001</v>
      </c>
      <c r="AF404">
        <v>58.786999999999999</v>
      </c>
      <c r="AG404">
        <v>54.722000000000001</v>
      </c>
      <c r="AH404">
        <v>50.814</v>
      </c>
    </row>
    <row r="405" spans="1:34" x14ac:dyDescent="0.35">
      <c r="A405" t="s">
        <v>112</v>
      </c>
      <c r="C405">
        <v>297.50599999999997</v>
      </c>
      <c r="D405">
        <v>296.733</v>
      </c>
      <c r="E405">
        <v>293.96800000000002</v>
      </c>
      <c r="F405">
        <v>293.03800000000001</v>
      </c>
      <c r="G405">
        <v>292.29399999999998</v>
      </c>
      <c r="H405">
        <v>292.51799999999997</v>
      </c>
      <c r="I405">
        <v>18.800999999999998</v>
      </c>
      <c r="J405">
        <v>17.669</v>
      </c>
      <c r="K405">
        <v>5.2869999999999999</v>
      </c>
      <c r="L405">
        <v>5.0140000000000002</v>
      </c>
      <c r="M405">
        <v>4.7510000000000003</v>
      </c>
      <c r="N405">
        <v>4.4939999999999998</v>
      </c>
      <c r="O405">
        <v>4.2969999999999997</v>
      </c>
      <c r="P405">
        <v>4.08</v>
      </c>
      <c r="Q405">
        <v>3.871</v>
      </c>
      <c r="R405">
        <v>3.6760000000000002</v>
      </c>
      <c r="S405">
        <v>3.4870000000000001</v>
      </c>
      <c r="T405">
        <v>3.3119999999999998</v>
      </c>
      <c r="U405">
        <v>3.15</v>
      </c>
      <c r="V405">
        <v>2.99</v>
      </c>
      <c r="W405">
        <v>2.8420000000000001</v>
      </c>
      <c r="X405">
        <v>2.6960000000000002</v>
      </c>
      <c r="Y405">
        <v>2.5609999999999999</v>
      </c>
      <c r="Z405">
        <v>2.4329999999999998</v>
      </c>
      <c r="AA405">
        <v>2.3109999999999999</v>
      </c>
      <c r="AB405">
        <v>2.1949999999999998</v>
      </c>
      <c r="AC405">
        <v>2.0830000000000002</v>
      </c>
      <c r="AD405">
        <v>1.978</v>
      </c>
      <c r="AE405">
        <v>1.879</v>
      </c>
      <c r="AF405">
        <v>1.7849999999999999</v>
      </c>
      <c r="AG405">
        <v>1.6950000000000001</v>
      </c>
      <c r="AH405">
        <v>1.607</v>
      </c>
    </row>
    <row r="406" spans="1:34" x14ac:dyDescent="0.35">
      <c r="A406" t="s">
        <v>113</v>
      </c>
      <c r="C406">
        <v>6.1980000000000004</v>
      </c>
      <c r="D406">
        <v>5.9969999999999999</v>
      </c>
      <c r="E406">
        <v>4.3529999999999998</v>
      </c>
      <c r="F406">
        <v>2.1589999999999998</v>
      </c>
      <c r="G406">
        <v>1.94</v>
      </c>
      <c r="H406">
        <v>1.8260000000000001</v>
      </c>
      <c r="I406">
        <v>33.835999999999999</v>
      </c>
      <c r="J406">
        <v>29.869</v>
      </c>
      <c r="K406">
        <v>28.283999999999999</v>
      </c>
      <c r="L406">
        <v>24.978999999999999</v>
      </c>
      <c r="M406">
        <v>21.827999999999999</v>
      </c>
      <c r="N406">
        <v>19.234000000000002</v>
      </c>
      <c r="O406">
        <v>16.893999999999998</v>
      </c>
      <c r="P406">
        <v>15.103</v>
      </c>
      <c r="Q406">
        <v>13.515000000000001</v>
      </c>
      <c r="R406">
        <v>12.207000000000001</v>
      </c>
      <c r="S406">
        <v>11.044</v>
      </c>
      <c r="T406">
        <v>10.167999999999999</v>
      </c>
      <c r="U406">
        <v>9.4920000000000009</v>
      </c>
      <c r="V406">
        <v>8.7729999999999997</v>
      </c>
      <c r="W406">
        <v>8.23</v>
      </c>
      <c r="X406">
        <v>7.6379999999999999</v>
      </c>
      <c r="Y406">
        <v>7.1909999999999998</v>
      </c>
      <c r="Z406">
        <v>6.7770000000000001</v>
      </c>
      <c r="AA406">
        <v>6.391</v>
      </c>
      <c r="AB406">
        <v>6.032</v>
      </c>
      <c r="AC406">
        <v>5.6639999999999997</v>
      </c>
      <c r="AD406">
        <v>5.3490000000000002</v>
      </c>
      <c r="AE406">
        <v>5.0540000000000003</v>
      </c>
      <c r="AF406">
        <v>4.7779999999999996</v>
      </c>
      <c r="AG406">
        <v>4.5179999999999998</v>
      </c>
      <c r="AH406">
        <v>4.2809999999999997</v>
      </c>
    </row>
    <row r="407" spans="1:34" x14ac:dyDescent="0.35">
      <c r="A407" t="s">
        <v>114</v>
      </c>
      <c r="C407">
        <v>104.59699999999999</v>
      </c>
      <c r="D407">
        <v>97.48</v>
      </c>
      <c r="E407">
        <v>90.834000000000003</v>
      </c>
      <c r="F407">
        <v>84.626999999999995</v>
      </c>
      <c r="G407">
        <v>78.828999999999994</v>
      </c>
      <c r="H407">
        <v>73.412000000000006</v>
      </c>
      <c r="I407">
        <v>68.349999999999994</v>
      </c>
      <c r="J407">
        <v>63.621000000000002</v>
      </c>
      <c r="K407">
        <v>59.203000000000003</v>
      </c>
      <c r="L407">
        <v>55.075000000000003</v>
      </c>
      <c r="M407">
        <v>51.219000000000001</v>
      </c>
      <c r="N407">
        <v>47.62</v>
      </c>
      <c r="O407">
        <v>44.268000000000001</v>
      </c>
      <c r="P407">
        <v>41.152000000000001</v>
      </c>
      <c r="Q407">
        <v>38.255000000000003</v>
      </c>
      <c r="R407">
        <v>35.567999999999998</v>
      </c>
      <c r="S407">
        <v>33.07</v>
      </c>
      <c r="T407">
        <v>30.742999999999999</v>
      </c>
      <c r="U407">
        <v>28.577000000000002</v>
      </c>
      <c r="V407">
        <v>26.559000000000001</v>
      </c>
      <c r="W407">
        <v>24.681000000000001</v>
      </c>
      <c r="X407">
        <v>22.931999999999999</v>
      </c>
      <c r="Y407">
        <v>21.303999999999998</v>
      </c>
      <c r="Z407">
        <v>19.789000000000001</v>
      </c>
      <c r="AA407">
        <v>18.379000000000001</v>
      </c>
      <c r="AB407">
        <v>17.068000000000001</v>
      </c>
      <c r="AC407">
        <v>15.848000000000001</v>
      </c>
      <c r="AD407">
        <v>14.714</v>
      </c>
      <c r="AE407">
        <v>13.659000000000001</v>
      </c>
      <c r="AF407">
        <v>12.678000000000001</v>
      </c>
      <c r="AG407">
        <v>11.766999999999999</v>
      </c>
      <c r="AH407">
        <v>10.962</v>
      </c>
    </row>
    <row r="408" spans="1:34" x14ac:dyDescent="0.35">
      <c r="A408" t="s">
        <v>115</v>
      </c>
      <c r="C408">
        <v>3.3650000000000002</v>
      </c>
      <c r="D408">
        <v>3.1869999999999998</v>
      </c>
      <c r="E408">
        <v>3.4020000000000001</v>
      </c>
      <c r="F408">
        <v>3.395</v>
      </c>
      <c r="G408">
        <v>3.3660000000000001</v>
      </c>
      <c r="H408">
        <v>3.5419999999999998</v>
      </c>
      <c r="I408">
        <v>21.706</v>
      </c>
      <c r="J408">
        <v>20.446999999999999</v>
      </c>
      <c r="K408">
        <v>19.242000000000001</v>
      </c>
      <c r="L408">
        <v>18.093</v>
      </c>
      <c r="M408">
        <v>17.012</v>
      </c>
      <c r="N408">
        <v>15.939</v>
      </c>
      <c r="O408">
        <v>14.882</v>
      </c>
      <c r="P408">
        <v>13.855</v>
      </c>
      <c r="Q408">
        <v>12.882999999999999</v>
      </c>
      <c r="R408">
        <v>11.955</v>
      </c>
      <c r="S408">
        <v>11.084</v>
      </c>
      <c r="T408">
        <v>10.257999999999999</v>
      </c>
      <c r="U408">
        <v>9.4779999999999998</v>
      </c>
      <c r="V408">
        <v>8.7690000000000001</v>
      </c>
      <c r="W408">
        <v>8.1010000000000009</v>
      </c>
      <c r="X408">
        <v>7.492</v>
      </c>
      <c r="Y408">
        <v>6.9180000000000001</v>
      </c>
      <c r="Z408">
        <v>6.3869999999999996</v>
      </c>
      <c r="AA408">
        <v>5.8970000000000002</v>
      </c>
      <c r="AB408">
        <v>5.444</v>
      </c>
      <c r="AC408">
        <v>5.0289999999999999</v>
      </c>
      <c r="AD408">
        <v>4.6429999999999998</v>
      </c>
      <c r="AE408">
        <v>4.2859999999999996</v>
      </c>
      <c r="AF408">
        <v>3.9569999999999999</v>
      </c>
      <c r="AG408">
        <v>3.6539999999999999</v>
      </c>
      <c r="AH408">
        <v>3.4020000000000001</v>
      </c>
    </row>
    <row r="409" spans="1:34" x14ac:dyDescent="0.35">
      <c r="A409" t="s">
        <v>116</v>
      </c>
      <c r="C409">
        <v>45.676000000000002</v>
      </c>
      <c r="D409">
        <v>42.481999999999999</v>
      </c>
      <c r="E409">
        <v>39.295999999999999</v>
      </c>
      <c r="F409">
        <v>36.585999999999999</v>
      </c>
      <c r="G409">
        <v>33.844999999999999</v>
      </c>
      <c r="H409">
        <v>31.068999999999999</v>
      </c>
      <c r="I409">
        <v>7.18</v>
      </c>
      <c r="J409">
        <v>6.657</v>
      </c>
      <c r="K409">
        <v>6.17</v>
      </c>
      <c r="L409">
        <v>5.718</v>
      </c>
      <c r="M409">
        <v>5.298</v>
      </c>
      <c r="N409">
        <v>4.9039999999999999</v>
      </c>
      <c r="O409">
        <v>4.5860000000000003</v>
      </c>
      <c r="P409">
        <v>4.2610000000000001</v>
      </c>
      <c r="Q409">
        <v>3.956</v>
      </c>
      <c r="R409">
        <v>3.677</v>
      </c>
      <c r="S409">
        <v>3.4140000000000001</v>
      </c>
      <c r="T409">
        <v>3.173</v>
      </c>
      <c r="U409">
        <v>2.9540000000000002</v>
      </c>
      <c r="V409">
        <v>2.742</v>
      </c>
      <c r="W409">
        <v>2.5499999999999998</v>
      </c>
      <c r="X409">
        <v>2.367</v>
      </c>
      <c r="Y409">
        <v>2.2000000000000002</v>
      </c>
      <c r="Z409">
        <v>2.0449999999999999</v>
      </c>
      <c r="AA409">
        <v>1.901</v>
      </c>
      <c r="AB409">
        <v>1.766</v>
      </c>
      <c r="AC409">
        <v>1.64</v>
      </c>
      <c r="AD409">
        <v>1.524</v>
      </c>
      <c r="AE409">
        <v>1.4159999999999999</v>
      </c>
      <c r="AF409">
        <v>1.3149999999999999</v>
      </c>
      <c r="AG409">
        <v>1.222</v>
      </c>
      <c r="AH409">
        <v>1.139</v>
      </c>
    </row>
    <row r="410" spans="1:34" x14ac:dyDescent="0.35">
      <c r="A410" t="s">
        <v>117</v>
      </c>
      <c r="C410">
        <v>0.94399999999999995</v>
      </c>
      <c r="D410">
        <v>0.85599999999999998</v>
      </c>
      <c r="E410">
        <v>0.59799999999999998</v>
      </c>
      <c r="F410">
        <v>0.29699999999999999</v>
      </c>
      <c r="G410">
        <v>0.25</v>
      </c>
      <c r="H410">
        <v>0.218</v>
      </c>
      <c r="I410">
        <v>3.484</v>
      </c>
      <c r="J410">
        <v>2.9670000000000001</v>
      </c>
      <c r="K410">
        <v>2.5110000000000001</v>
      </c>
      <c r="L410">
        <v>2.105</v>
      </c>
      <c r="M410">
        <v>1.73</v>
      </c>
      <c r="N410">
        <v>1.446</v>
      </c>
      <c r="O410">
        <v>1.1919999999999999</v>
      </c>
      <c r="P410">
        <v>1.0289999999999999</v>
      </c>
      <c r="Q410">
        <v>0.89500000000000002</v>
      </c>
      <c r="R410">
        <v>0.78900000000000003</v>
      </c>
      <c r="S410">
        <v>0.70599999999999996</v>
      </c>
      <c r="T410">
        <v>0.64300000000000002</v>
      </c>
      <c r="U410">
        <v>0.59599999999999997</v>
      </c>
      <c r="V410">
        <v>0.54600000000000004</v>
      </c>
      <c r="W410">
        <v>0.50800000000000001</v>
      </c>
      <c r="X410">
        <v>0.46800000000000003</v>
      </c>
      <c r="Y410">
        <v>0.437</v>
      </c>
      <c r="Z410">
        <v>0.40899999999999997</v>
      </c>
      <c r="AA410">
        <v>0.38300000000000001</v>
      </c>
      <c r="AB410">
        <v>0.35899999999999999</v>
      </c>
      <c r="AC410">
        <v>0.33400000000000002</v>
      </c>
      <c r="AD410">
        <v>0.314</v>
      </c>
      <c r="AE410">
        <v>0.29399999999999998</v>
      </c>
      <c r="AF410">
        <v>0.27600000000000002</v>
      </c>
      <c r="AG410">
        <v>0.25900000000000001</v>
      </c>
      <c r="AH410">
        <v>0.245</v>
      </c>
    </row>
    <row r="411" spans="1:34" x14ac:dyDescent="0.35">
      <c r="A411" t="s">
        <v>118</v>
      </c>
      <c r="C411">
        <v>28.841999999999999</v>
      </c>
      <c r="D411">
        <v>27.045000000000002</v>
      </c>
      <c r="E411">
        <v>25.358000000000001</v>
      </c>
      <c r="F411">
        <v>23.78</v>
      </c>
      <c r="G411">
        <v>59.84</v>
      </c>
      <c r="H411">
        <v>48.991999999999997</v>
      </c>
      <c r="I411">
        <v>40.104999999999997</v>
      </c>
      <c r="J411">
        <v>32.823999999999998</v>
      </c>
      <c r="K411">
        <v>26.86</v>
      </c>
      <c r="L411">
        <v>21.977</v>
      </c>
      <c r="M411">
        <v>6.6580000000000004</v>
      </c>
      <c r="N411">
        <v>6.1989999999999998</v>
      </c>
      <c r="O411">
        <v>5.7709999999999999</v>
      </c>
      <c r="P411">
        <v>5.3730000000000002</v>
      </c>
      <c r="Q411">
        <v>5.0030000000000001</v>
      </c>
      <c r="R411">
        <v>4.6580000000000004</v>
      </c>
      <c r="S411">
        <v>4.3380000000000001</v>
      </c>
      <c r="T411">
        <v>4.0389999999999997</v>
      </c>
      <c r="U411">
        <v>3.7610000000000001</v>
      </c>
      <c r="V411">
        <v>3.5019999999999998</v>
      </c>
      <c r="W411">
        <v>3.2610000000000001</v>
      </c>
      <c r="X411">
        <v>3.036</v>
      </c>
      <c r="Y411">
        <v>2.827</v>
      </c>
      <c r="Z411">
        <v>2.6320000000000001</v>
      </c>
      <c r="AA411">
        <v>2.4510000000000001</v>
      </c>
      <c r="AB411">
        <v>2.282</v>
      </c>
      <c r="AC411">
        <v>2.125</v>
      </c>
      <c r="AD411">
        <v>1.9790000000000001</v>
      </c>
      <c r="AE411">
        <v>1.843</v>
      </c>
      <c r="AF411">
        <v>1.716</v>
      </c>
      <c r="AG411">
        <v>1.599</v>
      </c>
      <c r="AH411">
        <v>1.486</v>
      </c>
    </row>
    <row r="412" spans="1:34" x14ac:dyDescent="0.35">
      <c r="A412" t="s">
        <v>119</v>
      </c>
      <c r="C412">
        <v>37.082000000000001</v>
      </c>
      <c r="D412">
        <v>36.822000000000003</v>
      </c>
      <c r="E412">
        <v>38.56</v>
      </c>
      <c r="F412">
        <v>105.578</v>
      </c>
      <c r="G412">
        <v>275.51499999999999</v>
      </c>
      <c r="H412">
        <v>235.16399999999999</v>
      </c>
      <c r="I412">
        <v>217.886</v>
      </c>
      <c r="J412">
        <v>183.47200000000001</v>
      </c>
      <c r="K412">
        <v>153.399</v>
      </c>
      <c r="L412">
        <v>127.629</v>
      </c>
      <c r="M412">
        <v>39.256999999999998</v>
      </c>
      <c r="N412">
        <v>36.973999999999997</v>
      </c>
      <c r="O412">
        <v>34.777999999999999</v>
      </c>
      <c r="P412">
        <v>32.582999999999998</v>
      </c>
      <c r="Q412">
        <v>30.503</v>
      </c>
      <c r="R412">
        <v>28.526</v>
      </c>
      <c r="S412">
        <v>26.666</v>
      </c>
      <c r="T412">
        <v>24.9</v>
      </c>
      <c r="U412">
        <v>23.23</v>
      </c>
      <c r="V412">
        <v>21.686</v>
      </c>
      <c r="W412">
        <v>20.228000000000002</v>
      </c>
      <c r="X412">
        <v>18.878</v>
      </c>
      <c r="Y412">
        <v>17.603000000000002</v>
      </c>
      <c r="Z412">
        <v>16.414000000000001</v>
      </c>
      <c r="AA412">
        <v>15.304</v>
      </c>
      <c r="AB412">
        <v>14.269</v>
      </c>
      <c r="AC412">
        <v>13.308999999999999</v>
      </c>
      <c r="AD412">
        <v>12.409000000000001</v>
      </c>
      <c r="AE412">
        <v>11.571</v>
      </c>
      <c r="AF412">
        <v>10.789</v>
      </c>
      <c r="AG412">
        <v>10.061</v>
      </c>
      <c r="AH412">
        <v>9.3569999999999993</v>
      </c>
    </row>
    <row r="413" spans="1:34" x14ac:dyDescent="0.35">
      <c r="A413" t="s">
        <v>120</v>
      </c>
      <c r="C413">
        <v>8.1519999999999992</v>
      </c>
      <c r="D413">
        <v>7.867</v>
      </c>
      <c r="E413">
        <v>6.9509999999999996</v>
      </c>
      <c r="F413">
        <v>36.790999999999997</v>
      </c>
      <c r="G413">
        <v>87.849000000000004</v>
      </c>
      <c r="H413">
        <v>65.465999999999994</v>
      </c>
      <c r="I413">
        <v>1.4430000000000001</v>
      </c>
      <c r="J413">
        <v>1.139</v>
      </c>
      <c r="K413">
        <v>0.9</v>
      </c>
      <c r="L413">
        <v>0.71199999999999997</v>
      </c>
      <c r="M413">
        <v>0.20899999999999999</v>
      </c>
      <c r="N413">
        <v>0.187</v>
      </c>
      <c r="O413">
        <v>0.187</v>
      </c>
      <c r="P413">
        <v>0.17299999999999999</v>
      </c>
      <c r="Q413">
        <v>0.16</v>
      </c>
      <c r="R413">
        <v>0.14899999999999999</v>
      </c>
      <c r="S413">
        <v>0.13800000000000001</v>
      </c>
      <c r="T413">
        <v>0.129</v>
      </c>
      <c r="U413">
        <v>0.121</v>
      </c>
      <c r="V413">
        <v>0.113</v>
      </c>
      <c r="W413">
        <v>0.107</v>
      </c>
      <c r="X413">
        <v>0.1</v>
      </c>
      <c r="Y413">
        <v>9.2999999999999999E-2</v>
      </c>
      <c r="Z413">
        <v>8.6999999999999994E-2</v>
      </c>
      <c r="AA413">
        <v>8.2000000000000003E-2</v>
      </c>
      <c r="AB413">
        <v>7.5999999999999998E-2</v>
      </c>
      <c r="AC413">
        <v>7.0999999999999994E-2</v>
      </c>
      <c r="AD413">
        <v>6.7000000000000004E-2</v>
      </c>
      <c r="AE413">
        <v>6.2E-2</v>
      </c>
      <c r="AF413">
        <v>5.8999999999999997E-2</v>
      </c>
      <c r="AG413">
        <v>5.5E-2</v>
      </c>
      <c r="AH413">
        <v>5.0999999999999997E-2</v>
      </c>
    </row>
    <row r="414" spans="1:34" x14ac:dyDescent="0.35">
      <c r="A414" t="s">
        <v>121</v>
      </c>
      <c r="C414">
        <v>106.955</v>
      </c>
      <c r="D414">
        <v>105.352</v>
      </c>
      <c r="E414">
        <v>105.08199999999999</v>
      </c>
    </row>
    <row r="415" spans="1:34" x14ac:dyDescent="0.35">
      <c r="A415" t="s">
        <v>122</v>
      </c>
      <c r="C415">
        <v>10.821</v>
      </c>
      <c r="D415">
        <v>9.8290000000000006</v>
      </c>
      <c r="E415">
        <v>6.1559999999999997</v>
      </c>
      <c r="F415">
        <v>11.38</v>
      </c>
      <c r="G415">
        <v>23.134</v>
      </c>
      <c r="H415">
        <v>15.518000000000001</v>
      </c>
      <c r="I415">
        <v>39.286999999999999</v>
      </c>
      <c r="J415">
        <v>26.960999999999999</v>
      </c>
      <c r="K415">
        <v>18.798999999999999</v>
      </c>
      <c r="L415">
        <v>13.289</v>
      </c>
      <c r="M415">
        <v>3.4569999999999999</v>
      </c>
      <c r="N415">
        <v>2.82</v>
      </c>
      <c r="O415">
        <v>2.282</v>
      </c>
      <c r="P415">
        <v>1.946</v>
      </c>
      <c r="Q415">
        <v>1.6719999999999999</v>
      </c>
      <c r="R415">
        <v>1.4570000000000001</v>
      </c>
      <c r="S415">
        <v>1.276</v>
      </c>
      <c r="T415">
        <v>1.1419999999999999</v>
      </c>
      <c r="U415">
        <v>1.0429999999999999</v>
      </c>
      <c r="V415">
        <v>0.94099999999999995</v>
      </c>
      <c r="W415">
        <v>0.86599999999999999</v>
      </c>
      <c r="X415">
        <v>0.79</v>
      </c>
      <c r="Y415">
        <v>0.73699999999999999</v>
      </c>
      <c r="Z415">
        <v>0.68899999999999995</v>
      </c>
      <c r="AA415">
        <v>0.64600000000000002</v>
      </c>
      <c r="AB415">
        <v>0.60699999999999998</v>
      </c>
      <c r="AC415">
        <v>0.56799999999999995</v>
      </c>
      <c r="AD415">
        <v>0.53500000000000003</v>
      </c>
      <c r="AE415">
        <v>0.504</v>
      </c>
      <c r="AF415">
        <v>0.47599999999999998</v>
      </c>
      <c r="AG415">
        <v>0.44900000000000001</v>
      </c>
      <c r="AH415">
        <v>0.42499999999999999</v>
      </c>
    </row>
    <row r="416" spans="1:34" x14ac:dyDescent="0.35">
      <c r="A416" t="s">
        <v>123</v>
      </c>
      <c r="C416">
        <v>6.3949999999999996</v>
      </c>
      <c r="D416">
        <v>6.1970000000000001</v>
      </c>
      <c r="E416">
        <v>6.2889999999999997</v>
      </c>
      <c r="F416">
        <v>15.223000000000001</v>
      </c>
      <c r="G416">
        <v>40.372</v>
      </c>
      <c r="H416">
        <v>34.674999999999997</v>
      </c>
      <c r="I416">
        <v>31.489000000000001</v>
      </c>
      <c r="J416">
        <v>26.338999999999999</v>
      </c>
      <c r="K416">
        <v>21.789000000000001</v>
      </c>
      <c r="L416">
        <v>17.911000000000001</v>
      </c>
      <c r="M416">
        <v>5.431</v>
      </c>
      <c r="N416">
        <v>5.0469999999999997</v>
      </c>
      <c r="O416">
        <v>4.6820000000000004</v>
      </c>
      <c r="P416">
        <v>4.335</v>
      </c>
      <c r="Q416">
        <v>4.0110000000000001</v>
      </c>
      <c r="R416">
        <v>3.706</v>
      </c>
      <c r="S416">
        <v>3.4220000000000002</v>
      </c>
      <c r="T416">
        <v>3.1589999999999998</v>
      </c>
      <c r="U416">
        <v>2.915</v>
      </c>
      <c r="V416">
        <v>2.69</v>
      </c>
      <c r="W416">
        <v>2.4820000000000002</v>
      </c>
      <c r="X416">
        <v>2.2909999999999999</v>
      </c>
      <c r="Y416">
        <v>2.1139999999999999</v>
      </c>
      <c r="Z416">
        <v>1.952</v>
      </c>
      <c r="AA416">
        <v>1.802</v>
      </c>
      <c r="AB416">
        <v>1.6639999999999999</v>
      </c>
      <c r="AC416">
        <v>1.5369999999999999</v>
      </c>
      <c r="AD416">
        <v>1.42</v>
      </c>
      <c r="AE416">
        <v>1.3129999999999999</v>
      </c>
      <c r="AF416">
        <v>1.214</v>
      </c>
      <c r="AG416">
        <v>1.123</v>
      </c>
      <c r="AH416">
        <v>1.046</v>
      </c>
    </row>
    <row r="417" spans="1:34" x14ac:dyDescent="0.35">
      <c r="A417" t="s">
        <v>124</v>
      </c>
      <c r="C417">
        <v>1.2769999999999999</v>
      </c>
      <c r="D417">
        <v>1.139</v>
      </c>
      <c r="E417">
        <v>0.92200000000000004</v>
      </c>
      <c r="F417">
        <v>4.407</v>
      </c>
      <c r="G417">
        <v>9.4760000000000009</v>
      </c>
      <c r="H417">
        <v>6.3319999999999999</v>
      </c>
    </row>
    <row r="418" spans="1:34" x14ac:dyDescent="0.35">
      <c r="A418" t="s">
        <v>125</v>
      </c>
      <c r="C418">
        <v>16.777999999999999</v>
      </c>
      <c r="D418">
        <v>15.521000000000001</v>
      </c>
      <c r="E418">
        <v>14.372999999999999</v>
      </c>
    </row>
    <row r="419" spans="1:34" x14ac:dyDescent="0.35">
      <c r="A419" t="s">
        <v>126</v>
      </c>
      <c r="C419">
        <v>1.1950000000000001</v>
      </c>
      <c r="D419">
        <v>0.97699999999999998</v>
      </c>
      <c r="E419">
        <v>0.55900000000000005</v>
      </c>
      <c r="F419">
        <v>0.93799999999999994</v>
      </c>
      <c r="G419">
        <v>1.724</v>
      </c>
      <c r="H419">
        <v>1.0569999999999999</v>
      </c>
      <c r="I419">
        <v>2.8119999999999998</v>
      </c>
      <c r="J419">
        <v>1.62</v>
      </c>
      <c r="K419">
        <v>0.99</v>
      </c>
      <c r="L419">
        <v>0.63600000000000001</v>
      </c>
      <c r="M419">
        <v>0.158</v>
      </c>
      <c r="N419">
        <v>0.126</v>
      </c>
      <c r="O419">
        <v>0.104</v>
      </c>
      <c r="P419">
        <v>0.09</v>
      </c>
      <c r="Q419">
        <v>7.9000000000000001E-2</v>
      </c>
      <c r="R419">
        <v>7.0999999999999994E-2</v>
      </c>
      <c r="S419">
        <v>6.5000000000000002E-2</v>
      </c>
      <c r="T419">
        <v>0.06</v>
      </c>
      <c r="U419">
        <v>5.7000000000000002E-2</v>
      </c>
      <c r="V419">
        <v>5.2999999999999999E-2</v>
      </c>
      <c r="W419">
        <v>0.05</v>
      </c>
      <c r="X419">
        <v>4.7E-2</v>
      </c>
      <c r="Y419">
        <v>4.4999999999999998E-2</v>
      </c>
      <c r="Z419">
        <v>4.2000000000000003E-2</v>
      </c>
      <c r="AA419">
        <v>0.04</v>
      </c>
      <c r="AB419">
        <v>3.7999999999999999E-2</v>
      </c>
      <c r="AC419">
        <v>3.5999999999999997E-2</v>
      </c>
      <c r="AD419">
        <v>3.4000000000000002E-2</v>
      </c>
      <c r="AE419">
        <v>3.2000000000000001E-2</v>
      </c>
      <c r="AF419">
        <v>0.03</v>
      </c>
      <c r="AG419">
        <v>2.8000000000000001E-2</v>
      </c>
      <c r="AH419">
        <v>2.7E-2</v>
      </c>
    </row>
    <row r="420" spans="1:34" x14ac:dyDescent="0.35">
      <c r="A420" t="s">
        <v>127</v>
      </c>
      <c r="C420">
        <v>30.126999999999999</v>
      </c>
      <c r="D420">
        <v>34.366</v>
      </c>
      <c r="E420">
        <v>38.348999999999997</v>
      </c>
      <c r="F420">
        <v>41.444000000000003</v>
      </c>
      <c r="G420">
        <v>44.009</v>
      </c>
      <c r="H420">
        <v>47.03</v>
      </c>
      <c r="I420">
        <v>49.529000000000003</v>
      </c>
      <c r="J420">
        <v>54.957999999999998</v>
      </c>
      <c r="K420">
        <v>59.485999999999997</v>
      </c>
      <c r="L420">
        <v>63.466999999999999</v>
      </c>
      <c r="M420">
        <v>66.963999999999999</v>
      </c>
      <c r="N420">
        <v>69.762</v>
      </c>
      <c r="O420">
        <v>72.376000000000005</v>
      </c>
      <c r="P420">
        <v>74.817999999999998</v>
      </c>
      <c r="Q420">
        <v>77.131</v>
      </c>
      <c r="R420">
        <v>79.326999999999998</v>
      </c>
      <c r="S420">
        <v>81.432000000000002</v>
      </c>
      <c r="T420">
        <v>83.453000000000003</v>
      </c>
      <c r="U420">
        <v>85.421999999999997</v>
      </c>
      <c r="V420">
        <v>87.361000000000004</v>
      </c>
      <c r="W420">
        <v>89.254999999999995</v>
      </c>
      <c r="X420">
        <v>91.125</v>
      </c>
      <c r="Y420">
        <v>92.957999999999998</v>
      </c>
      <c r="Z420">
        <v>94.775999999999996</v>
      </c>
      <c r="AA420">
        <v>96.578999999999994</v>
      </c>
      <c r="AB420">
        <v>98.370999999999995</v>
      </c>
      <c r="AC420">
        <v>100.152</v>
      </c>
      <c r="AD420">
        <v>101.916</v>
      </c>
      <c r="AE420">
        <v>103.672</v>
      </c>
      <c r="AF420">
        <v>105.42</v>
      </c>
      <c r="AG420">
        <v>107.161</v>
      </c>
      <c r="AH420">
        <v>108.752</v>
      </c>
    </row>
    <row r="421" spans="1:34" x14ac:dyDescent="0.35">
      <c r="A421" t="s">
        <v>128</v>
      </c>
      <c r="C421">
        <v>30.065000000000001</v>
      </c>
      <c r="D421">
        <v>28.475999999999999</v>
      </c>
      <c r="E421">
        <v>26.963999999999999</v>
      </c>
      <c r="F421">
        <v>25.526</v>
      </c>
      <c r="G421">
        <v>24.163</v>
      </c>
      <c r="H421">
        <v>22.872</v>
      </c>
      <c r="I421">
        <v>21.652999999999999</v>
      </c>
      <c r="J421">
        <v>20.501000000000001</v>
      </c>
      <c r="K421">
        <v>19.411000000000001</v>
      </c>
      <c r="L421">
        <v>18.378</v>
      </c>
      <c r="M421">
        <v>17.398</v>
      </c>
      <c r="N421">
        <v>16.47</v>
      </c>
      <c r="O421">
        <v>15.590999999999999</v>
      </c>
      <c r="P421">
        <v>14.757999999999999</v>
      </c>
      <c r="Q421">
        <v>13.968999999999999</v>
      </c>
      <c r="R421">
        <v>13.218999999999999</v>
      </c>
      <c r="S421">
        <v>12.51</v>
      </c>
      <c r="T421">
        <v>11.84</v>
      </c>
      <c r="U421">
        <v>11.206</v>
      </c>
      <c r="V421">
        <v>10.606</v>
      </c>
      <c r="W421">
        <v>10.039</v>
      </c>
      <c r="X421">
        <v>9.5030000000000001</v>
      </c>
      <c r="Y421">
        <v>8.9960000000000004</v>
      </c>
      <c r="Z421">
        <v>8.516</v>
      </c>
      <c r="AA421">
        <v>8.0630000000000006</v>
      </c>
      <c r="AB421">
        <v>7.6340000000000003</v>
      </c>
      <c r="AC421">
        <v>7.2290000000000001</v>
      </c>
      <c r="AD421">
        <v>6.8460000000000001</v>
      </c>
      <c r="AE421">
        <v>6.4829999999999997</v>
      </c>
      <c r="AF421">
        <v>6.14</v>
      </c>
      <c r="AG421">
        <v>5.8159999999999998</v>
      </c>
      <c r="AH421">
        <v>5.5049999999999999</v>
      </c>
    </row>
    <row r="422" spans="1:34" x14ac:dyDescent="0.35">
      <c r="A422" t="s">
        <v>93</v>
      </c>
      <c r="C422">
        <v>283.22500000000002</v>
      </c>
      <c r="D422">
        <v>290.40499999999997</v>
      </c>
      <c r="E422">
        <v>289.892</v>
      </c>
      <c r="F422">
        <v>380.71</v>
      </c>
      <c r="G422">
        <v>591.82100000000003</v>
      </c>
      <c r="H422">
        <v>574.048</v>
      </c>
      <c r="I422">
        <v>838.03700000000003</v>
      </c>
      <c r="J422">
        <v>812.79200000000003</v>
      </c>
      <c r="K422">
        <v>799.74900000000002</v>
      </c>
      <c r="L422">
        <v>780.399</v>
      </c>
      <c r="M422">
        <v>688.428</v>
      </c>
      <c r="N422">
        <v>688.74400000000003</v>
      </c>
      <c r="O422">
        <v>688.23400000000004</v>
      </c>
      <c r="P422">
        <v>686.96299999999997</v>
      </c>
      <c r="Q422">
        <v>685.87</v>
      </c>
      <c r="R422">
        <v>684.31899999999996</v>
      </c>
      <c r="S422">
        <v>682.86099999999999</v>
      </c>
      <c r="T422">
        <v>680.29</v>
      </c>
      <c r="U422">
        <v>677.101</v>
      </c>
      <c r="V422">
        <v>674.78700000000003</v>
      </c>
      <c r="W422">
        <v>671.84299999999996</v>
      </c>
      <c r="X422">
        <v>669.83299999999997</v>
      </c>
      <c r="Y422">
        <v>667.01199999999994</v>
      </c>
      <c r="Z422">
        <v>664.31399999999996</v>
      </c>
      <c r="AA422">
        <v>661.73199999999997</v>
      </c>
      <c r="AB422">
        <v>659.26099999999997</v>
      </c>
      <c r="AC422">
        <v>657.23699999999997</v>
      </c>
      <c r="AD422">
        <v>654.97199999999998</v>
      </c>
      <c r="AE422">
        <v>652.79200000000003</v>
      </c>
      <c r="AF422">
        <v>650.69000000000005</v>
      </c>
      <c r="AG422">
        <v>648.65300000000002</v>
      </c>
      <c r="AH422">
        <v>646.29700000000003</v>
      </c>
    </row>
    <row r="423" spans="1:34" x14ac:dyDescent="0.35">
      <c r="A423" t="s">
        <v>92</v>
      </c>
      <c r="C423">
        <v>1554.393</v>
      </c>
      <c r="D423">
        <v>1543.6189999999999</v>
      </c>
      <c r="E423">
        <v>1533.078</v>
      </c>
      <c r="F423">
        <v>1522.702</v>
      </c>
      <c r="G423">
        <v>1824.64</v>
      </c>
      <c r="H423">
        <v>1752.002</v>
      </c>
      <c r="I423">
        <v>1690.886</v>
      </c>
      <c r="J423">
        <v>1633.434</v>
      </c>
      <c r="K423">
        <v>1584.414</v>
      </c>
      <c r="L423">
        <v>1542.1510000000001</v>
      </c>
      <c r="M423">
        <v>1411.845</v>
      </c>
      <c r="N423">
        <v>1398.723</v>
      </c>
      <c r="O423">
        <v>1386.2550000000001</v>
      </c>
      <c r="P423">
        <v>1374.4069999999999</v>
      </c>
      <c r="Q423">
        <v>1363.135</v>
      </c>
      <c r="R423">
        <v>1352.405</v>
      </c>
      <c r="S423">
        <v>1342.1869999999999</v>
      </c>
      <c r="T423">
        <v>1332.4490000000001</v>
      </c>
      <c r="U423">
        <v>1323.162</v>
      </c>
      <c r="V423">
        <v>1314.3009999999999</v>
      </c>
      <c r="W423">
        <v>1305.8420000000001</v>
      </c>
      <c r="X423">
        <v>1297.761</v>
      </c>
      <c r="Y423">
        <v>1290.038</v>
      </c>
      <c r="Z423">
        <v>1282.653</v>
      </c>
      <c r="AA423">
        <v>1275.5909999999999</v>
      </c>
      <c r="AB423">
        <v>1268.835</v>
      </c>
      <c r="AC423">
        <v>1262.3699999999999</v>
      </c>
      <c r="AD423">
        <v>1256.182</v>
      </c>
      <c r="AE423">
        <v>1250.26</v>
      </c>
      <c r="AF423">
        <v>1244.5909999999999</v>
      </c>
      <c r="AG423">
        <v>1239.163</v>
      </c>
      <c r="AH423">
        <v>1233.941</v>
      </c>
    </row>
    <row r="424" spans="1:34" x14ac:dyDescent="0.35">
      <c r="A424" t="s">
        <v>75</v>
      </c>
      <c r="C424">
        <v>1342.307</v>
      </c>
      <c r="D424">
        <v>1336.816</v>
      </c>
      <c r="E424">
        <v>1321.4870000000001</v>
      </c>
      <c r="F424">
        <v>1321.7840000000001</v>
      </c>
      <c r="G424">
        <v>1578.3209999999999</v>
      </c>
      <c r="H424">
        <v>1509.0219999999999</v>
      </c>
      <c r="I424">
        <v>1471.9190000000001</v>
      </c>
      <c r="J424">
        <v>1428.96</v>
      </c>
      <c r="K424">
        <v>1391.883</v>
      </c>
      <c r="L424">
        <v>1360.4269999999999</v>
      </c>
      <c r="M424">
        <v>1251.9849999999999</v>
      </c>
      <c r="N424">
        <v>1237.6759999999999</v>
      </c>
      <c r="O424">
        <v>1230.3599999999999</v>
      </c>
      <c r="P424">
        <v>1223.25</v>
      </c>
      <c r="Q424">
        <v>1214.1980000000001</v>
      </c>
      <c r="R424">
        <v>1206.479</v>
      </c>
      <c r="S424">
        <v>1200.8530000000001</v>
      </c>
      <c r="T424">
        <v>1195.8699999999999</v>
      </c>
      <c r="U424">
        <v>1186.942</v>
      </c>
      <c r="V424">
        <v>1178.287</v>
      </c>
      <c r="W424">
        <v>1182.5940000000001</v>
      </c>
      <c r="X424">
        <v>1185.395</v>
      </c>
      <c r="Y424">
        <v>1181.066</v>
      </c>
      <c r="Z424">
        <v>1176.6859999999999</v>
      </c>
      <c r="AA424">
        <v>1172.2339999999999</v>
      </c>
      <c r="AB424">
        <v>1167.6780000000001</v>
      </c>
      <c r="AC424">
        <v>1163.0029999999999</v>
      </c>
      <c r="AD424">
        <v>1157.9970000000001</v>
      </c>
      <c r="AE424">
        <v>1152.4649999999999</v>
      </c>
      <c r="AF424">
        <v>1145.8720000000001</v>
      </c>
      <c r="AG424">
        <v>1136.124</v>
      </c>
      <c r="AH424">
        <v>1145.5909999999999</v>
      </c>
    </row>
    <row r="425" spans="1:34" x14ac:dyDescent="0.35">
      <c r="A425" t="s">
        <v>97</v>
      </c>
      <c r="C425">
        <v>436.76600000000002</v>
      </c>
      <c r="D425">
        <v>432.67200000000003</v>
      </c>
      <c r="E425">
        <v>428.76799999999997</v>
      </c>
      <c r="F425">
        <v>424.98899999999998</v>
      </c>
      <c r="G425">
        <v>458.94799999999998</v>
      </c>
      <c r="H425">
        <v>447.98</v>
      </c>
      <c r="I425">
        <v>438.48500000000001</v>
      </c>
      <c r="J425">
        <v>430.2</v>
      </c>
      <c r="K425">
        <v>422.90699999999998</v>
      </c>
      <c r="L425">
        <v>415.755</v>
      </c>
      <c r="M425">
        <v>398.01600000000002</v>
      </c>
      <c r="N425">
        <v>394.44499999999999</v>
      </c>
      <c r="O425">
        <v>391.036</v>
      </c>
      <c r="P425">
        <v>387.84100000000001</v>
      </c>
      <c r="Q425">
        <v>384.83499999999998</v>
      </c>
      <c r="R425">
        <v>382.01</v>
      </c>
      <c r="S425">
        <v>379.31200000000001</v>
      </c>
      <c r="T425">
        <v>376.72399999999999</v>
      </c>
      <c r="U425">
        <v>374.24</v>
      </c>
      <c r="V425">
        <v>371.85500000000002</v>
      </c>
      <c r="W425">
        <v>369.56099999999998</v>
      </c>
      <c r="X425">
        <v>367.35500000000002</v>
      </c>
      <c r="Y425">
        <v>365.22899999999998</v>
      </c>
      <c r="Z425">
        <v>363.18099999999998</v>
      </c>
      <c r="AA425">
        <v>361.20699999999999</v>
      </c>
      <c r="AB425">
        <v>359.30200000000002</v>
      </c>
      <c r="AC425">
        <v>357.46499999999997</v>
      </c>
      <c r="AD425">
        <v>355.69200000000001</v>
      </c>
      <c r="AE425">
        <v>353.98</v>
      </c>
      <c r="AF425">
        <v>352.32799999999997</v>
      </c>
      <c r="AG425">
        <v>350.73399999999998</v>
      </c>
      <c r="AH425">
        <v>348.92399999999998</v>
      </c>
    </row>
    <row r="426" spans="1:34" x14ac:dyDescent="0.35">
      <c r="A426" t="s">
        <v>267</v>
      </c>
      <c r="C426">
        <v>63.478999999999999</v>
      </c>
      <c r="D426">
        <v>65.358000000000004</v>
      </c>
      <c r="E426">
        <v>58.911000000000001</v>
      </c>
      <c r="F426">
        <v>60.923000000000002</v>
      </c>
      <c r="G426">
        <v>63.447000000000003</v>
      </c>
      <c r="H426">
        <v>65.738</v>
      </c>
      <c r="I426">
        <v>68.185000000000002</v>
      </c>
      <c r="J426">
        <v>71.260999999999996</v>
      </c>
      <c r="K426">
        <v>74.257000000000005</v>
      </c>
      <c r="L426">
        <v>77.263999999999996</v>
      </c>
      <c r="M426">
        <v>79.989000000000004</v>
      </c>
      <c r="N426">
        <v>82.218000000000004</v>
      </c>
      <c r="O426">
        <v>84.200999999999993</v>
      </c>
      <c r="P426">
        <v>85.991</v>
      </c>
      <c r="Q426">
        <v>87.653000000000006</v>
      </c>
      <c r="R426">
        <v>89.286000000000001</v>
      </c>
      <c r="S426">
        <v>90.825000000000003</v>
      </c>
      <c r="T426">
        <v>92.013999999999996</v>
      </c>
      <c r="U426">
        <v>93.242999999999995</v>
      </c>
      <c r="V426">
        <v>94.162000000000006</v>
      </c>
      <c r="W426">
        <v>95.117999999999995</v>
      </c>
      <c r="X426">
        <v>95.995999999999995</v>
      </c>
      <c r="Y426">
        <v>96.95</v>
      </c>
      <c r="Z426">
        <v>97.866</v>
      </c>
      <c r="AA426">
        <v>98.745000000000005</v>
      </c>
      <c r="AB426">
        <v>99.59</v>
      </c>
      <c r="AC426">
        <v>100.363</v>
      </c>
      <c r="AD426">
        <v>101.14100000000001</v>
      </c>
      <c r="AE426">
        <v>101.889</v>
      </c>
      <c r="AF426">
        <v>102.60899999999999</v>
      </c>
      <c r="AG426">
        <v>103.301</v>
      </c>
      <c r="AH426">
        <v>103.929</v>
      </c>
    </row>
    <row r="427" spans="1:34" x14ac:dyDescent="0.35">
      <c r="A427" t="s">
        <v>268</v>
      </c>
      <c r="C427">
        <v>23.038</v>
      </c>
      <c r="D427">
        <v>23.33</v>
      </c>
      <c r="E427">
        <v>22.911999999999999</v>
      </c>
      <c r="F427">
        <v>24.146000000000001</v>
      </c>
      <c r="G427">
        <v>26.27</v>
      </c>
      <c r="H427">
        <v>26.951000000000001</v>
      </c>
      <c r="I427">
        <v>27.334</v>
      </c>
      <c r="J427">
        <v>27.812999999999999</v>
      </c>
      <c r="K427">
        <v>37.686</v>
      </c>
      <c r="L427">
        <v>38.033000000000001</v>
      </c>
      <c r="M427">
        <v>37.802999999999997</v>
      </c>
      <c r="N427">
        <v>38.258000000000003</v>
      </c>
      <c r="O427">
        <v>38.457999999999998</v>
      </c>
      <c r="P427">
        <v>38.697000000000003</v>
      </c>
      <c r="Q427">
        <v>39.073999999999998</v>
      </c>
      <c r="R427">
        <v>39.311</v>
      </c>
      <c r="S427">
        <v>39.686</v>
      </c>
      <c r="T427">
        <v>39.915999999999997</v>
      </c>
      <c r="U427">
        <v>39.869999999999997</v>
      </c>
      <c r="V427">
        <v>40.201000000000001</v>
      </c>
      <c r="W427">
        <v>40.262999999999998</v>
      </c>
      <c r="X427">
        <v>40.607999999999997</v>
      </c>
      <c r="Y427">
        <v>40.700000000000003</v>
      </c>
      <c r="Z427">
        <v>40.79</v>
      </c>
      <c r="AA427">
        <v>40.878</v>
      </c>
      <c r="AB427">
        <v>40.963999999999999</v>
      </c>
      <c r="AC427">
        <v>41.167999999999999</v>
      </c>
      <c r="AD427">
        <v>41.250999999999998</v>
      </c>
      <c r="AE427">
        <v>41.332999999999998</v>
      </c>
      <c r="AF427">
        <v>41.411999999999999</v>
      </c>
      <c r="AG427">
        <v>41.488999999999997</v>
      </c>
      <c r="AH427">
        <v>41.551000000000002</v>
      </c>
    </row>
    <row r="428" spans="1:34" x14ac:dyDescent="0.35">
      <c r="A428" t="s">
        <v>269</v>
      </c>
      <c r="C428">
        <v>142.46799999999999</v>
      </c>
      <c r="D428">
        <v>139.434</v>
      </c>
      <c r="E428">
        <v>146.39699999999999</v>
      </c>
      <c r="F428">
        <v>143.19399999999999</v>
      </c>
      <c r="G428">
        <v>139.41499999999999</v>
      </c>
      <c r="H428">
        <v>135.42500000000001</v>
      </c>
      <c r="I428">
        <v>131.49100000000001</v>
      </c>
      <c r="J428">
        <v>126.846</v>
      </c>
      <c r="K428">
        <v>122.218</v>
      </c>
      <c r="L428">
        <v>117.52200000000001</v>
      </c>
      <c r="M428">
        <v>113.05800000000001</v>
      </c>
      <c r="N428">
        <v>109.07299999999999</v>
      </c>
      <c r="O428">
        <v>105.102</v>
      </c>
      <c r="P428">
        <v>101.66200000000001</v>
      </c>
      <c r="Q428">
        <v>98.242000000000004</v>
      </c>
      <c r="R428">
        <v>94.994</v>
      </c>
      <c r="S428">
        <v>91.715000000000003</v>
      </c>
      <c r="T428">
        <v>88.897000000000006</v>
      </c>
      <c r="U428">
        <v>86.302999999999997</v>
      </c>
      <c r="V428">
        <v>83.677999999999997</v>
      </c>
      <c r="W428">
        <v>81.274000000000001</v>
      </c>
      <c r="X428">
        <v>78.703999999999994</v>
      </c>
      <c r="Y428">
        <v>76.308999999999997</v>
      </c>
      <c r="Z428">
        <v>73.965999999999994</v>
      </c>
      <c r="AA428">
        <v>71.674000000000007</v>
      </c>
      <c r="AB428">
        <v>69.430999999999997</v>
      </c>
      <c r="AC428">
        <v>67.162999999999997</v>
      </c>
      <c r="AD428">
        <v>65.012</v>
      </c>
      <c r="AE428">
        <v>62.908000000000001</v>
      </c>
      <c r="AF428">
        <v>60.851999999999997</v>
      </c>
      <c r="AG428">
        <v>58.843000000000004</v>
      </c>
      <c r="AH428">
        <v>57.424999999999997</v>
      </c>
    </row>
    <row r="429" spans="1:34" x14ac:dyDescent="0.35">
      <c r="A429" t="s">
        <v>270</v>
      </c>
      <c r="C429">
        <v>436.76600000000002</v>
      </c>
      <c r="D429">
        <v>432.67200000000003</v>
      </c>
      <c r="E429">
        <v>428.76799999999997</v>
      </c>
      <c r="F429">
        <v>424.98899999999998</v>
      </c>
      <c r="G429">
        <v>458.94799999999998</v>
      </c>
      <c r="H429">
        <v>447.98</v>
      </c>
      <c r="I429">
        <v>438.48500000000001</v>
      </c>
      <c r="J429">
        <v>430.2</v>
      </c>
      <c r="K429">
        <v>422.90699999999998</v>
      </c>
      <c r="L429">
        <v>415.755</v>
      </c>
      <c r="M429">
        <v>398.01600000000002</v>
      </c>
      <c r="N429">
        <v>394.44499999999999</v>
      </c>
      <c r="O429">
        <v>391.036</v>
      </c>
      <c r="P429">
        <v>387.84100000000001</v>
      </c>
      <c r="Q429">
        <v>384.83499999999998</v>
      </c>
      <c r="R429">
        <v>382.01</v>
      </c>
      <c r="S429">
        <v>379.31200000000001</v>
      </c>
      <c r="T429">
        <v>376.72399999999999</v>
      </c>
      <c r="U429">
        <v>374.24</v>
      </c>
      <c r="V429">
        <v>371.85500000000002</v>
      </c>
      <c r="W429">
        <v>369.56099999999998</v>
      </c>
      <c r="X429">
        <v>367.35500000000002</v>
      </c>
      <c r="Y429">
        <v>365.22899999999998</v>
      </c>
      <c r="Z429">
        <v>363.18099999999998</v>
      </c>
      <c r="AA429">
        <v>361.20699999999999</v>
      </c>
      <c r="AB429">
        <v>359.30200000000002</v>
      </c>
      <c r="AC429">
        <v>357.46499999999997</v>
      </c>
      <c r="AD429">
        <v>355.69200000000001</v>
      </c>
      <c r="AE429">
        <v>353.98</v>
      </c>
      <c r="AF429">
        <v>352.32799999999997</v>
      </c>
      <c r="AG429">
        <v>350.73399999999998</v>
      </c>
      <c r="AH429">
        <v>348.92399999999998</v>
      </c>
    </row>
    <row r="430" spans="1:34" x14ac:dyDescent="0.35">
      <c r="A430" t="s">
        <v>271</v>
      </c>
      <c r="C430">
        <v>18.79</v>
      </c>
      <c r="D430">
        <v>17.629000000000001</v>
      </c>
      <c r="E430">
        <v>16.763000000000002</v>
      </c>
      <c r="F430">
        <v>15.763999999999999</v>
      </c>
      <c r="G430">
        <v>14.776</v>
      </c>
      <c r="H430">
        <v>13.819000000000001</v>
      </c>
      <c r="I430">
        <v>12.938000000000001</v>
      </c>
      <c r="J430">
        <v>12.099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</row>
    <row r="431" spans="1:34" x14ac:dyDescent="0.35">
      <c r="A431" t="s">
        <v>272</v>
      </c>
      <c r="C431">
        <v>26.715</v>
      </c>
      <c r="D431">
        <v>25.423999999999999</v>
      </c>
      <c r="E431">
        <v>23.114999999999998</v>
      </c>
      <c r="F431">
        <v>22.702999999999999</v>
      </c>
      <c r="G431">
        <v>22.81</v>
      </c>
      <c r="H431">
        <v>21.198</v>
      </c>
      <c r="I431">
        <v>19.742999999999999</v>
      </c>
      <c r="J431">
        <v>18.273</v>
      </c>
      <c r="K431">
        <v>16.936</v>
      </c>
      <c r="L431">
        <v>15.708</v>
      </c>
      <c r="M431">
        <v>14.242000000000001</v>
      </c>
      <c r="N431">
        <v>13.301</v>
      </c>
      <c r="O431">
        <v>12.926</v>
      </c>
      <c r="P431">
        <v>12.206</v>
      </c>
      <c r="Q431">
        <v>11.519</v>
      </c>
      <c r="R431">
        <v>10.882</v>
      </c>
      <c r="S431">
        <v>10.271000000000001</v>
      </c>
      <c r="T431">
        <v>9.7210000000000001</v>
      </c>
      <c r="U431">
        <v>9.2170000000000005</v>
      </c>
      <c r="V431">
        <v>8.7170000000000005</v>
      </c>
      <c r="W431">
        <v>8.26</v>
      </c>
      <c r="X431">
        <v>7.8109999999999999</v>
      </c>
      <c r="Y431">
        <v>7.4</v>
      </c>
      <c r="Z431">
        <v>7.0110000000000001</v>
      </c>
      <c r="AA431">
        <v>6.6420000000000003</v>
      </c>
      <c r="AB431">
        <v>6.2910000000000004</v>
      </c>
      <c r="AC431">
        <v>5.9530000000000003</v>
      </c>
      <c r="AD431">
        <v>5.6429999999999998</v>
      </c>
      <c r="AE431">
        <v>5.3490000000000002</v>
      </c>
      <c r="AF431">
        <v>5.0670000000000002</v>
      </c>
      <c r="AG431">
        <v>4.7990000000000004</v>
      </c>
      <c r="AH431">
        <v>4.5810000000000004</v>
      </c>
    </row>
    <row r="432" spans="1:34" x14ac:dyDescent="0.35">
      <c r="A432" t="s">
        <v>316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</row>
    <row r="433" spans="1:34" x14ac:dyDescent="0.35">
      <c r="A433" t="s">
        <v>273</v>
      </c>
      <c r="C433">
        <v>2.5870000000000002</v>
      </c>
      <c r="D433">
        <v>2.427</v>
      </c>
      <c r="E433">
        <v>2.3879999999999999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</row>
    <row r="434" spans="1:34" x14ac:dyDescent="0.35">
      <c r="A434" t="s">
        <v>274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</row>
    <row r="435" spans="1:34" x14ac:dyDescent="0.35">
      <c r="A435" t="s">
        <v>275</v>
      </c>
      <c r="C435">
        <v>3.125</v>
      </c>
      <c r="D435">
        <v>3.0990000000000002</v>
      </c>
      <c r="E435">
        <v>2.82</v>
      </c>
      <c r="F435">
        <v>3.3</v>
      </c>
      <c r="G435">
        <v>4.3689999999999998</v>
      </c>
      <c r="H435">
        <v>4.0049999999999999</v>
      </c>
      <c r="I435">
        <v>3.7240000000000002</v>
      </c>
      <c r="J435">
        <v>3.597</v>
      </c>
      <c r="K435">
        <v>5.4420000000000002</v>
      </c>
      <c r="L435">
        <v>5.3049999999999997</v>
      </c>
      <c r="M435">
        <v>4.87</v>
      </c>
      <c r="N435">
        <v>4.83</v>
      </c>
      <c r="O435">
        <v>4.774</v>
      </c>
      <c r="P435">
        <v>4.7380000000000004</v>
      </c>
      <c r="Q435">
        <v>4.7009999999999996</v>
      </c>
      <c r="R435">
        <v>4.67</v>
      </c>
      <c r="S435">
        <v>4.6399999999999997</v>
      </c>
      <c r="T435">
        <v>4.6310000000000002</v>
      </c>
      <c r="U435">
        <v>4.6260000000000003</v>
      </c>
      <c r="V435">
        <v>4.6189999999999998</v>
      </c>
      <c r="W435">
        <v>4.6180000000000003</v>
      </c>
      <c r="X435">
        <v>4.6050000000000004</v>
      </c>
      <c r="Y435">
        <v>4.59</v>
      </c>
      <c r="Z435">
        <v>4.5759999999999996</v>
      </c>
      <c r="AA435">
        <v>4.5620000000000003</v>
      </c>
      <c r="AB435">
        <v>4.548</v>
      </c>
      <c r="AC435">
        <v>4.5330000000000004</v>
      </c>
      <c r="AD435">
        <v>4.5190000000000001</v>
      </c>
      <c r="AE435">
        <v>4.5069999999999997</v>
      </c>
      <c r="AF435">
        <v>4.4939999999999998</v>
      </c>
      <c r="AG435">
        <v>4.4829999999999997</v>
      </c>
      <c r="AH435">
        <v>4.468</v>
      </c>
    </row>
    <row r="436" spans="1:34" x14ac:dyDescent="0.35">
      <c r="A436" t="s">
        <v>98</v>
      </c>
      <c r="C436">
        <v>18.79</v>
      </c>
      <c r="D436">
        <v>17.629000000000001</v>
      </c>
      <c r="E436">
        <v>16.763000000000002</v>
      </c>
      <c r="F436">
        <v>15.763999999999999</v>
      </c>
      <c r="G436">
        <v>14.776</v>
      </c>
      <c r="H436">
        <v>13.819000000000001</v>
      </c>
      <c r="I436">
        <v>12.938000000000001</v>
      </c>
      <c r="J436">
        <v>12.099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</row>
    <row r="437" spans="1:34" x14ac:dyDescent="0.35">
      <c r="A437" t="s">
        <v>99</v>
      </c>
      <c r="C437">
        <v>345.77600000000001</v>
      </c>
      <c r="D437">
        <v>342.197</v>
      </c>
      <c r="E437">
        <v>334.25900000000001</v>
      </c>
      <c r="F437">
        <v>364.90800000000002</v>
      </c>
      <c r="G437">
        <v>417.96800000000002</v>
      </c>
      <c r="H437">
        <v>390.28399999999999</v>
      </c>
      <c r="I437">
        <v>19.742999999999999</v>
      </c>
      <c r="J437">
        <v>18.273</v>
      </c>
      <c r="K437">
        <v>16.936</v>
      </c>
      <c r="L437">
        <v>15.708</v>
      </c>
      <c r="M437">
        <v>14.242000000000001</v>
      </c>
      <c r="N437">
        <v>13.301</v>
      </c>
      <c r="O437">
        <v>12.926</v>
      </c>
      <c r="P437">
        <v>12.206</v>
      </c>
      <c r="Q437">
        <v>11.519</v>
      </c>
      <c r="R437">
        <v>10.882</v>
      </c>
      <c r="S437">
        <v>10.271000000000001</v>
      </c>
      <c r="T437">
        <v>9.7210000000000001</v>
      </c>
      <c r="U437">
        <v>9.2170000000000005</v>
      </c>
      <c r="V437">
        <v>8.7170000000000005</v>
      </c>
      <c r="W437">
        <v>8.26</v>
      </c>
      <c r="X437">
        <v>7.8109999999999999</v>
      </c>
      <c r="Y437">
        <v>7.4</v>
      </c>
      <c r="Z437">
        <v>7.0110000000000001</v>
      </c>
      <c r="AA437">
        <v>6.6420000000000003</v>
      </c>
      <c r="AB437">
        <v>6.2910000000000004</v>
      </c>
      <c r="AC437">
        <v>5.9530000000000003</v>
      </c>
      <c r="AD437">
        <v>5.6429999999999998</v>
      </c>
      <c r="AE437">
        <v>5.3490000000000002</v>
      </c>
      <c r="AF437">
        <v>5.0670000000000002</v>
      </c>
      <c r="AG437">
        <v>4.7990000000000004</v>
      </c>
      <c r="AH437">
        <v>4.5810000000000004</v>
      </c>
    </row>
    <row r="438" spans="1:34" x14ac:dyDescent="0.35">
      <c r="A438" t="s">
        <v>314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</row>
    <row r="439" spans="1:34" x14ac:dyDescent="0.35">
      <c r="A439" t="s">
        <v>100</v>
      </c>
      <c r="C439">
        <v>2.5870000000000002</v>
      </c>
      <c r="D439">
        <v>2.427</v>
      </c>
      <c r="E439">
        <v>2.3879999999999999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</row>
    <row r="440" spans="1:34" x14ac:dyDescent="0.35">
      <c r="A440" t="s">
        <v>101</v>
      </c>
      <c r="C440">
        <v>121.146</v>
      </c>
      <c r="D440">
        <v>118.446</v>
      </c>
      <c r="E440">
        <v>117.06699999999999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</row>
    <row r="441" spans="1:34" x14ac:dyDescent="0.35">
      <c r="A441" t="s">
        <v>516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</row>
    <row r="442" spans="1:34" x14ac:dyDescent="0.35">
      <c r="A442" t="s">
        <v>276</v>
      </c>
      <c r="C442">
        <v>89.350999999999999</v>
      </c>
      <c r="D442">
        <v>91.742000000000004</v>
      </c>
      <c r="E442">
        <v>86.665000000000006</v>
      </c>
      <c r="F442">
        <v>90.766000000000005</v>
      </c>
      <c r="G442">
        <v>94.001999999999995</v>
      </c>
      <c r="H442">
        <v>96.611000000000004</v>
      </c>
      <c r="I442">
        <v>100.137</v>
      </c>
      <c r="J442">
        <v>102.91800000000001</v>
      </c>
      <c r="K442">
        <v>105.485</v>
      </c>
      <c r="L442">
        <v>107.85</v>
      </c>
      <c r="M442">
        <v>110.142</v>
      </c>
      <c r="N442">
        <v>112.003</v>
      </c>
      <c r="O442">
        <v>113.65300000000001</v>
      </c>
      <c r="P442">
        <v>115.04300000000001</v>
      </c>
      <c r="Q442">
        <v>116.14100000000001</v>
      </c>
      <c r="R442">
        <v>117.217</v>
      </c>
      <c r="S442">
        <v>117.875</v>
      </c>
      <c r="T442">
        <v>118.283</v>
      </c>
      <c r="U442">
        <v>118.884</v>
      </c>
      <c r="V442">
        <v>119.054</v>
      </c>
      <c r="W442">
        <v>119.404</v>
      </c>
      <c r="X442">
        <v>119.56</v>
      </c>
      <c r="Y442">
        <v>119.742</v>
      </c>
      <c r="Z442">
        <v>119.925</v>
      </c>
      <c r="AA442">
        <v>120.111</v>
      </c>
      <c r="AB442">
        <v>120.3</v>
      </c>
      <c r="AC442">
        <v>120.41</v>
      </c>
      <c r="AD442">
        <v>120.605</v>
      </c>
      <c r="AE442">
        <v>120.80500000000001</v>
      </c>
      <c r="AF442">
        <v>121.008</v>
      </c>
      <c r="AG442">
        <v>121.21599999999999</v>
      </c>
      <c r="AH442">
        <v>121.464</v>
      </c>
    </row>
    <row r="443" spans="1:34" x14ac:dyDescent="0.35">
      <c r="A443" t="s">
        <v>277</v>
      </c>
      <c r="C443">
        <v>107.358</v>
      </c>
      <c r="D443">
        <v>109.97499999999999</v>
      </c>
      <c r="E443">
        <v>121.404</v>
      </c>
      <c r="F443">
        <v>204.875</v>
      </c>
      <c r="G443">
        <v>408.10199999999998</v>
      </c>
      <c r="H443">
        <v>384.74799999999999</v>
      </c>
      <c r="I443">
        <v>642.38199999999995</v>
      </c>
      <c r="J443">
        <v>610.79899999999998</v>
      </c>
      <c r="K443">
        <v>582.322</v>
      </c>
      <c r="L443">
        <v>557.25199999999995</v>
      </c>
      <c r="M443">
        <v>460.495</v>
      </c>
      <c r="N443">
        <v>456.26400000000001</v>
      </c>
      <c r="O443">
        <v>451.92200000000003</v>
      </c>
      <c r="P443">
        <v>447.23200000000003</v>
      </c>
      <c r="Q443">
        <v>443.00200000000001</v>
      </c>
      <c r="R443">
        <v>438.505</v>
      </c>
      <c r="S443">
        <v>434.47500000000002</v>
      </c>
      <c r="T443">
        <v>430.077</v>
      </c>
      <c r="U443">
        <v>425.10399999999998</v>
      </c>
      <c r="V443">
        <v>421.36900000000003</v>
      </c>
      <c r="W443">
        <v>417.05700000000002</v>
      </c>
      <c r="X443">
        <v>413.66899999999998</v>
      </c>
      <c r="Y443">
        <v>409.62</v>
      </c>
      <c r="Z443">
        <v>405.733</v>
      </c>
      <c r="AA443">
        <v>401.99799999999999</v>
      </c>
      <c r="AB443">
        <v>398.40699999999998</v>
      </c>
      <c r="AC443">
        <v>395.29599999999999</v>
      </c>
      <c r="AD443">
        <v>391.97399999999999</v>
      </c>
      <c r="AE443">
        <v>388.76499999999999</v>
      </c>
      <c r="AF443">
        <v>385.661</v>
      </c>
      <c r="AG443">
        <v>382.64699999999999</v>
      </c>
      <c r="AH443">
        <v>379.35300000000001</v>
      </c>
    </row>
    <row r="444" spans="1:34" x14ac:dyDescent="0.35">
      <c r="A444" t="s">
        <v>278</v>
      </c>
      <c r="C444">
        <v>87.221999999999994</v>
      </c>
      <c r="D444">
        <v>84.570999999999998</v>
      </c>
      <c r="E444">
        <v>95.254999999999995</v>
      </c>
      <c r="F444">
        <v>98.150999999999996</v>
      </c>
      <c r="G444">
        <v>94.841999999999999</v>
      </c>
      <c r="H444">
        <v>90.897999999999996</v>
      </c>
      <c r="I444">
        <v>89.168999999999997</v>
      </c>
      <c r="J444">
        <v>84.503</v>
      </c>
      <c r="K444">
        <v>80.021000000000001</v>
      </c>
      <c r="L444">
        <v>75.703999999999994</v>
      </c>
      <c r="M444">
        <v>71.415999999999997</v>
      </c>
      <c r="N444">
        <v>67.543000000000006</v>
      </c>
      <c r="O444">
        <v>64.266999999999996</v>
      </c>
      <c r="P444">
        <v>61.271999999999998</v>
      </c>
      <c r="Q444">
        <v>58.319000000000003</v>
      </c>
      <c r="R444">
        <v>55.646999999999998</v>
      </c>
      <c r="S444">
        <v>53.210999999999999</v>
      </c>
      <c r="T444">
        <v>51.167999999999999</v>
      </c>
      <c r="U444">
        <v>49.438000000000002</v>
      </c>
      <c r="V444">
        <v>47.491999999999997</v>
      </c>
      <c r="W444">
        <v>45.853999999999999</v>
      </c>
      <c r="X444">
        <v>44.003</v>
      </c>
      <c r="Y444">
        <v>42.625</v>
      </c>
      <c r="Z444">
        <v>41.28</v>
      </c>
      <c r="AA444">
        <v>39.968000000000004</v>
      </c>
      <c r="AB444">
        <v>38.688000000000002</v>
      </c>
      <c r="AC444">
        <v>37.340000000000003</v>
      </c>
      <c r="AD444">
        <v>36.128</v>
      </c>
      <c r="AE444">
        <v>34.950000000000003</v>
      </c>
      <c r="AF444">
        <v>33.807000000000002</v>
      </c>
      <c r="AG444">
        <v>32.698999999999998</v>
      </c>
      <c r="AH444">
        <v>31.780999999999999</v>
      </c>
    </row>
    <row r="445" spans="1:34" x14ac:dyDescent="0.35">
      <c r="A445" t="s">
        <v>279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</row>
    <row r="446" spans="1:34" x14ac:dyDescent="0.35">
      <c r="A446" t="s">
        <v>280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</row>
    <row r="447" spans="1:34" x14ac:dyDescent="0.35">
      <c r="A447" t="s">
        <v>281</v>
      </c>
      <c r="C447">
        <v>319.06099999999998</v>
      </c>
      <c r="D447">
        <v>316.77300000000002</v>
      </c>
      <c r="E447">
        <v>311.14400000000001</v>
      </c>
      <c r="F447">
        <v>342.20499999999998</v>
      </c>
      <c r="G447">
        <v>395.15800000000002</v>
      </c>
      <c r="H447">
        <v>369.08699999999999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</row>
    <row r="448" spans="1:34" x14ac:dyDescent="0.35">
      <c r="A448" t="s">
        <v>317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</row>
    <row r="449" spans="1:34" x14ac:dyDescent="0.35">
      <c r="A449" t="s">
        <v>282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</row>
    <row r="450" spans="1:34" x14ac:dyDescent="0.35">
      <c r="A450" t="s">
        <v>283</v>
      </c>
      <c r="C450">
        <v>121.146</v>
      </c>
      <c r="D450">
        <v>118.446</v>
      </c>
      <c r="E450">
        <v>117.06699999999999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</row>
    <row r="451" spans="1:34" x14ac:dyDescent="0.35">
      <c r="A451" t="s">
        <v>284</v>
      </c>
      <c r="C451">
        <v>113.288</v>
      </c>
      <c r="D451">
        <v>112.739</v>
      </c>
      <c r="E451">
        <v>99.468999999999994</v>
      </c>
      <c r="F451">
        <v>91.686000000000007</v>
      </c>
      <c r="G451">
        <v>102.502</v>
      </c>
      <c r="H451">
        <v>95.542000000000002</v>
      </c>
      <c r="I451">
        <v>157.29900000000001</v>
      </c>
      <c r="J451">
        <v>145.124</v>
      </c>
      <c r="K451">
        <v>137.14099999999999</v>
      </c>
      <c r="L451">
        <v>131.75800000000001</v>
      </c>
      <c r="M451">
        <v>121.816</v>
      </c>
      <c r="N451">
        <v>120.786</v>
      </c>
      <c r="O451">
        <v>119.916</v>
      </c>
      <c r="P451">
        <v>119.726</v>
      </c>
      <c r="Q451">
        <v>119.648</v>
      </c>
      <c r="R451">
        <v>119.884</v>
      </c>
      <c r="S451">
        <v>120.176</v>
      </c>
      <c r="T451">
        <v>121.01900000000001</v>
      </c>
      <c r="U451">
        <v>122.238</v>
      </c>
      <c r="V451">
        <v>123.154</v>
      </c>
      <c r="W451">
        <v>124.43300000000001</v>
      </c>
      <c r="X451">
        <v>125.45</v>
      </c>
      <c r="Y451">
        <v>126.871</v>
      </c>
      <c r="Z451">
        <v>128.32499999999999</v>
      </c>
      <c r="AA451">
        <v>129.80699999999999</v>
      </c>
      <c r="AB451">
        <v>131.31299999999999</v>
      </c>
      <c r="AC451">
        <v>132.679</v>
      </c>
      <c r="AD451">
        <v>134.21700000000001</v>
      </c>
      <c r="AE451">
        <v>135.77500000000001</v>
      </c>
      <c r="AF451">
        <v>137.352</v>
      </c>
      <c r="AG451">
        <v>138.952</v>
      </c>
      <c r="AH451">
        <v>140.46600000000001</v>
      </c>
    </row>
    <row r="452" spans="1:34" x14ac:dyDescent="0.35">
      <c r="A452" t="s">
        <v>102</v>
      </c>
      <c r="C452">
        <v>116.413</v>
      </c>
      <c r="D452">
        <v>115.83799999999999</v>
      </c>
      <c r="E452">
        <v>102.289</v>
      </c>
      <c r="F452">
        <v>94.986000000000004</v>
      </c>
      <c r="G452">
        <v>106.871</v>
      </c>
      <c r="H452">
        <v>99.546999999999997</v>
      </c>
      <c r="I452">
        <v>161.023</v>
      </c>
      <c r="J452">
        <v>148.721</v>
      </c>
      <c r="K452">
        <v>142.583</v>
      </c>
      <c r="L452">
        <v>137.06299999999999</v>
      </c>
      <c r="M452">
        <v>126.68600000000001</v>
      </c>
      <c r="N452">
        <v>125.617</v>
      </c>
      <c r="O452">
        <v>124.69</v>
      </c>
      <c r="P452">
        <v>124.464</v>
      </c>
      <c r="Q452">
        <v>124.349</v>
      </c>
      <c r="R452">
        <v>124.554</v>
      </c>
      <c r="S452">
        <v>124.816</v>
      </c>
      <c r="T452">
        <v>125.649</v>
      </c>
      <c r="U452">
        <v>126.864</v>
      </c>
      <c r="V452">
        <v>127.77200000000001</v>
      </c>
      <c r="W452">
        <v>129.05000000000001</v>
      </c>
      <c r="X452">
        <v>130.05600000000001</v>
      </c>
      <c r="Y452">
        <v>131.46199999999999</v>
      </c>
      <c r="Z452">
        <v>132.90100000000001</v>
      </c>
      <c r="AA452">
        <v>134.36799999999999</v>
      </c>
      <c r="AB452">
        <v>135.86099999999999</v>
      </c>
      <c r="AC452">
        <v>137.21199999999999</v>
      </c>
      <c r="AD452">
        <v>138.73699999999999</v>
      </c>
      <c r="AE452">
        <v>140.28100000000001</v>
      </c>
      <c r="AF452">
        <v>141.84700000000001</v>
      </c>
      <c r="AG452">
        <v>143.435</v>
      </c>
      <c r="AH452">
        <v>144.934</v>
      </c>
    </row>
    <row r="453" spans="1:34" x14ac:dyDescent="0.35">
      <c r="A453" t="s">
        <v>200</v>
      </c>
      <c r="C453">
        <v>8.2620000000000005</v>
      </c>
      <c r="D453">
        <v>8.0690000000000008</v>
      </c>
      <c r="E453">
        <v>7.923</v>
      </c>
      <c r="F453">
        <v>7.88</v>
      </c>
      <c r="G453">
        <v>7.641</v>
      </c>
      <c r="H453">
        <v>7.41</v>
      </c>
      <c r="I453">
        <v>7.1239999999999997</v>
      </c>
      <c r="J453">
        <v>6.835</v>
      </c>
      <c r="K453">
        <v>6.577</v>
      </c>
      <c r="L453">
        <v>6.3390000000000004</v>
      </c>
      <c r="M453">
        <v>6.15</v>
      </c>
      <c r="N453">
        <v>6.0380000000000003</v>
      </c>
      <c r="O453">
        <v>5.2309999999999999</v>
      </c>
      <c r="P453">
        <v>5.1070000000000002</v>
      </c>
      <c r="Q453">
        <v>4.9909999999999997</v>
      </c>
      <c r="R453">
        <v>4.8780000000000001</v>
      </c>
      <c r="S453">
        <v>4.7759999999999998</v>
      </c>
      <c r="T453">
        <v>4.6760000000000002</v>
      </c>
      <c r="U453">
        <v>4.5759999999999996</v>
      </c>
      <c r="V453">
        <v>4.484</v>
      </c>
      <c r="W453">
        <v>4.4029999999999996</v>
      </c>
      <c r="X453">
        <v>4.319</v>
      </c>
      <c r="Y453">
        <v>4.2389999999999999</v>
      </c>
      <c r="Z453">
        <v>4.165</v>
      </c>
      <c r="AA453">
        <v>4.0960000000000001</v>
      </c>
      <c r="AB453">
        <v>4.032</v>
      </c>
      <c r="AC453">
        <v>3.972</v>
      </c>
      <c r="AD453">
        <v>3.899</v>
      </c>
      <c r="AE453">
        <v>3.831</v>
      </c>
      <c r="AF453">
        <v>3.766</v>
      </c>
      <c r="AG453">
        <v>3.702</v>
      </c>
      <c r="AH453">
        <v>3.6480000000000001</v>
      </c>
    </row>
    <row r="454" spans="1:34" x14ac:dyDescent="0.35">
      <c r="A454" t="s">
        <v>512</v>
      </c>
      <c r="C454">
        <v>0.13400000000000001</v>
      </c>
      <c r="D454">
        <v>0.126</v>
      </c>
      <c r="E454">
        <v>0.14299999999999999</v>
      </c>
      <c r="F454">
        <v>0.17199999999999999</v>
      </c>
      <c r="G454">
        <v>0.22700000000000001</v>
      </c>
      <c r="H454">
        <v>0.219</v>
      </c>
      <c r="I454">
        <v>0.23200000000000001</v>
      </c>
      <c r="J454">
        <v>0.20499999999999999</v>
      </c>
      <c r="K454">
        <v>0.184</v>
      </c>
      <c r="L454">
        <v>0.17199999999999999</v>
      </c>
      <c r="M454">
        <v>0.13800000000000001</v>
      </c>
      <c r="N454">
        <v>0.13500000000000001</v>
      </c>
      <c r="O454">
        <v>0.11899999999999999</v>
      </c>
      <c r="P454">
        <v>0.109</v>
      </c>
      <c r="Q454">
        <v>0.10100000000000001</v>
      </c>
      <c r="R454">
        <v>9.9000000000000005E-2</v>
      </c>
      <c r="S454">
        <v>8.8999999999999996E-2</v>
      </c>
      <c r="T454">
        <v>8.1000000000000003E-2</v>
      </c>
      <c r="U454">
        <v>8.4000000000000005E-2</v>
      </c>
      <c r="V454">
        <v>0.08</v>
      </c>
      <c r="W454">
        <v>6.7000000000000004E-2</v>
      </c>
      <c r="X454">
        <v>6.5000000000000002E-2</v>
      </c>
      <c r="Y454">
        <v>5.8999999999999997E-2</v>
      </c>
      <c r="Z454">
        <v>5.3999999999999999E-2</v>
      </c>
      <c r="AA454">
        <v>0.05</v>
      </c>
      <c r="AB454">
        <v>4.5999999999999999E-2</v>
      </c>
      <c r="AC454">
        <v>4.2999999999999997E-2</v>
      </c>
      <c r="AD454">
        <v>0.04</v>
      </c>
      <c r="AE454">
        <v>3.7999999999999999E-2</v>
      </c>
      <c r="AF454">
        <v>3.6999999999999998E-2</v>
      </c>
      <c r="AG454">
        <v>3.6999999999999998E-2</v>
      </c>
      <c r="AH454">
        <v>0.03</v>
      </c>
    </row>
    <row r="455" spans="1:34" x14ac:dyDescent="0.35">
      <c r="A455" t="s">
        <v>368</v>
      </c>
      <c r="C455">
        <v>4.8000000000000001E-2</v>
      </c>
      <c r="D455">
        <v>4.5999999999999999E-2</v>
      </c>
      <c r="E455">
        <v>0.05</v>
      </c>
      <c r="F455">
        <v>6.9000000000000006E-2</v>
      </c>
      <c r="G455">
        <v>0.106</v>
      </c>
      <c r="H455">
        <v>0.10199999999999999</v>
      </c>
      <c r="I455">
        <v>0.13700000000000001</v>
      </c>
      <c r="J455">
        <v>0.123</v>
      </c>
      <c r="K455">
        <v>0.113</v>
      </c>
      <c r="L455">
        <v>0.104</v>
      </c>
      <c r="M455">
        <v>0.08</v>
      </c>
      <c r="N455">
        <v>7.5999999999999998E-2</v>
      </c>
      <c r="O455">
        <v>7.0000000000000007E-2</v>
      </c>
      <c r="P455">
        <v>6.5000000000000002E-2</v>
      </c>
      <c r="Q455">
        <v>6.0999999999999999E-2</v>
      </c>
      <c r="R455">
        <v>5.8999999999999997E-2</v>
      </c>
      <c r="S455">
        <v>5.3999999999999999E-2</v>
      </c>
      <c r="T455">
        <v>4.9000000000000002E-2</v>
      </c>
      <c r="U455">
        <v>4.9000000000000002E-2</v>
      </c>
      <c r="V455">
        <v>4.5999999999999999E-2</v>
      </c>
      <c r="W455">
        <v>4.1000000000000002E-2</v>
      </c>
      <c r="X455">
        <v>4.2000000000000003E-2</v>
      </c>
      <c r="Y455">
        <v>3.7999999999999999E-2</v>
      </c>
      <c r="Z455">
        <v>3.5000000000000003E-2</v>
      </c>
      <c r="AA455">
        <v>3.2000000000000001E-2</v>
      </c>
      <c r="AB455">
        <v>0.03</v>
      </c>
      <c r="AC455">
        <v>2.8000000000000001E-2</v>
      </c>
      <c r="AD455">
        <v>2.5999999999999999E-2</v>
      </c>
      <c r="AE455">
        <v>2.4E-2</v>
      </c>
      <c r="AF455">
        <v>2.1999999999999999E-2</v>
      </c>
      <c r="AG455">
        <v>2.1000000000000001E-2</v>
      </c>
      <c r="AH455">
        <v>1.9E-2</v>
      </c>
    </row>
    <row r="456" spans="1:34" x14ac:dyDescent="0.35">
      <c r="A456" t="s">
        <v>369</v>
      </c>
      <c r="C456">
        <v>1.7000000000000001E-2</v>
      </c>
      <c r="D456">
        <v>1.6E-2</v>
      </c>
      <c r="E456">
        <v>1.6E-2</v>
      </c>
      <c r="F456">
        <v>1.7000000000000001E-2</v>
      </c>
      <c r="G456">
        <v>0.02</v>
      </c>
      <c r="H456">
        <v>0.02</v>
      </c>
      <c r="I456">
        <v>0.02</v>
      </c>
      <c r="J456">
        <v>0.02</v>
      </c>
      <c r="K456">
        <v>1.9E-2</v>
      </c>
      <c r="L456">
        <v>1.9E-2</v>
      </c>
      <c r="M456">
        <v>1.7999999999999999E-2</v>
      </c>
      <c r="N456">
        <v>1.7999999999999999E-2</v>
      </c>
      <c r="O456">
        <v>1.7000000000000001E-2</v>
      </c>
      <c r="P456">
        <v>1.6E-2</v>
      </c>
      <c r="Q456">
        <v>1.6E-2</v>
      </c>
      <c r="R456">
        <v>1.6E-2</v>
      </c>
      <c r="S456">
        <v>1.4999999999999999E-2</v>
      </c>
      <c r="T456">
        <v>1.4999999999999999E-2</v>
      </c>
      <c r="U456">
        <v>1.7999999999999999E-2</v>
      </c>
      <c r="V456">
        <v>1.9E-2</v>
      </c>
      <c r="W456">
        <v>1.4E-2</v>
      </c>
      <c r="X456">
        <v>8.9999999999999993E-3</v>
      </c>
      <c r="Y456">
        <v>8.9999999999999993E-3</v>
      </c>
      <c r="Z456">
        <v>8.9999999999999993E-3</v>
      </c>
      <c r="AA456">
        <v>8.9999999999999993E-3</v>
      </c>
      <c r="AB456">
        <v>8.9999999999999993E-3</v>
      </c>
      <c r="AC456">
        <v>8.9999999999999993E-3</v>
      </c>
      <c r="AD456">
        <v>8.9999999999999993E-3</v>
      </c>
      <c r="AE456">
        <v>8.9999999999999993E-3</v>
      </c>
      <c r="AF456">
        <v>0.01</v>
      </c>
      <c r="AG456">
        <v>1.2E-2</v>
      </c>
      <c r="AH456">
        <v>8.0000000000000002E-3</v>
      </c>
    </row>
    <row r="457" spans="1:34" x14ac:dyDescent="0.35">
      <c r="A457" t="s">
        <v>370</v>
      </c>
      <c r="C457">
        <v>2.3E-2</v>
      </c>
      <c r="D457">
        <v>2.1999999999999999E-2</v>
      </c>
      <c r="E457">
        <v>2.5000000000000001E-2</v>
      </c>
      <c r="F457">
        <v>3.1E-2</v>
      </c>
      <c r="G457">
        <v>4.2000000000000003E-2</v>
      </c>
      <c r="H457">
        <v>4.1000000000000002E-2</v>
      </c>
      <c r="I457">
        <v>2.7E-2</v>
      </c>
      <c r="J457">
        <v>2.7E-2</v>
      </c>
      <c r="K457">
        <v>2.5999999999999999E-2</v>
      </c>
      <c r="L457">
        <v>2.5999999999999999E-2</v>
      </c>
      <c r="M457">
        <v>2.4E-2</v>
      </c>
      <c r="N457">
        <v>2.5000000000000001E-2</v>
      </c>
      <c r="O457">
        <v>0.02</v>
      </c>
      <c r="P457">
        <v>1.7999999999999999E-2</v>
      </c>
      <c r="Q457">
        <v>1.7000000000000001E-2</v>
      </c>
      <c r="R457">
        <v>1.6E-2</v>
      </c>
      <c r="S457">
        <v>1.4E-2</v>
      </c>
      <c r="T457">
        <v>1.2E-2</v>
      </c>
      <c r="U457">
        <v>1.2E-2</v>
      </c>
      <c r="V457">
        <v>1.2E-2</v>
      </c>
      <c r="W457">
        <v>8.9999999999999993E-3</v>
      </c>
      <c r="X457">
        <v>8.0000000000000002E-3</v>
      </c>
      <c r="Y457">
        <v>7.0000000000000001E-3</v>
      </c>
      <c r="Z457">
        <v>6.0000000000000001E-3</v>
      </c>
      <c r="AA457">
        <v>6.0000000000000001E-3</v>
      </c>
      <c r="AB457">
        <v>5.0000000000000001E-3</v>
      </c>
      <c r="AC457">
        <v>5.0000000000000001E-3</v>
      </c>
      <c r="AD457">
        <v>4.0000000000000001E-3</v>
      </c>
      <c r="AE457">
        <v>4.0000000000000001E-3</v>
      </c>
      <c r="AF457">
        <v>4.0000000000000001E-3</v>
      </c>
      <c r="AG457">
        <v>4.0000000000000001E-3</v>
      </c>
      <c r="AH457">
        <v>3.0000000000000001E-3</v>
      </c>
    </row>
    <row r="458" spans="1:34" x14ac:dyDescent="0.35">
      <c r="A458" t="s">
        <v>371</v>
      </c>
      <c r="C458">
        <v>0.03</v>
      </c>
      <c r="D458">
        <v>2.7E-2</v>
      </c>
      <c r="E458">
        <v>3.7999999999999999E-2</v>
      </c>
      <c r="F458">
        <v>3.5000000000000003E-2</v>
      </c>
      <c r="G458">
        <v>3.4000000000000002E-2</v>
      </c>
      <c r="H458">
        <v>3.1E-2</v>
      </c>
      <c r="I458">
        <v>2.5999999999999999E-2</v>
      </c>
      <c r="J458">
        <v>1.7000000000000001E-2</v>
      </c>
      <c r="K458">
        <v>1.2E-2</v>
      </c>
      <c r="L458">
        <v>8.9999999999999993E-3</v>
      </c>
      <c r="M458">
        <v>6.0000000000000001E-3</v>
      </c>
      <c r="N458">
        <v>5.0000000000000001E-3</v>
      </c>
      <c r="O458">
        <v>3.0000000000000001E-3</v>
      </c>
      <c r="P458">
        <v>3.0000000000000001E-3</v>
      </c>
      <c r="Q458">
        <v>2E-3</v>
      </c>
      <c r="R458">
        <v>2E-3</v>
      </c>
      <c r="S458">
        <v>2E-3</v>
      </c>
      <c r="T458">
        <v>2E-3</v>
      </c>
      <c r="U458">
        <v>2E-3</v>
      </c>
      <c r="V458">
        <v>1E-3</v>
      </c>
      <c r="W458">
        <v>1E-3</v>
      </c>
      <c r="X458">
        <v>1E-3</v>
      </c>
      <c r="Y458">
        <v>1E-3</v>
      </c>
      <c r="Z458">
        <v>1E-3</v>
      </c>
      <c r="AA458">
        <v>1E-3</v>
      </c>
      <c r="AB458">
        <v>1E-3</v>
      </c>
      <c r="AC458">
        <v>1E-3</v>
      </c>
      <c r="AD458">
        <v>1E-3</v>
      </c>
      <c r="AE458">
        <v>1E-3</v>
      </c>
      <c r="AF458">
        <v>1E-3</v>
      </c>
      <c r="AG458">
        <v>0</v>
      </c>
      <c r="AH458">
        <v>0</v>
      </c>
    </row>
    <row r="459" spans="1:34" x14ac:dyDescent="0.35">
      <c r="A459" t="s">
        <v>372</v>
      </c>
      <c r="C459">
        <v>1.7000000000000001E-2</v>
      </c>
      <c r="D459">
        <v>1.4999999999999999E-2</v>
      </c>
      <c r="E459">
        <v>1.4E-2</v>
      </c>
      <c r="F459">
        <v>2.1000000000000001E-2</v>
      </c>
      <c r="G459">
        <v>2.4E-2</v>
      </c>
      <c r="H459">
        <v>2.5000000000000001E-2</v>
      </c>
      <c r="I459">
        <v>2.1999999999999999E-2</v>
      </c>
      <c r="J459">
        <v>1.7000000000000001E-2</v>
      </c>
      <c r="K459">
        <v>1.4999999999999999E-2</v>
      </c>
      <c r="L459">
        <v>1.4E-2</v>
      </c>
      <c r="M459">
        <v>1.0999999999999999E-2</v>
      </c>
      <c r="N459">
        <v>1.0999999999999999E-2</v>
      </c>
      <c r="O459">
        <v>8.0000000000000002E-3</v>
      </c>
      <c r="P459">
        <v>7.0000000000000001E-3</v>
      </c>
      <c r="Q459">
        <v>6.0000000000000001E-3</v>
      </c>
      <c r="R459">
        <v>6.0000000000000001E-3</v>
      </c>
      <c r="S459">
        <v>4.0000000000000001E-3</v>
      </c>
      <c r="T459">
        <v>4.0000000000000001E-3</v>
      </c>
      <c r="U459">
        <v>3.0000000000000001E-3</v>
      </c>
      <c r="V459">
        <v>3.0000000000000001E-3</v>
      </c>
      <c r="W459">
        <v>2E-3</v>
      </c>
      <c r="X459">
        <v>3.0000000000000001E-3</v>
      </c>
      <c r="Y459">
        <v>3.0000000000000001E-3</v>
      </c>
      <c r="Z459">
        <v>2E-3</v>
      </c>
      <c r="AA459">
        <v>2E-3</v>
      </c>
      <c r="AB459">
        <v>1E-3</v>
      </c>
      <c r="AC459">
        <v>1E-3</v>
      </c>
      <c r="AD459">
        <v>1E-3</v>
      </c>
      <c r="AE459">
        <v>0</v>
      </c>
      <c r="AF459">
        <v>0</v>
      </c>
      <c r="AG459">
        <v>0</v>
      </c>
      <c r="AH459">
        <v>0</v>
      </c>
    </row>
    <row r="460" spans="1:34" x14ac:dyDescent="0.35">
      <c r="A460" t="s">
        <v>515</v>
      </c>
      <c r="C460">
        <v>5.1999999999999998E-2</v>
      </c>
      <c r="D460">
        <v>2E-3</v>
      </c>
      <c r="E460">
        <v>0.30599999999999999</v>
      </c>
      <c r="F460">
        <v>0.52300000000000002</v>
      </c>
      <c r="G460">
        <v>0.27</v>
      </c>
      <c r="H460">
        <v>0.25</v>
      </c>
      <c r="I460">
        <v>0.24</v>
      </c>
      <c r="J460">
        <v>0.109</v>
      </c>
      <c r="K460">
        <v>0.10199999999999999</v>
      </c>
      <c r="L460">
        <v>9.5000000000000001E-2</v>
      </c>
      <c r="M460">
        <v>8.8999999999999996E-2</v>
      </c>
      <c r="N460">
        <v>0.108</v>
      </c>
      <c r="O460">
        <v>-0.192</v>
      </c>
      <c r="P460">
        <v>7.0000000000000001E-3</v>
      </c>
      <c r="Q460">
        <v>7.0000000000000001E-3</v>
      </c>
      <c r="R460">
        <v>7.0000000000000001E-3</v>
      </c>
      <c r="S460">
        <v>7.0000000000000001E-3</v>
      </c>
      <c r="T460">
        <v>8.0000000000000002E-3</v>
      </c>
      <c r="U460">
        <v>7.0000000000000001E-3</v>
      </c>
      <c r="V460">
        <v>7.0000000000000001E-3</v>
      </c>
      <c r="W460">
        <v>7.0000000000000001E-3</v>
      </c>
      <c r="X460">
        <v>7.0000000000000001E-3</v>
      </c>
      <c r="Y460">
        <v>8.0000000000000002E-3</v>
      </c>
      <c r="Z460">
        <v>8.0000000000000002E-3</v>
      </c>
      <c r="AA460">
        <v>7.0000000000000001E-3</v>
      </c>
      <c r="AB460">
        <v>7.0000000000000001E-3</v>
      </c>
      <c r="AC460">
        <v>7.0000000000000001E-3</v>
      </c>
      <c r="AD460">
        <v>6.0000000000000001E-3</v>
      </c>
      <c r="AE460">
        <v>6.0000000000000001E-3</v>
      </c>
      <c r="AF460">
        <v>5.0000000000000001E-3</v>
      </c>
      <c r="AG460">
        <v>5.0000000000000001E-3</v>
      </c>
      <c r="AH460">
        <v>5.0000000000000001E-3</v>
      </c>
    </row>
    <row r="461" spans="1:34" x14ac:dyDescent="0.35">
      <c r="A461" t="s">
        <v>193</v>
      </c>
      <c r="C461">
        <v>0.97099999999999997</v>
      </c>
      <c r="D461">
        <v>0.96</v>
      </c>
      <c r="E461">
        <v>1.0980000000000001</v>
      </c>
      <c r="F461">
        <v>1.1779999999999999</v>
      </c>
      <c r="G461">
        <v>1.357</v>
      </c>
      <c r="H461">
        <v>1.409</v>
      </c>
      <c r="I461">
        <v>1.5489999999999999</v>
      </c>
      <c r="J461">
        <v>1.4470000000000001</v>
      </c>
      <c r="K461">
        <v>1.373</v>
      </c>
      <c r="L461">
        <v>1.3580000000000001</v>
      </c>
      <c r="M461">
        <v>1.21</v>
      </c>
      <c r="N461">
        <v>1.2250000000000001</v>
      </c>
      <c r="O461">
        <v>1.2</v>
      </c>
      <c r="P461">
        <v>1.159</v>
      </c>
      <c r="Q461">
        <v>1.139</v>
      </c>
      <c r="R461">
        <v>1.194</v>
      </c>
      <c r="S461">
        <v>1.1479999999999999</v>
      </c>
      <c r="T461">
        <v>1.1120000000000001</v>
      </c>
      <c r="U461">
        <v>1.1970000000000001</v>
      </c>
      <c r="V461">
        <v>1.2050000000000001</v>
      </c>
      <c r="W461">
        <v>1.101</v>
      </c>
      <c r="X461">
        <v>1.161</v>
      </c>
      <c r="Y461">
        <v>1.1220000000000001</v>
      </c>
      <c r="Z461">
        <v>1.089</v>
      </c>
      <c r="AA461">
        <v>1.06</v>
      </c>
      <c r="AB461">
        <v>1.036</v>
      </c>
      <c r="AC461">
        <v>1.018</v>
      </c>
      <c r="AD461">
        <v>1.0069999999999999</v>
      </c>
      <c r="AE461">
        <v>1.004</v>
      </c>
      <c r="AF461">
        <v>1.018</v>
      </c>
      <c r="AG461">
        <v>1.071</v>
      </c>
      <c r="AH461">
        <v>0.95299999999999996</v>
      </c>
    </row>
    <row r="462" spans="1:34" x14ac:dyDescent="0.35">
      <c r="A462" t="s">
        <v>191</v>
      </c>
      <c r="C462">
        <v>0.5</v>
      </c>
      <c r="D462">
        <v>0.497</v>
      </c>
      <c r="E462">
        <v>0.48799999999999999</v>
      </c>
      <c r="F462">
        <v>0.495</v>
      </c>
      <c r="G462">
        <v>0.66</v>
      </c>
      <c r="H462">
        <v>0.625</v>
      </c>
      <c r="I462">
        <v>0.71</v>
      </c>
      <c r="J462">
        <v>0.67300000000000004</v>
      </c>
      <c r="K462">
        <v>0.64600000000000002</v>
      </c>
      <c r="L462">
        <v>0.61899999999999999</v>
      </c>
      <c r="M462">
        <v>0.54400000000000004</v>
      </c>
      <c r="N462">
        <v>0.53500000000000003</v>
      </c>
      <c r="O462">
        <v>0.52600000000000002</v>
      </c>
      <c r="P462">
        <v>0.51700000000000002</v>
      </c>
      <c r="Q462">
        <v>0.50900000000000001</v>
      </c>
      <c r="R462">
        <v>0.501</v>
      </c>
      <c r="S462">
        <v>0.49399999999999999</v>
      </c>
      <c r="T462">
        <v>0.49099999999999999</v>
      </c>
      <c r="U462">
        <v>0.48899999999999999</v>
      </c>
      <c r="V462">
        <v>0.48599999999999999</v>
      </c>
      <c r="W462">
        <v>0.48399999999999999</v>
      </c>
      <c r="X462">
        <v>0.48199999999999998</v>
      </c>
      <c r="Y462">
        <v>0.48</v>
      </c>
      <c r="Z462">
        <v>0.47899999999999998</v>
      </c>
      <c r="AA462">
        <v>0.47699999999999998</v>
      </c>
      <c r="AB462">
        <v>0.47499999999999998</v>
      </c>
      <c r="AC462">
        <v>0.47399999999999998</v>
      </c>
      <c r="AD462">
        <v>0.47199999999999998</v>
      </c>
      <c r="AE462">
        <v>0.47099999999999997</v>
      </c>
      <c r="AF462">
        <v>0.47</v>
      </c>
      <c r="AG462">
        <v>0.46899999999999997</v>
      </c>
      <c r="AH462">
        <v>0.46800000000000003</v>
      </c>
    </row>
    <row r="463" spans="1:34" x14ac:dyDescent="0.35">
      <c r="A463" t="s">
        <v>192</v>
      </c>
      <c r="C463">
        <v>0.47099999999999997</v>
      </c>
      <c r="D463">
        <v>0.46300000000000002</v>
      </c>
      <c r="E463">
        <v>0.61</v>
      </c>
      <c r="F463">
        <v>0.68300000000000005</v>
      </c>
      <c r="G463">
        <v>0.69799999999999995</v>
      </c>
      <c r="H463">
        <v>0.78400000000000003</v>
      </c>
      <c r="I463">
        <v>0.83899999999999997</v>
      </c>
      <c r="J463">
        <v>0.77400000000000002</v>
      </c>
      <c r="K463">
        <v>0.72699999999999998</v>
      </c>
      <c r="L463">
        <v>0.73799999999999999</v>
      </c>
      <c r="M463">
        <v>0.66600000000000004</v>
      </c>
      <c r="N463">
        <v>0.69</v>
      </c>
      <c r="O463">
        <v>0.67400000000000004</v>
      </c>
      <c r="P463">
        <v>0.64200000000000002</v>
      </c>
      <c r="Q463">
        <v>0.63</v>
      </c>
      <c r="R463">
        <v>0.69199999999999995</v>
      </c>
      <c r="S463">
        <v>0.65400000000000003</v>
      </c>
      <c r="T463">
        <v>0.621</v>
      </c>
      <c r="U463">
        <v>0.70799999999999996</v>
      </c>
      <c r="V463">
        <v>0.71899999999999997</v>
      </c>
      <c r="W463">
        <v>0.61699999999999999</v>
      </c>
      <c r="X463">
        <v>0.67800000000000005</v>
      </c>
      <c r="Y463">
        <v>0.64200000000000002</v>
      </c>
      <c r="Z463">
        <v>0.61</v>
      </c>
      <c r="AA463">
        <v>0.58299999999999996</v>
      </c>
      <c r="AB463">
        <v>0.56100000000000005</v>
      </c>
      <c r="AC463">
        <v>0.54400000000000004</v>
      </c>
      <c r="AD463">
        <v>0.53400000000000003</v>
      </c>
      <c r="AE463">
        <v>0.53300000000000003</v>
      </c>
      <c r="AF463">
        <v>0.54800000000000004</v>
      </c>
      <c r="AG463">
        <v>0.60199999999999998</v>
      </c>
      <c r="AH463">
        <v>0.48499999999999999</v>
      </c>
    </row>
    <row r="464" spans="1:34" x14ac:dyDescent="0.35">
      <c r="A464" t="s">
        <v>192</v>
      </c>
      <c r="C464">
        <v>0.47899999999999998</v>
      </c>
      <c r="D464">
        <v>0.47099999999999997</v>
      </c>
      <c r="E464">
        <v>0.41699999999999998</v>
      </c>
      <c r="F464">
        <v>0.48199999999999998</v>
      </c>
      <c r="G464">
        <v>0.51500000000000001</v>
      </c>
      <c r="H464">
        <v>0.80500000000000005</v>
      </c>
      <c r="I464">
        <v>0.86699999999999999</v>
      </c>
      <c r="J464">
        <v>0.78200000000000003</v>
      </c>
      <c r="K464">
        <v>0.71099999999999997</v>
      </c>
      <c r="L464">
        <v>0.72399999999999998</v>
      </c>
      <c r="M464">
        <v>0.65200000000000002</v>
      </c>
      <c r="N464">
        <v>0.71</v>
      </c>
      <c r="O464">
        <v>0.66300000000000003</v>
      </c>
      <c r="P464">
        <v>0.59399999999999997</v>
      </c>
      <c r="Q464">
        <v>0.55200000000000005</v>
      </c>
      <c r="R464">
        <v>0.58799999999999997</v>
      </c>
      <c r="S464">
        <v>0.53800000000000003</v>
      </c>
      <c r="T464">
        <v>0.502</v>
      </c>
      <c r="U464">
        <v>0.54600000000000004</v>
      </c>
      <c r="V464">
        <v>0.51600000000000001</v>
      </c>
      <c r="W464">
        <v>0.48399999999999999</v>
      </c>
      <c r="X464">
        <v>0.64600000000000002</v>
      </c>
      <c r="Y464">
        <v>0.60099999999999998</v>
      </c>
      <c r="Z464">
        <v>0.56000000000000005</v>
      </c>
      <c r="AA464">
        <v>0.52300000000000002</v>
      </c>
      <c r="AB464">
        <v>0.48899999999999999</v>
      </c>
      <c r="AC464">
        <v>0.45800000000000002</v>
      </c>
      <c r="AD464">
        <v>0.43</v>
      </c>
      <c r="AE464">
        <v>0.40400000000000003</v>
      </c>
      <c r="AF464">
        <v>0.38</v>
      </c>
      <c r="AG464">
        <v>0.35799999999999998</v>
      </c>
      <c r="AH464">
        <v>0.33900000000000002</v>
      </c>
    </row>
  </sheetData>
  <sortState xmlns:xlrd2="http://schemas.microsoft.com/office/spreadsheetml/2017/richdata2" ref="A2:AH464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H1:X167"/>
  <sheetViews>
    <sheetView zoomScale="73" zoomScaleNormal="70" workbookViewId="0">
      <pane ySplit="1" topLeftCell="A26" activePane="bottomLeft" state="frozen"/>
      <selection pane="bottomLeft" activeCell="H83" sqref="H83"/>
    </sheetView>
  </sheetViews>
  <sheetFormatPr baseColWidth="10" defaultRowHeight="14.5" x14ac:dyDescent="0.35"/>
  <cols>
    <col min="7" max="7" width="66.08984375" customWidth="1"/>
    <col min="8" max="8" width="57.453125" bestFit="1" customWidth="1"/>
    <col min="9" max="9" width="29.54296875" customWidth="1"/>
    <col min="13" max="13" width="22.453125" customWidth="1"/>
  </cols>
  <sheetData>
    <row r="1" spans="8:23" x14ac:dyDescent="0.35">
      <c r="J1" s="2">
        <v>2018</v>
      </c>
      <c r="K1" s="2">
        <v>2019</v>
      </c>
      <c r="L1" s="2">
        <v>2020</v>
      </c>
      <c r="M1" s="2">
        <v>2021</v>
      </c>
      <c r="N1" s="2">
        <v>2022</v>
      </c>
      <c r="O1" s="2">
        <v>2023</v>
      </c>
      <c r="P1" s="2">
        <v>2024</v>
      </c>
      <c r="Q1" s="2">
        <v>2025</v>
      </c>
      <c r="R1" s="2">
        <v>2026</v>
      </c>
      <c r="S1" s="2">
        <v>2027</v>
      </c>
      <c r="T1" s="2">
        <v>2028</v>
      </c>
      <c r="U1" s="2">
        <v>2029</v>
      </c>
      <c r="V1" s="2">
        <v>2030</v>
      </c>
    </row>
    <row r="3" spans="8:23" x14ac:dyDescent="0.35">
      <c r="H3" t="s">
        <v>27</v>
      </c>
      <c r="I3" t="s">
        <v>321</v>
      </c>
      <c r="J3" s="1">
        <f>VLOOKUP($H3,output!$A$9:$N$2199,J$1-$J$1+2)</f>
        <v>29.283000000000001</v>
      </c>
      <c r="K3" s="1">
        <f>VLOOKUP($H3,output!$A$9:$N$2199,K$1-$J$1+2)</f>
        <v>28.367000000000001</v>
      </c>
      <c r="L3" s="1">
        <f>VLOOKUP($H3,output!$A$9:$N$2199,L$1-$J$1+2)</f>
        <v>27.562000000000001</v>
      </c>
      <c r="M3" s="1">
        <f>VLOOKUP($H3,output!$A$9:$N$2199,M$1-$J$1+2)</f>
        <v>26.173999999999999</v>
      </c>
      <c r="N3" s="1">
        <f>VLOOKUP($H3,output!$A$9:$N$2199,N$1-$J$1+2)</f>
        <v>25.097999999999999</v>
      </c>
      <c r="O3" s="1">
        <f>VLOOKUP($H3,output!$A$9:$N$2199,O$1-$J$1+2)</f>
        <v>24.266999999999999</v>
      </c>
      <c r="P3" s="1">
        <f>VLOOKUP($H3,output!$A$9:$N$2199,P$1-$J$1+2)</f>
        <v>23.228000000000002</v>
      </c>
      <c r="Q3" s="1">
        <f>VLOOKUP($H3,output!$A$9:$N$2199,Q$1-$J$1+2)</f>
        <v>21.31</v>
      </c>
      <c r="R3" s="1">
        <f>VLOOKUP($H3,output!$A$9:$N$2199,R$1-$J$1+2)</f>
        <v>19.366</v>
      </c>
      <c r="S3" s="1">
        <f>VLOOKUP($H3,output!$A$9:$N$2199,S$1-$J$1+2)</f>
        <v>17.498999999999999</v>
      </c>
      <c r="T3" s="1">
        <f>VLOOKUP($H3,output!$A$9:$N$2199,T$1-$J$1+2)</f>
        <v>15.872</v>
      </c>
      <c r="U3" s="1">
        <f>VLOOKUP($H3,output!$A$9:$N$2199,U$1-$J$1+2)</f>
        <v>14.333</v>
      </c>
      <c r="V3" s="1">
        <f>VLOOKUP($H3,output!$A$9:$N$2199,V$1-$J$1+2)</f>
        <v>12.897</v>
      </c>
    </row>
    <row r="4" spans="8:23" x14ac:dyDescent="0.35">
      <c r="H4" t="s">
        <v>28</v>
      </c>
      <c r="I4" t="s">
        <v>322</v>
      </c>
      <c r="J4" s="1">
        <f>VLOOKUP($H4,output!$A$9:$N$2199,J$1-$J$1+2)</f>
        <v>12.96</v>
      </c>
      <c r="K4" s="1">
        <f>VLOOKUP($H4,output!$A$9:$N$2199,K$1-$J$1+2)</f>
        <v>12.292999999999999</v>
      </c>
      <c r="L4" s="1">
        <f>VLOOKUP($H4,output!$A$9:$N$2199,L$1-$J$1+2)</f>
        <v>11.696999999999999</v>
      </c>
      <c r="M4" s="1">
        <f>VLOOKUP($H4,output!$A$9:$N$2199,M$1-$J$1+2)</f>
        <v>10.85</v>
      </c>
      <c r="N4" s="1">
        <f>VLOOKUP($H4,output!$A$9:$N$2199,N$1-$J$1+2)</f>
        <v>9.6950000000000003</v>
      </c>
      <c r="O4" s="1">
        <f>VLOOKUP($H4,output!$A$9:$N$2199,O$1-$J$1+2)</f>
        <v>7.6849999999999996</v>
      </c>
      <c r="P4" s="1">
        <f>VLOOKUP($H4,output!$A$9:$N$2199,P$1-$J$1+2)</f>
        <v>6.0910000000000002</v>
      </c>
      <c r="Q4" s="1">
        <f>VLOOKUP($H4,output!$A$9:$N$2199,Q$1-$J$1+2)</f>
        <v>4.8460000000000001</v>
      </c>
      <c r="R4" s="1">
        <f>VLOOKUP($H4,output!$A$9:$N$2199,R$1-$J$1+2)</f>
        <v>3.9540000000000002</v>
      </c>
      <c r="S4" s="1">
        <f>VLOOKUP($H4,output!$A$9:$N$2199,S$1-$J$1+2)</f>
        <v>3.2589999999999999</v>
      </c>
      <c r="T4" s="1">
        <f>VLOOKUP($H4,output!$A$9:$N$2199,T$1-$J$1+2)</f>
        <v>2.7109999999999999</v>
      </c>
      <c r="U4" s="1">
        <f>VLOOKUP($H4,output!$A$9:$N$2199,U$1-$J$1+2)</f>
        <v>2.5139999999999998</v>
      </c>
      <c r="V4" s="1">
        <f>VLOOKUP($H4,output!$A$9:$N$2199,V$1-$J$1+2)</f>
        <v>2.3260000000000001</v>
      </c>
    </row>
    <row r="5" spans="8:23" x14ac:dyDescent="0.35">
      <c r="H5" t="s">
        <v>25</v>
      </c>
      <c r="I5" t="s">
        <v>323</v>
      </c>
      <c r="J5" s="1">
        <f>VLOOKUP($H5,output!$A$9:$N$2199,J$1-$J$1+2)</f>
        <v>3.24</v>
      </c>
      <c r="K5" s="1">
        <f>VLOOKUP($H5,output!$A$9:$N$2199,K$1-$J$1+2)</f>
        <v>3.2250000000000001</v>
      </c>
      <c r="L5" s="1">
        <f>VLOOKUP($H5,output!$A$9:$N$2199,L$1-$J$1+2)</f>
        <v>3.2170000000000001</v>
      </c>
      <c r="M5" s="1">
        <f>VLOOKUP($H5,output!$A$9:$N$2199,M$1-$J$1+2)</f>
        <v>3.2</v>
      </c>
      <c r="N5" s="1">
        <f>VLOOKUP($H5,output!$A$9:$N$2199,N$1-$J$1+2)</f>
        <v>3.2050000000000001</v>
      </c>
      <c r="O5" s="1">
        <f>VLOOKUP($H5,output!$A$9:$N$2199,O$1-$J$1+2)</f>
        <v>3.2850000000000001</v>
      </c>
      <c r="P5" s="1">
        <f>VLOOKUP($H5,output!$A$9:$N$2199,P$1-$J$1+2)</f>
        <v>3.3410000000000002</v>
      </c>
      <c r="Q5" s="1">
        <f>VLOOKUP($H5,output!$A$9:$N$2199,Q$1-$J$1+2)</f>
        <v>3.4630000000000001</v>
      </c>
      <c r="R5" s="1">
        <f>VLOOKUP($H5,output!$A$9:$N$2199,R$1-$J$1+2)</f>
        <v>3.5659999999999998</v>
      </c>
      <c r="S5" s="1">
        <f>VLOOKUP($H5,output!$A$9:$N$2199,S$1-$J$1+2)</f>
        <v>3.649</v>
      </c>
      <c r="T5" s="1">
        <f>VLOOKUP($H5,output!$A$9:$N$2199,T$1-$J$1+2)</f>
        <v>3.7109999999999999</v>
      </c>
      <c r="U5" s="1">
        <f>VLOOKUP($H5,output!$A$9:$N$2199,U$1-$J$1+2)</f>
        <v>3.74</v>
      </c>
      <c r="V5" s="1">
        <f>VLOOKUP($H5,output!$A$9:$N$2199,V$1-$J$1+2)</f>
        <v>3.7610000000000001</v>
      </c>
    </row>
    <row r="7" spans="8:23" x14ac:dyDescent="0.35">
      <c r="I7" t="s">
        <v>351</v>
      </c>
      <c r="J7" s="1">
        <f>J3+J4</f>
        <v>42.243000000000002</v>
      </c>
      <c r="K7" s="1">
        <f t="shared" ref="K7:V7" si="0">K3+K4</f>
        <v>40.659999999999997</v>
      </c>
      <c r="L7" s="1">
        <f t="shared" si="0"/>
        <v>39.259</v>
      </c>
      <c r="M7" s="1">
        <f t="shared" si="0"/>
        <v>37.024000000000001</v>
      </c>
      <c r="N7" s="1">
        <f t="shared" si="0"/>
        <v>34.792999999999999</v>
      </c>
      <c r="O7" s="1">
        <f t="shared" si="0"/>
        <v>31.951999999999998</v>
      </c>
      <c r="P7" s="1">
        <f t="shared" si="0"/>
        <v>29.319000000000003</v>
      </c>
      <c r="Q7" s="1">
        <f t="shared" si="0"/>
        <v>26.155999999999999</v>
      </c>
      <c r="R7" s="1">
        <f t="shared" si="0"/>
        <v>23.32</v>
      </c>
      <c r="S7" s="1">
        <f t="shared" si="0"/>
        <v>20.757999999999999</v>
      </c>
      <c r="T7" s="1">
        <f t="shared" si="0"/>
        <v>18.582999999999998</v>
      </c>
      <c r="U7" s="1">
        <f t="shared" si="0"/>
        <v>16.847000000000001</v>
      </c>
      <c r="V7" s="5">
        <f t="shared" si="0"/>
        <v>15.223000000000001</v>
      </c>
      <c r="W7" s="3">
        <f>V7/L7-1</f>
        <v>-0.61224177895514398</v>
      </c>
    </row>
    <row r="8" spans="8:23" x14ac:dyDescent="0.35">
      <c r="I8" t="s">
        <v>478</v>
      </c>
      <c r="J8" s="4"/>
      <c r="K8" s="4">
        <f t="shared" ref="K8:L8" si="1">J7-K7</f>
        <v>1.5830000000000055</v>
      </c>
      <c r="L8" s="4">
        <f t="shared" si="1"/>
        <v>1.4009999999999962</v>
      </c>
      <c r="M8" s="4">
        <f>L7-M7</f>
        <v>2.2349999999999994</v>
      </c>
      <c r="N8" s="4">
        <f t="shared" ref="N8:V8" si="2">M7-N7</f>
        <v>2.2310000000000016</v>
      </c>
      <c r="O8" s="4">
        <f t="shared" si="2"/>
        <v>2.8410000000000011</v>
      </c>
      <c r="P8" s="4">
        <f t="shared" si="2"/>
        <v>2.6329999999999956</v>
      </c>
      <c r="Q8" s="4">
        <f t="shared" si="2"/>
        <v>3.1630000000000038</v>
      </c>
      <c r="R8" s="4">
        <f t="shared" si="2"/>
        <v>2.8359999999999985</v>
      </c>
      <c r="S8" s="4">
        <f t="shared" si="2"/>
        <v>2.5620000000000012</v>
      </c>
      <c r="T8" s="4">
        <f t="shared" si="2"/>
        <v>2.1750000000000007</v>
      </c>
      <c r="U8" s="4">
        <f t="shared" si="2"/>
        <v>1.7359999999999971</v>
      </c>
      <c r="V8" s="4">
        <f t="shared" si="2"/>
        <v>1.6240000000000006</v>
      </c>
    </row>
    <row r="13" spans="8:23" x14ac:dyDescent="0.35">
      <c r="H13" t="s">
        <v>31</v>
      </c>
      <c r="I13" t="s">
        <v>324</v>
      </c>
      <c r="J13" s="1">
        <f>VLOOKUP($H13,output!$A$9:$N$2199,J$1-$J$1+2)</f>
        <v>7.2999999999999995E-2</v>
      </c>
      <c r="K13" s="1">
        <f>VLOOKUP($H13,output!$A$9:$N$2199,K$1-$J$1+2)</f>
        <v>0.18099999999999999</v>
      </c>
      <c r="L13" s="1">
        <f>VLOOKUP($H13,output!$A$9:$N$2199,L$1-$J$1+2)</f>
        <v>0.28899999999999998</v>
      </c>
      <c r="M13" s="1">
        <f>VLOOKUP($H13,output!$A$9:$N$2199,M$1-$J$1+2)</f>
        <v>0.39100000000000001</v>
      </c>
      <c r="N13" s="1">
        <f>VLOOKUP($H13,output!$A$9:$N$2199,N$1-$J$1+2)</f>
        <v>0.48799999999999999</v>
      </c>
      <c r="O13" s="1">
        <f>VLOOKUP($H13,output!$A$9:$N$2199,O$1-$J$1+2)</f>
        <v>0.58699999999999997</v>
      </c>
      <c r="P13" s="1">
        <f>VLOOKUP($H13,output!$A$9:$N$2199,P$1-$J$1+2)</f>
        <v>0.68200000000000005</v>
      </c>
      <c r="Q13" s="1">
        <f>VLOOKUP($H13,output!$A$9:$N$2199,Q$1-$J$1+2)</f>
        <v>0.77900000000000003</v>
      </c>
      <c r="R13" s="1">
        <f>VLOOKUP($H13,output!$A$9:$N$2199,R$1-$J$1+2)</f>
        <v>0.874</v>
      </c>
      <c r="S13" s="1">
        <f>VLOOKUP($H13,output!$A$9:$N$2199,S$1-$J$1+2)</f>
        <v>0.96499999999999997</v>
      </c>
      <c r="T13" s="1">
        <f>VLOOKUP($H13,output!$A$9:$N$2199,T$1-$J$1+2)</f>
        <v>1.052</v>
      </c>
      <c r="U13" s="1">
        <f>VLOOKUP($H13,output!$A$9:$N$2199,U$1-$J$1+2)</f>
        <v>1.1259999999999999</v>
      </c>
      <c r="V13" s="1">
        <f>VLOOKUP($H13,output!$A$9:$N$2199,V$1-$J$1+2)</f>
        <v>1.198</v>
      </c>
    </row>
    <row r="14" spans="8:23" x14ac:dyDescent="0.35">
      <c r="H14" t="s">
        <v>32</v>
      </c>
      <c r="I14" t="s">
        <v>325</v>
      </c>
      <c r="J14" s="1">
        <f>VLOOKUP($H14,output!$A$9:$N$2199,J$1-$J$1+2)</f>
        <v>1.603</v>
      </c>
      <c r="K14" s="1">
        <f>VLOOKUP($H14,output!$A$9:$N$2199,K$1-$J$1+2)</f>
        <v>1.91</v>
      </c>
      <c r="L14" s="1">
        <f>VLOOKUP($H14,output!$A$9:$N$2199,L$1-$J$1+2)</f>
        <v>2.2229999999999999</v>
      </c>
      <c r="M14" s="1">
        <f>VLOOKUP($H14,output!$A$9:$N$2199,M$1-$J$1+2)</f>
        <v>2.5529999999999999</v>
      </c>
      <c r="N14" s="1">
        <f>VLOOKUP($H14,output!$A$9:$N$2199,N$1-$J$1+2)</f>
        <v>2.9060000000000001</v>
      </c>
      <c r="O14" s="1">
        <f>VLOOKUP($H14,output!$A$9:$N$2199,O$1-$J$1+2)</f>
        <v>3.3029999999999999</v>
      </c>
      <c r="P14" s="1">
        <f>VLOOKUP($H14,output!$A$9:$N$2199,P$1-$J$1+2)</f>
        <v>3.7170000000000001</v>
      </c>
      <c r="Q14" s="1">
        <f>VLOOKUP($H14,output!$A$9:$N$2199,Q$1-$J$1+2)</f>
        <v>4.2039999999999997</v>
      </c>
      <c r="R14" s="1">
        <f>VLOOKUP($H14,output!$A$9:$N$2199,R$1-$J$1+2)</f>
        <v>4.6630000000000003</v>
      </c>
      <c r="S14" s="1">
        <f>VLOOKUP($H14,output!$A$9:$N$2199,S$1-$J$1+2)</f>
        <v>5.0970000000000004</v>
      </c>
      <c r="T14" s="1">
        <f>VLOOKUP($H14,output!$A$9:$N$2199,T$1-$J$1+2)</f>
        <v>5.5129999999999999</v>
      </c>
      <c r="U14" s="1">
        <f>VLOOKUP($H14,output!$A$9:$N$2199,U$1-$J$1+2)</f>
        <v>5.891</v>
      </c>
      <c r="V14" s="1">
        <f>VLOOKUP($H14,output!$A$9:$N$2199,V$1-$J$1+2)</f>
        <v>6.2729999999999997</v>
      </c>
    </row>
    <row r="15" spans="8:23" x14ac:dyDescent="0.35">
      <c r="H15" t="s">
        <v>33</v>
      </c>
      <c r="I15" t="s">
        <v>326</v>
      </c>
      <c r="J15" s="1">
        <f>VLOOKUP($H15,output!$A$9:$N$2199,J$1-$J$1+2)</f>
        <v>5.0549999999999997</v>
      </c>
      <c r="K15" s="1">
        <f>VLOOKUP($H15,output!$A$9:$N$2199,K$1-$J$1+2)</f>
        <v>5.4180000000000001</v>
      </c>
      <c r="L15" s="1">
        <f>VLOOKUP($H15,output!$A$9:$N$2199,L$1-$J$1+2)</f>
        <v>5.7670000000000003</v>
      </c>
      <c r="M15" s="1">
        <f>VLOOKUP($H15,output!$A$9:$N$2199,M$1-$J$1+2)</f>
        <v>6.1269999999999998</v>
      </c>
      <c r="N15" s="1">
        <f>VLOOKUP($H15,output!$A$9:$N$2199,N$1-$J$1+2)</f>
        <v>6.5179999999999998</v>
      </c>
      <c r="O15" s="1">
        <f>VLOOKUP($H15,output!$A$9:$N$2199,O$1-$J$1+2)</f>
        <v>6.923</v>
      </c>
      <c r="P15" s="1">
        <f>VLOOKUP($H15,output!$A$9:$N$2199,P$1-$J$1+2)</f>
        <v>7.3029999999999999</v>
      </c>
      <c r="Q15" s="1">
        <f>VLOOKUP($H15,output!$A$9:$N$2199,Q$1-$J$1+2)</f>
        <v>7.7190000000000003</v>
      </c>
      <c r="R15" s="1">
        <f>VLOOKUP($H15,output!$A$9:$N$2199,R$1-$J$1+2)</f>
        <v>8.1180000000000003</v>
      </c>
      <c r="S15" s="1">
        <f>VLOOKUP($H15,output!$A$9:$N$2199,S$1-$J$1+2)</f>
        <v>8.5020000000000007</v>
      </c>
      <c r="T15" s="1">
        <f>VLOOKUP($H15,output!$A$9:$N$2199,T$1-$J$1+2)</f>
        <v>8.8849999999999998</v>
      </c>
      <c r="U15" s="1">
        <f>VLOOKUP($H15,output!$A$9:$N$2199,U$1-$J$1+2)</f>
        <v>9.2140000000000004</v>
      </c>
      <c r="V15" s="1">
        <f>VLOOKUP($H15,output!$A$9:$N$2199,V$1-$J$1+2)</f>
        <v>9.5180000000000007</v>
      </c>
    </row>
    <row r="16" spans="8:23" x14ac:dyDescent="0.35">
      <c r="H16" t="s">
        <v>34</v>
      </c>
      <c r="I16" t="s">
        <v>327</v>
      </c>
      <c r="J16" s="1">
        <f>VLOOKUP($H16,output!$A$9:$N$2199,J$1-$J$1+2)</f>
        <v>9.6289999999999996</v>
      </c>
      <c r="K16" s="1">
        <f>VLOOKUP($H16,output!$A$9:$N$2199,K$1-$J$1+2)</f>
        <v>9.6189999999999998</v>
      </c>
      <c r="L16" s="1">
        <f>VLOOKUP($H16,output!$A$9:$N$2199,L$1-$J$1+2)</f>
        <v>9.5990000000000002</v>
      </c>
      <c r="M16" s="1">
        <f>VLOOKUP($H16,output!$A$9:$N$2199,M$1-$J$1+2)</f>
        <v>9.5860000000000003</v>
      </c>
      <c r="N16" s="1">
        <f>VLOOKUP($H16,output!$A$9:$N$2199,N$1-$J$1+2)</f>
        <v>9.5709999999999997</v>
      </c>
      <c r="O16" s="1">
        <f>VLOOKUP($H16,output!$A$9:$N$2199,O$1-$J$1+2)</f>
        <v>9.5150000000000006</v>
      </c>
      <c r="P16" s="1">
        <f>VLOOKUP($H16,output!$A$9:$N$2199,P$1-$J$1+2)</f>
        <v>9.4429999999999996</v>
      </c>
      <c r="Q16" s="1">
        <f>VLOOKUP($H16,output!$A$9:$N$2199,Q$1-$J$1+2)</f>
        <v>9.3569999999999993</v>
      </c>
      <c r="R16" s="1">
        <f>VLOOKUP($H16,output!$A$9:$N$2199,R$1-$J$1+2)</f>
        <v>9.2379999999999995</v>
      </c>
      <c r="S16" s="1">
        <f>VLOOKUP($H16,output!$A$9:$N$2199,S$1-$J$1+2)</f>
        <v>9.0950000000000006</v>
      </c>
      <c r="T16" s="1">
        <f>VLOOKUP($H16,output!$A$9:$N$2199,T$1-$J$1+2)</f>
        <v>8.9380000000000006</v>
      </c>
      <c r="U16" s="1">
        <f>VLOOKUP($H16,output!$A$9:$N$2199,U$1-$J$1+2)</f>
        <v>8.7789999999999999</v>
      </c>
      <c r="V16" s="1">
        <f>VLOOKUP($H16,output!$A$9:$N$2199,V$1-$J$1+2)</f>
        <v>8.6029999999999998</v>
      </c>
    </row>
    <row r="17" spans="8:23" x14ac:dyDescent="0.35">
      <c r="H17" t="s">
        <v>35</v>
      </c>
      <c r="I17" t="s">
        <v>328</v>
      </c>
      <c r="J17" s="1">
        <f>VLOOKUP($H17,output!$A$9:$N$2199,J$1-$J$1+2)</f>
        <v>7.13</v>
      </c>
      <c r="K17" s="1">
        <f>VLOOKUP($H17,output!$A$9:$N$2199,K$1-$J$1+2)</f>
        <v>6.8940000000000001</v>
      </c>
      <c r="L17" s="1">
        <f>VLOOKUP($H17,output!$A$9:$N$2199,L$1-$J$1+2)</f>
        <v>6.6630000000000003</v>
      </c>
      <c r="M17" s="1">
        <f>VLOOKUP($H17,output!$A$9:$N$2199,M$1-$J$1+2)</f>
        <v>6.423</v>
      </c>
      <c r="N17" s="1">
        <f>VLOOKUP($H17,output!$A$9:$N$2199,N$1-$J$1+2)</f>
        <v>6.1630000000000003</v>
      </c>
      <c r="O17" s="1">
        <f>VLOOKUP($H17,output!$A$9:$N$2199,O$1-$J$1+2)</f>
        <v>5.85</v>
      </c>
      <c r="P17" s="1">
        <f>VLOOKUP($H17,output!$A$9:$N$2199,P$1-$J$1+2)</f>
        <v>5.5510000000000002</v>
      </c>
      <c r="Q17" s="1">
        <f>VLOOKUP($H17,output!$A$9:$N$2199,Q$1-$J$1+2)</f>
        <v>5.202</v>
      </c>
      <c r="R17" s="1">
        <f>VLOOKUP($H17,output!$A$9:$N$2199,R$1-$J$1+2)</f>
        <v>4.8609999999999998</v>
      </c>
      <c r="S17" s="1">
        <f>VLOOKUP($H17,output!$A$9:$N$2199,S$1-$J$1+2)</f>
        <v>4.5339999999999998</v>
      </c>
      <c r="T17" s="1">
        <f>VLOOKUP($H17,output!$A$9:$N$2199,T$1-$J$1+2)</f>
        <v>4.1970000000000001</v>
      </c>
      <c r="U17" s="1">
        <f>VLOOKUP($H17,output!$A$9:$N$2199,U$1-$J$1+2)</f>
        <v>3.875</v>
      </c>
      <c r="V17" s="1">
        <f>VLOOKUP($H17,output!$A$9:$N$2199,V$1-$J$1+2)</f>
        <v>3.5550000000000002</v>
      </c>
    </row>
    <row r="18" spans="8:23" x14ac:dyDescent="0.35">
      <c r="H18" t="s">
        <v>36</v>
      </c>
      <c r="I18" t="s">
        <v>329</v>
      </c>
      <c r="J18" s="1">
        <f>VLOOKUP($H18,output!$A$9:$N$2199,J$1-$J$1+2)</f>
        <v>2.738</v>
      </c>
      <c r="K18" s="1">
        <f>VLOOKUP($H18,output!$A$9:$N$2199,K$1-$J$1+2)</f>
        <v>2.68</v>
      </c>
      <c r="L18" s="1">
        <f>VLOOKUP($H18,output!$A$9:$N$2199,L$1-$J$1+2)</f>
        <v>2.6139999999999999</v>
      </c>
      <c r="M18" s="1">
        <f>VLOOKUP($H18,output!$A$9:$N$2199,M$1-$J$1+2)</f>
        <v>2.5179999999999998</v>
      </c>
      <c r="N18" s="1">
        <f>VLOOKUP($H18,output!$A$9:$N$2199,N$1-$J$1+2)</f>
        <v>2.4089999999999998</v>
      </c>
      <c r="O18" s="1">
        <f>VLOOKUP($H18,output!$A$9:$N$2199,O$1-$J$1+2)</f>
        <v>2.2869999999999999</v>
      </c>
      <c r="P18" s="1">
        <f>VLOOKUP($H18,output!$A$9:$N$2199,P$1-$J$1+2)</f>
        <v>2.16</v>
      </c>
      <c r="Q18" s="1">
        <f>VLOOKUP($H18,output!$A$9:$N$2199,Q$1-$J$1+2)</f>
        <v>1.925</v>
      </c>
      <c r="R18" s="1">
        <f>VLOOKUP($H18,output!$A$9:$N$2199,R$1-$J$1+2)</f>
        <v>1.706</v>
      </c>
      <c r="S18" s="1">
        <f>VLOOKUP($H18,output!$A$9:$N$2199,S$1-$J$1+2)</f>
        <v>1.498</v>
      </c>
      <c r="T18" s="1">
        <f>VLOOKUP($H18,output!$A$9:$N$2199,T$1-$J$1+2)</f>
        <v>1.3009999999999999</v>
      </c>
      <c r="U18" s="1">
        <f>VLOOKUP($H18,output!$A$9:$N$2199,U$1-$J$1+2)</f>
        <v>1.1619999999999999</v>
      </c>
      <c r="V18" s="1">
        <f>VLOOKUP($H18,output!$A$9:$N$2199,V$1-$J$1+2)</f>
        <v>1.0329999999999999</v>
      </c>
    </row>
    <row r="19" spans="8:23" x14ac:dyDescent="0.35">
      <c r="H19" t="s">
        <v>37</v>
      </c>
      <c r="I19" t="s">
        <v>330</v>
      </c>
      <c r="J19" s="1">
        <f>VLOOKUP($H19,output!$A$9:$N$2199,J$1-$J$1+2)</f>
        <v>1.5389999999999999</v>
      </c>
      <c r="K19" s="1">
        <f>VLOOKUP($H19,output!$A$9:$N$2199,K$1-$J$1+2)</f>
        <v>1.4019999999999999</v>
      </c>
      <c r="L19" s="1">
        <f>VLOOKUP($H19,output!$A$9:$N$2199,L$1-$J$1+2)</f>
        <v>1.2849999999999999</v>
      </c>
      <c r="M19" s="1">
        <f>VLOOKUP($H19,output!$A$9:$N$2199,M$1-$J$1+2)</f>
        <v>1.153</v>
      </c>
      <c r="N19" s="1">
        <f>VLOOKUP($H19,output!$A$9:$N$2199,N$1-$J$1+2)</f>
        <v>0.98299999999999998</v>
      </c>
      <c r="O19" s="1">
        <f>VLOOKUP($H19,output!$A$9:$N$2199,O$1-$J$1+2)</f>
        <v>0.83599999999999997</v>
      </c>
      <c r="P19" s="1">
        <f>VLOOKUP($H19,output!$A$9:$N$2199,P$1-$J$1+2)</f>
        <v>0.68400000000000005</v>
      </c>
      <c r="Q19" s="1">
        <f>VLOOKUP($H19,output!$A$9:$N$2199,Q$1-$J$1+2)</f>
        <v>0.56699999999999995</v>
      </c>
      <c r="R19" s="1">
        <f>VLOOKUP($H19,output!$A$9:$N$2199,R$1-$J$1+2)</f>
        <v>0.48299999999999998</v>
      </c>
      <c r="S19" s="1">
        <f>VLOOKUP($H19,output!$A$9:$N$2199,S$1-$J$1+2)</f>
        <v>0.41899999999999998</v>
      </c>
      <c r="T19" s="1">
        <f>VLOOKUP($H19,output!$A$9:$N$2199,T$1-$J$1+2)</f>
        <v>0.36699999999999999</v>
      </c>
      <c r="U19" s="1">
        <f>VLOOKUP($H19,output!$A$9:$N$2199,U$1-$J$1+2)</f>
        <v>0.32300000000000001</v>
      </c>
      <c r="V19" s="1">
        <f>VLOOKUP($H19,output!$A$9:$N$2199,V$1-$J$1+2)</f>
        <v>0.28499999999999998</v>
      </c>
    </row>
    <row r="21" spans="8:23" x14ac:dyDescent="0.35">
      <c r="I21" t="s">
        <v>350</v>
      </c>
      <c r="J21" s="1">
        <f>J18+J19</f>
        <v>4.2770000000000001</v>
      </c>
      <c r="K21" s="1">
        <f t="shared" ref="K21:V21" si="3">K18+K19</f>
        <v>4.0819999999999999</v>
      </c>
      <c r="L21" s="1">
        <f t="shared" si="3"/>
        <v>3.899</v>
      </c>
      <c r="M21" s="1">
        <f t="shared" si="3"/>
        <v>3.6709999999999998</v>
      </c>
      <c r="N21" s="1">
        <f t="shared" si="3"/>
        <v>3.3919999999999999</v>
      </c>
      <c r="O21" s="1">
        <f t="shared" si="3"/>
        <v>3.1229999999999998</v>
      </c>
      <c r="P21" s="1">
        <f t="shared" si="3"/>
        <v>2.8440000000000003</v>
      </c>
      <c r="Q21" s="1">
        <f t="shared" si="3"/>
        <v>2.492</v>
      </c>
      <c r="R21" s="1">
        <f t="shared" si="3"/>
        <v>2.1890000000000001</v>
      </c>
      <c r="S21" s="1">
        <f t="shared" si="3"/>
        <v>1.917</v>
      </c>
      <c r="T21" s="1">
        <f t="shared" si="3"/>
        <v>1.6679999999999999</v>
      </c>
      <c r="U21" s="1">
        <f t="shared" si="3"/>
        <v>1.4849999999999999</v>
      </c>
      <c r="V21" s="1">
        <f t="shared" si="3"/>
        <v>1.3179999999999998</v>
      </c>
      <c r="W21" s="6">
        <f>V21/N21-1</f>
        <v>-0.61143867924528306</v>
      </c>
    </row>
    <row r="25" spans="8:23" x14ac:dyDescent="0.35"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8:23" x14ac:dyDescent="0.35">
      <c r="H26" t="s">
        <v>10</v>
      </c>
      <c r="I26" t="s">
        <v>331</v>
      </c>
      <c r="J26" s="1">
        <f>VLOOKUP($H26,output!$A$9:$N$2199,J$1-$J$1+2)</f>
        <v>10.568</v>
      </c>
      <c r="K26" s="1">
        <f>VLOOKUP($H26,output!$A$9:$N$2199,K$1-$J$1+2)</f>
        <v>13.821999999999999</v>
      </c>
      <c r="L26" s="1">
        <f>VLOOKUP($H26,output!$A$9:$N$2199,L$1-$J$1+2)</f>
        <v>16.904</v>
      </c>
      <c r="M26" s="1">
        <f>VLOOKUP($H26,output!$A$9:$N$2199,M$1-$J$1+2)</f>
        <v>19.666</v>
      </c>
      <c r="N26" s="1">
        <f>VLOOKUP($H26,output!$A$9:$N$2199,N$1-$J$1+2)</f>
        <v>22.207999999999998</v>
      </c>
      <c r="O26" s="1">
        <f>VLOOKUP($H26,output!$A$9:$N$2199,O$1-$J$1+2)</f>
        <v>24.884</v>
      </c>
      <c r="P26" s="1">
        <f>VLOOKUP($H26,output!$A$9:$N$2199,P$1-$J$1+2)</f>
        <v>27.265000000000001</v>
      </c>
      <c r="Q26" s="1">
        <f>VLOOKUP($H26,output!$A$9:$N$2199,Q$1-$J$1+2)</f>
        <v>29.332000000000001</v>
      </c>
      <c r="R26" s="1">
        <f>VLOOKUP($H26,output!$A$9:$N$2199,R$1-$J$1+2)</f>
        <v>31.1</v>
      </c>
      <c r="S26" s="1">
        <f>VLOOKUP($H26,output!$A$9:$N$2199,S$1-$J$1+2)</f>
        <v>32.607999999999997</v>
      </c>
      <c r="T26" s="1">
        <f>VLOOKUP($H26,output!$A$9:$N$2199,T$1-$J$1+2)</f>
        <v>33.856999999999999</v>
      </c>
      <c r="U26" s="1">
        <f>VLOOKUP($H26,output!$A$9:$N$2199,U$1-$J$1+2)</f>
        <v>34.792000000000002</v>
      </c>
      <c r="V26" s="1">
        <f>VLOOKUP($H26,output!$A$9:$N$2199,V$1-$J$1+2)</f>
        <v>35.545999999999999</v>
      </c>
    </row>
    <row r="27" spans="8:23" x14ac:dyDescent="0.35">
      <c r="H27" t="s">
        <v>11</v>
      </c>
      <c r="I27" t="s">
        <v>332</v>
      </c>
      <c r="J27" s="1">
        <f>VLOOKUP($H27,output!$A$9:$N$2199,J$1-$J$1+2)</f>
        <v>129</v>
      </c>
      <c r="K27" s="1">
        <f>VLOOKUP($H27,output!$A$9:$N$2199,K$1-$J$1+2)</f>
        <v>124.964</v>
      </c>
      <c r="L27" s="1">
        <f>VLOOKUP($H27,output!$A$9:$N$2199,L$1-$J$1+2)</f>
        <v>121.419</v>
      </c>
      <c r="M27" s="1">
        <f>VLOOKUP($H27,output!$A$9:$N$2199,M$1-$J$1+2)</f>
        <v>116.846</v>
      </c>
      <c r="N27" s="1">
        <f>VLOOKUP($H27,output!$A$9:$N$2199,N$1-$J$1+2)</f>
        <v>113.05500000000001</v>
      </c>
      <c r="O27" s="1">
        <f>VLOOKUP($H27,output!$A$9:$N$2199,O$1-$J$1+2)</f>
        <v>110.30500000000001</v>
      </c>
      <c r="P27" s="1">
        <f>VLOOKUP($H27,output!$A$9:$N$2199,P$1-$J$1+2)</f>
        <v>107.042</v>
      </c>
      <c r="Q27" s="1">
        <f>VLOOKUP($H27,output!$A$9:$N$2199,Q$1-$J$1+2)</f>
        <v>99.116</v>
      </c>
      <c r="R27" s="1">
        <f>VLOOKUP($H27,output!$A$9:$N$2199,R$1-$J$1+2)</f>
        <v>91.784000000000006</v>
      </c>
      <c r="S27" s="1">
        <f>VLOOKUP($H27,output!$A$9:$N$2199,S$1-$J$1+2)</f>
        <v>84.947999999999993</v>
      </c>
      <c r="T27" s="1">
        <f>VLOOKUP($H27,output!$A$9:$N$2199,T$1-$J$1+2)</f>
        <v>78.573999999999998</v>
      </c>
      <c r="U27" s="1">
        <f>VLOOKUP($H27,output!$A$9:$N$2199,U$1-$J$1+2)</f>
        <v>72.754000000000005</v>
      </c>
      <c r="V27" s="1">
        <f>VLOOKUP($H27,output!$A$9:$N$2199,V$1-$J$1+2)</f>
        <v>67.17</v>
      </c>
    </row>
    <row r="28" spans="8:23" x14ac:dyDescent="0.35">
      <c r="H28" t="s">
        <v>12</v>
      </c>
      <c r="I28" t="s">
        <v>333</v>
      </c>
      <c r="J28" s="1">
        <f>VLOOKUP($H28,output!$A$9:$N$2199,J$1-$J$1+2)</f>
        <v>40</v>
      </c>
      <c r="K28" s="1">
        <f>VLOOKUP($H28,output!$A$9:$N$2199,K$1-$J$1+2)</f>
        <v>37.94</v>
      </c>
      <c r="L28" s="1">
        <f>VLOOKUP($H28,output!$A$9:$N$2199,L$1-$J$1+2)</f>
        <v>36.101999999999997</v>
      </c>
      <c r="M28" s="1">
        <f>VLOOKUP($H28,output!$A$9:$N$2199,M$1-$J$1+2)</f>
        <v>33.487000000000002</v>
      </c>
      <c r="N28" s="1">
        <f>VLOOKUP($H28,output!$A$9:$N$2199,N$1-$J$1+2)</f>
        <v>29.923999999999999</v>
      </c>
      <c r="O28" s="1">
        <f>VLOOKUP($H28,output!$A$9:$N$2199,O$1-$J$1+2)</f>
        <v>23.721</v>
      </c>
      <c r="P28" s="1">
        <f>VLOOKUP($H28,output!$A$9:$N$2199,P$1-$J$1+2)</f>
        <v>18.798999999999999</v>
      </c>
      <c r="Q28" s="1">
        <f>VLOOKUP($H28,output!$A$9:$N$2199,Q$1-$J$1+2)</f>
        <v>14.958</v>
      </c>
      <c r="R28" s="1">
        <f>VLOOKUP($H28,output!$A$9:$N$2199,R$1-$J$1+2)</f>
        <v>12.204000000000001</v>
      </c>
      <c r="S28" s="1">
        <f>VLOOKUP($H28,output!$A$9:$N$2199,S$1-$J$1+2)</f>
        <v>10.06</v>
      </c>
      <c r="T28" s="1">
        <f>VLOOKUP($H28,output!$A$9:$N$2199,T$1-$J$1+2)</f>
        <v>8.3670000000000009</v>
      </c>
      <c r="U28" s="1">
        <f>VLOOKUP($H28,output!$A$9:$N$2199,U$1-$J$1+2)</f>
        <v>7.76</v>
      </c>
      <c r="V28" s="1">
        <f>VLOOKUP($H28,output!$A$9:$N$2199,V$1-$J$1+2)</f>
        <v>7.1779999999999999</v>
      </c>
    </row>
    <row r="29" spans="8:23" x14ac:dyDescent="0.35">
      <c r="H29" t="s">
        <v>13</v>
      </c>
      <c r="I29" t="s">
        <v>334</v>
      </c>
      <c r="J29" s="1">
        <f>VLOOKUP($H29,output!$A$9:$N$2199,J$1-$J$1+2)</f>
        <v>73.981999999999999</v>
      </c>
      <c r="K29" s="1">
        <f>VLOOKUP($H29,output!$A$9:$N$2199,K$1-$J$1+2)</f>
        <v>72.945999999999998</v>
      </c>
      <c r="L29" s="1">
        <f>VLOOKUP($H29,output!$A$9:$N$2199,L$1-$J$1+2)</f>
        <v>71.924000000000007</v>
      </c>
      <c r="M29" s="1">
        <f>VLOOKUP($H29,output!$A$9:$N$2199,M$1-$J$1+2)</f>
        <v>68.972999999999999</v>
      </c>
      <c r="N29" s="1">
        <f>VLOOKUP($H29,output!$A$9:$N$2199,N$1-$J$1+2)</f>
        <v>63.421999999999997</v>
      </c>
      <c r="O29" s="1">
        <f>VLOOKUP($H29,output!$A$9:$N$2199,O$1-$J$1+2)</f>
        <v>59.435000000000002</v>
      </c>
      <c r="P29" s="1">
        <f>VLOOKUP($H29,output!$A$9:$N$2199,P$1-$J$1+2)</f>
        <v>55.631999999999998</v>
      </c>
      <c r="Q29" s="1">
        <f>VLOOKUP($H29,output!$A$9:$N$2199,Q$1-$J$1+2)</f>
        <v>52.738999999999997</v>
      </c>
      <c r="R29" s="1">
        <f>VLOOKUP($H29,output!$A$9:$N$2199,R$1-$J$1+2)</f>
        <v>50.66</v>
      </c>
      <c r="S29" s="1">
        <f>VLOOKUP($H29,output!$A$9:$N$2199,S$1-$J$1+2)</f>
        <v>48.764000000000003</v>
      </c>
      <c r="T29" s="1">
        <f>VLOOKUP($H29,output!$A$9:$N$2199,T$1-$J$1+2)</f>
        <v>46.923999999999999</v>
      </c>
      <c r="U29" s="1">
        <f>VLOOKUP($H29,output!$A$9:$N$2199,U$1-$J$1+2)</f>
        <v>45.466999999999999</v>
      </c>
      <c r="V29" s="1">
        <f>VLOOKUP($H29,output!$A$9:$N$2199,V$1-$J$1+2)</f>
        <v>43.972999999999999</v>
      </c>
    </row>
    <row r="30" spans="8:23" x14ac:dyDescent="0.35">
      <c r="H30" t="s">
        <v>14</v>
      </c>
      <c r="I30" t="s">
        <v>336</v>
      </c>
      <c r="J30" s="1">
        <f>VLOOKUP($H30,output!$A$9:$N$2199,J$1-$J$1+2)</f>
        <v>4.79</v>
      </c>
      <c r="K30" s="1">
        <f>VLOOKUP($H30,output!$A$9:$N$2199,K$1-$J$1+2)</f>
        <v>5.7949999999999999</v>
      </c>
      <c r="L30" s="1">
        <f>VLOOKUP($H30,output!$A$9:$N$2199,L$1-$J$1+2)</f>
        <v>6.7830000000000004</v>
      </c>
      <c r="M30" s="1">
        <f>VLOOKUP($H30,output!$A$9:$N$2199,M$1-$J$1+2)</f>
        <v>7.7080000000000002</v>
      </c>
      <c r="N30" s="1">
        <f>VLOOKUP($H30,output!$A$9:$N$2199,N$1-$J$1+2)</f>
        <v>8.9749999999999996</v>
      </c>
      <c r="O30" s="1">
        <f>VLOOKUP($H30,output!$A$9:$N$2199,O$1-$J$1+2)</f>
        <v>11.135999999999999</v>
      </c>
      <c r="P30" s="1">
        <f>VLOOKUP($H30,output!$A$9:$N$2199,P$1-$J$1+2)</f>
        <v>13.013999999999999</v>
      </c>
      <c r="Q30" s="1">
        <f>VLOOKUP($H30,output!$A$9:$N$2199,Q$1-$J$1+2)</f>
        <v>15.864000000000001</v>
      </c>
      <c r="R30" s="1">
        <f>VLOOKUP($H30,output!$A$9:$N$2199,R$1-$J$1+2)</f>
        <v>18.376999999999999</v>
      </c>
      <c r="S30" s="1">
        <f>VLOOKUP($H30,output!$A$9:$N$2199,S$1-$J$1+2)</f>
        <v>20.611000000000001</v>
      </c>
      <c r="T30" s="1">
        <f>VLOOKUP($H30,output!$A$9:$N$2199,T$1-$J$1+2)</f>
        <v>22.577999999999999</v>
      </c>
      <c r="U30" s="1">
        <f>VLOOKUP($H30,output!$A$9:$N$2199,U$1-$J$1+2)</f>
        <v>24.015000000000001</v>
      </c>
      <c r="V30" s="1">
        <f>VLOOKUP($H30,output!$A$9:$N$2199,V$1-$J$1+2)</f>
        <v>25.314</v>
      </c>
    </row>
    <row r="31" spans="8:23" x14ac:dyDescent="0.35">
      <c r="H31" t="s">
        <v>15</v>
      </c>
      <c r="I31" t="s">
        <v>335</v>
      </c>
      <c r="J31" s="1">
        <f>VLOOKUP($H31,output!$A$9:$N$2199,J$1-$J$1+2)</f>
        <v>36.228000000000002</v>
      </c>
      <c r="K31" s="1">
        <f>VLOOKUP($H31,output!$A$9:$N$2199,K$1-$J$1+2)</f>
        <v>35.023000000000003</v>
      </c>
      <c r="L31" s="1">
        <f>VLOOKUP($H31,output!$A$9:$N$2199,L$1-$J$1+2)</f>
        <v>33.936</v>
      </c>
      <c r="M31" s="1">
        <f>VLOOKUP($H31,output!$A$9:$N$2199,M$1-$J$1+2)</f>
        <v>32.804000000000002</v>
      </c>
      <c r="N31" s="1">
        <f>VLOOKUP($H31,output!$A$9:$N$2199,N$1-$J$1+2)</f>
        <v>31.596</v>
      </c>
      <c r="O31" s="1">
        <f>VLOOKUP($H31,output!$A$9:$N$2199,O$1-$J$1+2)</f>
        <v>30.446999999999999</v>
      </c>
      <c r="P31" s="1">
        <f>VLOOKUP($H31,output!$A$9:$N$2199,P$1-$J$1+2)</f>
        <v>29.274999999999999</v>
      </c>
      <c r="Q31" s="1">
        <f>VLOOKUP($H31,output!$A$9:$N$2199,Q$1-$J$1+2)</f>
        <v>27.97</v>
      </c>
      <c r="R31" s="1">
        <f>VLOOKUP($H31,output!$A$9:$N$2199,R$1-$J$1+2)</f>
        <v>26.756</v>
      </c>
      <c r="S31" s="1">
        <f>VLOOKUP($H31,output!$A$9:$N$2199,S$1-$J$1+2)</f>
        <v>25.577000000000002</v>
      </c>
      <c r="T31" s="1">
        <f>VLOOKUP($H31,output!$A$9:$N$2199,T$1-$J$1+2)</f>
        <v>24.398</v>
      </c>
      <c r="U31" s="1">
        <f>VLOOKUP($H31,output!$A$9:$N$2199,U$1-$J$1+2)</f>
        <v>23.33</v>
      </c>
      <c r="V31" s="1">
        <f>VLOOKUP($H31,output!$A$9:$N$2199,V$1-$J$1+2)</f>
        <v>22.289000000000001</v>
      </c>
    </row>
    <row r="33" spans="8:22" x14ac:dyDescent="0.35">
      <c r="I33" t="s">
        <v>352</v>
      </c>
      <c r="J33" s="1">
        <f>SUM(J26:J31)</f>
        <v>294.56800000000004</v>
      </c>
      <c r="K33" s="1">
        <f t="shared" ref="K33:V33" si="4">SUM(K26:K31)</f>
        <v>290.49</v>
      </c>
      <c r="L33" s="1">
        <f t="shared" si="4"/>
        <v>287.06799999999998</v>
      </c>
      <c r="M33" s="1">
        <f t="shared" si="4"/>
        <v>279.48399999999998</v>
      </c>
      <c r="N33" s="1">
        <f t="shared" si="4"/>
        <v>269.18</v>
      </c>
      <c r="O33" s="1">
        <f t="shared" si="4"/>
        <v>259.928</v>
      </c>
      <c r="P33" s="1">
        <f t="shared" si="4"/>
        <v>251.02700000000004</v>
      </c>
      <c r="Q33" s="1">
        <f t="shared" si="4"/>
        <v>239.97900000000001</v>
      </c>
      <c r="R33" s="1">
        <f t="shared" si="4"/>
        <v>230.88100000000003</v>
      </c>
      <c r="S33" s="1">
        <f t="shared" si="4"/>
        <v>222.56799999999998</v>
      </c>
      <c r="T33" s="1">
        <f t="shared" si="4"/>
        <v>214.69800000000001</v>
      </c>
      <c r="U33" s="1">
        <f t="shared" si="4"/>
        <v>208.11799999999999</v>
      </c>
      <c r="V33" s="1">
        <f t="shared" si="4"/>
        <v>201.47000000000003</v>
      </c>
    </row>
    <row r="37" spans="8:22" x14ac:dyDescent="0.35">
      <c r="H37" t="s">
        <v>40</v>
      </c>
      <c r="I37" t="s">
        <v>335</v>
      </c>
      <c r="J37" s="1">
        <f>VLOOKUP($H37,output!$A$9:$N$2199,J$1-$J$1+2)</f>
        <v>9.0269999999999992</v>
      </c>
      <c r="K37" s="1">
        <f>VLOOKUP($H37,output!$A$9:$N$2199,K$1-$J$1+2)</f>
        <v>8.8559999999999999</v>
      </c>
      <c r="L37" s="1">
        <f>VLOOKUP($H37,output!$A$9:$N$2199,L$1-$J$1+2)</f>
        <v>8.69</v>
      </c>
      <c r="M37" s="1">
        <f>VLOOKUP($H37,output!$A$9:$N$2199,M$1-$J$1+2)</f>
        <v>8.5489999999999995</v>
      </c>
      <c r="N37" s="1">
        <f>VLOOKUP($H37,output!$A$9:$N$2199,N$1-$J$1+2)</f>
        <v>8.4120000000000008</v>
      </c>
      <c r="O37" s="1">
        <f>VLOOKUP($H37,output!$A$9:$N$2199,O$1-$J$1+2)</f>
        <v>8.2720000000000002</v>
      </c>
      <c r="P37" s="1">
        <f>VLOOKUP($H37,output!$A$9:$N$2199,P$1-$J$1+2)</f>
        <v>8.1289999999999996</v>
      </c>
      <c r="Q37" s="1">
        <f>VLOOKUP($H37,output!$A$9:$N$2199,Q$1-$J$1+2)</f>
        <v>7.984</v>
      </c>
      <c r="R37" s="1">
        <f>VLOOKUP($H37,output!$A$9:$N$2199,R$1-$J$1+2)</f>
        <v>7.8330000000000002</v>
      </c>
      <c r="S37" s="1">
        <f>VLOOKUP($H37,output!$A$9:$N$2199,S$1-$J$1+2)</f>
        <v>7.6779999999999999</v>
      </c>
      <c r="T37" s="1">
        <f>VLOOKUP($H37,output!$A$9:$N$2199,T$1-$J$1+2)</f>
        <v>7.5179999999999998</v>
      </c>
      <c r="U37" s="1">
        <f>VLOOKUP($H37,output!$A$9:$N$2199,U$1-$J$1+2)</f>
        <v>7.3540000000000001</v>
      </c>
      <c r="V37" s="1">
        <f>VLOOKUP($H37,output!$A$9:$N$2199,V$1-$J$1+2)</f>
        <v>7.1859999999999999</v>
      </c>
    </row>
    <row r="38" spans="8:22" x14ac:dyDescent="0.35">
      <c r="H38" t="s">
        <v>41</v>
      </c>
      <c r="I38" t="s">
        <v>336</v>
      </c>
      <c r="J38" s="1">
        <f>VLOOKUP($H38,output!$A$9:$N$2199,J$1-$J$1+2)</f>
        <v>1.0720000000000001</v>
      </c>
      <c r="K38" s="1">
        <f>VLOOKUP($H38,output!$A$9:$N$2199,K$1-$J$1+2)</f>
        <v>1.258</v>
      </c>
      <c r="L38" s="1">
        <f>VLOOKUP($H38,output!$A$9:$N$2199,L$1-$J$1+2)</f>
        <v>1.4430000000000001</v>
      </c>
      <c r="M38" s="1">
        <f>VLOOKUP($H38,output!$A$9:$N$2199,M$1-$J$1+2)</f>
        <v>1.629</v>
      </c>
      <c r="N38" s="1">
        <f>VLOOKUP($H38,output!$A$9:$N$2199,N$1-$J$1+2)</f>
        <v>1.8879999999999999</v>
      </c>
      <c r="O38" s="1">
        <f>VLOOKUP($H38,output!$A$9:$N$2199,O$1-$J$1+2)</f>
        <v>2.339</v>
      </c>
      <c r="P38" s="1">
        <f>VLOOKUP($H38,output!$A$9:$N$2199,P$1-$J$1+2)</f>
        <v>2.742</v>
      </c>
      <c r="Q38" s="1">
        <f>VLOOKUP($H38,output!$A$9:$N$2199,Q$1-$J$1+2)</f>
        <v>3.3820000000000001</v>
      </c>
      <c r="R38" s="1">
        <f>VLOOKUP($H38,output!$A$9:$N$2199,R$1-$J$1+2)</f>
        <v>3.956</v>
      </c>
      <c r="S38" s="1">
        <f>VLOOKUP($H38,output!$A$9:$N$2199,S$1-$J$1+2)</f>
        <v>4.4800000000000004</v>
      </c>
      <c r="T38" s="1">
        <f>VLOOKUP($H38,output!$A$9:$N$2199,T$1-$J$1+2)</f>
        <v>4.95</v>
      </c>
      <c r="U38" s="1">
        <f>VLOOKUP($H38,output!$A$9:$N$2199,U$1-$J$1+2)</f>
        <v>5.2969999999999997</v>
      </c>
      <c r="V38" s="1">
        <f>VLOOKUP($H38,output!$A$9:$N$2199,V$1-$J$1+2)</f>
        <v>5.62</v>
      </c>
    </row>
    <row r="39" spans="8:22" x14ac:dyDescent="0.35">
      <c r="H39" t="s">
        <v>42</v>
      </c>
      <c r="I39" t="s">
        <v>333</v>
      </c>
      <c r="J39" s="1">
        <f>VLOOKUP($H39,output!$A$9:$N$2199,J$1-$J$1+2)</f>
        <v>3.4420000000000002</v>
      </c>
      <c r="K39" s="1">
        <f>VLOOKUP($H39,output!$A$9:$N$2199,K$1-$J$1+2)</f>
        <v>3.3410000000000002</v>
      </c>
      <c r="L39" s="1">
        <f>VLOOKUP($H39,output!$A$9:$N$2199,L$1-$J$1+2)</f>
        <v>3.2429999999999999</v>
      </c>
      <c r="M39" s="1">
        <f>VLOOKUP($H39,output!$A$9:$N$2199,M$1-$J$1+2)</f>
        <v>3.1509999999999998</v>
      </c>
      <c r="N39" s="1">
        <f>VLOOKUP($H39,output!$A$9:$N$2199,N$1-$J$1+2)</f>
        <v>2.9449999999999998</v>
      </c>
      <c r="O39" s="1">
        <f>VLOOKUP($H39,output!$A$9:$N$2199,O$1-$J$1+2)</f>
        <v>2.44</v>
      </c>
      <c r="P39" s="1">
        <f>VLOOKUP($H39,output!$A$9:$N$2199,P$1-$J$1+2)</f>
        <v>2.0270000000000001</v>
      </c>
      <c r="Q39" s="1">
        <f>VLOOKUP($H39,output!$A$9:$N$2199,Q$1-$J$1+2)</f>
        <v>1.6890000000000001</v>
      </c>
      <c r="R39" s="1">
        <f>VLOOKUP($H39,output!$A$9:$N$2199,R$1-$J$1+2)</f>
        <v>1.413</v>
      </c>
      <c r="S39" s="1">
        <f>VLOOKUP($H39,output!$A$9:$N$2199,S$1-$J$1+2)</f>
        <v>1.1870000000000001</v>
      </c>
      <c r="T39" s="1">
        <f>VLOOKUP($H39,output!$A$9:$N$2199,T$1-$J$1+2)</f>
        <v>1.002</v>
      </c>
      <c r="U39" s="1">
        <f>VLOOKUP($H39,output!$A$9:$N$2199,U$1-$J$1+2)</f>
        <v>0.94499999999999995</v>
      </c>
      <c r="V39" s="1">
        <f>VLOOKUP($H39,output!$A$9:$N$2199,V$1-$J$1+2)</f>
        <v>0.89100000000000001</v>
      </c>
    </row>
    <row r="40" spans="8:22" x14ac:dyDescent="0.35">
      <c r="H40" t="s">
        <v>43</v>
      </c>
      <c r="I40" t="s">
        <v>334</v>
      </c>
      <c r="J40" s="1">
        <f>VLOOKUP($H40,output!$A$9:$N$2199,J$1-$J$1+2)</f>
        <v>1.27</v>
      </c>
      <c r="K40" s="1">
        <f>VLOOKUP($H40,output!$A$9:$N$2199,K$1-$J$1+2)</f>
        <v>1.343</v>
      </c>
      <c r="L40" s="1">
        <f>VLOOKUP($H40,output!$A$9:$N$2199,L$1-$J$1+2)</f>
        <v>1.413</v>
      </c>
      <c r="M40" s="1">
        <f>VLOOKUP($H40,output!$A$9:$N$2199,M$1-$J$1+2)</f>
        <v>1.4650000000000001</v>
      </c>
      <c r="N40" s="1">
        <f>VLOOKUP($H40,output!$A$9:$N$2199,N$1-$J$1+2)</f>
        <v>1.506</v>
      </c>
      <c r="O40" s="1">
        <f>VLOOKUP($H40,output!$A$9:$N$2199,O$1-$J$1+2)</f>
        <v>1.5569999999999999</v>
      </c>
      <c r="P40" s="1">
        <f>VLOOKUP($H40,output!$A$9:$N$2199,P$1-$J$1+2)</f>
        <v>1.597</v>
      </c>
      <c r="Q40" s="1">
        <f>VLOOKUP($H40,output!$A$9:$N$2199,Q$1-$J$1+2)</f>
        <v>1.696</v>
      </c>
      <c r="R40" s="1">
        <f>VLOOKUP($H40,output!$A$9:$N$2199,R$1-$J$1+2)</f>
        <v>1.778</v>
      </c>
      <c r="S40" s="1">
        <f>VLOOKUP($H40,output!$A$9:$N$2199,S$1-$J$1+2)</f>
        <v>1.8480000000000001</v>
      </c>
      <c r="T40" s="1">
        <f>VLOOKUP($H40,output!$A$9:$N$2199,T$1-$J$1+2)</f>
        <v>1.909</v>
      </c>
      <c r="U40" s="1">
        <f>VLOOKUP($H40,output!$A$9:$N$2199,U$1-$J$1+2)</f>
        <v>1.956</v>
      </c>
      <c r="V40" s="1">
        <f>VLOOKUP($H40,output!$A$9:$N$2199,V$1-$J$1+2)</f>
        <v>1.998</v>
      </c>
    </row>
    <row r="41" spans="8:22" x14ac:dyDescent="0.35">
      <c r="H41" t="s">
        <v>44</v>
      </c>
      <c r="I41" t="s">
        <v>332</v>
      </c>
      <c r="J41" s="1">
        <f>VLOOKUP($H41,output!$A$9:$N$2199,J$1-$J$1+2)</f>
        <v>11.618</v>
      </c>
      <c r="K41" s="1">
        <f>VLOOKUP($H41,output!$A$9:$N$2199,K$1-$J$1+2)</f>
        <v>11.444000000000001</v>
      </c>
      <c r="L41" s="1">
        <f>VLOOKUP($H41,output!$A$9:$N$2199,L$1-$J$1+2)</f>
        <v>11.29</v>
      </c>
      <c r="M41" s="1">
        <f>VLOOKUP($H41,output!$A$9:$N$2199,M$1-$J$1+2)</f>
        <v>11.141</v>
      </c>
      <c r="N41" s="1">
        <f>VLOOKUP($H41,output!$A$9:$N$2199,N$1-$J$1+2)</f>
        <v>11.034000000000001</v>
      </c>
      <c r="O41" s="1">
        <f>VLOOKUP($H41,output!$A$9:$N$2199,O$1-$J$1+2)</f>
        <v>10.988</v>
      </c>
      <c r="P41" s="1">
        <f>VLOOKUP($H41,output!$A$9:$N$2199,P$1-$J$1+2)</f>
        <v>10.916</v>
      </c>
      <c r="Q41" s="1">
        <f>VLOOKUP($H41,output!$A$9:$N$2199,Q$1-$J$1+2)</f>
        <v>10.477</v>
      </c>
      <c r="R41" s="1">
        <f>VLOOKUP($H41,output!$A$9:$N$2199,R$1-$J$1+2)</f>
        <v>10.064</v>
      </c>
      <c r="S41" s="1">
        <f>VLOOKUP($H41,output!$A$9:$N$2199,S$1-$J$1+2)</f>
        <v>9.6639999999999997</v>
      </c>
      <c r="T41" s="1">
        <f>VLOOKUP($H41,output!$A$9:$N$2199,T$1-$J$1+2)</f>
        <v>9.2880000000000003</v>
      </c>
      <c r="U41" s="1">
        <f>VLOOKUP($H41,output!$A$9:$N$2199,U$1-$J$1+2)</f>
        <v>8.9320000000000004</v>
      </c>
      <c r="V41" s="1">
        <f>VLOOKUP($H41,output!$A$9:$N$2199,V$1-$J$1+2)</f>
        <v>8.5960000000000001</v>
      </c>
    </row>
    <row r="42" spans="8:22" x14ac:dyDescent="0.35">
      <c r="H42" t="s">
        <v>45</v>
      </c>
      <c r="I42" t="s">
        <v>331</v>
      </c>
      <c r="J42" s="1">
        <f>VLOOKUP($H42,output!$A$9:$N$2199,J$1-$J$1+2)</f>
        <v>1.069</v>
      </c>
      <c r="K42" s="1">
        <f>VLOOKUP($H42,output!$A$9:$N$2199,K$1-$J$1+2)</f>
        <v>1.4530000000000001</v>
      </c>
      <c r="L42" s="1">
        <f>VLOOKUP($H42,output!$A$9:$N$2199,L$1-$J$1+2)</f>
        <v>1.8129999999999999</v>
      </c>
      <c r="M42" s="1">
        <f>VLOOKUP($H42,output!$A$9:$N$2199,M$1-$J$1+2)</f>
        <v>2.1520000000000001</v>
      </c>
      <c r="N42" s="1">
        <f>VLOOKUP($H42,output!$A$9:$N$2199,N$1-$J$1+2)</f>
        <v>2.468</v>
      </c>
      <c r="O42" s="1">
        <f>VLOOKUP($H42,output!$A$9:$N$2199,O$1-$J$1+2)</f>
        <v>2.802</v>
      </c>
      <c r="P42" s="1">
        <f>VLOOKUP($H42,output!$A$9:$N$2199,P$1-$J$1+2)</f>
        <v>3.1080000000000001</v>
      </c>
      <c r="Q42" s="1">
        <f>VLOOKUP($H42,output!$A$9:$N$2199,Q$1-$J$1+2)</f>
        <v>3.387</v>
      </c>
      <c r="R42" s="1">
        <f>VLOOKUP($H42,output!$A$9:$N$2199,R$1-$J$1+2)</f>
        <v>3.6440000000000001</v>
      </c>
      <c r="S42" s="1">
        <f>VLOOKUP($H42,output!$A$9:$N$2199,S$1-$J$1+2)</f>
        <v>3.879</v>
      </c>
      <c r="T42" s="1">
        <f>VLOOKUP($H42,output!$A$9:$N$2199,T$1-$J$1+2)</f>
        <v>4.0940000000000003</v>
      </c>
      <c r="U42" s="1">
        <f>VLOOKUP($H42,output!$A$9:$N$2199,U$1-$J$1+2)</f>
        <v>4.2789999999999999</v>
      </c>
      <c r="V42" s="1">
        <f>VLOOKUP($H42,output!$A$9:$N$2199,V$1-$J$1+2)</f>
        <v>4.4509999999999996</v>
      </c>
    </row>
    <row r="48" spans="8:22" x14ac:dyDescent="0.35">
      <c r="H48" t="s">
        <v>85</v>
      </c>
      <c r="I48" t="s">
        <v>337</v>
      </c>
      <c r="J48" s="1">
        <f>VLOOKUP($H48,output!$A$9:$N$2199,J$1-$J$1+2)</f>
        <v>0</v>
      </c>
      <c r="K48" s="1">
        <f>VLOOKUP($H48,output!$A$9:$N$2199,K$1-$J$1+2)</f>
        <v>0</v>
      </c>
      <c r="L48" s="1">
        <f>VLOOKUP($H48,output!$A$9:$N$2199,L$1-$J$1+2)</f>
        <v>0</v>
      </c>
      <c r="M48" s="1">
        <f>VLOOKUP($H48,output!$A$9:$N$2199,M$1-$J$1+2)</f>
        <v>0</v>
      </c>
      <c r="N48" s="1">
        <f>VLOOKUP($H48,output!$A$9:$N$2199,N$1-$J$1+2)</f>
        <v>0</v>
      </c>
      <c r="O48" s="1">
        <f>VLOOKUP($H48,output!$A$9:$N$2199,O$1-$J$1+2)</f>
        <v>0</v>
      </c>
      <c r="P48" s="1">
        <f>VLOOKUP($H48,output!$A$9:$N$2199,P$1-$J$1+2)</f>
        <v>0</v>
      </c>
      <c r="Q48" s="1">
        <f>VLOOKUP($H48,output!$A$9:$N$2199,Q$1-$J$1+2)</f>
        <v>0</v>
      </c>
      <c r="R48" s="1">
        <f>VLOOKUP($H48,output!$A$9:$N$2199,R$1-$J$1+2)</f>
        <v>0</v>
      </c>
      <c r="S48" s="1">
        <f>VLOOKUP($H48,output!$A$9:$N$2199,S$1-$J$1+2)</f>
        <v>0</v>
      </c>
      <c r="T48" s="1">
        <f>VLOOKUP($H48,output!$A$9:$N$2199,T$1-$J$1+2)</f>
        <v>0</v>
      </c>
      <c r="U48" s="1">
        <f>VLOOKUP($H48,output!$A$9:$N$2199,U$1-$J$1+2)</f>
        <v>0</v>
      </c>
      <c r="V48" s="1">
        <f>VLOOKUP($H48,output!$A$9:$N$2199,V$1-$J$1+2)</f>
        <v>0</v>
      </c>
    </row>
    <row r="49" spans="8:22" x14ac:dyDescent="0.35">
      <c r="H49" t="s">
        <v>86</v>
      </c>
      <c r="I49" t="s">
        <v>338</v>
      </c>
      <c r="J49" s="1">
        <f>VLOOKUP($H49,output!$A$9:$N$2199,J$1-$J$1+2)</f>
        <v>0</v>
      </c>
      <c r="K49" s="1">
        <f>VLOOKUP($H49,output!$A$9:$N$2199,K$1-$J$1+2)</f>
        <v>8.1300000000000008</v>
      </c>
      <c r="L49" s="1">
        <f>VLOOKUP($H49,output!$A$9:$N$2199,L$1-$J$1+2)</f>
        <v>6.391</v>
      </c>
      <c r="M49" s="1">
        <f>VLOOKUP($H49,output!$A$9:$N$2199,M$1-$J$1+2)</f>
        <v>7.9820000000000002</v>
      </c>
      <c r="N49" s="1">
        <f>VLOOKUP($H49,output!$A$9:$N$2199,N$1-$J$1+2)</f>
        <v>8.7729999999999997</v>
      </c>
      <c r="O49" s="1">
        <f>VLOOKUP($H49,output!$A$9:$N$2199,O$1-$J$1+2)</f>
        <v>7.2949999999999999</v>
      </c>
      <c r="P49" s="1">
        <f>VLOOKUP($H49,output!$A$9:$N$2199,P$1-$J$1+2)</f>
        <v>7.7320000000000002</v>
      </c>
      <c r="Q49" s="1">
        <f>VLOOKUP($H49,output!$A$9:$N$2199,Q$1-$J$1+2)</f>
        <v>6.0430000000000001</v>
      </c>
      <c r="R49" s="1">
        <f>VLOOKUP($H49,output!$A$9:$N$2199,R$1-$J$1+2)</f>
        <v>3.2290000000000001</v>
      </c>
      <c r="S49" s="1">
        <f>VLOOKUP($H49,output!$A$9:$N$2199,S$1-$J$1+2)</f>
        <v>1.909</v>
      </c>
      <c r="T49" s="1">
        <f>VLOOKUP($H49,output!$A$9:$N$2199,T$1-$J$1+2)</f>
        <v>1.218</v>
      </c>
      <c r="U49" s="1">
        <f>VLOOKUP($H49,output!$A$9:$N$2199,U$1-$J$1+2)</f>
        <v>0.80900000000000005</v>
      </c>
      <c r="V49" s="1">
        <f>VLOOKUP($H49,output!$A$9:$N$2199,V$1-$J$1+2)</f>
        <v>0.84499999999999997</v>
      </c>
    </row>
    <row r="50" spans="8:22" x14ac:dyDescent="0.35">
      <c r="H50" t="s">
        <v>87</v>
      </c>
      <c r="I50" t="s">
        <v>339</v>
      </c>
      <c r="J50" s="1">
        <f>VLOOKUP($H50,output!$A$9:$N$2199,J$1-$J$1+2)</f>
        <v>0</v>
      </c>
      <c r="K50" s="1">
        <f>VLOOKUP($H50,output!$A$9:$N$2199,K$1-$J$1+2)</f>
        <v>26.297000000000001</v>
      </c>
      <c r="L50" s="1">
        <f>VLOOKUP($H50,output!$A$9:$N$2199,L$1-$J$1+2)</f>
        <v>24.027000000000001</v>
      </c>
      <c r="M50" s="1">
        <f>VLOOKUP($H50,output!$A$9:$N$2199,M$1-$J$1+2)</f>
        <v>35.119999999999997</v>
      </c>
      <c r="N50" s="1">
        <f>VLOOKUP($H50,output!$A$9:$N$2199,N$1-$J$1+2)</f>
        <v>58.279000000000003</v>
      </c>
      <c r="O50" s="1">
        <f>VLOOKUP($H50,output!$A$9:$N$2199,O$1-$J$1+2)</f>
        <v>54.826999999999998</v>
      </c>
      <c r="P50" s="1">
        <f>VLOOKUP($H50,output!$A$9:$N$2199,P$1-$J$1+2)</f>
        <v>61.084000000000003</v>
      </c>
      <c r="Q50" s="1">
        <f>VLOOKUP($H50,output!$A$9:$N$2199,Q$1-$J$1+2)</f>
        <v>65.510000000000005</v>
      </c>
      <c r="R50" s="1">
        <f>VLOOKUP($H50,output!$A$9:$N$2199,R$1-$J$1+2)</f>
        <v>51.377000000000002</v>
      </c>
      <c r="S50" s="1">
        <f>VLOOKUP($H50,output!$A$9:$N$2199,S$1-$J$1+2)</f>
        <v>40.127000000000002</v>
      </c>
      <c r="T50" s="1">
        <f>VLOOKUP($H50,output!$A$9:$N$2199,T$1-$J$1+2)</f>
        <v>35.499000000000002</v>
      </c>
      <c r="U50" s="1">
        <f>VLOOKUP($H50,output!$A$9:$N$2199,U$1-$J$1+2)</f>
        <v>27.576000000000001</v>
      </c>
      <c r="V50" s="1">
        <f>VLOOKUP($H50,output!$A$9:$N$2199,V$1-$J$1+2)</f>
        <v>29.95</v>
      </c>
    </row>
    <row r="51" spans="8:22" x14ac:dyDescent="0.35">
      <c r="H51" t="s">
        <v>88</v>
      </c>
      <c r="I51" t="s">
        <v>340</v>
      </c>
      <c r="J51" s="1">
        <f>VLOOKUP($H51,output!$A$9:$N$2199,J$1-$J$1+2)</f>
        <v>0</v>
      </c>
      <c r="K51" s="1">
        <f>VLOOKUP($H51,output!$A$9:$N$2199,K$1-$J$1+2)</f>
        <v>66.894000000000005</v>
      </c>
      <c r="L51" s="1">
        <f>VLOOKUP($H51,output!$A$9:$N$2199,L$1-$J$1+2)</f>
        <v>67.951999999999998</v>
      </c>
      <c r="M51" s="1">
        <f>VLOOKUP($H51,output!$A$9:$N$2199,M$1-$J$1+2)</f>
        <v>111.271</v>
      </c>
      <c r="N51" s="1">
        <f>VLOOKUP($H51,output!$A$9:$N$2199,N$1-$J$1+2)</f>
        <v>154.19300000000001</v>
      </c>
      <c r="O51" s="1">
        <f>VLOOKUP($H51,output!$A$9:$N$2199,O$1-$J$1+2)</f>
        <v>157.68199999999999</v>
      </c>
      <c r="P51" s="1">
        <f>VLOOKUP($H51,output!$A$9:$N$2199,P$1-$J$1+2)</f>
        <v>164.84299999999999</v>
      </c>
      <c r="Q51" s="1">
        <f>VLOOKUP($H51,output!$A$9:$N$2199,Q$1-$J$1+2)</f>
        <v>195.97</v>
      </c>
      <c r="R51" s="1">
        <f>VLOOKUP($H51,output!$A$9:$N$2199,R$1-$J$1+2)</f>
        <v>172.251</v>
      </c>
      <c r="S51" s="1">
        <f>VLOOKUP($H51,output!$A$9:$N$2199,S$1-$J$1+2)</f>
        <v>159.59100000000001</v>
      </c>
      <c r="T51" s="1">
        <f>VLOOKUP($H51,output!$A$9:$N$2199,T$1-$J$1+2)</f>
        <v>165.303</v>
      </c>
      <c r="U51" s="1">
        <f>VLOOKUP($H51,output!$A$9:$N$2199,U$1-$J$1+2)</f>
        <v>124.273</v>
      </c>
      <c r="V51" s="1">
        <f>VLOOKUP($H51,output!$A$9:$N$2199,V$1-$J$1+2)</f>
        <v>117.43300000000001</v>
      </c>
    </row>
    <row r="52" spans="8:22" x14ac:dyDescent="0.35">
      <c r="H52" t="s">
        <v>89</v>
      </c>
      <c r="I52" t="s">
        <v>341</v>
      </c>
      <c r="J52" s="1">
        <f>VLOOKUP($H52,output!$A$9:$N$2199,J$1-$J$1+2)</f>
        <v>0</v>
      </c>
      <c r="K52" s="1">
        <f>VLOOKUP($H52,output!$A$9:$N$2199,K$1-$J$1+2)</f>
        <v>205.74799999999999</v>
      </c>
      <c r="L52" s="1">
        <f>VLOOKUP($H52,output!$A$9:$N$2199,L$1-$J$1+2)</f>
        <v>195.762</v>
      </c>
      <c r="M52" s="1">
        <f>VLOOKUP($H52,output!$A$9:$N$2199,M$1-$J$1+2)</f>
        <v>195.52799999999999</v>
      </c>
      <c r="N52" s="1">
        <f>VLOOKUP($H52,output!$A$9:$N$2199,N$1-$J$1+2)</f>
        <v>191.779</v>
      </c>
      <c r="O52" s="1">
        <f>VLOOKUP($H52,output!$A$9:$N$2199,O$1-$J$1+2)</f>
        <v>195.50800000000001</v>
      </c>
      <c r="P52" s="1">
        <f>VLOOKUP($H52,output!$A$9:$N$2199,P$1-$J$1+2)</f>
        <v>201.143</v>
      </c>
      <c r="Q52" s="1">
        <f>VLOOKUP($H52,output!$A$9:$N$2199,Q$1-$J$1+2)</f>
        <v>242.02199999999999</v>
      </c>
      <c r="R52" s="1">
        <f>VLOOKUP($H52,output!$A$9:$N$2199,R$1-$J$1+2)</f>
        <v>233.05199999999999</v>
      </c>
      <c r="S52" s="1">
        <f>VLOOKUP($H52,output!$A$9:$N$2199,S$1-$J$1+2)</f>
        <v>225.16</v>
      </c>
      <c r="T52" s="1">
        <f>VLOOKUP($H52,output!$A$9:$N$2199,T$1-$J$1+2)</f>
        <v>210.74600000000001</v>
      </c>
      <c r="U52" s="1">
        <f>VLOOKUP($H52,output!$A$9:$N$2199,U$1-$J$1+2)</f>
        <v>194.322</v>
      </c>
      <c r="V52" s="1">
        <f>VLOOKUP($H52,output!$A$9:$N$2199,V$1-$J$1+2)</f>
        <v>194.12200000000001</v>
      </c>
    </row>
    <row r="53" spans="8:22" x14ac:dyDescent="0.35">
      <c r="H53" t="s">
        <v>90</v>
      </c>
      <c r="I53" t="s">
        <v>342</v>
      </c>
      <c r="J53" s="1">
        <f>VLOOKUP($H53,output!$A$9:$N$2199,J$1-$J$1+2)</f>
        <v>0</v>
      </c>
      <c r="K53" s="1">
        <f>VLOOKUP($H53,output!$A$9:$N$2199,K$1-$J$1+2)</f>
        <v>398.48099999999999</v>
      </c>
      <c r="L53" s="1">
        <f>VLOOKUP($H53,output!$A$9:$N$2199,L$1-$J$1+2)</f>
        <v>384.71</v>
      </c>
      <c r="M53" s="1">
        <f>VLOOKUP($H53,output!$A$9:$N$2199,M$1-$J$1+2)</f>
        <v>378.57299999999998</v>
      </c>
      <c r="N53" s="1">
        <f>VLOOKUP($H53,output!$A$9:$N$2199,N$1-$J$1+2)</f>
        <v>427.02300000000002</v>
      </c>
      <c r="O53" s="1">
        <f>VLOOKUP($H53,output!$A$9:$N$2199,O$1-$J$1+2)</f>
        <v>586.10400000000004</v>
      </c>
      <c r="P53" s="1">
        <f>VLOOKUP($H53,output!$A$9:$N$2199,P$1-$J$1+2)</f>
        <v>577.80799999999999</v>
      </c>
      <c r="Q53" s="1">
        <f>VLOOKUP($H53,output!$A$9:$N$2199,Q$1-$J$1+2)</f>
        <v>786.03200000000004</v>
      </c>
      <c r="R53" s="1">
        <f>VLOOKUP($H53,output!$A$9:$N$2199,R$1-$J$1+2)</f>
        <v>764.81500000000005</v>
      </c>
      <c r="S53" s="1">
        <f>VLOOKUP($H53,output!$A$9:$N$2199,S$1-$J$1+2)</f>
        <v>747.72900000000004</v>
      </c>
      <c r="T53" s="1">
        <f>VLOOKUP($H53,output!$A$9:$N$2199,T$1-$J$1+2)</f>
        <v>721.82600000000002</v>
      </c>
      <c r="U53" s="1">
        <f>VLOOKUP($H53,output!$A$9:$N$2199,U$1-$J$1+2)</f>
        <v>627.42399999999998</v>
      </c>
      <c r="V53" s="1">
        <f>VLOOKUP($H53,output!$A$9:$N$2199,V$1-$J$1+2)</f>
        <v>619.51</v>
      </c>
    </row>
    <row r="55" spans="8:22" x14ac:dyDescent="0.35">
      <c r="I55" t="s">
        <v>484</v>
      </c>
      <c r="K55" s="3">
        <f>SUM(K48:K52)/SUM(K48:K53)</f>
        <v>0.43521933243568844</v>
      </c>
      <c r="L55" s="3">
        <f t="shared" ref="L55:V55" si="5">SUM(L48:L52)/SUM(L48:L53)</f>
        <v>0.43328491755077031</v>
      </c>
      <c r="M55" s="3">
        <f t="shared" si="5"/>
        <v>0.48032050560486717</v>
      </c>
      <c r="N55" s="3">
        <f t="shared" si="5"/>
        <v>0.49166772811521259</v>
      </c>
      <c r="O55" s="3">
        <f t="shared" si="5"/>
        <v>0.41472474975434781</v>
      </c>
      <c r="P55" s="3">
        <f t="shared" si="5"/>
        <v>0.42938742457609547</v>
      </c>
      <c r="Q55" s="3">
        <f t="shared" si="5"/>
        <v>0.39329580565261657</v>
      </c>
      <c r="R55" s="3">
        <f t="shared" si="5"/>
        <v>0.37552052544083397</v>
      </c>
      <c r="S55" s="3">
        <f t="shared" si="5"/>
        <v>0.36337265733289287</v>
      </c>
      <c r="T55" s="3">
        <f t="shared" si="5"/>
        <v>0.36380126071750896</v>
      </c>
      <c r="U55" s="3">
        <f t="shared" si="5"/>
        <v>0.35609459731281895</v>
      </c>
      <c r="V55" s="3">
        <f t="shared" si="5"/>
        <v>0.35592497868712702</v>
      </c>
    </row>
    <row r="56" spans="8:22" x14ac:dyDescent="0.35">
      <c r="I56" t="s">
        <v>485</v>
      </c>
      <c r="K56" s="3">
        <f>SUM(K48:K51)/SUM(K48:K53)</f>
        <v>0.14360569768265893</v>
      </c>
      <c r="L56" s="3">
        <f t="shared" ref="L56:V56" si="6">SUM(L48:L51)/SUM(L48:L53)</f>
        <v>0.14490853541766716</v>
      </c>
      <c r="M56" s="3">
        <f t="shared" si="6"/>
        <v>0.21191284795339299</v>
      </c>
      <c r="N56" s="3">
        <f t="shared" si="6"/>
        <v>0.26337216846200273</v>
      </c>
      <c r="O56" s="3">
        <f t="shared" si="6"/>
        <v>0.21949319763215283</v>
      </c>
      <c r="P56" s="3">
        <f t="shared" si="6"/>
        <v>0.23074925193312332</v>
      </c>
      <c r="Q56" s="3">
        <f t="shared" si="6"/>
        <v>0.20648946376788105</v>
      </c>
      <c r="R56" s="3">
        <f t="shared" si="6"/>
        <v>0.18523112146083523</v>
      </c>
      <c r="S56" s="3">
        <f t="shared" si="6"/>
        <v>0.17166815948016034</v>
      </c>
      <c r="T56" s="3">
        <f t="shared" si="6"/>
        <v>0.17805519517148011</v>
      </c>
      <c r="U56" s="3">
        <f t="shared" si="6"/>
        <v>0.15666807607522135</v>
      </c>
      <c r="V56" s="3">
        <f t="shared" si="6"/>
        <v>0.15410558709167654</v>
      </c>
    </row>
    <row r="60" spans="8:22" x14ac:dyDescent="0.35">
      <c r="H60" t="s">
        <v>131</v>
      </c>
      <c r="I60" t="s">
        <v>343</v>
      </c>
      <c r="J60" s="1">
        <f>VLOOKUP($H60,output!$A$9:$N$2199,J$1-$J$1+2)</f>
        <v>0</v>
      </c>
      <c r="K60" s="1">
        <f>VLOOKUP($H60,output!$A$9:$N$2199,K$1-$J$1+2)</f>
        <v>119.684</v>
      </c>
      <c r="L60" s="1">
        <f>VLOOKUP($H60,output!$A$9:$N$2199,L$1-$J$1+2)</f>
        <v>117.627</v>
      </c>
      <c r="M60" s="1">
        <f>VLOOKUP($H60,output!$A$9:$N$2199,M$1-$J$1+2)</f>
        <v>109.44</v>
      </c>
      <c r="N60" s="1">
        <f>VLOOKUP($H60,output!$A$9:$N$2199,N$1-$J$1+2)</f>
        <v>108.324</v>
      </c>
      <c r="O60" s="1">
        <f>VLOOKUP($H60,output!$A$9:$N$2199,O$1-$J$1+2)</f>
        <v>108.117</v>
      </c>
      <c r="P60" s="1">
        <f>VLOOKUP($H60,output!$A$9:$N$2199,P$1-$J$1+2)</f>
        <v>110.64400000000001</v>
      </c>
      <c r="Q60" s="1">
        <f>VLOOKUP($H60,output!$A$9:$N$2199,Q$1-$J$1+2)</f>
        <v>109.173</v>
      </c>
      <c r="R60" s="1">
        <f>VLOOKUP($H60,output!$A$9:$N$2199,R$1-$J$1+2)</f>
        <v>107.54</v>
      </c>
      <c r="S60" s="1">
        <f>VLOOKUP($H60,output!$A$9:$N$2199,S$1-$J$1+2)</f>
        <v>105.753</v>
      </c>
      <c r="T60" s="1">
        <f>VLOOKUP($H60,output!$A$9:$N$2199,T$1-$J$1+2)</f>
        <v>104.062</v>
      </c>
      <c r="U60" s="1">
        <f>VLOOKUP($H60,output!$A$9:$N$2199,U$1-$J$1+2)</f>
        <v>102.06100000000001</v>
      </c>
      <c r="V60" s="1">
        <f>VLOOKUP($H60,output!$A$9:$N$2199,V$1-$J$1+2)</f>
        <v>101.432</v>
      </c>
    </row>
    <row r="61" spans="8:22" x14ac:dyDescent="0.35">
      <c r="H61" t="s">
        <v>132</v>
      </c>
      <c r="I61" t="s">
        <v>344</v>
      </c>
      <c r="J61" s="1">
        <f>VLOOKUP($H61,output!$A$9:$N$2199,J$1-$J$1+2)</f>
        <v>0</v>
      </c>
      <c r="K61" s="1">
        <f>VLOOKUP($H61,output!$A$9:$N$2199,K$1-$J$1+2)</f>
        <v>68.257999999999996</v>
      </c>
      <c r="L61" s="1">
        <f>VLOOKUP($H61,output!$A$9:$N$2199,L$1-$J$1+2)</f>
        <v>67.552999999999997</v>
      </c>
      <c r="M61" s="1">
        <f>VLOOKUP($H61,output!$A$9:$N$2199,M$1-$J$1+2)</f>
        <v>64.44</v>
      </c>
      <c r="N61" s="1">
        <f>VLOOKUP($H61,output!$A$9:$N$2199,N$1-$J$1+2)</f>
        <v>102.57</v>
      </c>
      <c r="O61" s="1">
        <f>VLOOKUP($H61,output!$A$9:$N$2199,O$1-$J$1+2)</f>
        <v>97.825999999999993</v>
      </c>
      <c r="P61" s="1">
        <f>VLOOKUP($H61,output!$A$9:$N$2199,P$1-$J$1+2)</f>
        <v>94.093999999999994</v>
      </c>
      <c r="Q61" s="1">
        <f>VLOOKUP($H61,output!$A$9:$N$2199,Q$1-$J$1+2)</f>
        <v>141.46899999999999</v>
      </c>
      <c r="R61" s="1">
        <f>VLOOKUP($H61,output!$A$9:$N$2199,R$1-$J$1+2)</f>
        <v>130.83799999999999</v>
      </c>
      <c r="S61" s="1">
        <f>VLOOKUP($H61,output!$A$9:$N$2199,S$1-$J$1+2)</f>
        <v>121.23399999999999</v>
      </c>
      <c r="T61" s="1">
        <f>VLOOKUP($H61,output!$A$9:$N$2199,T$1-$J$1+2)</f>
        <v>112.66500000000001</v>
      </c>
      <c r="U61" s="1">
        <f>VLOOKUP($H61,output!$A$9:$N$2199,U$1-$J$1+2)</f>
        <v>104.688</v>
      </c>
      <c r="V61" s="1">
        <f>VLOOKUP($H61,output!$A$9:$N$2199,V$1-$J$1+2)</f>
        <v>98.028000000000006</v>
      </c>
    </row>
    <row r="62" spans="8:22" x14ac:dyDescent="0.35">
      <c r="H62" t="s">
        <v>133</v>
      </c>
      <c r="I62" t="s">
        <v>347</v>
      </c>
      <c r="J62" s="1">
        <f>VLOOKUP($H62,output!$A$9:$N$2199,J$1-$J$1+2)</f>
        <v>0</v>
      </c>
      <c r="K62" s="1">
        <f>VLOOKUP($H62,output!$A$9:$N$2199,K$1-$J$1+2)</f>
        <v>0</v>
      </c>
      <c r="L62" s="1">
        <f>VLOOKUP($H62,output!$A$9:$N$2199,L$1-$J$1+2)</f>
        <v>0</v>
      </c>
      <c r="M62" s="1">
        <f>VLOOKUP($H62,output!$A$9:$N$2199,M$1-$J$1+2)</f>
        <v>0</v>
      </c>
      <c r="N62" s="1">
        <f>VLOOKUP($H62,output!$A$9:$N$2199,N$1-$J$1+2)</f>
        <v>0</v>
      </c>
      <c r="O62" s="1">
        <f>VLOOKUP($H62,output!$A$9:$N$2199,O$1-$J$1+2)</f>
        <v>0</v>
      </c>
      <c r="P62" s="1">
        <f>VLOOKUP($H62,output!$A$9:$N$2199,P$1-$J$1+2)</f>
        <v>41.307000000000002</v>
      </c>
      <c r="Q62" s="1">
        <f>VLOOKUP($H62,output!$A$9:$N$2199,Q$1-$J$1+2)</f>
        <v>119.14400000000001</v>
      </c>
      <c r="R62" s="1">
        <f>VLOOKUP($H62,output!$A$9:$N$2199,R$1-$J$1+2)</f>
        <v>189.28</v>
      </c>
      <c r="S62" s="1">
        <f>VLOOKUP($H62,output!$A$9:$N$2199,S$1-$J$1+2)</f>
        <v>240.471</v>
      </c>
      <c r="T62" s="1">
        <f>VLOOKUP($H62,output!$A$9:$N$2199,T$1-$J$1+2)</f>
        <v>268.01100000000002</v>
      </c>
      <c r="U62" s="1">
        <f>VLOOKUP($H62,output!$A$9:$N$2199,U$1-$J$1+2)</f>
        <v>253.94800000000001</v>
      </c>
      <c r="V62" s="1">
        <f>VLOOKUP($H62,output!$A$9:$N$2199,V$1-$J$1+2)</f>
        <v>268.06</v>
      </c>
    </row>
    <row r="63" spans="8:22" x14ac:dyDescent="0.35">
      <c r="H63" t="s">
        <v>134</v>
      </c>
      <c r="I63" t="s">
        <v>345</v>
      </c>
      <c r="J63" s="1">
        <f>VLOOKUP($H63,output!$A$9:$N$2199,J$1-$J$1+2)</f>
        <v>0</v>
      </c>
      <c r="K63" s="1">
        <f>VLOOKUP($H63,output!$A$9:$N$2199,K$1-$J$1+2)</f>
        <v>556.38099999999997</v>
      </c>
      <c r="L63" s="1">
        <f>VLOOKUP($H63,output!$A$9:$N$2199,L$1-$J$1+2)</f>
        <v>534.88900000000001</v>
      </c>
      <c r="M63" s="1">
        <f>VLOOKUP($H63,output!$A$9:$N$2199,M$1-$J$1+2)</f>
        <v>628.02599999999995</v>
      </c>
      <c r="N63" s="1">
        <f>VLOOKUP($H63,output!$A$9:$N$2199,N$1-$J$1+2)</f>
        <v>635.029</v>
      </c>
      <c r="O63" s="1">
        <f>VLOOKUP($H63,output!$A$9:$N$2199,O$1-$J$1+2)</f>
        <v>646.92899999999997</v>
      </c>
      <c r="P63" s="1">
        <f>VLOOKUP($H63,output!$A$9:$N$2199,P$1-$J$1+2)</f>
        <v>656.76</v>
      </c>
      <c r="Q63" s="1">
        <f>VLOOKUP($H63,output!$A$9:$N$2199,Q$1-$J$1+2)</f>
        <v>612.62400000000002</v>
      </c>
      <c r="R63" s="1">
        <f>VLOOKUP($H63,output!$A$9:$N$2199,R$1-$J$1+2)</f>
        <v>550.48800000000006</v>
      </c>
      <c r="S63" s="1">
        <f>VLOOKUP($H63,output!$A$9:$N$2199,S$1-$J$1+2)</f>
        <v>502.71300000000002</v>
      </c>
      <c r="T63" s="1">
        <f>VLOOKUP($H63,output!$A$9:$N$2199,T$1-$J$1+2)</f>
        <v>491.87</v>
      </c>
      <c r="U63" s="1">
        <f>VLOOKUP($H63,output!$A$9:$N$2199,U$1-$J$1+2)</f>
        <v>447.35599999999999</v>
      </c>
      <c r="V63" s="1">
        <f>VLOOKUP($H63,output!$A$9:$N$2199,V$1-$J$1+2)</f>
        <v>444.214</v>
      </c>
    </row>
    <row r="64" spans="8:22" x14ac:dyDescent="0.35">
      <c r="H64" t="s">
        <v>135</v>
      </c>
      <c r="I64" t="s">
        <v>346</v>
      </c>
      <c r="J64" s="1">
        <f>VLOOKUP($H64,output!$A$9:$N$2199,J$1-$J$1+2)</f>
        <v>0</v>
      </c>
      <c r="K64" s="1">
        <f>VLOOKUP($H64,output!$A$9:$N$2199,K$1-$J$1+2)</f>
        <v>50.335000000000001</v>
      </c>
      <c r="L64" s="1">
        <f>VLOOKUP($H64,output!$A$9:$N$2199,L$1-$J$1+2)</f>
        <v>49.401000000000003</v>
      </c>
      <c r="M64" s="1">
        <f>VLOOKUP($H64,output!$A$9:$N$2199,M$1-$J$1+2)</f>
        <v>52.825000000000003</v>
      </c>
      <c r="N64" s="1">
        <f>VLOOKUP($H64,output!$A$9:$N$2199,N$1-$J$1+2)</f>
        <v>66.236000000000004</v>
      </c>
      <c r="O64" s="1">
        <f>VLOOKUP($H64,output!$A$9:$N$2199,O$1-$J$1+2)</f>
        <v>66.561999999999998</v>
      </c>
      <c r="P64" s="1">
        <f>VLOOKUP($H64,output!$A$9:$N$2199,P$1-$J$1+2)</f>
        <v>65.846999999999994</v>
      </c>
      <c r="Q64" s="1">
        <f>VLOOKUP($H64,output!$A$9:$N$2199,Q$1-$J$1+2)</f>
        <v>82.926000000000002</v>
      </c>
      <c r="R64" s="1">
        <f>VLOOKUP($H64,output!$A$9:$N$2199,R$1-$J$1+2)</f>
        <v>74.412999999999997</v>
      </c>
      <c r="S64" s="1">
        <f>VLOOKUP($H64,output!$A$9:$N$2199,S$1-$J$1+2)</f>
        <v>67.337000000000003</v>
      </c>
      <c r="T64" s="1">
        <f>VLOOKUP($H64,output!$A$9:$N$2199,T$1-$J$1+2)</f>
        <v>61.375999999999998</v>
      </c>
      <c r="U64" s="1">
        <f>VLOOKUP($H64,output!$A$9:$N$2199,U$1-$J$1+2)</f>
        <v>55.64</v>
      </c>
      <c r="V64" s="1">
        <f>VLOOKUP($H64,output!$A$9:$N$2199,V$1-$J$1+2)</f>
        <v>53.62</v>
      </c>
    </row>
    <row r="65" spans="8:22" x14ac:dyDescent="0.35">
      <c r="H65" t="s">
        <v>136</v>
      </c>
      <c r="I65" t="s">
        <v>348</v>
      </c>
      <c r="J65" s="1">
        <f>VLOOKUP($H65,output!$A$9:$N$2199,J$1-$J$1+2)</f>
        <v>0</v>
      </c>
      <c r="K65" s="1">
        <f>VLOOKUP($H65,output!$A$9:$N$2199,K$1-$J$1+2)</f>
        <v>0</v>
      </c>
      <c r="L65" s="1">
        <f>VLOOKUP($H65,output!$A$9:$N$2199,L$1-$J$1+2)</f>
        <v>0</v>
      </c>
      <c r="M65" s="1">
        <f>VLOOKUP($H65,output!$A$9:$N$2199,M$1-$J$1+2)</f>
        <v>0</v>
      </c>
      <c r="N65" s="1">
        <f>VLOOKUP($H65,output!$A$9:$N$2199,N$1-$J$1+2)</f>
        <v>0</v>
      </c>
      <c r="O65" s="1">
        <f>VLOOKUP($H65,output!$A$9:$N$2199,O$1-$J$1+2)</f>
        <v>0</v>
      </c>
      <c r="P65" s="1">
        <f>VLOOKUP($H65,output!$A$9:$N$2199,P$1-$J$1+2)</f>
        <v>18.187999999999999</v>
      </c>
      <c r="Q65" s="1">
        <f>VLOOKUP($H65,output!$A$9:$N$2199,Q$1-$J$1+2)</f>
        <v>40.798000000000002</v>
      </c>
      <c r="R65" s="1">
        <f>VLOOKUP($H65,output!$A$9:$N$2199,R$1-$J$1+2)</f>
        <v>52.831000000000003</v>
      </c>
      <c r="S65" s="1">
        <f>VLOOKUP($H65,output!$A$9:$N$2199,S$1-$J$1+2)</f>
        <v>60.936999999999998</v>
      </c>
      <c r="T65" s="1">
        <f>VLOOKUP($H65,output!$A$9:$N$2199,T$1-$J$1+2)</f>
        <v>58.469000000000001</v>
      </c>
      <c r="U65" s="1">
        <f>VLOOKUP($H65,output!$A$9:$N$2199,U$1-$J$1+2)</f>
        <v>52.542999999999999</v>
      </c>
      <c r="V65" s="1">
        <f>VLOOKUP($H65,output!$A$9:$N$2199,V$1-$J$1+2)</f>
        <v>55.877000000000002</v>
      </c>
    </row>
    <row r="72" spans="8:22" x14ac:dyDescent="0.35">
      <c r="H72" t="s">
        <v>155</v>
      </c>
      <c r="J72" s="1">
        <f>VLOOKUP($H72,output!$A$9:$N$2199,J$1-$J$1+2)</f>
        <v>0</v>
      </c>
      <c r="K72" s="1">
        <f>VLOOKUP($H72,output!$A$9:$N$2199,K$1-$J$1+2)</f>
        <v>9.5939999999999994</v>
      </c>
      <c r="L72" s="1">
        <f>VLOOKUP($H72,output!$A$9:$N$2199,L$1-$J$1+2)</f>
        <v>9.5350000000000001</v>
      </c>
      <c r="M72" s="1">
        <f>VLOOKUP($H72,output!$A$9:$N$2199,M$1-$J$1+2)</f>
        <v>9.3580000000000005</v>
      </c>
      <c r="N72" s="1">
        <f>VLOOKUP($H72,output!$A$9:$N$2199,N$1-$J$1+2)</f>
        <v>9.4920000000000009</v>
      </c>
      <c r="O72" s="1">
        <f>VLOOKUP($H72,output!$A$9:$N$2199,O$1-$J$1+2)</f>
        <v>12.656000000000001</v>
      </c>
      <c r="P72" s="1">
        <f>VLOOKUP($H72,output!$A$9:$N$2199,P$1-$J$1+2)</f>
        <v>11.983000000000001</v>
      </c>
      <c r="Q72" s="1">
        <f>VLOOKUP($H72,output!$A$9:$N$2199,Q$1-$J$1+2)</f>
        <v>13.617000000000001</v>
      </c>
      <c r="R72" s="1">
        <f>VLOOKUP($H72,output!$A$9:$N$2199,R$1-$J$1+2)</f>
        <v>12.914</v>
      </c>
      <c r="S72" s="1">
        <f>VLOOKUP($H72,output!$A$9:$N$2199,S$1-$J$1+2)</f>
        <v>12.387</v>
      </c>
      <c r="T72" s="1">
        <f>VLOOKUP($H72,output!$A$9:$N$2199,T$1-$J$1+2)</f>
        <v>11.878</v>
      </c>
      <c r="U72" s="1">
        <f>VLOOKUP($H72,output!$A$9:$N$2199,U$1-$J$1+2)</f>
        <v>10.432</v>
      </c>
      <c r="V72" s="1">
        <f>VLOOKUP($H72,output!$A$9:$N$2199,V$1-$J$1+2)</f>
        <v>10.26</v>
      </c>
    </row>
    <row r="73" spans="8:22" x14ac:dyDescent="0.35">
      <c r="H73" t="s">
        <v>166</v>
      </c>
      <c r="J73" s="1">
        <f>VLOOKUP($H73,output!$A$9:$N$2199,J$1-$J$1+2)</f>
        <v>0</v>
      </c>
      <c r="K73" s="1">
        <f>VLOOKUP($H73,output!$A$9:$N$2199,K$1-$J$1+2)</f>
        <v>9.0359999999999996</v>
      </c>
      <c r="L73" s="1">
        <f>VLOOKUP($H73,output!$A$9:$N$2199,L$1-$J$1+2)</f>
        <v>8.8800000000000008</v>
      </c>
      <c r="M73" s="1">
        <f>VLOOKUP($H73,output!$A$9:$N$2199,M$1-$J$1+2)</f>
        <v>11.706</v>
      </c>
      <c r="N73" s="1">
        <f>VLOOKUP($H73,output!$A$9:$N$2199,N$1-$J$1+2)</f>
        <v>13.106999999999999</v>
      </c>
      <c r="O73" s="1">
        <f>VLOOKUP($H73,output!$A$9:$N$2199,O$1-$J$1+2)</f>
        <v>13.382999999999999</v>
      </c>
      <c r="P73" s="1">
        <f>VLOOKUP($H73,output!$A$9:$N$2199,P$1-$J$1+2)</f>
        <v>15.036</v>
      </c>
      <c r="Q73" s="1">
        <f>VLOOKUP($H73,output!$A$9:$N$2199,Q$1-$J$1+2)</f>
        <v>16.091999999999999</v>
      </c>
      <c r="R73" s="1">
        <f>VLOOKUP($H73,output!$A$9:$N$2199,R$1-$J$1+2)</f>
        <v>14.837</v>
      </c>
      <c r="S73" s="1">
        <f>VLOOKUP($H73,output!$A$9:$N$2199,S$1-$J$1+2)</f>
        <v>13.95</v>
      </c>
      <c r="T73" s="1">
        <f>VLOOKUP($H73,output!$A$9:$N$2199,T$1-$J$1+2)</f>
        <v>14.163</v>
      </c>
      <c r="U73" s="1">
        <f>VLOOKUP($H73,output!$A$9:$N$2199,U$1-$J$1+2)</f>
        <v>12.771000000000001</v>
      </c>
      <c r="V73" s="1">
        <f>VLOOKUP($H73,output!$A$9:$N$2199,V$1-$J$1+2)</f>
        <v>13.234999999999999</v>
      </c>
    </row>
    <row r="74" spans="8:22" x14ac:dyDescent="0.35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8:22" x14ac:dyDescent="0.35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8:22" x14ac:dyDescent="0.35"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8:22" x14ac:dyDescent="0.35"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9" spans="8:22" x14ac:dyDescent="0.35">
      <c r="H79" t="s">
        <v>172</v>
      </c>
      <c r="I79" t="s">
        <v>353</v>
      </c>
      <c r="J79" s="1">
        <f>VLOOKUP($H79,output!$A$9:$N$2199,J$1-$J$1+2)</f>
        <v>0</v>
      </c>
      <c r="K79" s="1">
        <f>VLOOKUP($H79,output!$A$9:$N$2199,K$1-$J$1+2)</f>
        <v>18.63</v>
      </c>
      <c r="L79" s="1">
        <f>VLOOKUP($H79,output!$A$9:$N$2199,L$1-$J$1+2)</f>
        <v>18.414999999999999</v>
      </c>
      <c r="M79" s="1">
        <f>VLOOKUP($H79,output!$A$9:$N$2199,M$1-$J$1+2)</f>
        <v>21.064</v>
      </c>
      <c r="N79" s="1">
        <f>VLOOKUP($H79,output!$A$9:$N$2199,N$1-$J$1+2)</f>
        <v>22.597999999999999</v>
      </c>
      <c r="O79" s="1">
        <f>VLOOKUP($H79,output!$A$9:$N$2199,O$1-$J$1+2)</f>
        <v>26.039000000000001</v>
      </c>
      <c r="P79" s="1">
        <f>VLOOKUP($H79,output!$A$9:$N$2199,P$1-$J$1+2)</f>
        <v>27.018999999999998</v>
      </c>
      <c r="Q79" s="1">
        <f>VLOOKUP($H79,output!$A$9:$N$2199,Q$1-$J$1+2)</f>
        <v>29.709</v>
      </c>
      <c r="R79" s="1">
        <f>VLOOKUP($H79,output!$A$9:$N$2199,R$1-$J$1+2)</f>
        <v>27.751999999999999</v>
      </c>
      <c r="S79" s="1">
        <f>VLOOKUP($H79,output!$A$9:$N$2199,S$1-$J$1+2)</f>
        <v>26.338000000000001</v>
      </c>
      <c r="T79" s="1">
        <f>VLOOKUP($H79,output!$A$9:$N$2199,T$1-$J$1+2)</f>
        <v>26.041</v>
      </c>
      <c r="U79" s="1">
        <f>VLOOKUP($H79,output!$A$9:$N$2199,U$1-$J$1+2)</f>
        <v>23.202000000000002</v>
      </c>
      <c r="V79" s="1">
        <f>VLOOKUP($H79,output!$A$9:$N$2199,V$1-$J$1+2)</f>
        <v>23.495000000000001</v>
      </c>
    </row>
    <row r="80" spans="8:22" x14ac:dyDescent="0.35">
      <c r="H80" t="s">
        <v>173</v>
      </c>
      <c r="J80" s="1">
        <f>VLOOKUP($H80,output!$A$9:$N$2199,J$1-$J$1+2)</f>
        <v>0</v>
      </c>
      <c r="K80" s="1">
        <f>VLOOKUP($H80,output!$A$9:$N$2199,K$1-$J$1+2)</f>
        <v>4.6360000000000001</v>
      </c>
      <c r="L80" s="1">
        <f>VLOOKUP($H80,output!$A$9:$N$2199,L$1-$J$1+2)</f>
        <v>4.5789999999999997</v>
      </c>
      <c r="M80" s="1">
        <f>VLOOKUP($H80,output!$A$9:$N$2199,M$1-$J$1+2)</f>
        <v>5.0439999999999996</v>
      </c>
      <c r="N80" s="1">
        <f>VLOOKUP($H80,output!$A$9:$N$2199,N$1-$J$1+2)</f>
        <v>5.2350000000000003</v>
      </c>
      <c r="O80" s="1">
        <f>VLOOKUP($H80,output!$A$9:$N$2199,O$1-$J$1+2)</f>
        <v>6.0679999999999996</v>
      </c>
      <c r="P80" s="1">
        <f>VLOOKUP($H80,output!$A$9:$N$2199,P$1-$J$1+2)</f>
        <v>5.9539999999999997</v>
      </c>
      <c r="Q80" s="1">
        <f>VLOOKUP($H80,output!$A$9:$N$2199,Q$1-$J$1+2)</f>
        <v>6.4189999999999996</v>
      </c>
      <c r="R80" s="1">
        <f>VLOOKUP($H80,output!$A$9:$N$2199,R$1-$J$1+2)</f>
        <v>6.0190000000000001</v>
      </c>
      <c r="S80" s="1">
        <f>VLOOKUP($H80,output!$A$9:$N$2199,S$1-$J$1+2)</f>
        <v>5.7270000000000003</v>
      </c>
      <c r="T80" s="1">
        <f>VLOOKUP($H80,output!$A$9:$N$2199,T$1-$J$1+2)</f>
        <v>5.673</v>
      </c>
      <c r="U80" s="1">
        <f>VLOOKUP($H80,output!$A$9:$N$2199,U$1-$J$1+2)</f>
        <v>5.07</v>
      </c>
      <c r="V80" s="1">
        <f>VLOOKUP($H80,output!$A$9:$N$2199,V$1-$J$1+2)</f>
        <v>5.0339999999999998</v>
      </c>
    </row>
    <row r="81" spans="8:22" x14ac:dyDescent="0.35">
      <c r="H81" t="s">
        <v>183</v>
      </c>
      <c r="J81" s="1">
        <f>VLOOKUP($H81,output!$A$9:$N$2199,J$1-$J$1+2)</f>
        <v>0</v>
      </c>
      <c r="K81" s="1">
        <f>VLOOKUP($H81,output!$A$9:$N$2199,K$1-$J$1+2)</f>
        <v>3.11</v>
      </c>
      <c r="L81" s="1">
        <f>VLOOKUP($H81,output!$A$9:$N$2199,L$1-$J$1+2)</f>
        <v>3.0670000000000002</v>
      </c>
      <c r="M81" s="1">
        <f>VLOOKUP($H81,output!$A$9:$N$2199,M$1-$J$1+2)</f>
        <v>3.4289999999999998</v>
      </c>
      <c r="N81" s="1">
        <f>VLOOKUP($H81,output!$A$9:$N$2199,N$1-$J$1+2)</f>
        <v>3.6389999999999998</v>
      </c>
      <c r="O81" s="1">
        <f>VLOOKUP($H81,output!$A$9:$N$2199,O$1-$J$1+2)</f>
        <v>4.1959999999999997</v>
      </c>
      <c r="P81" s="1">
        <f>VLOOKUP($H81,output!$A$9:$N$2199,P$1-$J$1+2)</f>
        <v>4.1589999999999998</v>
      </c>
      <c r="Q81" s="1">
        <f>VLOOKUP($H81,output!$A$9:$N$2199,Q$1-$J$1+2)</f>
        <v>4.7130000000000001</v>
      </c>
      <c r="R81" s="1">
        <f>VLOOKUP($H81,output!$A$9:$N$2199,R$1-$J$1+2)</f>
        <v>4.3979999999999997</v>
      </c>
      <c r="S81" s="1">
        <f>VLOOKUP($H81,output!$A$9:$N$2199,S$1-$J$1+2)</f>
        <v>4.181</v>
      </c>
      <c r="T81" s="1">
        <f>VLOOKUP($H81,output!$A$9:$N$2199,T$1-$J$1+2)</f>
        <v>4.2649999999999997</v>
      </c>
      <c r="U81" s="1">
        <f>VLOOKUP($H81,output!$A$9:$N$2199,U$1-$J$1+2)</f>
        <v>3.7959999999999998</v>
      </c>
      <c r="V81" s="1">
        <f>VLOOKUP($H81,output!$A$9:$N$2199,V$1-$J$1+2)</f>
        <v>3.7519999999999998</v>
      </c>
    </row>
    <row r="82" spans="8:22" x14ac:dyDescent="0.35">
      <c r="H82" t="s">
        <v>349</v>
      </c>
      <c r="I82" t="s">
        <v>349</v>
      </c>
      <c r="J82" s="1">
        <f t="shared" ref="J82:V82" si="7">SUM(J106:J109)</f>
        <v>0</v>
      </c>
      <c r="K82" s="1">
        <f t="shared" si="7"/>
        <v>0</v>
      </c>
      <c r="L82" s="1">
        <f t="shared" si="7"/>
        <v>0</v>
      </c>
      <c r="M82" s="1">
        <f t="shared" si="7"/>
        <v>4.5500000000000007</v>
      </c>
      <c r="N82" s="1">
        <f t="shared" si="7"/>
        <v>4.9000000000000004</v>
      </c>
      <c r="O82" s="1">
        <f t="shared" si="7"/>
        <v>5.6999999999999993</v>
      </c>
      <c r="P82" s="1">
        <f t="shared" si="7"/>
        <v>9.5689999999999991</v>
      </c>
      <c r="Q82" s="1">
        <f t="shared" si="7"/>
        <v>10.724</v>
      </c>
      <c r="R82" s="1">
        <f t="shared" si="7"/>
        <v>9.863999999999999</v>
      </c>
      <c r="S82" s="1">
        <f t="shared" si="7"/>
        <v>9.2340000000000018</v>
      </c>
      <c r="T82" s="1">
        <f t="shared" si="7"/>
        <v>9.0960000000000001</v>
      </c>
      <c r="U82" s="1">
        <f t="shared" si="7"/>
        <v>8.0280000000000005</v>
      </c>
      <c r="V82" s="1">
        <f t="shared" si="7"/>
        <v>8.4219999999999988</v>
      </c>
    </row>
    <row r="83" spans="8:22" x14ac:dyDescent="0.35">
      <c r="I83" t="s">
        <v>481</v>
      </c>
      <c r="K83" s="3"/>
      <c r="L83" s="3"/>
      <c r="M83" s="3">
        <f t="shared" ref="M83:V83" si="8">M82/M79</f>
        <v>0.21600835548803649</v>
      </c>
      <c r="N83" s="3">
        <f t="shared" si="8"/>
        <v>0.21683334808390126</v>
      </c>
      <c r="O83" s="3">
        <f t="shared" si="8"/>
        <v>0.21890241560735815</v>
      </c>
      <c r="P83" s="3">
        <f t="shared" si="8"/>
        <v>0.35415818498093932</v>
      </c>
      <c r="Q83" s="3">
        <f t="shared" si="8"/>
        <v>0.36096805681779931</v>
      </c>
      <c r="R83" s="3">
        <f t="shared" si="8"/>
        <v>0.3554338426059383</v>
      </c>
      <c r="S83" s="3">
        <f t="shared" si="8"/>
        <v>0.35059609689422133</v>
      </c>
      <c r="T83" s="3">
        <f t="shared" si="8"/>
        <v>0.34929534196075418</v>
      </c>
      <c r="U83" s="3">
        <f t="shared" si="8"/>
        <v>0.3460046547711404</v>
      </c>
      <c r="V83" s="3">
        <f t="shared" si="8"/>
        <v>0.35845924664822298</v>
      </c>
    </row>
    <row r="84" spans="8:22" x14ac:dyDescent="0.35">
      <c r="I84" t="s">
        <v>482</v>
      </c>
      <c r="K84" s="7"/>
      <c r="L84" s="7"/>
      <c r="M84" s="7">
        <f t="shared" ref="M84:V84" si="9">1-M83</f>
        <v>0.78399164451196346</v>
      </c>
      <c r="N84" s="7">
        <f t="shared" si="9"/>
        <v>0.78316665191609869</v>
      </c>
      <c r="O84" s="7">
        <f t="shared" si="9"/>
        <v>0.78109758439264187</v>
      </c>
      <c r="P84" s="7">
        <f t="shared" si="9"/>
        <v>0.64584181501906068</v>
      </c>
      <c r="Q84" s="7">
        <f t="shared" si="9"/>
        <v>0.63903194318220069</v>
      </c>
      <c r="R84" s="7">
        <f t="shared" si="9"/>
        <v>0.64456615739406176</v>
      </c>
      <c r="S84" s="7">
        <f t="shared" si="9"/>
        <v>0.64940390310577867</v>
      </c>
      <c r="T84" s="7">
        <f t="shared" si="9"/>
        <v>0.65070465803924582</v>
      </c>
      <c r="U84" s="7">
        <f t="shared" si="9"/>
        <v>0.6539953452288596</v>
      </c>
      <c r="V84" s="7">
        <f t="shared" si="9"/>
        <v>0.64154075335177696</v>
      </c>
    </row>
    <row r="85" spans="8:22" x14ac:dyDescent="0.35">
      <c r="O85" s="1"/>
      <c r="P85" s="1"/>
      <c r="Q85" s="1"/>
      <c r="R85" s="1"/>
      <c r="S85" s="1"/>
      <c r="T85" s="1"/>
      <c r="U85" s="1"/>
      <c r="V85" s="1"/>
    </row>
    <row r="86" spans="8:22" x14ac:dyDescent="0.35">
      <c r="H86" t="s">
        <v>483</v>
      </c>
      <c r="I86" t="s">
        <v>353</v>
      </c>
      <c r="M86">
        <v>15</v>
      </c>
      <c r="N86">
        <v>17</v>
      </c>
      <c r="O86" s="1">
        <v>19</v>
      </c>
      <c r="P86" s="1">
        <f t="shared" ref="P86:V86" si="10">P79</f>
        <v>27.018999999999998</v>
      </c>
      <c r="Q86" s="1">
        <f t="shared" si="10"/>
        <v>29.709</v>
      </c>
      <c r="R86" s="1">
        <f t="shared" si="10"/>
        <v>27.751999999999999</v>
      </c>
      <c r="S86" s="1">
        <f t="shared" si="10"/>
        <v>26.338000000000001</v>
      </c>
      <c r="T86" s="1">
        <f t="shared" si="10"/>
        <v>26.041</v>
      </c>
      <c r="U86" s="1">
        <f t="shared" si="10"/>
        <v>23.202000000000002</v>
      </c>
      <c r="V86" s="1">
        <f t="shared" si="10"/>
        <v>23.495000000000001</v>
      </c>
    </row>
    <row r="87" spans="8:22" x14ac:dyDescent="0.35">
      <c r="I87" t="s">
        <v>349</v>
      </c>
      <c r="M87">
        <v>4.8</v>
      </c>
      <c r="N87">
        <v>5.5</v>
      </c>
      <c r="O87" s="1">
        <v>6</v>
      </c>
      <c r="P87" s="1">
        <f t="shared" ref="P87:V87" si="11">P82</f>
        <v>9.5689999999999991</v>
      </c>
      <c r="Q87" s="1">
        <f t="shared" si="11"/>
        <v>10.724</v>
      </c>
      <c r="R87" s="1">
        <f t="shared" si="11"/>
        <v>9.863999999999999</v>
      </c>
      <c r="S87" s="1">
        <f t="shared" si="11"/>
        <v>9.2340000000000018</v>
      </c>
      <c r="T87" s="1">
        <f t="shared" si="11"/>
        <v>9.0960000000000001</v>
      </c>
      <c r="U87" s="1">
        <f t="shared" si="11"/>
        <v>8.0280000000000005</v>
      </c>
      <c r="V87" s="1">
        <f t="shared" si="11"/>
        <v>8.4219999999999988</v>
      </c>
    </row>
    <row r="90" spans="8:22" x14ac:dyDescent="0.35">
      <c r="H90" t="s">
        <v>207</v>
      </c>
      <c r="J90" s="1">
        <f>VLOOKUP($H90,output!$A$9:$N$2199,J$1-$J$1+2)</f>
        <v>0</v>
      </c>
      <c r="K90" s="1">
        <f>VLOOKUP($H90,output!$A$9:$N$2199,K$1-$J$1+2)</f>
        <v>3.59</v>
      </c>
      <c r="L90" s="1">
        <f>VLOOKUP($H90,output!$A$9:$N$2199,L$1-$J$1+2)</f>
        <v>3.4820000000000002</v>
      </c>
      <c r="M90" s="1">
        <f>VLOOKUP($H90,output!$A$9:$N$2199,M$1-$J$1+2)</f>
        <v>4.1420000000000003</v>
      </c>
      <c r="N90" s="1">
        <f>VLOOKUP($H90,output!$A$9:$N$2199,N$1-$J$1+2)</f>
        <v>4.5490000000000004</v>
      </c>
      <c r="O90" s="1">
        <f>VLOOKUP($H90,output!$A$9:$N$2199,O$1-$J$1+2)</f>
        <v>4.593</v>
      </c>
      <c r="P90" s="1">
        <f>VLOOKUP($H90,output!$A$9:$N$2199,P$1-$J$1+2)</f>
        <v>5.0860000000000003</v>
      </c>
      <c r="Q90" s="1">
        <f>VLOOKUP($H90,output!$A$9:$N$2199,Q$1-$J$1+2)</f>
        <v>5.5019999999999998</v>
      </c>
      <c r="R90" s="1">
        <f>VLOOKUP($H90,output!$A$9:$N$2199,R$1-$J$1+2)</f>
        <v>5.2140000000000004</v>
      </c>
      <c r="S90" s="1">
        <f>VLOOKUP($H90,output!$A$9:$N$2199,S$1-$J$1+2)</f>
        <v>4.9960000000000004</v>
      </c>
      <c r="T90" s="1">
        <f>VLOOKUP($H90,output!$A$9:$N$2199,T$1-$J$1+2)</f>
        <v>5.0389999999999997</v>
      </c>
      <c r="U90" s="1">
        <f>VLOOKUP($H90,output!$A$9:$N$2199,U$1-$J$1+2)</f>
        <v>4.5890000000000004</v>
      </c>
      <c r="V90" s="1">
        <f>VLOOKUP($H90,output!$A$9:$N$2199,V$1-$J$1+2)</f>
        <v>4.7149999999999999</v>
      </c>
    </row>
    <row r="91" spans="8:22" x14ac:dyDescent="0.35">
      <c r="H91" t="s">
        <v>208</v>
      </c>
      <c r="J91" s="1">
        <f>VLOOKUP($H91,output!$A$9:$N$2199,J$1-$J$1+2)</f>
        <v>0</v>
      </c>
      <c r="K91" s="1">
        <f>VLOOKUP($H91,output!$A$9:$N$2199,K$1-$J$1+2)</f>
        <v>18.364999999999998</v>
      </c>
      <c r="L91" s="1">
        <f>VLOOKUP($H91,output!$A$9:$N$2199,L$1-$J$1+2)</f>
        <v>18.364999999999998</v>
      </c>
      <c r="M91" s="1">
        <f>VLOOKUP($H91,output!$A$9:$N$2199,M$1-$J$1+2)</f>
        <v>17.332999999999998</v>
      </c>
      <c r="N91" s="1">
        <f>VLOOKUP($H91,output!$A$9:$N$2199,N$1-$J$1+2)</f>
        <v>16.306000000000001</v>
      </c>
      <c r="O91" s="1">
        <f>VLOOKUP($H91,output!$A$9:$N$2199,O$1-$J$1+2)</f>
        <v>15.285</v>
      </c>
      <c r="P91" s="1">
        <f>VLOOKUP($H91,output!$A$9:$N$2199,P$1-$J$1+2)</f>
        <v>14.27</v>
      </c>
      <c r="Q91" s="1">
        <f>VLOOKUP($H91,output!$A$9:$N$2199,Q$1-$J$1+2)</f>
        <v>13.26</v>
      </c>
      <c r="R91" s="1">
        <f>VLOOKUP($H91,output!$A$9:$N$2199,R$1-$J$1+2)</f>
        <v>12.256</v>
      </c>
      <c r="S91" s="1">
        <f>VLOOKUP($H91,output!$A$9:$N$2199,S$1-$J$1+2)</f>
        <v>11.257999999999999</v>
      </c>
      <c r="T91" s="1">
        <f>VLOOKUP($H91,output!$A$9:$N$2199,T$1-$J$1+2)</f>
        <v>10.265000000000001</v>
      </c>
      <c r="U91" s="1">
        <f>VLOOKUP($H91,output!$A$9:$N$2199,U$1-$J$1+2)</f>
        <v>9.2780000000000005</v>
      </c>
      <c r="V91" s="1">
        <f>VLOOKUP($H91,output!$A$9:$N$2199,V$1-$J$1+2)</f>
        <v>8.2970000000000006</v>
      </c>
    </row>
    <row r="92" spans="8:22" x14ac:dyDescent="0.35">
      <c r="H92" t="s">
        <v>27</v>
      </c>
      <c r="J92" s="1">
        <f>VLOOKUP($H92,output!$A$9:$N$2199,J$1-$J$1+2)</f>
        <v>29.283000000000001</v>
      </c>
      <c r="K92" s="1">
        <f>VLOOKUP($H92,output!$A$9:$N$2199,K$1-$J$1+2)</f>
        <v>28.367000000000001</v>
      </c>
      <c r="L92" s="1">
        <f>VLOOKUP($H92,output!$A$9:$N$2199,L$1-$J$1+2)</f>
        <v>27.562000000000001</v>
      </c>
      <c r="M92" s="1">
        <f>VLOOKUP($H92,output!$A$9:$N$2199,M$1-$J$1+2)</f>
        <v>26.173999999999999</v>
      </c>
      <c r="N92" s="1">
        <f>VLOOKUP($H92,output!$A$9:$N$2199,N$1-$J$1+2)</f>
        <v>25.097999999999999</v>
      </c>
      <c r="O92" s="1">
        <f>VLOOKUP($H92,output!$A$9:$N$2199,O$1-$J$1+2)</f>
        <v>24.266999999999999</v>
      </c>
      <c r="P92" s="1">
        <f>VLOOKUP($H92,output!$A$9:$N$2199,P$1-$J$1+2)</f>
        <v>23.228000000000002</v>
      </c>
      <c r="Q92" s="1">
        <f>VLOOKUP($H92,output!$A$9:$N$2199,Q$1-$J$1+2)</f>
        <v>21.31</v>
      </c>
      <c r="R92" s="1">
        <f>VLOOKUP($H92,output!$A$9:$N$2199,R$1-$J$1+2)</f>
        <v>19.366</v>
      </c>
      <c r="S92" s="1">
        <f>VLOOKUP($H92,output!$A$9:$N$2199,S$1-$J$1+2)</f>
        <v>17.498999999999999</v>
      </c>
      <c r="T92" s="1">
        <f>VLOOKUP($H92,output!$A$9:$N$2199,T$1-$J$1+2)</f>
        <v>15.872</v>
      </c>
      <c r="U92" s="1">
        <f>VLOOKUP($H92,output!$A$9:$N$2199,U$1-$J$1+2)</f>
        <v>14.333</v>
      </c>
      <c r="V92" s="1">
        <f>VLOOKUP($H92,output!$A$9:$N$2199,V$1-$J$1+2)</f>
        <v>12.897</v>
      </c>
    </row>
    <row r="93" spans="8:22" x14ac:dyDescent="0.35">
      <c r="H93" t="s">
        <v>28</v>
      </c>
      <c r="J93" s="1">
        <f>VLOOKUP($H93,output!$A$9:$N$2199,J$1-$J$1+2)</f>
        <v>12.96</v>
      </c>
      <c r="K93" s="1">
        <f>VLOOKUP($H93,output!$A$9:$N$2199,K$1-$J$1+2)</f>
        <v>12.292999999999999</v>
      </c>
      <c r="L93" s="1">
        <f>VLOOKUP($H93,output!$A$9:$N$2199,L$1-$J$1+2)</f>
        <v>11.696999999999999</v>
      </c>
      <c r="M93" s="1">
        <f>VLOOKUP($H93,output!$A$9:$N$2199,M$1-$J$1+2)</f>
        <v>10.85</v>
      </c>
      <c r="N93" s="1">
        <f>VLOOKUP($H93,output!$A$9:$N$2199,N$1-$J$1+2)</f>
        <v>9.6950000000000003</v>
      </c>
      <c r="O93" s="1">
        <f>VLOOKUP($H93,output!$A$9:$N$2199,O$1-$J$1+2)</f>
        <v>7.6849999999999996</v>
      </c>
      <c r="P93" s="1">
        <f>VLOOKUP($H93,output!$A$9:$N$2199,P$1-$J$1+2)</f>
        <v>6.0910000000000002</v>
      </c>
      <c r="Q93" s="1">
        <f>VLOOKUP($H93,output!$A$9:$N$2199,Q$1-$J$1+2)</f>
        <v>4.8460000000000001</v>
      </c>
      <c r="R93" s="1">
        <f>VLOOKUP($H93,output!$A$9:$N$2199,R$1-$J$1+2)</f>
        <v>3.9540000000000002</v>
      </c>
      <c r="S93" s="1">
        <f>VLOOKUP($H93,output!$A$9:$N$2199,S$1-$J$1+2)</f>
        <v>3.2589999999999999</v>
      </c>
      <c r="T93" s="1">
        <f>VLOOKUP($H93,output!$A$9:$N$2199,T$1-$J$1+2)</f>
        <v>2.7109999999999999</v>
      </c>
      <c r="U93" s="1">
        <f>VLOOKUP($H93,output!$A$9:$N$2199,U$1-$J$1+2)</f>
        <v>2.5139999999999998</v>
      </c>
      <c r="V93" s="1">
        <f>VLOOKUP($H93,output!$A$9:$N$2199,V$1-$J$1+2)</f>
        <v>2.3260000000000001</v>
      </c>
    </row>
    <row r="94" spans="8:22" x14ac:dyDescent="0.35">
      <c r="H94" t="s">
        <v>25</v>
      </c>
      <c r="J94" s="1">
        <f>VLOOKUP($H94,output!$A$9:$N$2199,J$1-$J$1+2)</f>
        <v>3.24</v>
      </c>
      <c r="K94" s="1">
        <f>VLOOKUP($H94,output!$A$9:$N$2199,K$1-$J$1+2)</f>
        <v>3.2250000000000001</v>
      </c>
      <c r="L94" s="1">
        <f>VLOOKUP($H94,output!$A$9:$N$2199,L$1-$J$1+2)</f>
        <v>3.2170000000000001</v>
      </c>
      <c r="M94" s="1">
        <f>VLOOKUP($H94,output!$A$9:$N$2199,M$1-$J$1+2)</f>
        <v>3.2</v>
      </c>
      <c r="N94" s="1">
        <f>VLOOKUP($H94,output!$A$9:$N$2199,N$1-$J$1+2)</f>
        <v>3.2050000000000001</v>
      </c>
      <c r="O94" s="1">
        <f>VLOOKUP($H94,output!$A$9:$N$2199,O$1-$J$1+2)</f>
        <v>3.2850000000000001</v>
      </c>
      <c r="P94" s="1">
        <f>VLOOKUP($H94,output!$A$9:$N$2199,P$1-$J$1+2)</f>
        <v>3.3410000000000002</v>
      </c>
      <c r="Q94" s="1">
        <f>VLOOKUP($H94,output!$A$9:$N$2199,Q$1-$J$1+2)</f>
        <v>3.4630000000000001</v>
      </c>
      <c r="R94" s="1">
        <f>VLOOKUP($H94,output!$A$9:$N$2199,R$1-$J$1+2)</f>
        <v>3.5659999999999998</v>
      </c>
      <c r="S94" s="1">
        <f>VLOOKUP($H94,output!$A$9:$N$2199,S$1-$J$1+2)</f>
        <v>3.649</v>
      </c>
      <c r="T94" s="1">
        <f>VLOOKUP($H94,output!$A$9:$N$2199,T$1-$J$1+2)</f>
        <v>3.7109999999999999</v>
      </c>
      <c r="U94" s="1">
        <f>VLOOKUP($H94,output!$A$9:$N$2199,U$1-$J$1+2)</f>
        <v>3.74</v>
      </c>
      <c r="V94" s="1">
        <f>VLOOKUP($H94,output!$A$9:$N$2199,V$1-$J$1+2)</f>
        <v>3.7610000000000001</v>
      </c>
    </row>
    <row r="95" spans="8:22" x14ac:dyDescent="0.35"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8:22" x14ac:dyDescent="0.35"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8:24" x14ac:dyDescent="0.35"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8:24" x14ac:dyDescent="0.35"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8:24" x14ac:dyDescent="0.35">
      <c r="H99" t="s">
        <v>228</v>
      </c>
      <c r="J99" s="1">
        <f>VLOOKUP($H99,output!$A$9:$N$2199,J$1-$J$1+2)</f>
        <v>0</v>
      </c>
      <c r="K99" s="1">
        <f>VLOOKUP($H99,output!$A$9:$N$2199,K$1-$J$1+2)</f>
        <v>2.8069999999999999</v>
      </c>
      <c r="L99" s="1">
        <f>VLOOKUP($H99,output!$A$9:$N$2199,L$1-$J$1+2)</f>
        <v>2.7789999999999999</v>
      </c>
      <c r="M99" s="1">
        <f>VLOOKUP($H99,output!$A$9:$N$2199,M$1-$J$1+2)</f>
        <v>3.8079999999999998</v>
      </c>
      <c r="N99" s="1">
        <f>VLOOKUP($H99,output!$A$9:$N$2199,N$1-$J$1+2)</f>
        <v>4.3479999999999999</v>
      </c>
      <c r="O99" s="1">
        <f>VLOOKUP($H99,output!$A$9:$N$2199,O$1-$J$1+2)</f>
        <v>5.08</v>
      </c>
      <c r="P99" s="1">
        <f>VLOOKUP($H99,output!$A$9:$N$2199,P$1-$J$1+2)</f>
        <v>5.2919999999999998</v>
      </c>
      <c r="Q99" s="1">
        <f>VLOOKUP($H99,output!$A$9:$N$2199,Q$1-$J$1+2)</f>
        <v>5.7990000000000004</v>
      </c>
      <c r="R99" s="1">
        <f>VLOOKUP($H99,output!$A$9:$N$2199,R$1-$J$1+2)</f>
        <v>5.2839999999999998</v>
      </c>
      <c r="S99" s="1">
        <f>VLOOKUP($H99,output!$A$9:$N$2199,S$1-$J$1+2)</f>
        <v>4.9080000000000004</v>
      </c>
      <c r="T99" s="1">
        <f>VLOOKUP($H99,output!$A$9:$N$2199,T$1-$J$1+2)</f>
        <v>4.7709999999999999</v>
      </c>
      <c r="U99" s="1">
        <f>VLOOKUP($H99,output!$A$9:$N$2199,U$1-$J$1+2)</f>
        <v>4.1790000000000003</v>
      </c>
      <c r="V99" s="1">
        <f>VLOOKUP($H99,output!$A$9:$N$2199,V$1-$J$1+2)</f>
        <v>4.1449999999999996</v>
      </c>
      <c r="X99" s="1"/>
    </row>
    <row r="100" spans="8:24" x14ac:dyDescent="0.35">
      <c r="H100" t="s">
        <v>310</v>
      </c>
      <c r="J100" s="1">
        <f>VLOOKUP($H100,output!$A$9:$N$2199,J$1-$J$1+2)</f>
        <v>0</v>
      </c>
      <c r="K100" s="1">
        <f>VLOOKUP($H100,output!$A$9:$N$2199,K$1-$J$1+2)</f>
        <v>0</v>
      </c>
      <c r="L100" s="1">
        <f>VLOOKUP($H100,output!$A$9:$N$2199,L$1-$J$1+2)</f>
        <v>0</v>
      </c>
      <c r="M100" s="1">
        <f>VLOOKUP($H100,output!$A$9:$N$2199,M$1-$J$1+2)</f>
        <v>1.4570000000000001</v>
      </c>
      <c r="N100" s="1">
        <f>VLOOKUP($H100,output!$A$9:$N$2199,N$1-$J$1+2)</f>
        <v>1.6930000000000001</v>
      </c>
      <c r="O100" s="1">
        <f>VLOOKUP($H100,output!$A$9:$N$2199,O$1-$J$1+2)</f>
        <v>2.0920000000000001</v>
      </c>
      <c r="P100" s="1">
        <f>VLOOKUP($H100,output!$A$9:$N$2199,P$1-$J$1+2)</f>
        <v>2.0339999999999998</v>
      </c>
      <c r="Q100" s="1">
        <f>VLOOKUP($H100,output!$A$9:$N$2199,Q$1-$J$1+2)</f>
        <v>2.5750000000000002</v>
      </c>
      <c r="R100" s="1">
        <f>VLOOKUP($H100,output!$A$9:$N$2199,R$1-$J$1+2)</f>
        <v>2.42</v>
      </c>
      <c r="S100" s="1">
        <f>VLOOKUP($H100,output!$A$9:$N$2199,S$1-$J$1+2)</f>
        <v>2.3149999999999999</v>
      </c>
      <c r="T100" s="1">
        <f>VLOOKUP($H100,output!$A$9:$N$2199,T$1-$J$1+2)</f>
        <v>2.2530000000000001</v>
      </c>
      <c r="U100" s="1">
        <f>VLOOKUP($H100,output!$A$9:$N$2199,U$1-$J$1+2)</f>
        <v>1.9550000000000001</v>
      </c>
      <c r="V100" s="1">
        <f>VLOOKUP($H100,output!$A$9:$N$2199,V$1-$J$1+2)</f>
        <v>1.921</v>
      </c>
    </row>
    <row r="101" spans="8:24" x14ac:dyDescent="0.35">
      <c r="H101" t="s">
        <v>258</v>
      </c>
      <c r="J101" s="1">
        <f>VLOOKUP($H101,output!$A$9:$N$2199,J$1-$J$1+2)</f>
        <v>0</v>
      </c>
      <c r="K101" s="1">
        <f>VLOOKUP($H101,output!$A$9:$N$2199,K$1-$J$1+2)</f>
        <v>6.9000000000000006E-2</v>
      </c>
      <c r="L101" s="1">
        <f>VLOOKUP($H101,output!$A$9:$N$2199,L$1-$J$1+2)</f>
        <v>7.0999999999999994E-2</v>
      </c>
      <c r="M101" s="1">
        <f>VLOOKUP($H101,output!$A$9:$N$2199,M$1-$J$1+2)</f>
        <v>7.2999999999999995E-2</v>
      </c>
      <c r="N101" s="1">
        <f>VLOOKUP($H101,output!$A$9:$N$2199,N$1-$J$1+2)</f>
        <v>0.14000000000000001</v>
      </c>
      <c r="O101" s="1">
        <f>VLOOKUP($H101,output!$A$9:$N$2199,O$1-$J$1+2)</f>
        <v>0.13500000000000001</v>
      </c>
      <c r="P101" s="1">
        <f>VLOOKUP($H101,output!$A$9:$N$2199,P$1-$J$1+2)</f>
        <v>0.20300000000000001</v>
      </c>
      <c r="Q101" s="1">
        <f>VLOOKUP($H101,output!$A$9:$N$2199,Q$1-$J$1+2)</f>
        <v>0.28799999999999998</v>
      </c>
      <c r="R101" s="1">
        <f>VLOOKUP($H101,output!$A$9:$N$2199,R$1-$J$1+2)</f>
        <v>0.27100000000000002</v>
      </c>
      <c r="S101" s="1">
        <f>VLOOKUP($H101,output!$A$9:$N$2199,S$1-$J$1+2)</f>
        <v>0.25600000000000001</v>
      </c>
      <c r="T101" s="1">
        <f>VLOOKUP($H101,output!$A$9:$N$2199,T$1-$J$1+2)</f>
        <v>0.24199999999999999</v>
      </c>
      <c r="U101" s="1">
        <f>VLOOKUP($H101,output!$A$9:$N$2199,U$1-$J$1+2)</f>
        <v>0.22900000000000001</v>
      </c>
      <c r="V101" s="1">
        <f>VLOOKUP($H101,output!$A$9:$N$2199,V$1-$J$1+2)</f>
        <v>0.23300000000000001</v>
      </c>
    </row>
    <row r="102" spans="8:24" x14ac:dyDescent="0.35">
      <c r="H102" t="s">
        <v>262</v>
      </c>
      <c r="J102" s="1">
        <f>VLOOKUP($H102,output!$A$9:$N$2199,J$1-$J$1+2)</f>
        <v>0</v>
      </c>
      <c r="K102" s="1">
        <f>VLOOKUP($H102,output!$A$9:$N$2199,K$1-$J$1+2)</f>
        <v>0.79600000000000004</v>
      </c>
      <c r="L102" s="1">
        <f>VLOOKUP($H102,output!$A$9:$N$2199,L$1-$J$1+2)</f>
        <v>0.79200000000000004</v>
      </c>
      <c r="M102" s="1">
        <f>VLOOKUP($H102,output!$A$9:$N$2199,M$1-$J$1+2)</f>
        <v>0.80700000000000005</v>
      </c>
      <c r="N102" s="1">
        <f>VLOOKUP($H102,output!$A$9:$N$2199,N$1-$J$1+2)</f>
        <v>0.83399999999999996</v>
      </c>
      <c r="O102" s="1">
        <f>VLOOKUP($H102,output!$A$9:$N$2199,O$1-$J$1+2)</f>
        <v>0.873</v>
      </c>
      <c r="P102" s="1">
        <f>VLOOKUP($H102,output!$A$9:$N$2199,P$1-$J$1+2)</f>
        <v>1.6839999999999999</v>
      </c>
      <c r="Q102" s="1">
        <f>VLOOKUP($H102,output!$A$9:$N$2199,Q$1-$J$1+2)</f>
        <v>1.6619999999999999</v>
      </c>
      <c r="R102" s="1">
        <f>VLOOKUP($H102,output!$A$9:$N$2199,R$1-$J$1+2)</f>
        <v>1.5509999999999999</v>
      </c>
      <c r="S102" s="1">
        <f>VLOOKUP($H102,output!$A$9:$N$2199,S$1-$J$1+2)</f>
        <v>1.46</v>
      </c>
      <c r="T102" s="1">
        <f>VLOOKUP($H102,output!$A$9:$N$2199,T$1-$J$1+2)</f>
        <v>1.45</v>
      </c>
      <c r="U102" s="1">
        <f>VLOOKUP($H102,output!$A$9:$N$2199,U$1-$J$1+2)</f>
        <v>1.329</v>
      </c>
      <c r="V102" s="1">
        <f>VLOOKUP($H102,output!$A$9:$N$2199,V$1-$J$1+2)</f>
        <v>1.2549999999999999</v>
      </c>
    </row>
    <row r="103" spans="8:24" x14ac:dyDescent="0.35">
      <c r="H103" t="s">
        <v>303</v>
      </c>
      <c r="J103" s="1">
        <f>VLOOKUP($H103,output!$A$9:$N$2199,J$1-$J$1+2)</f>
        <v>0</v>
      </c>
      <c r="K103" s="1">
        <f>VLOOKUP($H103,output!$A$9:$N$2199,K$1-$J$1+2)</f>
        <v>0</v>
      </c>
      <c r="L103" s="1">
        <f>VLOOKUP($H103,output!$A$9:$N$2199,L$1-$J$1+2)</f>
        <v>0</v>
      </c>
      <c r="M103" s="1">
        <f>VLOOKUP($H103,output!$A$9:$N$2199,M$1-$J$1+2)</f>
        <v>0</v>
      </c>
      <c r="N103" s="1">
        <f>VLOOKUP($H103,output!$A$9:$N$2199,N$1-$J$1+2)</f>
        <v>0</v>
      </c>
      <c r="O103" s="1">
        <f>VLOOKUP($H103,output!$A$9:$N$2199,O$1-$J$1+2)</f>
        <v>0</v>
      </c>
      <c r="P103" s="1">
        <f>VLOOKUP($H103,output!$A$9:$N$2199,P$1-$J$1+2)</f>
        <v>0.35599999999999998</v>
      </c>
      <c r="Q103" s="1">
        <f>VLOOKUP($H103,output!$A$9:$N$2199,Q$1-$J$1+2)</f>
        <v>0.4</v>
      </c>
      <c r="R103" s="1">
        <f>VLOOKUP($H103,output!$A$9:$N$2199,R$1-$J$1+2)</f>
        <v>0.33800000000000002</v>
      </c>
      <c r="S103" s="1">
        <f>VLOOKUP($H103,output!$A$9:$N$2199,S$1-$J$1+2)</f>
        <v>0.29499999999999998</v>
      </c>
      <c r="T103" s="1">
        <f>VLOOKUP($H103,output!$A$9:$N$2199,T$1-$J$1+2)</f>
        <v>0.38</v>
      </c>
      <c r="U103" s="1">
        <f>VLOOKUP($H103,output!$A$9:$N$2199,U$1-$J$1+2)</f>
        <v>0.33600000000000002</v>
      </c>
      <c r="V103" s="1">
        <f>VLOOKUP($H103,output!$A$9:$N$2199,V$1-$J$1+2)</f>
        <v>0.86799999999999999</v>
      </c>
    </row>
    <row r="104" spans="8:24" x14ac:dyDescent="0.35">
      <c r="H104" t="s">
        <v>266</v>
      </c>
      <c r="J104" s="1">
        <f>VLOOKUP($H104,output!$A$9:$N$2199,J$1-$J$1+2)</f>
        <v>0</v>
      </c>
      <c r="K104" s="1">
        <f>VLOOKUP($H104,output!$A$9:$N$2199,K$1-$J$1+2)</f>
        <v>7.0000000000000001E-3</v>
      </c>
      <c r="L104" s="1">
        <f>VLOOKUP($H104,output!$A$9:$N$2199,L$1-$J$1+2)</f>
        <v>7.0000000000000001E-3</v>
      </c>
      <c r="M104" s="1">
        <f>VLOOKUP($H104,output!$A$9:$N$2199,M$1-$J$1+2)</f>
        <v>2.9000000000000001E-2</v>
      </c>
      <c r="N104" s="1">
        <f>VLOOKUP($H104,output!$A$9:$N$2199,N$1-$J$1+2)</f>
        <v>2.8000000000000001E-2</v>
      </c>
      <c r="O104" s="1">
        <f>VLOOKUP($H104,output!$A$9:$N$2199,O$1-$J$1+2)</f>
        <v>0.03</v>
      </c>
      <c r="P104" s="1">
        <f>VLOOKUP($H104,output!$A$9:$N$2199,P$1-$J$1+2)</f>
        <v>0.157</v>
      </c>
      <c r="Q104" s="1">
        <f>VLOOKUP($H104,output!$A$9:$N$2199,Q$1-$J$1+2)</f>
        <v>0.17399999999999999</v>
      </c>
      <c r="R104" s="1">
        <f>VLOOKUP($H104,output!$A$9:$N$2199,R$1-$J$1+2)</f>
        <v>0.17799999999999999</v>
      </c>
      <c r="S104" s="1">
        <f>VLOOKUP($H104,output!$A$9:$N$2199,S$1-$J$1+2)</f>
        <v>0.188</v>
      </c>
      <c r="T104" s="1">
        <f>VLOOKUP($H104,output!$A$9:$N$2199,T$1-$J$1+2)</f>
        <v>0.20599999999999999</v>
      </c>
      <c r="U104" s="1">
        <f>VLOOKUP($H104,output!$A$9:$N$2199,U$1-$J$1+2)</f>
        <v>0.217</v>
      </c>
      <c r="V104" s="1">
        <f>VLOOKUP($H104,output!$A$9:$N$2199,V$1-$J$1+2)</f>
        <v>0.24099999999999999</v>
      </c>
    </row>
    <row r="106" spans="8:24" x14ac:dyDescent="0.35">
      <c r="H106" t="s">
        <v>483</v>
      </c>
      <c r="I106" t="s">
        <v>318</v>
      </c>
      <c r="J106" s="1"/>
      <c r="K106" s="1"/>
      <c r="L106" s="1"/>
      <c r="M106" s="1">
        <v>2</v>
      </c>
      <c r="N106" s="1">
        <v>2.2000000000000002</v>
      </c>
      <c r="O106" s="1">
        <v>2.4</v>
      </c>
      <c r="P106" s="1">
        <f t="shared" ref="P106:V106" si="12">P99</f>
        <v>5.2919999999999998</v>
      </c>
      <c r="Q106" s="1">
        <f t="shared" si="12"/>
        <v>5.7990000000000004</v>
      </c>
      <c r="R106" s="1">
        <f t="shared" si="12"/>
        <v>5.2839999999999998</v>
      </c>
      <c r="S106" s="1">
        <f t="shared" si="12"/>
        <v>4.9080000000000004</v>
      </c>
      <c r="T106" s="1">
        <f t="shared" si="12"/>
        <v>4.7709999999999999</v>
      </c>
      <c r="U106" s="1">
        <f t="shared" si="12"/>
        <v>4.1790000000000003</v>
      </c>
      <c r="V106" s="1">
        <f t="shared" si="12"/>
        <v>4.1449999999999996</v>
      </c>
      <c r="X106" s="1">
        <f>AVERAGE(O106:V106)</f>
        <v>4.5972500000000007</v>
      </c>
    </row>
    <row r="107" spans="8:24" x14ac:dyDescent="0.35">
      <c r="I107" t="s">
        <v>354</v>
      </c>
      <c r="J107" s="1"/>
      <c r="K107" s="1"/>
      <c r="L107" s="1"/>
      <c r="M107" s="1">
        <v>2</v>
      </c>
      <c r="N107" s="1">
        <v>2</v>
      </c>
      <c r="O107" s="1">
        <v>2.4500000000000002</v>
      </c>
      <c r="P107" s="1">
        <f t="shared" ref="P107:V107" si="13">P100</f>
        <v>2.0339999999999998</v>
      </c>
      <c r="Q107" s="1">
        <f t="shared" si="13"/>
        <v>2.5750000000000002</v>
      </c>
      <c r="R107" s="1">
        <f t="shared" si="13"/>
        <v>2.42</v>
      </c>
      <c r="S107" s="1">
        <f t="shared" si="13"/>
        <v>2.3149999999999999</v>
      </c>
      <c r="T107" s="1">
        <f t="shared" si="13"/>
        <v>2.2530000000000001</v>
      </c>
      <c r="U107" s="1">
        <f t="shared" si="13"/>
        <v>1.9550000000000001</v>
      </c>
      <c r="V107" s="1">
        <f t="shared" si="13"/>
        <v>1.921</v>
      </c>
      <c r="X107" s="1">
        <f t="shared" ref="X107:X110" si="14">AVERAGE(O107:V107)</f>
        <v>2.2403749999999998</v>
      </c>
    </row>
    <row r="108" spans="8:24" x14ac:dyDescent="0.35">
      <c r="I108" t="s">
        <v>319</v>
      </c>
      <c r="J108" s="1"/>
      <c r="K108" s="1"/>
      <c r="L108" s="1"/>
      <c r="M108" s="1">
        <v>0.15</v>
      </c>
      <c r="N108" s="1">
        <v>0.2</v>
      </c>
      <c r="O108" s="1">
        <v>0.25</v>
      </c>
      <c r="P108" s="1">
        <f t="shared" ref="P108:V108" si="15">P101</f>
        <v>0.20300000000000001</v>
      </c>
      <c r="Q108" s="1">
        <f t="shared" si="15"/>
        <v>0.28799999999999998</v>
      </c>
      <c r="R108" s="1">
        <f t="shared" si="15"/>
        <v>0.27100000000000002</v>
      </c>
      <c r="S108" s="1">
        <f t="shared" si="15"/>
        <v>0.25600000000000001</v>
      </c>
      <c r="T108" s="1">
        <f t="shared" si="15"/>
        <v>0.24199999999999999</v>
      </c>
      <c r="U108" s="1">
        <f t="shared" si="15"/>
        <v>0.22900000000000001</v>
      </c>
      <c r="V108" s="1">
        <f t="shared" si="15"/>
        <v>0.23300000000000001</v>
      </c>
      <c r="X108" s="1">
        <f t="shared" si="14"/>
        <v>0.24650000000000002</v>
      </c>
    </row>
    <row r="109" spans="8:24" x14ac:dyDescent="0.35">
      <c r="I109" t="s">
        <v>355</v>
      </c>
      <c r="J109" s="1"/>
      <c r="K109" s="1"/>
      <c r="L109" s="1"/>
      <c r="M109" s="1">
        <v>0.4</v>
      </c>
      <c r="N109" s="1">
        <v>0.5</v>
      </c>
      <c r="O109" s="1">
        <v>0.6</v>
      </c>
      <c r="P109" s="1">
        <f t="shared" ref="P109:V109" si="16">P102+P103</f>
        <v>2.04</v>
      </c>
      <c r="Q109" s="1">
        <f t="shared" si="16"/>
        <v>2.0619999999999998</v>
      </c>
      <c r="R109" s="1">
        <f t="shared" si="16"/>
        <v>1.889</v>
      </c>
      <c r="S109" s="1">
        <f t="shared" si="16"/>
        <v>1.7549999999999999</v>
      </c>
      <c r="T109" s="1">
        <f t="shared" si="16"/>
        <v>1.83</v>
      </c>
      <c r="U109" s="1">
        <f t="shared" si="16"/>
        <v>1.665</v>
      </c>
      <c r="V109" s="1">
        <f t="shared" si="16"/>
        <v>2.1229999999999998</v>
      </c>
      <c r="X109" s="1">
        <f>AVERAGE(O109:V109)</f>
        <v>1.7455000000000001</v>
      </c>
    </row>
    <row r="110" spans="8:24" x14ac:dyDescent="0.35">
      <c r="I110" t="s">
        <v>320</v>
      </c>
      <c r="J110" s="1"/>
      <c r="K110" s="1"/>
      <c r="L110" s="1"/>
      <c r="M110" s="1">
        <f t="shared" ref="M110:V110" si="17">M104</f>
        <v>2.9000000000000001E-2</v>
      </c>
      <c r="N110" s="1">
        <f t="shared" si="17"/>
        <v>2.8000000000000001E-2</v>
      </c>
      <c r="O110" s="1">
        <f t="shared" si="17"/>
        <v>0.03</v>
      </c>
      <c r="P110" s="1">
        <f t="shared" si="17"/>
        <v>0.157</v>
      </c>
      <c r="Q110" s="1">
        <f t="shared" si="17"/>
        <v>0.17399999999999999</v>
      </c>
      <c r="R110" s="1">
        <f t="shared" si="17"/>
        <v>0.17799999999999999</v>
      </c>
      <c r="S110" s="1">
        <f t="shared" si="17"/>
        <v>0.188</v>
      </c>
      <c r="T110" s="1">
        <f t="shared" si="17"/>
        <v>0.20599999999999999</v>
      </c>
      <c r="U110" s="1">
        <f t="shared" si="17"/>
        <v>0.217</v>
      </c>
      <c r="V110" s="1">
        <f t="shared" si="17"/>
        <v>0.24099999999999999</v>
      </c>
      <c r="X110" s="1">
        <f t="shared" si="14"/>
        <v>0.173875</v>
      </c>
    </row>
    <row r="111" spans="8:24" x14ac:dyDescent="0.35">
      <c r="X111" s="1"/>
    </row>
    <row r="112" spans="8:24" x14ac:dyDescent="0.35">
      <c r="H112" t="s">
        <v>479</v>
      </c>
      <c r="K112" s="1">
        <f>K107+K108+K109</f>
        <v>0</v>
      </c>
      <c r="L112" s="1">
        <f t="shared" ref="L112:V112" si="18">L107+L108+L109</f>
        <v>0</v>
      </c>
      <c r="M112" s="1">
        <f>M107+M108+M109</f>
        <v>2.5499999999999998</v>
      </c>
      <c r="N112" s="1">
        <f>N107+N108+N109</f>
        <v>2.7</v>
      </c>
      <c r="O112" s="1">
        <f>O107+O108+O109</f>
        <v>3.3000000000000003</v>
      </c>
      <c r="P112" s="1">
        <f t="shared" si="18"/>
        <v>4.2769999999999992</v>
      </c>
      <c r="Q112" s="1">
        <f t="shared" si="18"/>
        <v>4.9249999999999998</v>
      </c>
      <c r="R112" s="1">
        <f t="shared" si="18"/>
        <v>4.58</v>
      </c>
      <c r="S112" s="1">
        <f t="shared" si="18"/>
        <v>4.3259999999999996</v>
      </c>
      <c r="T112" s="1">
        <f t="shared" si="18"/>
        <v>4.3250000000000002</v>
      </c>
      <c r="U112" s="1">
        <f t="shared" si="18"/>
        <v>3.8490000000000002</v>
      </c>
      <c r="V112" s="1">
        <f t="shared" si="18"/>
        <v>4.2769999999999992</v>
      </c>
      <c r="X112" s="1">
        <f>AVERAGE(P112:V112)</f>
        <v>4.3655714285714282</v>
      </c>
    </row>
    <row r="113" spans="8:24" x14ac:dyDescent="0.35">
      <c r="H113" t="s">
        <v>318</v>
      </c>
      <c r="K113" s="1">
        <f>K106</f>
        <v>0</v>
      </c>
      <c r="L113" s="1">
        <f t="shared" ref="L113:V113" si="19">L106</f>
        <v>0</v>
      </c>
      <c r="M113" s="1">
        <f t="shared" si="19"/>
        <v>2</v>
      </c>
      <c r="N113" s="1">
        <f t="shared" si="19"/>
        <v>2.2000000000000002</v>
      </c>
      <c r="O113" s="1">
        <f t="shared" si="19"/>
        <v>2.4</v>
      </c>
      <c r="P113" s="1">
        <f t="shared" si="19"/>
        <v>5.2919999999999998</v>
      </c>
      <c r="Q113" s="1">
        <f t="shared" si="19"/>
        <v>5.7990000000000004</v>
      </c>
      <c r="R113" s="1">
        <f t="shared" si="19"/>
        <v>5.2839999999999998</v>
      </c>
      <c r="S113" s="1">
        <f t="shared" si="19"/>
        <v>4.9080000000000004</v>
      </c>
      <c r="T113" s="1">
        <f t="shared" si="19"/>
        <v>4.7709999999999999</v>
      </c>
      <c r="U113" s="1">
        <f t="shared" si="19"/>
        <v>4.1790000000000003</v>
      </c>
      <c r="V113" s="1">
        <f t="shared" si="19"/>
        <v>4.1449999999999996</v>
      </c>
      <c r="X113" s="1">
        <f t="shared" ref="X113:X114" si="20">AVERAGE(P113:V113)</f>
        <v>4.911142857142857</v>
      </c>
    </row>
    <row r="114" spans="8:24" x14ac:dyDescent="0.35">
      <c r="H114" t="s">
        <v>480</v>
      </c>
      <c r="K114" s="1">
        <f>SUM(K106:K109)</f>
        <v>0</v>
      </c>
      <c r="L114" s="1">
        <f t="shared" ref="L114:V114" si="21">SUM(L106:L109)</f>
        <v>0</v>
      </c>
      <c r="M114" s="1">
        <f t="shared" si="21"/>
        <v>4.5500000000000007</v>
      </c>
      <c r="N114" s="1">
        <f t="shared" si="21"/>
        <v>4.9000000000000004</v>
      </c>
      <c r="O114" s="1">
        <f t="shared" si="21"/>
        <v>5.6999999999999993</v>
      </c>
      <c r="P114" s="1">
        <f t="shared" si="21"/>
        <v>9.5689999999999991</v>
      </c>
      <c r="Q114" s="1">
        <f t="shared" si="21"/>
        <v>10.724</v>
      </c>
      <c r="R114" s="1">
        <f t="shared" si="21"/>
        <v>9.863999999999999</v>
      </c>
      <c r="S114" s="1">
        <f t="shared" si="21"/>
        <v>9.2340000000000018</v>
      </c>
      <c r="T114" s="1">
        <f t="shared" si="21"/>
        <v>9.0960000000000001</v>
      </c>
      <c r="U114" s="1">
        <f t="shared" si="21"/>
        <v>8.0280000000000005</v>
      </c>
      <c r="V114" s="1">
        <f t="shared" si="21"/>
        <v>8.4219999999999988</v>
      </c>
      <c r="X114" s="1">
        <f t="shared" si="20"/>
        <v>9.2767142857142861</v>
      </c>
    </row>
    <row r="116" spans="8:24" x14ac:dyDescent="0.35"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8:24" x14ac:dyDescent="0.35"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8:24" x14ac:dyDescent="0.35"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8:24" x14ac:dyDescent="0.35">
      <c r="H119" s="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8:24" x14ac:dyDescent="0.35">
      <c r="H120" s="2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8:24" x14ac:dyDescent="0.35">
      <c r="H121" t="s">
        <v>142</v>
      </c>
      <c r="J121" s="1">
        <f>VLOOKUP($H121,output!$A$9:$N$2199,J$1-$J$1+2)</f>
        <v>0</v>
      </c>
      <c r="K121" s="1">
        <f>VLOOKUP($H121,output!$A$9:$N$2199,K$1-$J$1+2)</f>
        <v>127.523</v>
      </c>
      <c r="L121" s="1">
        <f>VLOOKUP($H121,output!$A$9:$N$2199,L$1-$J$1+2)</f>
        <v>128.97399999999999</v>
      </c>
      <c r="M121" s="1">
        <f>VLOOKUP($H121,output!$A$9:$N$2199,M$1-$J$1+2)</f>
        <v>134.11199999999999</v>
      </c>
      <c r="N121" s="1">
        <f>VLOOKUP($H121,output!$A$9:$N$2199,N$1-$J$1+2)</f>
        <v>166.32599999999999</v>
      </c>
      <c r="O121" s="1">
        <f>VLOOKUP($H121,output!$A$9:$N$2199,O$1-$J$1+2)</f>
        <v>170.58199999999999</v>
      </c>
      <c r="P121" s="1">
        <f>VLOOKUP($H121,output!$A$9:$N$2199,P$1-$J$1+2)</f>
        <v>224.62200000000001</v>
      </c>
      <c r="Q121" s="1">
        <f>VLOOKUP($H121,output!$A$9:$N$2199,Q$1-$J$1+2)</f>
        <v>263.94900000000001</v>
      </c>
      <c r="R121" s="1">
        <f>VLOOKUP($H121,output!$A$9:$N$2199,R$1-$J$1+2)</f>
        <v>259.64600000000002</v>
      </c>
      <c r="S121" s="1">
        <f>VLOOKUP($H121,output!$A$9:$N$2199,S$1-$J$1+2)</f>
        <v>259.32100000000003</v>
      </c>
      <c r="T121" s="1">
        <f>VLOOKUP($H121,output!$A$9:$N$2199,T$1-$J$1+2)</f>
        <v>270.923</v>
      </c>
      <c r="U121" s="1">
        <f>VLOOKUP($H121,output!$A$9:$N$2199,U$1-$J$1+2)</f>
        <v>250.88</v>
      </c>
      <c r="V121" s="1">
        <f>VLOOKUP($H121,output!$A$9:$N$2199,V$1-$J$1+2)</f>
        <v>275.14400000000001</v>
      </c>
    </row>
    <row r="122" spans="8:24" x14ac:dyDescent="0.35">
      <c r="H122" t="s">
        <v>141</v>
      </c>
      <c r="I122" s="2"/>
      <c r="J122" s="1">
        <f>VLOOKUP($H122,output!$A$9:$N$2199,J$1-$J$1+2)</f>
        <v>0</v>
      </c>
      <c r="K122" s="1">
        <f>VLOOKUP($H122,output!$A$9:$N$2199,K$1-$J$1+2)</f>
        <v>659.65</v>
      </c>
      <c r="L122" s="1">
        <f>VLOOKUP($H122,output!$A$9:$N$2199,L$1-$J$1+2)</f>
        <v>629.71100000000001</v>
      </c>
      <c r="M122" s="1">
        <f>VLOOKUP($H122,output!$A$9:$N$2199,M$1-$J$1+2)</f>
        <v>678.19600000000003</v>
      </c>
      <c r="N122" s="1">
        <f>VLOOKUP($H122,output!$A$9:$N$2199,N$1-$J$1+2)</f>
        <v>716.87</v>
      </c>
      <c r="O122" s="1">
        <f>VLOOKUP($H122,output!$A$9:$N$2199,O$1-$J$1+2)</f>
        <v>711.68600000000004</v>
      </c>
      <c r="P122" s="1">
        <f>VLOOKUP($H122,output!$A$9:$N$2199,P$1-$J$1+2)</f>
        <v>759.52200000000005</v>
      </c>
      <c r="Q122" s="1">
        <f>VLOOKUP($H122,output!$A$9:$N$2199,Q$1-$J$1+2)</f>
        <v>836.00900000000001</v>
      </c>
      <c r="R122" s="1">
        <f>VLOOKUP($H122,output!$A$9:$N$2199,R$1-$J$1+2)</f>
        <v>831.17200000000003</v>
      </c>
      <c r="S122" s="1">
        <f>VLOOKUP($H122,output!$A$9:$N$2199,S$1-$J$1+2)</f>
        <v>816.399</v>
      </c>
      <c r="T122" s="1">
        <f>VLOOKUP($H122,output!$A$9:$N$2199,T$1-$J$1+2)</f>
        <v>813.86099999999999</v>
      </c>
      <c r="U122" s="1">
        <f>VLOOKUP($H122,output!$A$9:$N$2199,U$1-$J$1+2)</f>
        <v>757.41399999999999</v>
      </c>
      <c r="V122" s="1">
        <f>VLOOKUP($H122,output!$A$9:$N$2199,V$1-$J$1+2)</f>
        <v>755.45299999999997</v>
      </c>
    </row>
    <row r="123" spans="8:24" x14ac:dyDescent="0.35">
      <c r="H123" t="s">
        <v>140</v>
      </c>
      <c r="J123" s="1">
        <f>VLOOKUP($H123,output!$A$9:$N$2199,J$1-$J$1+2)</f>
        <v>0</v>
      </c>
      <c r="K123" s="1">
        <f>VLOOKUP($H123,output!$A$9:$N$2199,K$1-$J$1+2)</f>
        <v>182.107</v>
      </c>
      <c r="L123" s="1">
        <f>VLOOKUP($H123,output!$A$9:$N$2199,L$1-$J$1+2)</f>
        <v>181.101</v>
      </c>
      <c r="M123" s="1">
        <f>VLOOKUP($H123,output!$A$9:$N$2199,M$1-$J$1+2)</f>
        <v>271.75099999999998</v>
      </c>
      <c r="N123" s="1">
        <f>VLOOKUP($H123,output!$A$9:$N$2199,N$1-$J$1+2)</f>
        <v>344.49799999999999</v>
      </c>
      <c r="O123" s="1">
        <f>VLOOKUP($H123,output!$A$9:$N$2199,O$1-$J$1+2)</f>
        <v>347.97</v>
      </c>
      <c r="P123" s="1">
        <f>VLOOKUP($H123,output!$A$9:$N$2199,P$1-$J$1+2)</f>
        <v>382.81</v>
      </c>
      <c r="Q123" s="1">
        <f>VLOOKUP($H123,output!$A$9:$N$2199,Q$1-$J$1+2)</f>
        <v>458.875</v>
      </c>
      <c r="R123" s="1">
        <f>VLOOKUP($H123,output!$A$9:$N$2199,R$1-$J$1+2)</f>
        <v>424.26900000000001</v>
      </c>
      <c r="S123" s="1">
        <f>VLOOKUP($H123,output!$A$9:$N$2199,S$1-$J$1+2)</f>
        <v>403.89600000000002</v>
      </c>
      <c r="T123" s="1">
        <f>VLOOKUP($H123,output!$A$9:$N$2199,T$1-$J$1+2)</f>
        <v>403.73899999999998</v>
      </c>
      <c r="U123" s="1">
        <f>VLOOKUP($H123,output!$A$9:$N$2199,U$1-$J$1+2)</f>
        <v>352.24099999999999</v>
      </c>
      <c r="V123" s="1">
        <f>VLOOKUP($H123,output!$A$9:$N$2199,V$1-$J$1+2)</f>
        <v>360.42099999999999</v>
      </c>
    </row>
    <row r="124" spans="8:24" x14ac:dyDescent="0.35">
      <c r="H124" t="s">
        <v>139</v>
      </c>
      <c r="J124" s="1">
        <f>VLOOKUP($H124,output!$A$9:$N$2199,J$1-$J$1+2)</f>
        <v>0</v>
      </c>
      <c r="K124" s="1">
        <f>VLOOKUP($H124,output!$A$9:$N$2199,K$1-$J$1+2)</f>
        <v>137.17699999999999</v>
      </c>
      <c r="L124" s="1">
        <f>VLOOKUP($H124,output!$A$9:$N$2199,L$1-$J$1+2)</f>
        <v>140.38300000000001</v>
      </c>
      <c r="M124" s="1">
        <f>VLOOKUP($H124,output!$A$9:$N$2199,M$1-$J$1+2)</f>
        <v>146.501</v>
      </c>
      <c r="N124" s="1">
        <f>VLOOKUP($H124,output!$A$9:$N$2199,N$1-$J$1+2)</f>
        <v>172.69200000000001</v>
      </c>
      <c r="O124" s="1">
        <f>VLOOKUP($H124,output!$A$9:$N$2199,O$1-$J$1+2)</f>
        <v>180.215</v>
      </c>
      <c r="P124" s="1">
        <f>VLOOKUP($H124,output!$A$9:$N$2199,P$1-$J$1+2)</f>
        <v>239.22900000000001</v>
      </c>
      <c r="Q124" s="1">
        <f>VLOOKUP($H124,output!$A$9:$N$2199,Q$1-$J$1+2)</f>
        <v>281.45699999999999</v>
      </c>
      <c r="R124" s="1">
        <f>VLOOKUP($H124,output!$A$9:$N$2199,R$1-$J$1+2)</f>
        <v>287.274</v>
      </c>
      <c r="S124" s="1">
        <f>VLOOKUP($H124,output!$A$9:$N$2199,S$1-$J$1+2)</f>
        <v>295.01600000000002</v>
      </c>
      <c r="T124" s="1">
        <f>VLOOKUP($H124,output!$A$9:$N$2199,T$1-$J$1+2)</f>
        <v>309.43</v>
      </c>
      <c r="U124" s="1">
        <f>VLOOKUP($H124,output!$A$9:$N$2199,U$1-$J$1+2)</f>
        <v>291.488</v>
      </c>
      <c r="V124" s="1">
        <f>VLOOKUP($H124,output!$A$9:$N$2199,V$1-$J$1+2)</f>
        <v>315.74099999999999</v>
      </c>
    </row>
    <row r="128" spans="8:24" x14ac:dyDescent="0.35">
      <c r="H128" t="s">
        <v>219</v>
      </c>
      <c r="J128" s="1">
        <f>VLOOKUP($H128,output!$A$9:$N$2199,J$1-$J$1+2)</f>
        <v>0</v>
      </c>
      <c r="K128" s="1">
        <f>VLOOKUP($H128,output!$A$9:$N$2199,K$1-$J$1+2)</f>
        <v>116.35599999999999</v>
      </c>
      <c r="L128" s="1">
        <f>VLOOKUP($H128,output!$A$9:$N$2199,L$1-$J$1+2)</f>
        <v>117.212</v>
      </c>
      <c r="M128" s="1">
        <f>VLOOKUP($H128,output!$A$9:$N$2199,M$1-$J$1+2)</f>
        <v>107.758</v>
      </c>
      <c r="N128" s="1">
        <f>VLOOKUP($H128,output!$A$9:$N$2199,N$1-$J$1+2)</f>
        <v>111.072</v>
      </c>
      <c r="O128" s="1">
        <f>VLOOKUP($H128,output!$A$9:$N$2199,O$1-$J$1+2)</f>
        <v>116.896</v>
      </c>
      <c r="P128" s="1">
        <f>VLOOKUP($H128,output!$A$9:$N$2199,P$1-$J$1+2)</f>
        <v>117.892</v>
      </c>
      <c r="Q128" s="1">
        <f>VLOOKUP($H128,output!$A$9:$N$2199,Q$1-$J$1+2)</f>
        <v>118.98699999999999</v>
      </c>
      <c r="R128" s="1">
        <f>VLOOKUP($H128,output!$A$9:$N$2199,R$1-$J$1+2)</f>
        <v>120.944</v>
      </c>
      <c r="S128" s="1">
        <f>VLOOKUP($H128,output!$A$9:$N$2199,S$1-$J$1+2)</f>
        <v>134.32</v>
      </c>
      <c r="T128" s="1">
        <f>VLOOKUP($H128,output!$A$9:$N$2199,T$1-$J$1+2)</f>
        <v>136.31</v>
      </c>
      <c r="U128" s="1">
        <f>VLOOKUP($H128,output!$A$9:$N$2199,U$1-$J$1+2)</f>
        <v>136.904</v>
      </c>
      <c r="V128" s="1">
        <f>VLOOKUP($H128,output!$A$9:$N$2199,V$1-$J$1+2)</f>
        <v>138.608</v>
      </c>
    </row>
    <row r="129" spans="8:22" x14ac:dyDescent="0.35">
      <c r="H129" t="s">
        <v>220</v>
      </c>
      <c r="J129" s="1">
        <f>VLOOKUP($H129,output!$A$9:$N$2199,J$1-$J$1+2)</f>
        <v>0</v>
      </c>
      <c r="K129" s="1">
        <f>VLOOKUP($H129,output!$A$9:$N$2199,K$1-$J$1+2)</f>
        <v>629.05799999999999</v>
      </c>
      <c r="L129" s="1">
        <f>VLOOKUP($H129,output!$A$9:$N$2199,L$1-$J$1+2)</f>
        <v>631.22799999999995</v>
      </c>
      <c r="M129" s="1">
        <f>VLOOKUP($H129,output!$A$9:$N$2199,M$1-$J$1+2)</f>
        <v>618.68200000000002</v>
      </c>
      <c r="N129" s="1">
        <f>VLOOKUP($H129,output!$A$9:$N$2199,N$1-$J$1+2)</f>
        <v>729.53099999999995</v>
      </c>
      <c r="O129" s="1">
        <f>VLOOKUP($H129,output!$A$9:$N$2199,O$1-$J$1+2)</f>
        <v>999.76400000000001</v>
      </c>
      <c r="P129" s="1">
        <f>VLOOKUP($H129,output!$A$9:$N$2199,P$1-$J$1+2)</f>
        <v>945.98800000000006</v>
      </c>
      <c r="Q129" s="1">
        <f>VLOOKUP($H129,output!$A$9:$N$2199,Q$1-$J$1+2)</f>
        <v>899.81700000000001</v>
      </c>
      <c r="R129" s="1">
        <f>VLOOKUP($H129,output!$A$9:$N$2199,R$1-$J$1+2)</f>
        <v>858.84100000000001</v>
      </c>
      <c r="S129" s="1">
        <f>VLOOKUP($H129,output!$A$9:$N$2199,S$1-$J$1+2)</f>
        <v>824.94799999999998</v>
      </c>
      <c r="T129" s="1">
        <f>VLOOKUP($H129,output!$A$9:$N$2199,T$1-$J$1+2)</f>
        <v>796.86</v>
      </c>
      <c r="U129" s="1">
        <f>VLOOKUP($H129,output!$A$9:$N$2199,U$1-$J$1+2)</f>
        <v>692.452</v>
      </c>
      <c r="V129" s="1">
        <f>VLOOKUP($H129,output!$A$9:$N$2199,V$1-$J$1+2)</f>
        <v>689.05399999999997</v>
      </c>
    </row>
    <row r="130" spans="8:22" x14ac:dyDescent="0.35">
      <c r="H130" t="s">
        <v>240</v>
      </c>
      <c r="J130" s="1">
        <f>VLOOKUP($H130,output!$A$9:$N$2199,J$1-$J$1+2)</f>
        <v>0</v>
      </c>
      <c r="K130" s="1">
        <f>VLOOKUP($H130,output!$A$9:$N$2199,K$1-$J$1+2)</f>
        <v>187.94200000000001</v>
      </c>
      <c r="L130" s="1">
        <f>VLOOKUP($H130,output!$A$9:$N$2199,L$1-$J$1+2)</f>
        <v>185.18</v>
      </c>
      <c r="M130" s="1">
        <f>VLOOKUP($H130,output!$A$9:$N$2199,M$1-$J$1+2)</f>
        <v>173.881</v>
      </c>
      <c r="N130" s="1">
        <f>VLOOKUP($H130,output!$A$9:$N$2199,N$1-$J$1+2)</f>
        <v>210.89400000000001</v>
      </c>
      <c r="O130" s="1">
        <f>VLOOKUP($H130,output!$A$9:$N$2199,O$1-$J$1+2)</f>
        <v>205.94300000000001</v>
      </c>
      <c r="P130" s="1">
        <f>VLOOKUP($H130,output!$A$9:$N$2199,P$1-$J$1+2)</f>
        <v>204.739</v>
      </c>
      <c r="Q130" s="1">
        <f>VLOOKUP($H130,output!$A$9:$N$2199,Q$1-$J$1+2)</f>
        <v>250.642</v>
      </c>
      <c r="R130" s="1">
        <f>VLOOKUP($H130,output!$A$9:$N$2199,R$1-$J$1+2)</f>
        <v>238.37799999999999</v>
      </c>
      <c r="S130" s="1">
        <f>VLOOKUP($H130,output!$A$9:$N$2199,S$1-$J$1+2)</f>
        <v>226.98699999999999</v>
      </c>
      <c r="T130" s="1">
        <f>VLOOKUP($H130,output!$A$9:$N$2199,T$1-$J$1+2)</f>
        <v>216.727</v>
      </c>
      <c r="U130" s="1">
        <f>VLOOKUP($H130,output!$A$9:$N$2199,U$1-$J$1+2)</f>
        <v>206.749</v>
      </c>
      <c r="V130" s="1">
        <f>VLOOKUP($H130,output!$A$9:$N$2199,V$1-$J$1+2)</f>
        <v>199.46</v>
      </c>
    </row>
    <row r="131" spans="8:22" x14ac:dyDescent="0.35">
      <c r="H131" t="s">
        <v>241</v>
      </c>
      <c r="J131" s="1">
        <f>VLOOKUP($H131,output!$A$9:$N$2199,J$1-$J$1+2)</f>
        <v>0</v>
      </c>
      <c r="K131" s="1">
        <f>VLOOKUP($H131,output!$A$9:$N$2199,K$1-$J$1+2)</f>
        <v>606.71699999999998</v>
      </c>
      <c r="L131" s="1">
        <f>VLOOKUP($H131,output!$A$9:$N$2199,L$1-$J$1+2)</f>
        <v>584.29</v>
      </c>
      <c r="M131" s="1">
        <f>VLOOKUP($H131,output!$A$9:$N$2199,M$1-$J$1+2)</f>
        <v>680.851</v>
      </c>
      <c r="N131" s="1">
        <f>VLOOKUP($H131,output!$A$9:$N$2199,N$1-$J$1+2)</f>
        <v>701.26499999999999</v>
      </c>
      <c r="O131" s="1">
        <f>VLOOKUP($H131,output!$A$9:$N$2199,O$1-$J$1+2)</f>
        <v>713.49099999999999</v>
      </c>
      <c r="P131" s="1">
        <f>VLOOKUP($H131,output!$A$9:$N$2199,P$1-$J$1+2)</f>
        <v>722.60699999999997</v>
      </c>
      <c r="Q131" s="1">
        <f>VLOOKUP($H131,output!$A$9:$N$2199,Q$1-$J$1+2)</f>
        <v>695.54899999999998</v>
      </c>
      <c r="R131" s="1">
        <f>VLOOKUP($H131,output!$A$9:$N$2199,R$1-$J$1+2)</f>
        <v>624.90099999999995</v>
      </c>
      <c r="S131" s="1">
        <f>VLOOKUP($H131,output!$A$9:$N$2199,S$1-$J$1+2)</f>
        <v>570.05100000000004</v>
      </c>
      <c r="T131" s="1">
        <f>VLOOKUP($H131,output!$A$9:$N$2199,T$1-$J$1+2)</f>
        <v>553.24599999999998</v>
      </c>
      <c r="U131" s="1">
        <f>VLOOKUP($H131,output!$A$9:$N$2199,U$1-$J$1+2)</f>
        <v>502.99599999999998</v>
      </c>
      <c r="V131" s="1">
        <f>VLOOKUP($H131,output!$A$9:$N$2199,V$1-$J$1+2)</f>
        <v>497.83300000000003</v>
      </c>
    </row>
    <row r="132" spans="8:22" x14ac:dyDescent="0.35">
      <c r="H132" t="s">
        <v>304</v>
      </c>
      <c r="J132" s="1">
        <f>VLOOKUP($H132,output!$A$9:$N$2199,J$1-$J$1+2)</f>
        <v>0</v>
      </c>
      <c r="K132" s="1">
        <f>VLOOKUP($H132,output!$A$9:$N$2199,K$1-$J$1+2)</f>
        <v>0</v>
      </c>
      <c r="L132" s="1">
        <f>VLOOKUP($H132,output!$A$9:$N$2199,L$1-$J$1+2)</f>
        <v>0</v>
      </c>
      <c r="M132" s="1">
        <f>VLOOKUP($H132,output!$A$9:$N$2199,M$1-$J$1+2)</f>
        <v>10.680999999999999</v>
      </c>
      <c r="N132" s="1">
        <f>VLOOKUP($H132,output!$A$9:$N$2199,N$1-$J$1+2)</f>
        <v>11.287000000000001</v>
      </c>
      <c r="O132" s="1">
        <f>VLOOKUP($H132,output!$A$9:$N$2199,O$1-$J$1+2)</f>
        <v>12.4</v>
      </c>
      <c r="P132" s="1">
        <f>VLOOKUP($H132,output!$A$9:$N$2199,P$1-$J$1+2)</f>
        <v>12.929</v>
      </c>
      <c r="Q132" s="1">
        <f>VLOOKUP($H132,output!$A$9:$N$2199,Q$1-$J$1+2)</f>
        <v>13.154</v>
      </c>
      <c r="R132" s="1">
        <f>VLOOKUP($H132,output!$A$9:$N$2199,R$1-$J$1+2)</f>
        <v>13.489000000000001</v>
      </c>
      <c r="S132" s="1">
        <f>VLOOKUP($H132,output!$A$9:$N$2199,S$1-$J$1+2)</f>
        <v>17.484000000000002</v>
      </c>
      <c r="T132" s="1">
        <f>VLOOKUP($H132,output!$A$9:$N$2199,T$1-$J$1+2)</f>
        <v>17.760999999999999</v>
      </c>
      <c r="U132" s="1">
        <f>VLOOKUP($H132,output!$A$9:$N$2199,U$1-$J$1+2)</f>
        <v>17.763999999999999</v>
      </c>
      <c r="V132" s="1">
        <f>VLOOKUP($H132,output!$A$9:$N$2199,V$1-$J$1+2)</f>
        <v>18.129000000000001</v>
      </c>
    </row>
    <row r="133" spans="8:22" x14ac:dyDescent="0.35">
      <c r="H133" t="s">
        <v>305</v>
      </c>
      <c r="J133" s="1">
        <f>VLOOKUP($H133,output!$A$9:$N$2199,J$1-$J$1+2)</f>
        <v>0</v>
      </c>
      <c r="K133" s="1">
        <f>VLOOKUP($H133,output!$A$9:$N$2199,K$1-$J$1+2)</f>
        <v>0</v>
      </c>
      <c r="L133" s="1">
        <f>VLOOKUP($H133,output!$A$9:$N$2199,L$1-$J$1+2)</f>
        <v>0</v>
      </c>
      <c r="M133" s="1">
        <f>VLOOKUP($H133,output!$A$9:$N$2199,M$1-$J$1+2)</f>
        <v>159.453</v>
      </c>
      <c r="N133" s="1">
        <f>VLOOKUP($H133,output!$A$9:$N$2199,N$1-$J$1+2)</f>
        <v>216.14699999999999</v>
      </c>
      <c r="O133" s="1">
        <f>VLOOKUP($H133,output!$A$9:$N$2199,O$1-$J$1+2)</f>
        <v>377.82100000000003</v>
      </c>
      <c r="P133" s="1">
        <f>VLOOKUP($H133,output!$A$9:$N$2199,P$1-$J$1+2)</f>
        <v>356.78199999999998</v>
      </c>
      <c r="Q133" s="1">
        <f>VLOOKUP($H133,output!$A$9:$N$2199,Q$1-$J$1+2)</f>
        <v>554.197</v>
      </c>
      <c r="R133" s="1">
        <f>VLOOKUP($H133,output!$A$9:$N$2199,R$1-$J$1+2)</f>
        <v>522.34199999999998</v>
      </c>
      <c r="S133" s="1">
        <f>VLOOKUP($H133,output!$A$9:$N$2199,S$1-$J$1+2)</f>
        <v>495.90800000000002</v>
      </c>
      <c r="T133" s="1">
        <f>VLOOKUP($H133,output!$A$9:$N$2199,T$1-$J$1+2)</f>
        <v>473.93099999999998</v>
      </c>
      <c r="U133" s="1">
        <f>VLOOKUP($H133,output!$A$9:$N$2199,U$1-$J$1+2)</f>
        <v>394.83199999999999</v>
      </c>
      <c r="V133" s="1">
        <f>VLOOKUP($H133,output!$A$9:$N$2199,V$1-$J$1+2)</f>
        <v>391.64299999999997</v>
      </c>
    </row>
    <row r="134" spans="8:22" x14ac:dyDescent="0.35">
      <c r="H134" t="s">
        <v>312</v>
      </c>
      <c r="J134" s="1">
        <f>VLOOKUP($H134,output!$A$9:$N$2199,J$1-$J$1+2)</f>
        <v>0</v>
      </c>
      <c r="K134" s="1">
        <f>VLOOKUP($H134,output!$A$9:$N$2199,K$1-$J$1+2)</f>
        <v>0</v>
      </c>
      <c r="L134" s="1">
        <f>VLOOKUP($H134,output!$A$9:$N$2199,L$1-$J$1+2)</f>
        <v>0</v>
      </c>
      <c r="M134" s="1">
        <f>VLOOKUP($H134,output!$A$9:$N$2199,M$1-$J$1+2)</f>
        <v>325.33199999999999</v>
      </c>
      <c r="N134" s="1">
        <f>VLOOKUP($H134,output!$A$9:$N$2199,N$1-$J$1+2)</f>
        <v>335.31799999999998</v>
      </c>
      <c r="O134" s="1">
        <f>VLOOKUP($H134,output!$A$9:$N$2199,O$1-$J$1+2)</f>
        <v>340.029</v>
      </c>
      <c r="P134" s="1">
        <f>VLOOKUP($H134,output!$A$9:$N$2199,P$1-$J$1+2)</f>
        <v>325.66899999999998</v>
      </c>
      <c r="Q134" s="1">
        <f>VLOOKUP($H134,output!$A$9:$N$2199,Q$1-$J$1+2)</f>
        <v>312.15300000000002</v>
      </c>
      <c r="R134" s="1">
        <f>VLOOKUP($H134,output!$A$9:$N$2199,R$1-$J$1+2)</f>
        <v>278.12700000000001</v>
      </c>
      <c r="S134" s="1">
        <f>VLOOKUP($H134,output!$A$9:$N$2199,S$1-$J$1+2)</f>
        <v>251.715</v>
      </c>
      <c r="T134" s="1">
        <f>VLOOKUP($H134,output!$A$9:$N$2199,T$1-$J$1+2)</f>
        <v>241.535</v>
      </c>
      <c r="U134" s="1">
        <f>VLOOKUP($H134,output!$A$9:$N$2199,U$1-$J$1+2)</f>
        <v>218.22200000000001</v>
      </c>
      <c r="V134" s="1">
        <f>VLOOKUP($H134,output!$A$9:$N$2199,V$1-$J$1+2)</f>
        <v>211.59800000000001</v>
      </c>
    </row>
    <row r="135" spans="8:22" x14ac:dyDescent="0.35">
      <c r="H135" t="s">
        <v>255</v>
      </c>
      <c r="J135" s="1">
        <f>VLOOKUP($H135,output!$A$9:$N$2199,J$1-$J$1+2)</f>
        <v>0</v>
      </c>
      <c r="K135" s="1">
        <f>VLOOKUP($H135,output!$A$9:$N$2199,K$1-$J$1+2)</f>
        <v>23.36</v>
      </c>
      <c r="L135" s="1">
        <f>VLOOKUP($H135,output!$A$9:$N$2199,L$1-$J$1+2)</f>
        <v>23.699000000000002</v>
      </c>
      <c r="M135" s="1">
        <f>VLOOKUP($H135,output!$A$9:$N$2199,M$1-$J$1+2)</f>
        <v>24.452999999999999</v>
      </c>
      <c r="N135" s="1">
        <f>VLOOKUP($H135,output!$A$9:$N$2199,N$1-$J$1+2)</f>
        <v>45.335999999999999</v>
      </c>
      <c r="O135" s="1">
        <f>VLOOKUP($H135,output!$A$9:$N$2199,O$1-$J$1+2)</f>
        <v>43.899000000000001</v>
      </c>
      <c r="P135" s="1">
        <f>VLOOKUP($H135,output!$A$9:$N$2199,P$1-$J$1+2)</f>
        <v>48.307000000000002</v>
      </c>
      <c r="Q135" s="1">
        <f>VLOOKUP($H135,output!$A$9:$N$2199,Q$1-$J$1+2)</f>
        <v>68.935000000000002</v>
      </c>
      <c r="R135" s="1">
        <f>VLOOKUP($H135,output!$A$9:$N$2199,R$1-$J$1+2)</f>
        <v>64.734999999999999</v>
      </c>
      <c r="S135" s="1">
        <f>VLOOKUP($H135,output!$A$9:$N$2199,S$1-$J$1+2)</f>
        <v>60.912999999999997</v>
      </c>
      <c r="T135" s="1">
        <f>VLOOKUP($H135,output!$A$9:$N$2199,T$1-$J$1+2)</f>
        <v>57.576000000000001</v>
      </c>
      <c r="U135" s="1">
        <f>VLOOKUP($H135,output!$A$9:$N$2199,U$1-$J$1+2)</f>
        <v>54.390999999999998</v>
      </c>
      <c r="V135" s="1">
        <f>VLOOKUP($H135,output!$A$9:$N$2199,V$1-$J$1+2)</f>
        <v>52.982999999999997</v>
      </c>
    </row>
    <row r="136" spans="8:22" x14ac:dyDescent="0.35">
      <c r="H136" t="s">
        <v>300</v>
      </c>
      <c r="J136" s="1">
        <f>VLOOKUP($H136,output!$A$9:$N$2199,J$1-$J$1+2)</f>
        <v>0</v>
      </c>
      <c r="K136" s="1">
        <f>VLOOKUP($H136,output!$A$9:$N$2199,K$1-$J$1+2)</f>
        <v>0</v>
      </c>
      <c r="L136" s="1">
        <f>VLOOKUP($H136,output!$A$9:$N$2199,L$1-$J$1+2)</f>
        <v>0</v>
      </c>
      <c r="M136" s="1">
        <f>VLOOKUP($H136,output!$A$9:$N$2199,M$1-$J$1+2)</f>
        <v>0</v>
      </c>
      <c r="N136" s="1">
        <f>VLOOKUP($H136,output!$A$9:$N$2199,N$1-$J$1+2)</f>
        <v>0</v>
      </c>
      <c r="O136" s="1">
        <f>VLOOKUP($H136,output!$A$9:$N$2199,O$1-$J$1+2)</f>
        <v>0</v>
      </c>
      <c r="P136" s="1">
        <f>VLOOKUP($H136,output!$A$9:$N$2199,P$1-$J$1+2)</f>
        <v>63.790999999999997</v>
      </c>
      <c r="Q136" s="1">
        <f>VLOOKUP($H136,output!$A$9:$N$2199,Q$1-$J$1+2)</f>
        <v>70.302000000000007</v>
      </c>
      <c r="R136" s="1">
        <f>VLOOKUP($H136,output!$A$9:$N$2199,R$1-$J$1+2)</f>
        <v>61.27</v>
      </c>
      <c r="S136" s="1">
        <f>VLOOKUP($H136,output!$A$9:$N$2199,S$1-$J$1+2)</f>
        <v>54.75</v>
      </c>
      <c r="T136" s="1">
        <f>VLOOKUP($H136,output!$A$9:$N$2199,T$1-$J$1+2)</f>
        <v>65.328999999999994</v>
      </c>
      <c r="U136" s="1">
        <f>VLOOKUP($H136,output!$A$9:$N$2199,U$1-$J$1+2)</f>
        <v>58.262</v>
      </c>
      <c r="V136" s="1">
        <f>VLOOKUP($H136,output!$A$9:$N$2199,V$1-$J$1+2)</f>
        <v>88.546999999999997</v>
      </c>
    </row>
    <row r="137" spans="8:22" x14ac:dyDescent="0.35">
      <c r="H137" t="s">
        <v>259</v>
      </c>
      <c r="J137" s="1">
        <f>VLOOKUP($H137,output!$A$9:$N$2199,J$1-$J$1+2)</f>
        <v>0</v>
      </c>
      <c r="K137" s="1">
        <f>VLOOKUP($H137,output!$A$9:$N$2199,K$1-$J$1+2)</f>
        <v>59.142000000000003</v>
      </c>
      <c r="L137" s="1">
        <f>VLOOKUP($H137,output!$A$9:$N$2199,L$1-$J$1+2)</f>
        <v>59.152999999999999</v>
      </c>
      <c r="M137" s="1">
        <f>VLOOKUP($H137,output!$A$9:$N$2199,M$1-$J$1+2)</f>
        <v>60.9</v>
      </c>
      <c r="N137" s="1">
        <f>VLOOKUP($H137,output!$A$9:$N$2199,N$1-$J$1+2)</f>
        <v>63.024000000000001</v>
      </c>
      <c r="O137" s="1">
        <f>VLOOKUP($H137,output!$A$9:$N$2199,O$1-$J$1+2)</f>
        <v>67.653999999999996</v>
      </c>
      <c r="P137" s="1">
        <f>VLOOKUP($H137,output!$A$9:$N$2199,P$1-$J$1+2)</f>
        <v>105.377</v>
      </c>
      <c r="Q137" s="1">
        <f>VLOOKUP($H137,output!$A$9:$N$2199,Q$1-$J$1+2)</f>
        <v>101.32299999999999</v>
      </c>
      <c r="R137" s="1">
        <f>VLOOKUP($H137,output!$A$9:$N$2199,R$1-$J$1+2)</f>
        <v>92.760999999999996</v>
      </c>
      <c r="S137" s="1">
        <f>VLOOKUP($H137,output!$A$9:$N$2199,S$1-$J$1+2)</f>
        <v>86.113</v>
      </c>
      <c r="T137" s="1">
        <f>VLOOKUP($H137,output!$A$9:$N$2199,T$1-$J$1+2)</f>
        <v>84.334999999999994</v>
      </c>
      <c r="U137" s="1">
        <f>VLOOKUP($H137,output!$A$9:$N$2199,U$1-$J$1+2)</f>
        <v>76.795000000000002</v>
      </c>
      <c r="V137" s="1">
        <f>VLOOKUP($H137,output!$A$9:$N$2199,V$1-$J$1+2)</f>
        <v>72.332999999999998</v>
      </c>
    </row>
    <row r="138" spans="8:22" x14ac:dyDescent="0.35"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8:22" x14ac:dyDescent="0.35">
      <c r="H139" t="s">
        <v>487</v>
      </c>
      <c r="J139" s="1">
        <f>J128+J129</f>
        <v>0</v>
      </c>
      <c r="K139" s="1">
        <f t="shared" ref="K139:V139" si="22">K128+K129</f>
        <v>745.41399999999999</v>
      </c>
      <c r="L139" s="1">
        <f t="shared" si="22"/>
        <v>748.43999999999994</v>
      </c>
      <c r="M139" s="1">
        <f t="shared" si="22"/>
        <v>726.44</v>
      </c>
      <c r="N139" s="1">
        <f t="shared" si="22"/>
        <v>840.60299999999995</v>
      </c>
      <c r="O139" s="1">
        <f t="shared" si="22"/>
        <v>1116.6600000000001</v>
      </c>
      <c r="P139" s="1">
        <f t="shared" si="22"/>
        <v>1063.8800000000001</v>
      </c>
      <c r="Q139" s="1">
        <f t="shared" si="22"/>
        <v>1018.804</v>
      </c>
      <c r="R139" s="1">
        <f t="shared" si="22"/>
        <v>979.78499999999997</v>
      </c>
      <c r="S139" s="1">
        <f t="shared" si="22"/>
        <v>959.26800000000003</v>
      </c>
      <c r="T139" s="1">
        <f t="shared" si="22"/>
        <v>933.17000000000007</v>
      </c>
      <c r="U139" s="1">
        <f t="shared" si="22"/>
        <v>829.35599999999999</v>
      </c>
      <c r="V139" s="1">
        <f t="shared" si="22"/>
        <v>827.66200000000003</v>
      </c>
    </row>
    <row r="140" spans="8:22" x14ac:dyDescent="0.35">
      <c r="H140" t="s">
        <v>488</v>
      </c>
      <c r="J140" s="1">
        <f>J130+J131</f>
        <v>0</v>
      </c>
      <c r="K140" s="1">
        <f t="shared" ref="K140:V140" si="23">K130+K131</f>
        <v>794.65899999999999</v>
      </c>
      <c r="L140" s="1">
        <f t="shared" si="23"/>
        <v>769.47</v>
      </c>
      <c r="M140" s="1">
        <f t="shared" si="23"/>
        <v>854.73199999999997</v>
      </c>
      <c r="N140" s="1">
        <f t="shared" si="23"/>
        <v>912.15899999999999</v>
      </c>
      <c r="O140" s="1">
        <f t="shared" si="23"/>
        <v>919.43399999999997</v>
      </c>
      <c r="P140" s="1">
        <f t="shared" si="23"/>
        <v>927.346</v>
      </c>
      <c r="Q140" s="1">
        <f t="shared" si="23"/>
        <v>946.19100000000003</v>
      </c>
      <c r="R140" s="1">
        <f t="shared" si="23"/>
        <v>863.279</v>
      </c>
      <c r="S140" s="1">
        <f t="shared" si="23"/>
        <v>797.03800000000001</v>
      </c>
      <c r="T140" s="1">
        <f t="shared" si="23"/>
        <v>769.97299999999996</v>
      </c>
      <c r="U140" s="1">
        <f t="shared" si="23"/>
        <v>709.745</v>
      </c>
      <c r="V140" s="1">
        <f t="shared" si="23"/>
        <v>697.29300000000001</v>
      </c>
    </row>
    <row r="141" spans="8:22" x14ac:dyDescent="0.35">
      <c r="H141" t="s">
        <v>489</v>
      </c>
      <c r="J141" s="1">
        <f>J132+J133</f>
        <v>0</v>
      </c>
      <c r="K141" s="1">
        <f t="shared" ref="K141:V141" si="24">K132+K133</f>
        <v>0</v>
      </c>
      <c r="L141" s="1">
        <f t="shared" si="24"/>
        <v>0</v>
      </c>
      <c r="M141" s="1">
        <f t="shared" si="24"/>
        <v>170.13400000000001</v>
      </c>
      <c r="N141" s="1">
        <f t="shared" si="24"/>
        <v>227.434</v>
      </c>
      <c r="O141" s="1">
        <f t="shared" si="24"/>
        <v>390.221</v>
      </c>
      <c r="P141" s="1">
        <f t="shared" si="24"/>
        <v>369.71099999999996</v>
      </c>
      <c r="Q141" s="1">
        <f t="shared" si="24"/>
        <v>567.351</v>
      </c>
      <c r="R141" s="1">
        <f t="shared" si="24"/>
        <v>535.83100000000002</v>
      </c>
      <c r="S141" s="1">
        <f t="shared" si="24"/>
        <v>513.39200000000005</v>
      </c>
      <c r="T141" s="1">
        <f t="shared" si="24"/>
        <v>491.69200000000001</v>
      </c>
      <c r="U141" s="1">
        <f t="shared" si="24"/>
        <v>412.596</v>
      </c>
      <c r="V141" s="1">
        <f t="shared" si="24"/>
        <v>409.77199999999999</v>
      </c>
    </row>
    <row r="142" spans="8:22" x14ac:dyDescent="0.35">
      <c r="H142" t="s">
        <v>490</v>
      </c>
      <c r="J142" s="1">
        <f>J134</f>
        <v>0</v>
      </c>
      <c r="K142" s="1">
        <f t="shared" ref="K142:V142" si="25">K134</f>
        <v>0</v>
      </c>
      <c r="L142" s="1">
        <f t="shared" si="25"/>
        <v>0</v>
      </c>
      <c r="M142" s="1">
        <f t="shared" si="25"/>
        <v>325.33199999999999</v>
      </c>
      <c r="N142" s="1">
        <f t="shared" si="25"/>
        <v>335.31799999999998</v>
      </c>
      <c r="O142" s="1">
        <f t="shared" si="25"/>
        <v>340.029</v>
      </c>
      <c r="P142" s="1">
        <f t="shared" si="25"/>
        <v>325.66899999999998</v>
      </c>
      <c r="Q142" s="1">
        <f t="shared" si="25"/>
        <v>312.15300000000002</v>
      </c>
      <c r="R142" s="1">
        <f t="shared" si="25"/>
        <v>278.12700000000001</v>
      </c>
      <c r="S142" s="1">
        <f t="shared" si="25"/>
        <v>251.715</v>
      </c>
      <c r="T142" s="1">
        <f t="shared" si="25"/>
        <v>241.535</v>
      </c>
      <c r="U142" s="1">
        <f t="shared" si="25"/>
        <v>218.22200000000001</v>
      </c>
      <c r="V142" s="1">
        <f t="shared" si="25"/>
        <v>211.59800000000001</v>
      </c>
    </row>
    <row r="143" spans="8:22" x14ac:dyDescent="0.35">
      <c r="H143" t="s">
        <v>355</v>
      </c>
      <c r="J143" s="1">
        <f>J136+J137</f>
        <v>0</v>
      </c>
      <c r="K143" s="1">
        <f t="shared" ref="K143:U143" si="26">K136+K137</f>
        <v>59.142000000000003</v>
      </c>
      <c r="L143" s="1">
        <f t="shared" si="26"/>
        <v>59.152999999999999</v>
      </c>
      <c r="M143" s="1">
        <f t="shared" si="26"/>
        <v>60.9</v>
      </c>
      <c r="N143" s="1">
        <f t="shared" si="26"/>
        <v>63.024000000000001</v>
      </c>
      <c r="O143" s="1">
        <f t="shared" si="26"/>
        <v>67.653999999999996</v>
      </c>
      <c r="P143" s="1">
        <f t="shared" si="26"/>
        <v>169.16800000000001</v>
      </c>
      <c r="Q143" s="1">
        <f t="shared" si="26"/>
        <v>171.625</v>
      </c>
      <c r="R143" s="1">
        <f t="shared" si="26"/>
        <v>154.03100000000001</v>
      </c>
      <c r="S143" s="1">
        <f t="shared" si="26"/>
        <v>140.863</v>
      </c>
      <c r="T143" s="1">
        <f t="shared" si="26"/>
        <v>149.66399999999999</v>
      </c>
      <c r="U143" s="1">
        <f t="shared" si="26"/>
        <v>135.05700000000002</v>
      </c>
      <c r="V143" s="1">
        <f>V136+V137</f>
        <v>160.88</v>
      </c>
    </row>
    <row r="144" spans="8:22" x14ac:dyDescent="0.35">
      <c r="H144" t="s">
        <v>319</v>
      </c>
      <c r="J144" s="1">
        <f>J135</f>
        <v>0</v>
      </c>
      <c r="K144" s="1">
        <f t="shared" ref="K144:V144" si="27">K135</f>
        <v>23.36</v>
      </c>
      <c r="L144" s="1">
        <f t="shared" si="27"/>
        <v>23.699000000000002</v>
      </c>
      <c r="M144" s="1">
        <f t="shared" si="27"/>
        <v>24.452999999999999</v>
      </c>
      <c r="N144" s="1">
        <f t="shared" si="27"/>
        <v>45.335999999999999</v>
      </c>
      <c r="O144" s="1">
        <f t="shared" si="27"/>
        <v>43.899000000000001</v>
      </c>
      <c r="P144" s="1">
        <f t="shared" si="27"/>
        <v>48.307000000000002</v>
      </c>
      <c r="Q144" s="1">
        <f t="shared" si="27"/>
        <v>68.935000000000002</v>
      </c>
      <c r="R144" s="1">
        <f t="shared" si="27"/>
        <v>64.734999999999999</v>
      </c>
      <c r="S144" s="1">
        <f t="shared" si="27"/>
        <v>60.912999999999997</v>
      </c>
      <c r="T144" s="1">
        <f t="shared" si="27"/>
        <v>57.576000000000001</v>
      </c>
      <c r="U144" s="1">
        <f t="shared" si="27"/>
        <v>54.390999999999998</v>
      </c>
      <c r="V144" s="1">
        <f t="shared" si="27"/>
        <v>52.982999999999997</v>
      </c>
    </row>
    <row r="160" spans="10:22" x14ac:dyDescent="0.35"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0:22" x14ac:dyDescent="0.35"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0:22" x14ac:dyDescent="0.35"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0:22" x14ac:dyDescent="0.35"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0:22" x14ac:dyDescent="0.35"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0:22" x14ac:dyDescent="0.35"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0:22" x14ac:dyDescent="0.35"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0:22" x14ac:dyDescent="0.35"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H1:BC224"/>
  <sheetViews>
    <sheetView topLeftCell="G1" zoomScale="85" zoomScaleNormal="85" workbookViewId="0">
      <pane ySplit="1" topLeftCell="A126" activePane="bottomLeft" state="frozen"/>
      <selection pane="bottomLeft" activeCell="M135" sqref="M135"/>
    </sheetView>
  </sheetViews>
  <sheetFormatPr baseColWidth="10" defaultRowHeight="14.5" x14ac:dyDescent="0.35"/>
  <cols>
    <col min="7" max="7" width="66.08984375" customWidth="1"/>
    <col min="8" max="8" width="57.453125" bestFit="1" customWidth="1"/>
    <col min="9" max="9" width="20.81640625" customWidth="1"/>
    <col min="13" max="13" width="12.6328125" customWidth="1"/>
  </cols>
  <sheetData>
    <row r="1" spans="8:42" x14ac:dyDescent="0.35">
      <c r="J1" s="2">
        <v>2018</v>
      </c>
      <c r="K1" s="2">
        <v>2019</v>
      </c>
      <c r="L1" s="2">
        <v>2020</v>
      </c>
      <c r="M1" s="2">
        <v>2021</v>
      </c>
      <c r="N1" s="2">
        <v>2022</v>
      </c>
      <c r="O1" s="2">
        <v>2023</v>
      </c>
      <c r="P1" s="2">
        <v>2024</v>
      </c>
      <c r="Q1" s="2">
        <v>2025</v>
      </c>
      <c r="R1" s="2">
        <v>2026</v>
      </c>
      <c r="S1" s="2">
        <v>2027</v>
      </c>
      <c r="T1" s="2">
        <v>2028</v>
      </c>
      <c r="U1" s="2">
        <v>2029</v>
      </c>
      <c r="V1" s="2">
        <v>2030</v>
      </c>
      <c r="W1" s="2">
        <v>2031</v>
      </c>
      <c r="X1" s="2">
        <v>2032</v>
      </c>
      <c r="Y1" s="2">
        <v>2033</v>
      </c>
      <c r="Z1" s="2">
        <v>2034</v>
      </c>
      <c r="AA1" s="2">
        <v>2035</v>
      </c>
      <c r="AB1" s="2">
        <v>2036</v>
      </c>
      <c r="AC1" s="2">
        <v>2037</v>
      </c>
      <c r="AD1" s="2">
        <v>2038</v>
      </c>
      <c r="AE1" s="2">
        <v>2039</v>
      </c>
      <c r="AF1" s="2">
        <v>2040</v>
      </c>
      <c r="AG1" s="2">
        <v>2041</v>
      </c>
      <c r="AH1" s="2">
        <v>2042</v>
      </c>
      <c r="AI1" s="2">
        <v>2043</v>
      </c>
      <c r="AJ1" s="2">
        <v>2044</v>
      </c>
      <c r="AK1" s="2">
        <v>2045</v>
      </c>
      <c r="AL1" s="2">
        <v>2046</v>
      </c>
      <c r="AM1" s="2">
        <v>2047</v>
      </c>
      <c r="AN1" s="2">
        <v>2048</v>
      </c>
      <c r="AO1" s="2">
        <v>2049</v>
      </c>
      <c r="AP1" s="2">
        <v>2050</v>
      </c>
    </row>
    <row r="2" spans="8:42" x14ac:dyDescent="0.35">
      <c r="H2" s="2" t="s">
        <v>523</v>
      </c>
    </row>
    <row r="3" spans="8:42" x14ac:dyDescent="0.35">
      <c r="H3" t="s">
        <v>27</v>
      </c>
      <c r="I3" t="s">
        <v>321</v>
      </c>
      <c r="J3" s="9">
        <f>VLOOKUP($H3,output!$A$9:$AH$2199,J$1-$J$1+2)</f>
        <v>29.283000000000001</v>
      </c>
      <c r="K3" s="9">
        <f>VLOOKUP($H3,output!$A$9:$AH$2199,K$1-$J$1+2)</f>
        <v>28.367000000000001</v>
      </c>
      <c r="L3" s="9">
        <f>VLOOKUP($H3,output!$A$9:$AH$2199,L$1-$J$1+2)</f>
        <v>27.562000000000001</v>
      </c>
      <c r="M3" s="9">
        <f>VLOOKUP($H3,output!$A$9:$AH$2199,M$1-$J$1+2)</f>
        <v>26.173999999999999</v>
      </c>
      <c r="N3" s="9">
        <f>VLOOKUP($H3,output!$A$9:$AH$2199,N$1-$J$1+2)</f>
        <v>25.097999999999999</v>
      </c>
      <c r="O3" s="9">
        <f>VLOOKUP($H3,output!$A$9:$AH$2199,O$1-$J$1+2)</f>
        <v>24.266999999999999</v>
      </c>
      <c r="P3" s="9">
        <f>VLOOKUP($H3,output!$A$9:$AH$2199,P$1-$J$1+2)</f>
        <v>23.228000000000002</v>
      </c>
      <c r="Q3" s="9">
        <f>VLOOKUP($H3,output!$A$9:$AH$2199,Q$1-$J$1+2)</f>
        <v>21.31</v>
      </c>
      <c r="R3" s="9">
        <f>VLOOKUP($H3,output!$A$9:$AH$2199,R$1-$J$1+2)</f>
        <v>19.366</v>
      </c>
      <c r="S3" s="9">
        <f>VLOOKUP($H3,output!$A$9:$AH$2199,S$1-$J$1+2)</f>
        <v>17.498999999999999</v>
      </c>
      <c r="T3" s="9">
        <f>VLOOKUP($H3,output!$A$9:$AH$2199,T$1-$J$1+2)</f>
        <v>15.872</v>
      </c>
      <c r="U3" s="9">
        <f>VLOOKUP($H3,output!$A$9:$AH$2199,U$1-$J$1+2)</f>
        <v>14.333</v>
      </c>
      <c r="V3" s="9">
        <f>VLOOKUP($H3,output!$A$9:$AH$2199,V$1-$J$1+2)</f>
        <v>12.897</v>
      </c>
      <c r="W3" s="9">
        <f>VLOOKUP($H3,output!$A$9:$AH$2199,W$1-$J$1+2)</f>
        <v>12.17</v>
      </c>
      <c r="X3" s="9">
        <f>VLOOKUP($H3,output!$A$9:$AH$2199,X$1-$J$1+2)</f>
        <v>11.263999999999999</v>
      </c>
      <c r="Y3" s="9">
        <f>VLOOKUP($H3,output!$A$9:$AH$2199,Y$1-$J$1+2)</f>
        <v>10.44</v>
      </c>
      <c r="Z3" s="9">
        <f>VLOOKUP($H3,output!$A$9:$AH$2199,Z$1-$J$1+2)</f>
        <v>9.6240000000000006</v>
      </c>
      <c r="AA3" s="9">
        <f>VLOOKUP($H3,output!$A$9:$AH$2199,AA$1-$J$1+2)</f>
        <v>8.9489999999999998</v>
      </c>
      <c r="AB3" s="9">
        <f>VLOOKUP($H3,output!$A$9:$AH$2199,AB$1-$J$1+2)</f>
        <v>8.02</v>
      </c>
      <c r="AC3" s="9">
        <f>VLOOKUP($H3,output!$A$9:$AH$2199,AC$1-$J$1+2)</f>
        <v>7.1710000000000003</v>
      </c>
      <c r="AD3" s="9">
        <f>VLOOKUP($H3,output!$A$9:$AH$2199,AD$1-$J$1+2)</f>
        <v>6.4039999999999999</v>
      </c>
      <c r="AE3" s="9">
        <f>VLOOKUP($H3,output!$A$9:$AH$2199,AE$1-$J$1+2)</f>
        <v>5.7270000000000003</v>
      </c>
      <c r="AF3" s="9">
        <f>VLOOKUP($H3,output!$A$9:$AH$2199,AF$1-$J$1+2)</f>
        <v>5.1159999999999997</v>
      </c>
      <c r="AG3" s="9">
        <f>VLOOKUP($H3,output!$A$9:$AH$2199,AG$1-$J$1+2)</f>
        <v>4.5620000000000003</v>
      </c>
      <c r="AH3" s="9">
        <f>VLOOKUP($H3,output!$A$9:$AH$2199,AH$1-$J$1+2)</f>
        <v>4.0579999999999998</v>
      </c>
      <c r="AI3" s="9">
        <f>VLOOKUP($H3,output!$A$9:$AH$2199,AI$1-$J$1+2)</f>
        <v>3.5630000000000002</v>
      </c>
      <c r="AJ3" s="9">
        <f>VLOOKUP($H3,output!$A$9:$AH$2199,AJ$1-$J$1+2)</f>
        <v>3.141</v>
      </c>
      <c r="AK3" s="9">
        <f>VLOOKUP($H3,output!$A$9:$AH$2199,AK$1-$J$1+2)</f>
        <v>2.7509999999999999</v>
      </c>
      <c r="AL3" s="9">
        <f>VLOOKUP($H3,output!$A$9:$AH$2199,AL$1-$J$1+2)</f>
        <v>2.1259999999999999</v>
      </c>
      <c r="AM3" s="9">
        <f>VLOOKUP($H3,output!$A$9:$AH$2199,AM$1-$J$1+2)</f>
        <v>1.544</v>
      </c>
      <c r="AN3" s="9">
        <f>VLOOKUP($H3,output!$A$9:$AH$2199,AN$1-$J$1+2)</f>
        <v>0.997</v>
      </c>
      <c r="AO3" s="9">
        <f>VLOOKUP($H3,output!$A$9:$AH$2199,AO$1-$J$1+2)</f>
        <v>0.48399999999999999</v>
      </c>
      <c r="AP3" s="9">
        <f>VLOOKUP($H3,output!$A$9:$AH$2199,AP$1-$J$1+2)</f>
        <v>0</v>
      </c>
    </row>
    <row r="4" spans="8:42" x14ac:dyDescent="0.35">
      <c r="H4" t="s">
        <v>28</v>
      </c>
      <c r="I4" t="s">
        <v>322</v>
      </c>
      <c r="J4" s="9">
        <f>VLOOKUP($H4,output!$A$9:$AH$2199,J$1-$J$1+2)</f>
        <v>12.96</v>
      </c>
      <c r="K4" s="9">
        <f>VLOOKUP($H4,output!$A$9:$AH$2199,K$1-$J$1+2)</f>
        <v>12.292999999999999</v>
      </c>
      <c r="L4" s="9">
        <f>VLOOKUP($H4,output!$A$9:$AH$2199,L$1-$J$1+2)</f>
        <v>11.696999999999999</v>
      </c>
      <c r="M4" s="9">
        <f>VLOOKUP($H4,output!$A$9:$AH$2199,M$1-$J$1+2)</f>
        <v>10.85</v>
      </c>
      <c r="N4" s="9">
        <f>VLOOKUP($H4,output!$A$9:$AH$2199,N$1-$J$1+2)</f>
        <v>9.6950000000000003</v>
      </c>
      <c r="O4" s="9">
        <f>VLOOKUP($H4,output!$A$9:$AH$2199,O$1-$J$1+2)</f>
        <v>7.6849999999999996</v>
      </c>
      <c r="P4" s="9">
        <f>VLOOKUP($H4,output!$A$9:$AH$2199,P$1-$J$1+2)</f>
        <v>6.0910000000000002</v>
      </c>
      <c r="Q4" s="9">
        <f>VLOOKUP($H4,output!$A$9:$AH$2199,Q$1-$J$1+2)</f>
        <v>4.8460000000000001</v>
      </c>
      <c r="R4" s="9">
        <f>VLOOKUP($H4,output!$A$9:$AH$2199,R$1-$J$1+2)</f>
        <v>3.9540000000000002</v>
      </c>
      <c r="S4" s="9">
        <f>VLOOKUP($H4,output!$A$9:$AH$2199,S$1-$J$1+2)</f>
        <v>3.2589999999999999</v>
      </c>
      <c r="T4" s="9">
        <f>VLOOKUP($H4,output!$A$9:$AH$2199,T$1-$J$1+2)</f>
        <v>2.7109999999999999</v>
      </c>
      <c r="U4" s="9">
        <f>VLOOKUP($H4,output!$A$9:$AH$2199,U$1-$J$1+2)</f>
        <v>2.5139999999999998</v>
      </c>
      <c r="V4" s="9">
        <f>VLOOKUP($H4,output!$A$9:$AH$2199,V$1-$J$1+2)</f>
        <v>2.3260000000000001</v>
      </c>
      <c r="W4" s="9">
        <f>VLOOKUP($H4,output!$A$9:$AH$2199,W$1-$J$1+2)</f>
        <v>2.2389999999999999</v>
      </c>
      <c r="X4" s="9">
        <f>VLOOKUP($H4,output!$A$9:$AH$2199,X$1-$J$1+2)</f>
        <v>2.097</v>
      </c>
      <c r="Y4" s="9">
        <f>VLOOKUP($H4,output!$A$9:$AH$2199,Y$1-$J$1+2)</f>
        <v>1.9690000000000001</v>
      </c>
      <c r="Z4" s="9">
        <f>VLOOKUP($H4,output!$A$9:$AH$2199,Z$1-$J$1+2)</f>
        <v>1.849</v>
      </c>
      <c r="AA4" s="9">
        <f>VLOOKUP($H4,output!$A$9:$AH$2199,AA$1-$J$1+2)</f>
        <v>1.7410000000000001</v>
      </c>
      <c r="AB4" s="9">
        <f>VLOOKUP($H4,output!$A$9:$AH$2199,AB$1-$J$1+2)</f>
        <v>1.64</v>
      </c>
      <c r="AC4" s="9">
        <f>VLOOKUP($H4,output!$A$9:$AH$2199,AC$1-$J$1+2)</f>
        <v>1.548</v>
      </c>
      <c r="AD4" s="9">
        <f>VLOOKUP($H4,output!$A$9:$AH$2199,AD$1-$J$1+2)</f>
        <v>1.4630000000000001</v>
      </c>
      <c r="AE4" s="9">
        <f>VLOOKUP($H4,output!$A$9:$AH$2199,AE$1-$J$1+2)</f>
        <v>1.3879999999999999</v>
      </c>
      <c r="AF4" s="9">
        <f>VLOOKUP($H4,output!$A$9:$AH$2199,AF$1-$J$1+2)</f>
        <v>1.3160000000000001</v>
      </c>
      <c r="AG4" s="9">
        <f>VLOOKUP($H4,output!$A$9:$AH$2199,AG$1-$J$1+2)</f>
        <v>1.25</v>
      </c>
      <c r="AH4" s="9">
        <f>VLOOKUP($H4,output!$A$9:$AH$2199,AH$1-$J$1+2)</f>
        <v>1.1890000000000001</v>
      </c>
      <c r="AI4" s="9">
        <f>VLOOKUP($H4,output!$A$9:$AH$2199,AI$1-$J$1+2)</f>
        <v>1.135</v>
      </c>
      <c r="AJ4" s="9">
        <f>VLOOKUP($H4,output!$A$9:$AH$2199,AJ$1-$J$1+2)</f>
        <v>1.0860000000000001</v>
      </c>
      <c r="AK4" s="9">
        <f>VLOOKUP($H4,output!$A$9:$AH$2199,AK$1-$J$1+2)</f>
        <v>1.0409999999999999</v>
      </c>
      <c r="AL4" s="9">
        <f>VLOOKUP($H4,output!$A$9:$AH$2199,AL$1-$J$1+2)</f>
        <v>0.998</v>
      </c>
      <c r="AM4" s="9">
        <f>VLOOKUP($H4,output!$A$9:$AH$2199,AM$1-$J$1+2)</f>
        <v>0.95899999999999996</v>
      </c>
      <c r="AN4" s="9">
        <f>VLOOKUP($H4,output!$A$9:$AH$2199,AN$1-$J$1+2)</f>
        <v>0.92400000000000004</v>
      </c>
      <c r="AO4" s="9">
        <f>VLOOKUP($H4,output!$A$9:$AH$2199,AO$1-$J$1+2)</f>
        <v>0.89100000000000001</v>
      </c>
      <c r="AP4" s="9">
        <f>VLOOKUP($H4,output!$A$9:$AH$2199,AP$1-$J$1+2)</f>
        <v>0.86099999999999999</v>
      </c>
    </row>
    <row r="5" spans="8:42" x14ac:dyDescent="0.35">
      <c r="H5" t="s">
        <v>25</v>
      </c>
      <c r="I5" t="s">
        <v>323</v>
      </c>
      <c r="J5" s="9">
        <f>VLOOKUP($H5,output!$A$9:$AH$2199,J$1-$J$1+2)</f>
        <v>3.24</v>
      </c>
      <c r="K5" s="9">
        <f>VLOOKUP($H5,output!$A$9:$AH$2199,K$1-$J$1+2)</f>
        <v>3.2250000000000001</v>
      </c>
      <c r="L5" s="9">
        <f>VLOOKUP($H5,output!$A$9:$AH$2199,L$1-$J$1+2)</f>
        <v>3.2170000000000001</v>
      </c>
      <c r="M5" s="9">
        <f>VLOOKUP($H5,output!$A$9:$AH$2199,M$1-$J$1+2)</f>
        <v>3.2</v>
      </c>
      <c r="N5" s="9">
        <f>VLOOKUP($H5,output!$A$9:$AH$2199,N$1-$J$1+2)</f>
        <v>3.2050000000000001</v>
      </c>
      <c r="O5" s="9">
        <f>VLOOKUP($H5,output!$A$9:$AH$2199,O$1-$J$1+2)</f>
        <v>3.2850000000000001</v>
      </c>
      <c r="P5" s="9">
        <f>VLOOKUP($H5,output!$A$9:$AH$2199,P$1-$J$1+2)</f>
        <v>3.3410000000000002</v>
      </c>
      <c r="Q5" s="9">
        <f>VLOOKUP($H5,output!$A$9:$AH$2199,Q$1-$J$1+2)</f>
        <v>3.4630000000000001</v>
      </c>
      <c r="R5" s="9">
        <f>VLOOKUP($H5,output!$A$9:$AH$2199,R$1-$J$1+2)</f>
        <v>3.5659999999999998</v>
      </c>
      <c r="S5" s="9">
        <f>VLOOKUP($H5,output!$A$9:$AH$2199,S$1-$J$1+2)</f>
        <v>3.649</v>
      </c>
      <c r="T5" s="9">
        <f>VLOOKUP($H5,output!$A$9:$AH$2199,T$1-$J$1+2)</f>
        <v>3.7109999999999999</v>
      </c>
      <c r="U5" s="9">
        <f>VLOOKUP($H5,output!$A$9:$AH$2199,U$1-$J$1+2)</f>
        <v>3.74</v>
      </c>
      <c r="V5" s="9">
        <f>VLOOKUP($H5,output!$A$9:$AH$2199,V$1-$J$1+2)</f>
        <v>3.7610000000000001</v>
      </c>
      <c r="W5" s="9">
        <f>VLOOKUP($H5,output!$A$9:$AH$2199,W$1-$J$1+2)</f>
        <v>3.7789999999999999</v>
      </c>
      <c r="X5" s="9">
        <f>VLOOKUP($H5,output!$A$9:$AH$2199,X$1-$J$1+2)</f>
        <v>3.7930000000000001</v>
      </c>
      <c r="Y5" s="9">
        <f>VLOOKUP($H5,output!$A$9:$AH$2199,Y$1-$J$1+2)</f>
        <v>3.8039999999999998</v>
      </c>
      <c r="Z5" s="9">
        <f>VLOOKUP($H5,output!$A$9:$AH$2199,Z$1-$J$1+2)</f>
        <v>3.806</v>
      </c>
      <c r="AA5" s="9">
        <f>VLOOKUP($H5,output!$A$9:$AH$2199,AA$1-$J$1+2)</f>
        <v>3.806</v>
      </c>
      <c r="AB5" s="9">
        <f>VLOOKUP($H5,output!$A$9:$AH$2199,AB$1-$J$1+2)</f>
        <v>3.8039999999999998</v>
      </c>
      <c r="AC5" s="9">
        <f>VLOOKUP($H5,output!$A$9:$AH$2199,AC$1-$J$1+2)</f>
        <v>3.7949999999999999</v>
      </c>
      <c r="AD5" s="9">
        <f>VLOOKUP($H5,output!$A$9:$AH$2199,AD$1-$J$1+2)</f>
        <v>3.7829999999999999</v>
      </c>
      <c r="AE5" s="9">
        <f>VLOOKUP($H5,output!$A$9:$AH$2199,AE$1-$J$1+2)</f>
        <v>3.7709999999999999</v>
      </c>
      <c r="AF5" s="9">
        <f>VLOOKUP($H5,output!$A$9:$AH$2199,AF$1-$J$1+2)</f>
        <v>3.7480000000000002</v>
      </c>
      <c r="AG5" s="9">
        <f>VLOOKUP($H5,output!$A$9:$AH$2199,AG$1-$J$1+2)</f>
        <v>3.7240000000000002</v>
      </c>
      <c r="AH5" s="9">
        <f>VLOOKUP($H5,output!$A$9:$AH$2199,AH$1-$J$1+2)</f>
        <v>3.6989999999999998</v>
      </c>
      <c r="AI5" s="9">
        <f>VLOOKUP($H5,output!$A$9:$AH$2199,AI$1-$J$1+2)</f>
        <v>3.6739999999999999</v>
      </c>
      <c r="AJ5" s="9">
        <f>VLOOKUP($H5,output!$A$9:$AH$2199,AJ$1-$J$1+2)</f>
        <v>3.6480000000000001</v>
      </c>
      <c r="AK5" s="9">
        <f>VLOOKUP($H5,output!$A$9:$AH$2199,AK$1-$J$1+2)</f>
        <v>3.6219999999999999</v>
      </c>
      <c r="AL5" s="9">
        <f>VLOOKUP($H5,output!$A$9:$AH$2199,AL$1-$J$1+2)</f>
        <v>3.5950000000000002</v>
      </c>
      <c r="AM5" s="9">
        <f>VLOOKUP($H5,output!$A$9:$AH$2199,AM$1-$J$1+2)</f>
        <v>3.5670000000000002</v>
      </c>
      <c r="AN5" s="9">
        <f>VLOOKUP($H5,output!$A$9:$AH$2199,AN$1-$J$1+2)</f>
        <v>3.5379999999999998</v>
      </c>
      <c r="AO5" s="9">
        <f>VLOOKUP($H5,output!$A$9:$AH$2199,AO$1-$J$1+2)</f>
        <v>3.5070000000000001</v>
      </c>
      <c r="AP5" s="9">
        <f>VLOOKUP($H5,output!$A$9:$AH$2199,AP$1-$J$1+2)</f>
        <v>3.4830000000000001</v>
      </c>
    </row>
    <row r="6" spans="8:42" x14ac:dyDescent="0.35"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</row>
    <row r="7" spans="8:42" x14ac:dyDescent="0.35">
      <c r="I7" t="s">
        <v>351</v>
      </c>
      <c r="J7" s="9">
        <f>J3+J4</f>
        <v>42.243000000000002</v>
      </c>
      <c r="K7" s="9">
        <f t="shared" ref="K7:V7" si="0">K3+K4</f>
        <v>40.659999999999997</v>
      </c>
      <c r="L7" s="9">
        <f t="shared" si="0"/>
        <v>39.259</v>
      </c>
      <c r="M7" s="9">
        <f t="shared" si="0"/>
        <v>37.024000000000001</v>
      </c>
      <c r="N7" s="9">
        <f t="shared" si="0"/>
        <v>34.792999999999999</v>
      </c>
      <c r="O7" s="9">
        <f t="shared" si="0"/>
        <v>31.951999999999998</v>
      </c>
      <c r="P7" s="9">
        <f t="shared" si="0"/>
        <v>29.319000000000003</v>
      </c>
      <c r="Q7" s="9">
        <f t="shared" si="0"/>
        <v>26.155999999999999</v>
      </c>
      <c r="R7" s="9">
        <f t="shared" si="0"/>
        <v>23.32</v>
      </c>
      <c r="S7" s="9">
        <f t="shared" si="0"/>
        <v>20.757999999999999</v>
      </c>
      <c r="T7" s="9">
        <f t="shared" si="0"/>
        <v>18.582999999999998</v>
      </c>
      <c r="U7" s="9">
        <f t="shared" si="0"/>
        <v>16.847000000000001</v>
      </c>
      <c r="V7" s="11">
        <f t="shared" si="0"/>
        <v>15.223000000000001</v>
      </c>
      <c r="W7" s="11">
        <f t="shared" ref="W7:AP7" si="1">W3+W4</f>
        <v>14.408999999999999</v>
      </c>
      <c r="X7" s="11">
        <f t="shared" si="1"/>
        <v>13.360999999999999</v>
      </c>
      <c r="Y7" s="11">
        <f t="shared" si="1"/>
        <v>12.408999999999999</v>
      </c>
      <c r="Z7" s="11">
        <f t="shared" si="1"/>
        <v>11.473000000000001</v>
      </c>
      <c r="AA7" s="11">
        <f t="shared" si="1"/>
        <v>10.69</v>
      </c>
      <c r="AB7" s="11">
        <f t="shared" si="1"/>
        <v>9.66</v>
      </c>
      <c r="AC7" s="11">
        <f t="shared" si="1"/>
        <v>8.7190000000000012</v>
      </c>
      <c r="AD7" s="11">
        <f t="shared" si="1"/>
        <v>7.867</v>
      </c>
      <c r="AE7" s="11">
        <f t="shared" si="1"/>
        <v>7.1150000000000002</v>
      </c>
      <c r="AF7" s="11">
        <f t="shared" si="1"/>
        <v>6.4319999999999995</v>
      </c>
      <c r="AG7" s="11">
        <f t="shared" si="1"/>
        <v>5.8120000000000003</v>
      </c>
      <c r="AH7" s="11">
        <f t="shared" si="1"/>
        <v>5.2469999999999999</v>
      </c>
      <c r="AI7" s="11">
        <f t="shared" si="1"/>
        <v>4.6980000000000004</v>
      </c>
      <c r="AJ7" s="11">
        <f t="shared" si="1"/>
        <v>4.2270000000000003</v>
      </c>
      <c r="AK7" s="11">
        <f t="shared" si="1"/>
        <v>3.7919999999999998</v>
      </c>
      <c r="AL7" s="11">
        <f t="shared" si="1"/>
        <v>3.1239999999999997</v>
      </c>
      <c r="AM7" s="11">
        <f t="shared" si="1"/>
        <v>2.5030000000000001</v>
      </c>
      <c r="AN7" s="11">
        <f t="shared" si="1"/>
        <v>1.921</v>
      </c>
      <c r="AO7" s="11">
        <f t="shared" si="1"/>
        <v>1.375</v>
      </c>
      <c r="AP7" s="11">
        <f t="shared" si="1"/>
        <v>0.86099999999999999</v>
      </c>
    </row>
    <row r="8" spans="8:42" x14ac:dyDescent="0.35">
      <c r="I8" t="s">
        <v>478</v>
      </c>
      <c r="J8" s="12"/>
      <c r="K8" s="12">
        <f t="shared" ref="K8:L8" si="2">J7-K7</f>
        <v>1.5830000000000055</v>
      </c>
      <c r="L8" s="12">
        <f t="shared" si="2"/>
        <v>1.4009999999999962</v>
      </c>
      <c r="M8" s="12">
        <f>L7-M7</f>
        <v>2.2349999999999994</v>
      </c>
      <c r="N8" s="12">
        <f t="shared" ref="N8:V8" si="3">M7-N7</f>
        <v>2.2310000000000016</v>
      </c>
      <c r="O8" s="12">
        <f t="shared" si="3"/>
        <v>2.8410000000000011</v>
      </c>
      <c r="P8" s="12">
        <f t="shared" si="3"/>
        <v>2.6329999999999956</v>
      </c>
      <c r="Q8" s="12">
        <f t="shared" si="3"/>
        <v>3.1630000000000038</v>
      </c>
      <c r="R8" s="12">
        <f t="shared" si="3"/>
        <v>2.8359999999999985</v>
      </c>
      <c r="S8" s="12">
        <f t="shared" si="3"/>
        <v>2.5620000000000012</v>
      </c>
      <c r="T8" s="12">
        <f t="shared" si="3"/>
        <v>2.1750000000000007</v>
      </c>
      <c r="U8" s="12">
        <f t="shared" si="3"/>
        <v>1.7359999999999971</v>
      </c>
      <c r="V8" s="12">
        <f t="shared" si="3"/>
        <v>1.6240000000000006</v>
      </c>
      <c r="W8" s="12">
        <f t="shared" ref="W8" si="4">V7-W7</f>
        <v>0.81400000000000183</v>
      </c>
      <c r="X8" s="12">
        <f t="shared" ref="X8" si="5">W7-X7</f>
        <v>1.048</v>
      </c>
      <c r="Y8" s="12">
        <f t="shared" ref="Y8" si="6">X7-Y7</f>
        <v>0.95199999999999996</v>
      </c>
      <c r="Z8" s="12">
        <f t="shared" ref="Z8" si="7">Y7-Z7</f>
        <v>0.93599999999999817</v>
      </c>
      <c r="AA8" s="12">
        <f t="shared" ref="AA8" si="8">Z7-AA7</f>
        <v>0.78300000000000125</v>
      </c>
      <c r="AB8" s="12">
        <f t="shared" ref="AB8" si="9">AA7-AB7</f>
        <v>1.0299999999999994</v>
      </c>
      <c r="AC8" s="12">
        <f t="shared" ref="AC8" si="10">AB7-AC7</f>
        <v>0.94099999999999895</v>
      </c>
      <c r="AD8" s="12">
        <f t="shared" ref="AD8" si="11">AC7-AD7</f>
        <v>0.8520000000000012</v>
      </c>
      <c r="AE8" s="12">
        <f t="shared" ref="AE8" si="12">AD7-AE7</f>
        <v>0.75199999999999978</v>
      </c>
      <c r="AF8" s="12">
        <f t="shared" ref="AF8" si="13">AE7-AF7</f>
        <v>0.68300000000000072</v>
      </c>
      <c r="AG8" s="12">
        <f t="shared" ref="AG8" si="14">AF7-AG7</f>
        <v>0.61999999999999922</v>
      </c>
      <c r="AH8" s="12">
        <f t="shared" ref="AH8" si="15">AG7-AH7</f>
        <v>0.56500000000000039</v>
      </c>
      <c r="AI8" s="12">
        <f t="shared" ref="AI8" si="16">AH7-AI7</f>
        <v>0.54899999999999949</v>
      </c>
      <c r="AJ8" s="12">
        <f t="shared" ref="AJ8" si="17">AI7-AJ7</f>
        <v>0.47100000000000009</v>
      </c>
      <c r="AK8" s="12">
        <f t="shared" ref="AK8" si="18">AJ7-AK7</f>
        <v>0.4350000000000005</v>
      </c>
      <c r="AL8" s="12">
        <f t="shared" ref="AL8" si="19">AK7-AL7</f>
        <v>0.66800000000000015</v>
      </c>
      <c r="AM8" s="12">
        <f t="shared" ref="AM8" si="20">AL7-AM7</f>
        <v>0.62099999999999955</v>
      </c>
      <c r="AN8" s="12">
        <f t="shared" ref="AN8" si="21">AM7-AN7</f>
        <v>0.58200000000000007</v>
      </c>
      <c r="AO8" s="12">
        <f t="shared" ref="AO8" si="22">AN7-AO7</f>
        <v>0.54600000000000004</v>
      </c>
      <c r="AP8" s="12">
        <f t="shared" ref="AP8" si="23">AO7-AP7</f>
        <v>0.51400000000000001</v>
      </c>
    </row>
    <row r="9" spans="8:42" x14ac:dyDescent="0.35"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</row>
    <row r="10" spans="8:42" x14ac:dyDescent="0.35">
      <c r="H10" t="s">
        <v>519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0.99</v>
      </c>
      <c r="Q10" s="9">
        <v>0.98</v>
      </c>
      <c r="R10" s="9">
        <v>0.97</v>
      </c>
      <c r="S10" s="9">
        <v>0.96</v>
      </c>
      <c r="T10" s="9">
        <v>0.95</v>
      </c>
      <c r="U10" s="9">
        <v>0.94</v>
      </c>
      <c r="V10" s="9">
        <v>0.93</v>
      </c>
      <c r="W10" s="9">
        <f>$V10-0.03*(W1-$V1)/20</f>
        <v>0.9285000000000001</v>
      </c>
      <c r="X10" s="9">
        <f t="shared" ref="X10:AO10" si="24">$V10-0.03*(X1-$V1)/20</f>
        <v>0.92700000000000005</v>
      </c>
      <c r="Y10" s="9">
        <f t="shared" si="24"/>
        <v>0.9255000000000001</v>
      </c>
      <c r="Z10" s="9">
        <f t="shared" si="24"/>
        <v>0.92400000000000004</v>
      </c>
      <c r="AA10" s="9">
        <f t="shared" si="24"/>
        <v>0.9225000000000001</v>
      </c>
      <c r="AB10" s="9">
        <f t="shared" si="24"/>
        <v>0.92100000000000004</v>
      </c>
      <c r="AC10" s="9">
        <f t="shared" si="24"/>
        <v>0.9195000000000001</v>
      </c>
      <c r="AD10" s="9">
        <f t="shared" si="24"/>
        <v>0.91800000000000004</v>
      </c>
      <c r="AE10" s="9">
        <f t="shared" si="24"/>
        <v>0.91650000000000009</v>
      </c>
      <c r="AF10" s="9">
        <f t="shared" si="24"/>
        <v>0.91500000000000004</v>
      </c>
      <c r="AG10" s="9">
        <f t="shared" si="24"/>
        <v>0.91350000000000009</v>
      </c>
      <c r="AH10" s="9">
        <f t="shared" si="24"/>
        <v>0.91200000000000003</v>
      </c>
      <c r="AI10" s="9">
        <f t="shared" si="24"/>
        <v>0.91050000000000009</v>
      </c>
      <c r="AJ10" s="9">
        <f t="shared" si="24"/>
        <v>0.90900000000000003</v>
      </c>
      <c r="AK10" s="9">
        <f t="shared" si="24"/>
        <v>0.90750000000000008</v>
      </c>
      <c r="AL10" s="9">
        <f t="shared" si="24"/>
        <v>0.90600000000000003</v>
      </c>
      <c r="AM10" s="9">
        <f t="shared" si="24"/>
        <v>0.90450000000000008</v>
      </c>
      <c r="AN10" s="9">
        <f t="shared" si="24"/>
        <v>0.90300000000000002</v>
      </c>
      <c r="AO10" s="9">
        <f t="shared" si="24"/>
        <v>0.90150000000000008</v>
      </c>
      <c r="AP10" s="9">
        <v>0.9</v>
      </c>
    </row>
    <row r="11" spans="8:42" x14ac:dyDescent="0.35">
      <c r="H11" t="s">
        <v>520</v>
      </c>
      <c r="J11" s="9">
        <v>1</v>
      </c>
      <c r="K11" s="9">
        <v>1</v>
      </c>
      <c r="L11" s="9">
        <v>1</v>
      </c>
      <c r="M11" s="9">
        <v>0.99</v>
      </c>
      <c r="N11" s="9">
        <v>0.98</v>
      </c>
      <c r="O11" s="9">
        <v>0.97</v>
      </c>
      <c r="P11" s="9">
        <v>0.96</v>
      </c>
      <c r="Q11" s="9">
        <v>0.95</v>
      </c>
      <c r="R11" s="9">
        <v>0.94</v>
      </c>
      <c r="S11" s="9">
        <v>0.93</v>
      </c>
      <c r="T11" s="9">
        <v>0.92</v>
      </c>
      <c r="U11" s="9">
        <v>0.91500000000000004</v>
      </c>
      <c r="V11" s="9">
        <v>0.91</v>
      </c>
      <c r="W11" s="9">
        <v>0.9</v>
      </c>
      <c r="X11" s="9">
        <v>0.9</v>
      </c>
      <c r="Y11" s="9">
        <v>0.89</v>
      </c>
      <c r="Z11" s="9">
        <v>0.89</v>
      </c>
      <c r="AA11" s="9">
        <v>0.88</v>
      </c>
      <c r="AB11" s="9">
        <v>0.88</v>
      </c>
      <c r="AC11" s="9">
        <v>0.88</v>
      </c>
      <c r="AD11" s="9">
        <v>0.87</v>
      </c>
      <c r="AE11" s="9">
        <v>0.87</v>
      </c>
      <c r="AF11" s="9">
        <v>0.87</v>
      </c>
      <c r="AG11" s="9">
        <v>0.87</v>
      </c>
      <c r="AH11" s="9">
        <v>0.87</v>
      </c>
      <c r="AI11" s="9">
        <v>0.87</v>
      </c>
      <c r="AJ11" s="9">
        <v>0.86499999999999999</v>
      </c>
      <c r="AK11" s="9">
        <v>0.86499999999999999</v>
      </c>
      <c r="AL11" s="9">
        <v>0.86499999999999999</v>
      </c>
      <c r="AM11" s="9">
        <v>0.86499999999999999</v>
      </c>
      <c r="AN11" s="9">
        <v>0.86</v>
      </c>
      <c r="AO11" s="9">
        <v>0.86</v>
      </c>
      <c r="AP11" s="9">
        <v>0.86</v>
      </c>
    </row>
    <row r="12" spans="8:42" x14ac:dyDescent="0.35">
      <c r="H12" s="8" t="s">
        <v>521</v>
      </c>
      <c r="J12" s="9">
        <f>J10*J11</f>
        <v>1</v>
      </c>
      <c r="K12" s="9">
        <f t="shared" ref="K12:AP12" si="25">K10*K11</f>
        <v>1</v>
      </c>
      <c r="L12" s="9">
        <f t="shared" si="25"/>
        <v>1</v>
      </c>
      <c r="M12" s="9">
        <f t="shared" si="25"/>
        <v>0.99</v>
      </c>
      <c r="N12" s="9">
        <f t="shared" si="25"/>
        <v>0.98</v>
      </c>
      <c r="O12" s="9">
        <f t="shared" si="25"/>
        <v>0.97</v>
      </c>
      <c r="P12" s="9">
        <f t="shared" si="25"/>
        <v>0.95039999999999991</v>
      </c>
      <c r="Q12" s="9">
        <f t="shared" si="25"/>
        <v>0.93099999999999994</v>
      </c>
      <c r="R12" s="9">
        <f t="shared" si="25"/>
        <v>0.91179999999999994</v>
      </c>
      <c r="S12" s="9">
        <f t="shared" si="25"/>
        <v>0.89280000000000004</v>
      </c>
      <c r="T12" s="9">
        <f t="shared" si="25"/>
        <v>0.874</v>
      </c>
      <c r="U12" s="9">
        <f t="shared" si="25"/>
        <v>0.86009999999999998</v>
      </c>
      <c r="V12" s="9">
        <f t="shared" si="25"/>
        <v>0.84630000000000005</v>
      </c>
      <c r="W12" s="9">
        <f t="shared" si="25"/>
        <v>0.83565000000000011</v>
      </c>
      <c r="X12" s="9">
        <f t="shared" si="25"/>
        <v>0.83430000000000004</v>
      </c>
      <c r="Y12" s="9">
        <f t="shared" si="25"/>
        <v>0.82369500000000007</v>
      </c>
      <c r="Z12" s="9">
        <f t="shared" si="25"/>
        <v>0.82236000000000009</v>
      </c>
      <c r="AA12" s="9">
        <f t="shared" si="25"/>
        <v>0.81180000000000008</v>
      </c>
      <c r="AB12" s="9">
        <f t="shared" si="25"/>
        <v>0.81048000000000009</v>
      </c>
      <c r="AC12" s="9">
        <f t="shared" si="25"/>
        <v>0.8091600000000001</v>
      </c>
      <c r="AD12" s="9">
        <f t="shared" si="25"/>
        <v>0.79866000000000004</v>
      </c>
      <c r="AE12" s="9">
        <f t="shared" si="25"/>
        <v>0.79735500000000004</v>
      </c>
      <c r="AF12" s="9">
        <f t="shared" si="25"/>
        <v>0.79605000000000004</v>
      </c>
      <c r="AG12" s="9">
        <f t="shared" si="25"/>
        <v>0.79474500000000003</v>
      </c>
      <c r="AH12" s="9">
        <f t="shared" si="25"/>
        <v>0.79344000000000003</v>
      </c>
      <c r="AI12" s="9">
        <f t="shared" si="25"/>
        <v>0.79213500000000003</v>
      </c>
      <c r="AJ12" s="9">
        <f t="shared" si="25"/>
        <v>0.78628500000000001</v>
      </c>
      <c r="AK12" s="9">
        <f t="shared" si="25"/>
        <v>0.78498750000000006</v>
      </c>
      <c r="AL12" s="9">
        <f t="shared" si="25"/>
        <v>0.78369</v>
      </c>
      <c r="AM12" s="9">
        <f t="shared" si="25"/>
        <v>0.78239250000000005</v>
      </c>
      <c r="AN12" s="9">
        <f t="shared" si="25"/>
        <v>0.77658000000000005</v>
      </c>
      <c r="AO12" s="9">
        <f t="shared" si="25"/>
        <v>0.77529000000000003</v>
      </c>
      <c r="AP12" s="9">
        <f t="shared" si="25"/>
        <v>0.77400000000000002</v>
      </c>
    </row>
    <row r="13" spans="8:42" x14ac:dyDescent="0.35">
      <c r="J13" s="13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</row>
    <row r="14" spans="8:42" x14ac:dyDescent="0.35">
      <c r="H14" s="2" t="s">
        <v>522</v>
      </c>
      <c r="J14" s="13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</row>
    <row r="15" spans="8:42" x14ac:dyDescent="0.35">
      <c r="H15" t="s">
        <v>321</v>
      </c>
      <c r="J15" s="13">
        <f>J3*J$12</f>
        <v>29.283000000000001</v>
      </c>
      <c r="K15" s="13">
        <f t="shared" ref="K15:AP17" si="26">K3*K$12</f>
        <v>28.367000000000001</v>
      </c>
      <c r="L15" s="13">
        <f t="shared" si="26"/>
        <v>27.562000000000001</v>
      </c>
      <c r="M15" s="13">
        <f t="shared" si="26"/>
        <v>25.91226</v>
      </c>
      <c r="N15" s="13">
        <f t="shared" si="26"/>
        <v>24.596039999999999</v>
      </c>
      <c r="O15" s="13">
        <f t="shared" si="26"/>
        <v>23.538989999999998</v>
      </c>
      <c r="P15" s="13">
        <f t="shared" si="26"/>
        <v>22.075891200000001</v>
      </c>
      <c r="Q15" s="13">
        <f t="shared" si="26"/>
        <v>19.839609999999997</v>
      </c>
      <c r="R15" s="13">
        <f t="shared" si="26"/>
        <v>17.657918799999997</v>
      </c>
      <c r="S15" s="13">
        <f t="shared" si="26"/>
        <v>15.6231072</v>
      </c>
      <c r="T15" s="13">
        <f t="shared" si="26"/>
        <v>13.872128</v>
      </c>
      <c r="U15" s="13">
        <f t="shared" si="26"/>
        <v>12.327813299999999</v>
      </c>
      <c r="V15" s="13">
        <f t="shared" si="26"/>
        <v>10.914731100000001</v>
      </c>
      <c r="W15" s="13">
        <f t="shared" si="26"/>
        <v>10.169860500000002</v>
      </c>
      <c r="X15" s="13">
        <f t="shared" si="26"/>
        <v>9.3975551999999993</v>
      </c>
      <c r="Y15" s="13">
        <f t="shared" si="26"/>
        <v>8.5993758000000007</v>
      </c>
      <c r="Z15" s="13">
        <f t="shared" si="26"/>
        <v>7.9143926400000018</v>
      </c>
      <c r="AA15" s="13">
        <f t="shared" si="26"/>
        <v>7.2647982000000004</v>
      </c>
      <c r="AB15" s="13">
        <f t="shared" si="26"/>
        <v>6.5000496000000005</v>
      </c>
      <c r="AC15" s="13">
        <f t="shared" si="26"/>
        <v>5.8024863600000005</v>
      </c>
      <c r="AD15" s="13">
        <f t="shared" si="26"/>
        <v>5.1146186399999998</v>
      </c>
      <c r="AE15" s="13">
        <f t="shared" si="26"/>
        <v>4.5664520850000008</v>
      </c>
      <c r="AF15" s="13">
        <f t="shared" si="26"/>
        <v>4.0725917999999997</v>
      </c>
      <c r="AG15" s="13">
        <f t="shared" si="26"/>
        <v>3.6256266900000003</v>
      </c>
      <c r="AH15" s="13">
        <f t="shared" si="26"/>
        <v>3.2197795199999999</v>
      </c>
      <c r="AI15" s="13">
        <f t="shared" si="26"/>
        <v>2.8223770050000003</v>
      </c>
      <c r="AJ15" s="13">
        <f t="shared" si="26"/>
        <v>2.469721185</v>
      </c>
      <c r="AK15" s="13">
        <f t="shared" si="26"/>
        <v>2.1595006125</v>
      </c>
      <c r="AL15" s="13">
        <f t="shared" si="26"/>
        <v>1.66612494</v>
      </c>
      <c r="AM15" s="13">
        <f t="shared" si="26"/>
        <v>1.20801402</v>
      </c>
      <c r="AN15" s="13">
        <f t="shared" si="26"/>
        <v>0.77425026000000008</v>
      </c>
      <c r="AO15" s="13">
        <f t="shared" si="26"/>
        <v>0.37524036</v>
      </c>
      <c r="AP15" s="13">
        <f t="shared" si="26"/>
        <v>0</v>
      </c>
    </row>
    <row r="16" spans="8:42" x14ac:dyDescent="0.35">
      <c r="H16" t="s">
        <v>322</v>
      </c>
      <c r="J16" s="13">
        <f t="shared" ref="J16:Y17" si="27">J4*J$12</f>
        <v>12.96</v>
      </c>
      <c r="K16" s="13">
        <f t="shared" si="27"/>
        <v>12.292999999999999</v>
      </c>
      <c r="L16" s="13">
        <f t="shared" si="27"/>
        <v>11.696999999999999</v>
      </c>
      <c r="M16" s="13">
        <f t="shared" si="27"/>
        <v>10.7415</v>
      </c>
      <c r="N16" s="13">
        <f t="shared" si="27"/>
        <v>9.501100000000001</v>
      </c>
      <c r="O16" s="13">
        <f t="shared" si="27"/>
        <v>7.4544499999999996</v>
      </c>
      <c r="P16" s="13">
        <f t="shared" si="27"/>
        <v>5.7888864</v>
      </c>
      <c r="Q16" s="13">
        <f t="shared" si="27"/>
        <v>4.5116259999999997</v>
      </c>
      <c r="R16" s="13">
        <f t="shared" si="27"/>
        <v>3.6052572000000001</v>
      </c>
      <c r="S16" s="13">
        <f t="shared" si="27"/>
        <v>2.9096351999999999</v>
      </c>
      <c r="T16" s="13">
        <f t="shared" si="27"/>
        <v>2.3694139999999999</v>
      </c>
      <c r="U16" s="13">
        <f t="shared" si="27"/>
        <v>2.1622914</v>
      </c>
      <c r="V16" s="13">
        <f t="shared" si="27"/>
        <v>1.9684938000000001</v>
      </c>
      <c r="W16" s="13">
        <f t="shared" si="27"/>
        <v>1.8710203500000002</v>
      </c>
      <c r="X16" s="13">
        <f t="shared" si="27"/>
        <v>1.7495271000000001</v>
      </c>
      <c r="Y16" s="13">
        <f t="shared" si="27"/>
        <v>1.6218554550000002</v>
      </c>
      <c r="Z16" s="13">
        <f t="shared" si="26"/>
        <v>1.5205436400000001</v>
      </c>
      <c r="AA16" s="13">
        <f t="shared" si="26"/>
        <v>1.4133438000000003</v>
      </c>
      <c r="AB16" s="13">
        <f t="shared" si="26"/>
        <v>1.3291872</v>
      </c>
      <c r="AC16" s="13">
        <f t="shared" si="26"/>
        <v>1.2525796800000002</v>
      </c>
      <c r="AD16" s="13">
        <f t="shared" si="26"/>
        <v>1.16843958</v>
      </c>
      <c r="AE16" s="13">
        <f t="shared" si="26"/>
        <v>1.1067287399999999</v>
      </c>
      <c r="AF16" s="13">
        <f t="shared" si="26"/>
        <v>1.0476018</v>
      </c>
      <c r="AG16" s="13">
        <f t="shared" si="26"/>
        <v>0.99343124999999999</v>
      </c>
      <c r="AH16" s="13">
        <f t="shared" si="26"/>
        <v>0.94340016000000004</v>
      </c>
      <c r="AI16" s="13">
        <f t="shared" si="26"/>
        <v>0.89907322500000009</v>
      </c>
      <c r="AJ16" s="13">
        <f t="shared" si="26"/>
        <v>0.85390551000000003</v>
      </c>
      <c r="AK16" s="13">
        <f t="shared" si="26"/>
        <v>0.81717198749999997</v>
      </c>
      <c r="AL16" s="13">
        <f t="shared" si="26"/>
        <v>0.78212261999999999</v>
      </c>
      <c r="AM16" s="13">
        <f t="shared" si="26"/>
        <v>0.7503144075</v>
      </c>
      <c r="AN16" s="13">
        <f t="shared" si="26"/>
        <v>0.71755992000000013</v>
      </c>
      <c r="AO16" s="13">
        <f t="shared" si="26"/>
        <v>0.69078339</v>
      </c>
      <c r="AP16" s="13">
        <f t="shared" si="26"/>
        <v>0.66641400000000006</v>
      </c>
    </row>
    <row r="17" spans="8:42" x14ac:dyDescent="0.35">
      <c r="H17" t="s">
        <v>323</v>
      </c>
      <c r="J17" s="13">
        <f t="shared" si="27"/>
        <v>3.24</v>
      </c>
      <c r="K17" s="13">
        <f t="shared" si="26"/>
        <v>3.2250000000000001</v>
      </c>
      <c r="L17" s="13">
        <f t="shared" si="26"/>
        <v>3.2170000000000001</v>
      </c>
      <c r="M17" s="13">
        <f t="shared" si="26"/>
        <v>3.1680000000000001</v>
      </c>
      <c r="N17" s="13">
        <f t="shared" si="26"/>
        <v>3.1408999999999998</v>
      </c>
      <c r="O17" s="13">
        <f t="shared" si="26"/>
        <v>3.1864500000000002</v>
      </c>
      <c r="P17" s="13">
        <f t="shared" si="26"/>
        <v>3.1752864000000001</v>
      </c>
      <c r="Q17" s="13">
        <f t="shared" si="26"/>
        <v>3.2240530000000001</v>
      </c>
      <c r="R17" s="13">
        <f t="shared" si="26"/>
        <v>3.2514787999999997</v>
      </c>
      <c r="S17" s="13">
        <f t="shared" si="26"/>
        <v>3.2578272000000004</v>
      </c>
      <c r="T17" s="13">
        <f t="shared" si="26"/>
        <v>3.243414</v>
      </c>
      <c r="U17" s="13">
        <f t="shared" si="26"/>
        <v>3.216774</v>
      </c>
      <c r="V17" s="13">
        <f t="shared" si="26"/>
        <v>3.1829343000000003</v>
      </c>
      <c r="W17" s="13">
        <f t="shared" si="26"/>
        <v>3.1579213500000005</v>
      </c>
      <c r="X17" s="13">
        <f t="shared" si="26"/>
        <v>3.1644999000000005</v>
      </c>
      <c r="Y17" s="13">
        <f t="shared" si="26"/>
        <v>3.1333357799999999</v>
      </c>
      <c r="Z17" s="13">
        <f t="shared" si="26"/>
        <v>3.1299021600000003</v>
      </c>
      <c r="AA17" s="13">
        <f t="shared" si="26"/>
        <v>3.0897108000000002</v>
      </c>
      <c r="AB17" s="13">
        <f t="shared" si="26"/>
        <v>3.0830659200000001</v>
      </c>
      <c r="AC17" s="13">
        <f t="shared" si="26"/>
        <v>3.0707622000000003</v>
      </c>
      <c r="AD17" s="13">
        <f t="shared" si="26"/>
        <v>3.02133078</v>
      </c>
      <c r="AE17" s="13">
        <f t="shared" si="26"/>
        <v>3.0068257050000002</v>
      </c>
      <c r="AF17" s="13">
        <f t="shared" si="26"/>
        <v>2.9835954000000005</v>
      </c>
      <c r="AG17" s="13">
        <f t="shared" si="26"/>
        <v>2.9596303800000001</v>
      </c>
      <c r="AH17" s="13">
        <f t="shared" si="26"/>
        <v>2.9349345599999999</v>
      </c>
      <c r="AI17" s="13">
        <f t="shared" si="26"/>
        <v>2.9103039900000001</v>
      </c>
      <c r="AJ17" s="13">
        <f t="shared" si="26"/>
        <v>2.86836768</v>
      </c>
      <c r="AK17" s="13">
        <f t="shared" si="26"/>
        <v>2.8432247250000002</v>
      </c>
      <c r="AL17" s="13">
        <f t="shared" si="26"/>
        <v>2.8173655500000003</v>
      </c>
      <c r="AM17" s="13">
        <f t="shared" si="26"/>
        <v>2.7907940475000004</v>
      </c>
      <c r="AN17" s="13">
        <f t="shared" si="26"/>
        <v>2.7475400400000001</v>
      </c>
      <c r="AO17" s="13">
        <f t="shared" si="26"/>
        <v>2.71894203</v>
      </c>
      <c r="AP17" s="13">
        <f t="shared" si="26"/>
        <v>2.6958420000000003</v>
      </c>
    </row>
    <row r="18" spans="8:42" x14ac:dyDescent="0.35">
      <c r="J18" s="13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</row>
    <row r="19" spans="8:42" x14ac:dyDescent="0.35">
      <c r="I19" t="s">
        <v>351</v>
      </c>
      <c r="J19" s="13">
        <f>SUM(J15:J16)</f>
        <v>42.243000000000002</v>
      </c>
      <c r="K19" s="13">
        <f t="shared" ref="K19:AP19" si="28">SUM(K15:K16)</f>
        <v>40.659999999999997</v>
      </c>
      <c r="L19" s="13">
        <f t="shared" si="28"/>
        <v>39.259</v>
      </c>
      <c r="M19" s="13">
        <f t="shared" si="28"/>
        <v>36.653759999999998</v>
      </c>
      <c r="N19" s="13">
        <f t="shared" si="28"/>
        <v>34.097139999999996</v>
      </c>
      <c r="O19" s="13">
        <f t="shared" si="28"/>
        <v>30.99344</v>
      </c>
      <c r="P19" s="13">
        <f t="shared" si="28"/>
        <v>27.8647776</v>
      </c>
      <c r="Q19" s="13">
        <f t="shared" si="28"/>
        <v>24.351235999999997</v>
      </c>
      <c r="R19" s="13">
        <f t="shared" si="28"/>
        <v>21.263175999999998</v>
      </c>
      <c r="S19" s="13">
        <f t="shared" si="28"/>
        <v>18.5327424</v>
      </c>
      <c r="T19" s="13">
        <f t="shared" si="28"/>
        <v>16.241541999999999</v>
      </c>
      <c r="U19" s="13">
        <f t="shared" si="28"/>
        <v>14.4901047</v>
      </c>
      <c r="V19" s="14">
        <f t="shared" si="28"/>
        <v>12.883224900000002</v>
      </c>
      <c r="W19" s="13">
        <f t="shared" si="28"/>
        <v>12.040880850000002</v>
      </c>
      <c r="X19" s="13">
        <f t="shared" si="28"/>
        <v>11.147082299999999</v>
      </c>
      <c r="Y19" s="13">
        <f t="shared" si="28"/>
        <v>10.221231255000001</v>
      </c>
      <c r="Z19" s="13">
        <f t="shared" si="28"/>
        <v>9.4349362800000023</v>
      </c>
      <c r="AA19" s="13">
        <f t="shared" si="28"/>
        <v>8.6781420000000011</v>
      </c>
      <c r="AB19" s="13">
        <f t="shared" si="28"/>
        <v>7.8292368000000003</v>
      </c>
      <c r="AC19" s="13">
        <f t="shared" si="28"/>
        <v>7.0550660400000007</v>
      </c>
      <c r="AD19" s="13">
        <f t="shared" si="28"/>
        <v>6.28305822</v>
      </c>
      <c r="AE19" s="13">
        <f t="shared" si="28"/>
        <v>5.6731808250000011</v>
      </c>
      <c r="AF19" s="13">
        <f t="shared" si="28"/>
        <v>5.1201935999999995</v>
      </c>
      <c r="AG19" s="13">
        <f t="shared" si="28"/>
        <v>4.6190579400000003</v>
      </c>
      <c r="AH19" s="13">
        <f t="shared" si="28"/>
        <v>4.1631796799999998</v>
      </c>
      <c r="AI19" s="13">
        <f t="shared" si="28"/>
        <v>3.7214502300000003</v>
      </c>
      <c r="AJ19" s="13">
        <f t="shared" si="28"/>
        <v>3.3236266950000002</v>
      </c>
      <c r="AK19" s="13">
        <f t="shared" si="28"/>
        <v>2.9766726000000001</v>
      </c>
      <c r="AL19" s="13">
        <f t="shared" si="28"/>
        <v>2.44824756</v>
      </c>
      <c r="AM19" s="13">
        <f t="shared" si="28"/>
        <v>1.9583284275000001</v>
      </c>
      <c r="AN19" s="13">
        <f t="shared" si="28"/>
        <v>1.4918101800000003</v>
      </c>
      <c r="AO19" s="13">
        <f t="shared" si="28"/>
        <v>1.06602375</v>
      </c>
      <c r="AP19" s="13">
        <f t="shared" si="28"/>
        <v>0.66641400000000006</v>
      </c>
    </row>
    <row r="20" spans="8:42" x14ac:dyDescent="0.35">
      <c r="I20" t="s">
        <v>478</v>
      </c>
      <c r="J20" s="9"/>
      <c r="K20" s="9">
        <f>K19-J19</f>
        <v>-1.5830000000000055</v>
      </c>
      <c r="L20" s="9">
        <f t="shared" ref="L20:AP20" si="29">L19-K19</f>
        <v>-1.4009999999999962</v>
      </c>
      <c r="M20" s="9">
        <f t="shared" si="29"/>
        <v>-2.605240000000002</v>
      </c>
      <c r="N20" s="9">
        <f t="shared" si="29"/>
        <v>-2.5566200000000023</v>
      </c>
      <c r="O20" s="9">
        <f t="shared" si="29"/>
        <v>-3.1036999999999964</v>
      </c>
      <c r="P20" s="9">
        <f t="shared" si="29"/>
        <v>-3.1286623999999996</v>
      </c>
      <c r="Q20" s="9">
        <f t="shared" si="29"/>
        <v>-3.5135416000000035</v>
      </c>
      <c r="R20" s="9">
        <f t="shared" si="29"/>
        <v>-3.0880599999999987</v>
      </c>
      <c r="S20" s="9">
        <f t="shared" si="29"/>
        <v>-2.7304335999999978</v>
      </c>
      <c r="T20" s="9">
        <f t="shared" si="29"/>
        <v>-2.291200400000001</v>
      </c>
      <c r="U20" s="9">
        <f t="shared" si="29"/>
        <v>-1.7514372999999992</v>
      </c>
      <c r="V20" s="9">
        <f t="shared" si="29"/>
        <v>-1.606879799999998</v>
      </c>
      <c r="W20" s="9">
        <f t="shared" si="29"/>
        <v>-0.84234404999999946</v>
      </c>
      <c r="X20" s="9">
        <f t="shared" si="29"/>
        <v>-0.89379855000000319</v>
      </c>
      <c r="Y20" s="9">
        <f t="shared" si="29"/>
        <v>-0.92585104499999815</v>
      </c>
      <c r="Z20" s="9">
        <f t="shared" si="29"/>
        <v>-0.78629497499999879</v>
      </c>
      <c r="AA20" s="9">
        <f t="shared" si="29"/>
        <v>-0.75679428000000115</v>
      </c>
      <c r="AB20" s="9">
        <f t="shared" si="29"/>
        <v>-0.8489052000000008</v>
      </c>
      <c r="AC20" s="9">
        <f t="shared" si="29"/>
        <v>-0.77417075999999962</v>
      </c>
      <c r="AD20" s="9">
        <f t="shared" si="29"/>
        <v>-0.77200782000000068</v>
      </c>
      <c r="AE20" s="9">
        <f t="shared" si="29"/>
        <v>-0.60987739499999893</v>
      </c>
      <c r="AF20" s="9">
        <f t="shared" si="29"/>
        <v>-0.55298722500000164</v>
      </c>
      <c r="AG20" s="9">
        <f t="shared" si="29"/>
        <v>-0.50113565999999921</v>
      </c>
      <c r="AH20" s="9">
        <f t="shared" si="29"/>
        <v>-0.45587826000000042</v>
      </c>
      <c r="AI20" s="9">
        <f t="shared" si="29"/>
        <v>-0.44172944999999952</v>
      </c>
      <c r="AJ20" s="9">
        <f t="shared" si="29"/>
        <v>-0.39782353500000012</v>
      </c>
      <c r="AK20" s="9">
        <f t="shared" si="29"/>
        <v>-0.34695409500000007</v>
      </c>
      <c r="AL20" s="9">
        <f t="shared" si="29"/>
        <v>-0.52842504000000012</v>
      </c>
      <c r="AM20" s="9">
        <f t="shared" si="29"/>
        <v>-0.48991913249999985</v>
      </c>
      <c r="AN20" s="9">
        <f t="shared" si="29"/>
        <v>-0.46651824749999982</v>
      </c>
      <c r="AO20" s="9">
        <f t="shared" si="29"/>
        <v>-0.42578643000000027</v>
      </c>
      <c r="AP20" s="9">
        <f t="shared" si="29"/>
        <v>-0.39960974999999999</v>
      </c>
    </row>
    <row r="21" spans="8:42" x14ac:dyDescent="0.35">
      <c r="I21" t="s">
        <v>551</v>
      </c>
      <c r="J21" s="9"/>
      <c r="K21" s="9"/>
      <c r="L21" s="3">
        <f>L19/$K19-1</f>
        <v>-3.4456468273487362E-2</v>
      </c>
      <c r="M21" s="3">
        <f t="shared" ref="M21:AP21" si="30">M19/$K19-1</f>
        <v>-9.8530250860796809E-2</v>
      </c>
      <c r="N21" s="3">
        <f t="shared" si="30"/>
        <v>-0.16140826364977867</v>
      </c>
      <c r="O21" s="3">
        <f t="shared" si="30"/>
        <v>-0.23774126906050164</v>
      </c>
      <c r="P21" s="3">
        <f t="shared" si="30"/>
        <v>-0.31468820462370872</v>
      </c>
      <c r="Q21" s="3">
        <f t="shared" si="30"/>
        <v>-0.40110093457943929</v>
      </c>
      <c r="R21" s="3">
        <f t="shared" si="30"/>
        <v>-0.4770492867683227</v>
      </c>
      <c r="S21" s="3">
        <f t="shared" si="30"/>
        <v>-0.54420210526315782</v>
      </c>
      <c r="T21" s="3">
        <f t="shared" si="30"/>
        <v>-0.60055233644859807</v>
      </c>
      <c r="U21" s="3">
        <f t="shared" si="30"/>
        <v>-0.64362752828332503</v>
      </c>
      <c r="V21" s="15">
        <f t="shared" si="30"/>
        <v>-0.68314744466305943</v>
      </c>
      <c r="W21" s="3">
        <f t="shared" si="30"/>
        <v>-0.70386421913428421</v>
      </c>
      <c r="X21" s="3">
        <f t="shared" si="30"/>
        <v>-0.7258464756517462</v>
      </c>
      <c r="Y21" s="3">
        <f t="shared" si="30"/>
        <v>-0.7486170375061485</v>
      </c>
      <c r="Z21" s="3">
        <f t="shared" si="30"/>
        <v>-0.7679553300541071</v>
      </c>
      <c r="AA21" s="3">
        <f t="shared" si="30"/>
        <v>-0.78656807673389073</v>
      </c>
      <c r="AB21" s="3">
        <f t="shared" si="30"/>
        <v>-0.80744621741269063</v>
      </c>
      <c r="AC21" s="3">
        <f t="shared" si="30"/>
        <v>-0.82648632464338412</v>
      </c>
      <c r="AD21" s="3">
        <f t="shared" si="30"/>
        <v>-0.84547323610427938</v>
      </c>
      <c r="AE21" s="3">
        <f t="shared" si="30"/>
        <v>-0.86047268015248402</v>
      </c>
      <c r="AF21" s="3">
        <f t="shared" si="30"/>
        <v>-0.8740729562223315</v>
      </c>
      <c r="AG21" s="3">
        <f t="shared" si="30"/>
        <v>-0.88639798475159859</v>
      </c>
      <c r="AH21" s="3">
        <f t="shared" si="30"/>
        <v>-0.89760994392523363</v>
      </c>
      <c r="AI21" s="3">
        <f t="shared" si="30"/>
        <v>-0.90847392449581899</v>
      </c>
      <c r="AJ21" s="3">
        <f t="shared" si="30"/>
        <v>-0.91825807439744223</v>
      </c>
      <c r="AK21" s="3">
        <f t="shared" si="30"/>
        <v>-0.92679113133300539</v>
      </c>
      <c r="AL21" s="3">
        <f t="shared" si="30"/>
        <v>-0.93978732021642897</v>
      </c>
      <c r="AM21" s="3">
        <f t="shared" si="30"/>
        <v>-0.9518364872725037</v>
      </c>
      <c r="AN21" s="3">
        <f t="shared" si="30"/>
        <v>-0.96331012838170194</v>
      </c>
      <c r="AO21" s="3">
        <f t="shared" si="30"/>
        <v>-0.97378200319724539</v>
      </c>
      <c r="AP21" s="3">
        <f t="shared" si="30"/>
        <v>-0.98361008362026559</v>
      </c>
    </row>
    <row r="22" spans="8:42" x14ac:dyDescent="0.35"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</row>
    <row r="23" spans="8:42" x14ac:dyDescent="0.35">
      <c r="H23" t="s">
        <v>31</v>
      </c>
      <c r="I23" t="s">
        <v>324</v>
      </c>
      <c r="J23" s="9">
        <f>VLOOKUP($H23,output!$A$9:$AH$2199,J$1-$J$1+2)</f>
        <v>7.2999999999999995E-2</v>
      </c>
      <c r="K23" s="9">
        <f>VLOOKUP($H23,output!$A$9:$AH$2199,K$1-$J$1+2)</f>
        <v>0.18099999999999999</v>
      </c>
      <c r="L23" s="9">
        <f>VLOOKUP($H23,output!$A$9:$AH$2199,L$1-$J$1+2)</f>
        <v>0.28899999999999998</v>
      </c>
      <c r="M23" s="9">
        <f>VLOOKUP($H23,output!$A$9:$AH$2199,M$1-$J$1+2)</f>
        <v>0.39100000000000001</v>
      </c>
      <c r="N23" s="9">
        <f>VLOOKUP($H23,output!$A$9:$AH$2199,N$1-$J$1+2)</f>
        <v>0.48799999999999999</v>
      </c>
      <c r="O23" s="9">
        <f>VLOOKUP($H23,output!$A$9:$AH$2199,O$1-$J$1+2)</f>
        <v>0.58699999999999997</v>
      </c>
      <c r="P23" s="9">
        <f>VLOOKUP($H23,output!$A$9:$AH$2199,P$1-$J$1+2)</f>
        <v>0.68200000000000005</v>
      </c>
      <c r="Q23" s="9">
        <f>VLOOKUP($H23,output!$A$9:$AH$2199,Q$1-$J$1+2)</f>
        <v>0.77900000000000003</v>
      </c>
      <c r="R23" s="9">
        <f>VLOOKUP($H23,output!$A$9:$AH$2199,R$1-$J$1+2)</f>
        <v>0.874</v>
      </c>
      <c r="S23" s="9">
        <f>VLOOKUP($H23,output!$A$9:$AH$2199,S$1-$J$1+2)</f>
        <v>0.96499999999999997</v>
      </c>
      <c r="T23" s="9">
        <f>VLOOKUP($H23,output!$A$9:$AH$2199,T$1-$J$1+2)</f>
        <v>1.052</v>
      </c>
      <c r="U23" s="9">
        <f>VLOOKUP($H23,output!$A$9:$AH$2199,U$1-$J$1+2)</f>
        <v>1.1259999999999999</v>
      </c>
      <c r="V23" s="9">
        <f>VLOOKUP($H23,output!$A$9:$AH$2199,V$1-$J$1+2)</f>
        <v>1.198</v>
      </c>
      <c r="W23" s="9">
        <f>VLOOKUP($H23,output!$A$9:$AH$2199,W$1-$J$1+2)</f>
        <v>1.27</v>
      </c>
      <c r="X23" s="9">
        <f>VLOOKUP($H23,output!$A$9:$AH$2199,X$1-$J$1+2)</f>
        <v>1.343</v>
      </c>
      <c r="Y23" s="9">
        <f>VLOOKUP($H23,output!$A$9:$AH$2199,Y$1-$J$1+2)</f>
        <v>1.417</v>
      </c>
      <c r="Z23" s="9">
        <f>VLOOKUP($H23,output!$A$9:$AH$2199,Z$1-$J$1+2)</f>
        <v>1.4910000000000001</v>
      </c>
      <c r="AA23" s="9">
        <f>VLOOKUP($H23,output!$A$9:$AH$2199,AA$1-$J$1+2)</f>
        <v>1.5660000000000001</v>
      </c>
      <c r="AB23" s="9">
        <f>VLOOKUP($H23,output!$A$9:$AH$2199,AB$1-$J$1+2)</f>
        <v>1.641</v>
      </c>
      <c r="AC23" s="9">
        <f>VLOOKUP($H23,output!$A$9:$AH$2199,AC$1-$J$1+2)</f>
        <v>1.718</v>
      </c>
      <c r="AD23" s="9">
        <f>VLOOKUP($H23,output!$A$9:$AH$2199,AD$1-$J$1+2)</f>
        <v>1.796</v>
      </c>
      <c r="AE23" s="9">
        <f>VLOOKUP($H23,output!$A$9:$AH$2199,AE$1-$J$1+2)</f>
        <v>1.8740000000000001</v>
      </c>
      <c r="AF23" s="9">
        <f>VLOOKUP($H23,output!$A$9:$AH$2199,AF$1-$J$1+2)</f>
        <v>1.9530000000000001</v>
      </c>
      <c r="AG23" s="9">
        <f>VLOOKUP($H23,output!$A$9:$AH$2199,AG$1-$J$1+2)</f>
        <v>2.0299999999999998</v>
      </c>
      <c r="AH23" s="9">
        <f>VLOOKUP($H23,output!$A$9:$AH$2199,AH$1-$J$1+2)</f>
        <v>2.1040000000000001</v>
      </c>
      <c r="AI23" s="9">
        <f>VLOOKUP($H23,output!$A$9:$AH$2199,AI$1-$J$1+2)</f>
        <v>2.1739999999999999</v>
      </c>
      <c r="AJ23" s="9">
        <f>VLOOKUP($H23,output!$A$9:$AH$2199,AJ$1-$J$1+2)</f>
        <v>2.2410000000000001</v>
      </c>
      <c r="AK23" s="9">
        <f>VLOOKUP($H23,output!$A$9:$AH$2199,AK$1-$J$1+2)</f>
        <v>2.306</v>
      </c>
      <c r="AL23" s="9">
        <f>VLOOKUP($H23,output!$A$9:$AH$2199,AL$1-$J$1+2)</f>
        <v>2.3679999999999999</v>
      </c>
      <c r="AM23" s="9">
        <f>VLOOKUP($H23,output!$A$9:$AH$2199,AM$1-$J$1+2)</f>
        <v>2.4279999999999999</v>
      </c>
      <c r="AN23" s="9">
        <f>VLOOKUP($H23,output!$A$9:$AH$2199,AN$1-$J$1+2)</f>
        <v>2.4870000000000001</v>
      </c>
      <c r="AO23" s="9">
        <f>VLOOKUP($H23,output!$A$9:$AH$2199,AO$1-$J$1+2)</f>
        <v>2.548</v>
      </c>
      <c r="AP23" s="9">
        <f>VLOOKUP($H23,output!$A$9:$AH$2199,AP$1-$J$1+2)</f>
        <v>2.6059999999999999</v>
      </c>
    </row>
    <row r="24" spans="8:42" x14ac:dyDescent="0.35">
      <c r="H24" t="s">
        <v>32</v>
      </c>
      <c r="I24" t="s">
        <v>325</v>
      </c>
      <c r="J24" s="9">
        <f>VLOOKUP($H24,output!$A$9:$AH$2199,J$1-$J$1+2)</f>
        <v>1.603</v>
      </c>
      <c r="K24" s="9">
        <f>VLOOKUP($H24,output!$A$9:$AH$2199,K$1-$J$1+2)</f>
        <v>1.91</v>
      </c>
      <c r="L24" s="9">
        <f>VLOOKUP($H24,output!$A$9:$AH$2199,L$1-$J$1+2)</f>
        <v>2.2229999999999999</v>
      </c>
      <c r="M24" s="9">
        <f>VLOOKUP($H24,output!$A$9:$AH$2199,M$1-$J$1+2)</f>
        <v>2.5529999999999999</v>
      </c>
      <c r="N24" s="9">
        <f>VLOOKUP($H24,output!$A$9:$AH$2199,N$1-$J$1+2)</f>
        <v>2.9060000000000001</v>
      </c>
      <c r="O24" s="9">
        <f>VLOOKUP($H24,output!$A$9:$AH$2199,O$1-$J$1+2)</f>
        <v>3.3029999999999999</v>
      </c>
      <c r="P24" s="9">
        <f>VLOOKUP($H24,output!$A$9:$AH$2199,P$1-$J$1+2)</f>
        <v>3.7170000000000001</v>
      </c>
      <c r="Q24" s="9">
        <f>VLOOKUP($H24,output!$A$9:$AH$2199,Q$1-$J$1+2)</f>
        <v>4.2039999999999997</v>
      </c>
      <c r="R24" s="9">
        <f>VLOOKUP($H24,output!$A$9:$AH$2199,R$1-$J$1+2)</f>
        <v>4.6630000000000003</v>
      </c>
      <c r="S24" s="9">
        <f>VLOOKUP($H24,output!$A$9:$AH$2199,S$1-$J$1+2)</f>
        <v>5.0970000000000004</v>
      </c>
      <c r="T24" s="9">
        <f>VLOOKUP($H24,output!$A$9:$AH$2199,T$1-$J$1+2)</f>
        <v>5.5129999999999999</v>
      </c>
      <c r="U24" s="9">
        <f>VLOOKUP($H24,output!$A$9:$AH$2199,U$1-$J$1+2)</f>
        <v>5.891</v>
      </c>
      <c r="V24" s="9">
        <f>VLOOKUP($H24,output!$A$9:$AH$2199,V$1-$J$1+2)</f>
        <v>6.2729999999999997</v>
      </c>
      <c r="W24" s="9">
        <f>VLOOKUP($H24,output!$A$9:$AH$2199,W$1-$J$1+2)</f>
        <v>6.6520000000000001</v>
      </c>
      <c r="X24" s="9">
        <f>VLOOKUP($H24,output!$A$9:$AH$2199,X$1-$J$1+2)</f>
        <v>7.0279999999999996</v>
      </c>
      <c r="Y24" s="9">
        <f>VLOOKUP($H24,output!$A$9:$AH$2199,Y$1-$J$1+2)</f>
        <v>7.4109999999999996</v>
      </c>
      <c r="Z24" s="9">
        <f>VLOOKUP($H24,output!$A$9:$AH$2199,Z$1-$J$1+2)</f>
        <v>7.82</v>
      </c>
      <c r="AA24" s="9">
        <f>VLOOKUP($H24,output!$A$9:$AH$2199,AA$1-$J$1+2)</f>
        <v>8.2379999999999995</v>
      </c>
      <c r="AB24" s="9">
        <f>VLOOKUP($H24,output!$A$9:$AH$2199,AB$1-$J$1+2)</f>
        <v>8.657</v>
      </c>
      <c r="AC24" s="9">
        <f>VLOOKUP($H24,output!$A$9:$AH$2199,AC$1-$J$1+2)</f>
        <v>9.1319999999999997</v>
      </c>
      <c r="AD24" s="9">
        <f>VLOOKUP($H24,output!$A$9:$AH$2199,AD$1-$J$1+2)</f>
        <v>9.6539999999999999</v>
      </c>
      <c r="AE24" s="9">
        <f>VLOOKUP($H24,output!$A$9:$AH$2199,AE$1-$J$1+2)</f>
        <v>10.127000000000001</v>
      </c>
      <c r="AF24" s="9">
        <f>VLOOKUP($H24,output!$A$9:$AH$2199,AF$1-$J$1+2)</f>
        <v>10.535</v>
      </c>
      <c r="AG24" s="9">
        <f>VLOOKUP($H24,output!$A$9:$AH$2199,AG$1-$J$1+2)</f>
        <v>10.938000000000001</v>
      </c>
      <c r="AH24" s="9">
        <f>VLOOKUP($H24,output!$A$9:$AH$2199,AH$1-$J$1+2)</f>
        <v>11.34</v>
      </c>
      <c r="AI24" s="9">
        <f>VLOOKUP($H24,output!$A$9:$AH$2199,AI$1-$J$1+2)</f>
        <v>11.74</v>
      </c>
      <c r="AJ24" s="9">
        <f>VLOOKUP($H24,output!$A$9:$AH$2199,AJ$1-$J$1+2)</f>
        <v>12.143000000000001</v>
      </c>
      <c r="AK24" s="9">
        <f>VLOOKUP($H24,output!$A$9:$AH$2199,AK$1-$J$1+2)</f>
        <v>12.552</v>
      </c>
      <c r="AL24" s="9">
        <f>VLOOKUP($H24,output!$A$9:$AH$2199,AL$1-$J$1+2)</f>
        <v>12.972</v>
      </c>
      <c r="AM24" s="9">
        <f>VLOOKUP($H24,output!$A$9:$AH$2199,AM$1-$J$1+2)</f>
        <v>13.412000000000001</v>
      </c>
      <c r="AN24" s="9">
        <f>VLOOKUP($H24,output!$A$9:$AH$2199,AN$1-$J$1+2)</f>
        <v>13.891999999999999</v>
      </c>
      <c r="AO24" s="9">
        <f>VLOOKUP($H24,output!$A$9:$AH$2199,AO$1-$J$1+2)</f>
        <v>14.46</v>
      </c>
      <c r="AP24" s="9">
        <f>VLOOKUP($H24,output!$A$9:$AH$2199,AP$1-$J$1+2)</f>
        <v>14.891</v>
      </c>
    </row>
    <row r="25" spans="8:42" x14ac:dyDescent="0.35">
      <c r="H25" t="s">
        <v>33</v>
      </c>
      <c r="I25" t="s">
        <v>326</v>
      </c>
      <c r="J25" s="9">
        <f>VLOOKUP($H25,output!$A$9:$AH$2199,J$1-$J$1+2)</f>
        <v>5.0549999999999997</v>
      </c>
      <c r="K25" s="9">
        <f>VLOOKUP($H25,output!$A$9:$AH$2199,K$1-$J$1+2)</f>
        <v>5.4180000000000001</v>
      </c>
      <c r="L25" s="9">
        <f>VLOOKUP($H25,output!$A$9:$AH$2199,L$1-$J$1+2)</f>
        <v>5.7670000000000003</v>
      </c>
      <c r="M25" s="9">
        <f>VLOOKUP($H25,output!$A$9:$AH$2199,M$1-$J$1+2)</f>
        <v>6.1269999999999998</v>
      </c>
      <c r="N25" s="9">
        <f>VLOOKUP($H25,output!$A$9:$AH$2199,N$1-$J$1+2)</f>
        <v>6.5179999999999998</v>
      </c>
      <c r="O25" s="9">
        <f>VLOOKUP($H25,output!$A$9:$AH$2199,O$1-$J$1+2)</f>
        <v>6.923</v>
      </c>
      <c r="P25" s="9">
        <f>VLOOKUP($H25,output!$A$9:$AH$2199,P$1-$J$1+2)</f>
        <v>7.3029999999999999</v>
      </c>
      <c r="Q25" s="9">
        <f>VLOOKUP($H25,output!$A$9:$AH$2199,Q$1-$J$1+2)</f>
        <v>7.7190000000000003</v>
      </c>
      <c r="R25" s="9">
        <f>VLOOKUP($H25,output!$A$9:$AH$2199,R$1-$J$1+2)</f>
        <v>8.1180000000000003</v>
      </c>
      <c r="S25" s="9">
        <f>VLOOKUP($H25,output!$A$9:$AH$2199,S$1-$J$1+2)</f>
        <v>8.5020000000000007</v>
      </c>
      <c r="T25" s="9">
        <f>VLOOKUP($H25,output!$A$9:$AH$2199,T$1-$J$1+2)</f>
        <v>8.8849999999999998</v>
      </c>
      <c r="U25" s="9">
        <f>VLOOKUP($H25,output!$A$9:$AH$2199,U$1-$J$1+2)</f>
        <v>9.2140000000000004</v>
      </c>
      <c r="V25" s="9">
        <f>VLOOKUP($H25,output!$A$9:$AH$2199,V$1-$J$1+2)</f>
        <v>9.5180000000000007</v>
      </c>
      <c r="W25" s="9">
        <f>VLOOKUP($H25,output!$A$9:$AH$2199,W$1-$J$1+2)</f>
        <v>9.8109999999999999</v>
      </c>
      <c r="X25" s="9">
        <f>VLOOKUP($H25,output!$A$9:$AH$2199,X$1-$J$1+2)</f>
        <v>10.09</v>
      </c>
      <c r="Y25" s="9">
        <f>VLOOKUP($H25,output!$A$9:$AH$2199,Y$1-$J$1+2)</f>
        <v>10.349</v>
      </c>
      <c r="Z25" s="9">
        <f>VLOOKUP($H25,output!$A$9:$AH$2199,Z$1-$J$1+2)</f>
        <v>10.635</v>
      </c>
      <c r="AA25" s="9">
        <f>VLOOKUP($H25,output!$A$9:$AH$2199,AA$1-$J$1+2)</f>
        <v>10.888999999999999</v>
      </c>
      <c r="AB25" s="9">
        <f>VLOOKUP($H25,output!$A$9:$AH$2199,AB$1-$J$1+2)</f>
        <v>11.106999999999999</v>
      </c>
      <c r="AC25" s="9">
        <f>VLOOKUP($H25,output!$A$9:$AH$2199,AC$1-$J$1+2)</f>
        <v>11.422000000000001</v>
      </c>
      <c r="AD25" s="9">
        <f>VLOOKUP($H25,output!$A$9:$AH$2199,AD$1-$J$1+2)</f>
        <v>11.680999999999999</v>
      </c>
      <c r="AE25" s="9">
        <f>VLOOKUP($H25,output!$A$9:$AH$2199,AE$1-$J$1+2)</f>
        <v>11.811999999999999</v>
      </c>
      <c r="AF25" s="9">
        <f>VLOOKUP($H25,output!$A$9:$AH$2199,AF$1-$J$1+2)</f>
        <v>11.94</v>
      </c>
      <c r="AG25" s="9">
        <f>VLOOKUP($H25,output!$A$9:$AH$2199,AG$1-$J$1+2)</f>
        <v>12.025</v>
      </c>
      <c r="AH25" s="9">
        <f>VLOOKUP($H25,output!$A$9:$AH$2199,AH$1-$J$1+2)</f>
        <v>12.07</v>
      </c>
      <c r="AI25" s="9">
        <f>VLOOKUP($H25,output!$A$9:$AH$2199,AI$1-$J$1+2)</f>
        <v>12.074</v>
      </c>
      <c r="AJ25" s="9">
        <f>VLOOKUP($H25,output!$A$9:$AH$2199,AJ$1-$J$1+2)</f>
        <v>12.038</v>
      </c>
      <c r="AK25" s="9">
        <f>VLOOKUP($H25,output!$A$9:$AH$2199,AK$1-$J$1+2)</f>
        <v>11.961</v>
      </c>
      <c r="AL25" s="9">
        <f>VLOOKUP($H25,output!$A$9:$AH$2199,AL$1-$J$1+2)</f>
        <v>11.837999999999999</v>
      </c>
      <c r="AM25" s="9">
        <f>VLOOKUP($H25,output!$A$9:$AH$2199,AM$1-$J$1+2)</f>
        <v>11.662000000000001</v>
      </c>
      <c r="AN25" s="9">
        <f>VLOOKUP($H25,output!$A$9:$AH$2199,AN$1-$J$1+2)</f>
        <v>11.414999999999999</v>
      </c>
      <c r="AO25" s="9">
        <f>VLOOKUP($H25,output!$A$9:$AH$2199,AO$1-$J$1+2)</f>
        <v>11.045999999999999</v>
      </c>
      <c r="AP25" s="9">
        <f>VLOOKUP($H25,output!$A$9:$AH$2199,AP$1-$J$1+2)</f>
        <v>10.787000000000001</v>
      </c>
    </row>
    <row r="26" spans="8:42" x14ac:dyDescent="0.35">
      <c r="H26" t="s">
        <v>34</v>
      </c>
      <c r="I26" t="s">
        <v>327</v>
      </c>
      <c r="J26" s="9">
        <f>VLOOKUP($H26,output!$A$9:$AH$2199,J$1-$J$1+2)</f>
        <v>9.6289999999999996</v>
      </c>
      <c r="K26" s="9">
        <f>VLOOKUP($H26,output!$A$9:$AH$2199,K$1-$J$1+2)</f>
        <v>9.6189999999999998</v>
      </c>
      <c r="L26" s="9">
        <f>VLOOKUP($H26,output!$A$9:$AH$2199,L$1-$J$1+2)</f>
        <v>9.5990000000000002</v>
      </c>
      <c r="M26" s="9">
        <f>VLOOKUP($H26,output!$A$9:$AH$2199,M$1-$J$1+2)</f>
        <v>9.5860000000000003</v>
      </c>
      <c r="N26" s="9">
        <f>VLOOKUP($H26,output!$A$9:$AH$2199,N$1-$J$1+2)</f>
        <v>9.5709999999999997</v>
      </c>
      <c r="O26" s="9">
        <f>VLOOKUP($H26,output!$A$9:$AH$2199,O$1-$J$1+2)</f>
        <v>9.5150000000000006</v>
      </c>
      <c r="P26" s="9">
        <f>VLOOKUP($H26,output!$A$9:$AH$2199,P$1-$J$1+2)</f>
        <v>9.4429999999999996</v>
      </c>
      <c r="Q26" s="9">
        <f>VLOOKUP($H26,output!$A$9:$AH$2199,Q$1-$J$1+2)</f>
        <v>9.3569999999999993</v>
      </c>
      <c r="R26" s="9">
        <f>VLOOKUP($H26,output!$A$9:$AH$2199,R$1-$J$1+2)</f>
        <v>9.2379999999999995</v>
      </c>
      <c r="S26" s="9">
        <f>VLOOKUP($H26,output!$A$9:$AH$2199,S$1-$J$1+2)</f>
        <v>9.0950000000000006</v>
      </c>
      <c r="T26" s="9">
        <f>VLOOKUP($H26,output!$A$9:$AH$2199,T$1-$J$1+2)</f>
        <v>8.9380000000000006</v>
      </c>
      <c r="U26" s="9">
        <f>VLOOKUP($H26,output!$A$9:$AH$2199,U$1-$J$1+2)</f>
        <v>8.7789999999999999</v>
      </c>
      <c r="V26" s="9">
        <f>VLOOKUP($H26,output!$A$9:$AH$2199,V$1-$J$1+2)</f>
        <v>8.6029999999999998</v>
      </c>
      <c r="W26" s="9">
        <f>VLOOKUP($H26,output!$A$9:$AH$2199,W$1-$J$1+2)</f>
        <v>8.5069999999999997</v>
      </c>
      <c r="X26" s="9">
        <f>VLOOKUP($H26,output!$A$9:$AH$2199,X$1-$J$1+2)</f>
        <v>8.3829999999999991</v>
      </c>
      <c r="Y26" s="9">
        <f>VLOOKUP($H26,output!$A$9:$AH$2199,Y$1-$J$1+2)</f>
        <v>8.2189999999999994</v>
      </c>
      <c r="Z26" s="9">
        <f>VLOOKUP($H26,output!$A$9:$AH$2199,Z$1-$J$1+2)</f>
        <v>7.9370000000000003</v>
      </c>
      <c r="AA26" s="9">
        <f>VLOOKUP($H26,output!$A$9:$AH$2199,AA$1-$J$1+2)</f>
        <v>7.6020000000000003</v>
      </c>
      <c r="AB26" s="9">
        <f>VLOOKUP($H26,output!$A$9:$AH$2199,AB$1-$J$1+2)</f>
        <v>7.2629999999999999</v>
      </c>
      <c r="AC26" s="9">
        <f>VLOOKUP($H26,output!$A$9:$AH$2199,AC$1-$J$1+2)</f>
        <v>6.7389999999999999</v>
      </c>
      <c r="AD26" s="9">
        <f>VLOOKUP($H26,output!$A$9:$AH$2199,AD$1-$J$1+2)</f>
        <v>6.1950000000000003</v>
      </c>
      <c r="AE26" s="9">
        <f>VLOOKUP($H26,output!$A$9:$AH$2199,AE$1-$J$1+2)</f>
        <v>5.8040000000000003</v>
      </c>
      <c r="AF26" s="9">
        <f>VLOOKUP($H26,output!$A$9:$AH$2199,AF$1-$J$1+2)</f>
        <v>5.4580000000000002</v>
      </c>
      <c r="AG26" s="9">
        <f>VLOOKUP($H26,output!$A$9:$AH$2199,AG$1-$J$1+2)</f>
        <v>5.133</v>
      </c>
      <c r="AH26" s="9">
        <f>VLOOKUP($H26,output!$A$9:$AH$2199,AH$1-$J$1+2)</f>
        <v>4.8280000000000003</v>
      </c>
      <c r="AI26" s="9">
        <f>VLOOKUP($H26,output!$A$9:$AH$2199,AI$1-$J$1+2)</f>
        <v>4.5419999999999998</v>
      </c>
      <c r="AJ26" s="9">
        <f>VLOOKUP($H26,output!$A$9:$AH$2199,AJ$1-$J$1+2)</f>
        <v>4.2729999999999997</v>
      </c>
      <c r="AK26" s="9">
        <f>VLOOKUP($H26,output!$A$9:$AH$2199,AK$1-$J$1+2)</f>
        <v>4.0220000000000002</v>
      </c>
      <c r="AL26" s="9">
        <f>VLOOKUP($H26,output!$A$9:$AH$2199,AL$1-$J$1+2)</f>
        <v>3.7869999999999999</v>
      </c>
      <c r="AM26" s="9">
        <f>VLOOKUP($H26,output!$A$9:$AH$2199,AM$1-$J$1+2)</f>
        <v>3.5670000000000002</v>
      </c>
      <c r="AN26" s="9">
        <f>VLOOKUP($H26,output!$A$9:$AH$2199,AN$1-$J$1+2)</f>
        <v>3.3620000000000001</v>
      </c>
      <c r="AO26" s="9">
        <f>VLOOKUP($H26,output!$A$9:$AH$2199,AO$1-$J$1+2)</f>
        <v>3.1709999999999998</v>
      </c>
      <c r="AP26" s="9">
        <f>VLOOKUP($H26,output!$A$9:$AH$2199,AP$1-$J$1+2)</f>
        <v>2.9380000000000002</v>
      </c>
    </row>
    <row r="27" spans="8:42" x14ac:dyDescent="0.35">
      <c r="H27" t="s">
        <v>35</v>
      </c>
      <c r="I27" t="s">
        <v>328</v>
      </c>
      <c r="J27" s="9">
        <f>VLOOKUP($H27,output!$A$9:$AH$2199,J$1-$J$1+2)</f>
        <v>7.13</v>
      </c>
      <c r="K27" s="9">
        <f>VLOOKUP($H27,output!$A$9:$AH$2199,K$1-$J$1+2)</f>
        <v>6.8940000000000001</v>
      </c>
      <c r="L27" s="9">
        <f>VLOOKUP($H27,output!$A$9:$AH$2199,L$1-$J$1+2)</f>
        <v>6.6630000000000003</v>
      </c>
      <c r="M27" s="9">
        <f>VLOOKUP($H27,output!$A$9:$AH$2199,M$1-$J$1+2)</f>
        <v>6.423</v>
      </c>
      <c r="N27" s="9">
        <f>VLOOKUP($H27,output!$A$9:$AH$2199,N$1-$J$1+2)</f>
        <v>6.1630000000000003</v>
      </c>
      <c r="O27" s="9">
        <f>VLOOKUP($H27,output!$A$9:$AH$2199,O$1-$J$1+2)</f>
        <v>5.85</v>
      </c>
      <c r="P27" s="9">
        <f>VLOOKUP($H27,output!$A$9:$AH$2199,P$1-$J$1+2)</f>
        <v>5.5510000000000002</v>
      </c>
      <c r="Q27" s="9">
        <f>VLOOKUP($H27,output!$A$9:$AH$2199,Q$1-$J$1+2)</f>
        <v>5.202</v>
      </c>
      <c r="R27" s="9">
        <f>VLOOKUP($H27,output!$A$9:$AH$2199,R$1-$J$1+2)</f>
        <v>4.8609999999999998</v>
      </c>
      <c r="S27" s="9">
        <f>VLOOKUP($H27,output!$A$9:$AH$2199,S$1-$J$1+2)</f>
        <v>4.5339999999999998</v>
      </c>
      <c r="T27" s="9">
        <f>VLOOKUP($H27,output!$A$9:$AH$2199,T$1-$J$1+2)</f>
        <v>4.1970000000000001</v>
      </c>
      <c r="U27" s="9">
        <f>VLOOKUP($H27,output!$A$9:$AH$2199,U$1-$J$1+2)</f>
        <v>3.875</v>
      </c>
      <c r="V27" s="9">
        <f>VLOOKUP($H27,output!$A$9:$AH$2199,V$1-$J$1+2)</f>
        <v>3.5550000000000002</v>
      </c>
      <c r="W27" s="9">
        <f>VLOOKUP($H27,output!$A$9:$AH$2199,W$1-$J$1+2)</f>
        <v>3.137</v>
      </c>
      <c r="X27" s="9">
        <f>VLOOKUP($H27,output!$A$9:$AH$2199,X$1-$J$1+2)</f>
        <v>2.7469999999999999</v>
      </c>
      <c r="Y27" s="9">
        <f>VLOOKUP($H27,output!$A$9:$AH$2199,Y$1-$J$1+2)</f>
        <v>2.3929999999999998</v>
      </c>
      <c r="Z27" s="9">
        <f>VLOOKUP($H27,output!$A$9:$AH$2199,Z$1-$J$1+2)</f>
        <v>2.093</v>
      </c>
      <c r="AA27" s="9">
        <f>VLOOKUP($H27,output!$A$9:$AH$2199,AA$1-$J$1+2)</f>
        <v>1.859</v>
      </c>
      <c r="AB27" s="9">
        <f>VLOOKUP($H27,output!$A$9:$AH$2199,AB$1-$J$1+2)</f>
        <v>1.6519999999999999</v>
      </c>
      <c r="AC27" s="9">
        <f>VLOOKUP($H27,output!$A$9:$AH$2199,AC$1-$J$1+2)</f>
        <v>1.47</v>
      </c>
      <c r="AD27" s="9">
        <f>VLOOKUP($H27,output!$A$9:$AH$2199,AD$1-$J$1+2)</f>
        <v>1.3089999999999999</v>
      </c>
      <c r="AE27" s="9">
        <f>VLOOKUP($H27,output!$A$9:$AH$2199,AE$1-$J$1+2)</f>
        <v>1.167</v>
      </c>
      <c r="AF27" s="9">
        <f>VLOOKUP($H27,output!$A$9:$AH$2199,AF$1-$J$1+2)</f>
        <v>1.0409999999999999</v>
      </c>
      <c r="AG27" s="9">
        <f>VLOOKUP($H27,output!$A$9:$AH$2199,AG$1-$J$1+2)</f>
        <v>0.92900000000000005</v>
      </c>
      <c r="AH27" s="9">
        <f>VLOOKUP($H27,output!$A$9:$AH$2199,AH$1-$J$1+2)</f>
        <v>0.83</v>
      </c>
      <c r="AI27" s="9">
        <f>VLOOKUP($H27,output!$A$9:$AH$2199,AI$1-$J$1+2)</f>
        <v>0.74199999999999999</v>
      </c>
      <c r="AJ27" s="9">
        <f>VLOOKUP($H27,output!$A$9:$AH$2199,AJ$1-$J$1+2)</f>
        <v>0.66300000000000003</v>
      </c>
      <c r="AK27" s="9">
        <f>VLOOKUP($H27,output!$A$9:$AH$2199,AK$1-$J$1+2)</f>
        <v>0.59299999999999997</v>
      </c>
      <c r="AL27" s="9">
        <f>VLOOKUP($H27,output!$A$9:$AH$2199,AL$1-$J$1+2)</f>
        <v>0.53100000000000003</v>
      </c>
      <c r="AM27" s="9">
        <f>VLOOKUP($H27,output!$A$9:$AH$2199,AM$1-$J$1+2)</f>
        <v>0.47499999999999998</v>
      </c>
      <c r="AN27" s="9">
        <f>VLOOKUP($H27,output!$A$9:$AH$2199,AN$1-$J$1+2)</f>
        <v>0.42599999999999999</v>
      </c>
      <c r="AO27" s="9">
        <f>VLOOKUP($H27,output!$A$9:$AH$2199,AO$1-$J$1+2)</f>
        <v>0.38100000000000001</v>
      </c>
      <c r="AP27" s="9">
        <f>VLOOKUP($H27,output!$A$9:$AH$2199,AP$1-$J$1+2)</f>
        <v>0.379</v>
      </c>
    </row>
    <row r="28" spans="8:42" x14ac:dyDescent="0.35">
      <c r="H28" t="s">
        <v>36</v>
      </c>
      <c r="I28" t="s">
        <v>329</v>
      </c>
      <c r="J28" s="9">
        <f>VLOOKUP($H28,output!$A$9:$AH$2199,J$1-$J$1+2)</f>
        <v>2.738</v>
      </c>
      <c r="K28" s="9">
        <f>VLOOKUP($H28,output!$A$9:$AH$2199,K$1-$J$1+2)</f>
        <v>2.68</v>
      </c>
      <c r="L28" s="9">
        <f>VLOOKUP($H28,output!$A$9:$AH$2199,L$1-$J$1+2)</f>
        <v>2.6139999999999999</v>
      </c>
      <c r="M28" s="9">
        <f>VLOOKUP($H28,output!$A$9:$AH$2199,M$1-$J$1+2)</f>
        <v>2.5179999999999998</v>
      </c>
      <c r="N28" s="9">
        <f>VLOOKUP($H28,output!$A$9:$AH$2199,N$1-$J$1+2)</f>
        <v>2.4089999999999998</v>
      </c>
      <c r="O28" s="9">
        <f>VLOOKUP($H28,output!$A$9:$AH$2199,O$1-$J$1+2)</f>
        <v>2.2869999999999999</v>
      </c>
      <c r="P28" s="9">
        <f>VLOOKUP($H28,output!$A$9:$AH$2199,P$1-$J$1+2)</f>
        <v>2.16</v>
      </c>
      <c r="Q28" s="9">
        <f>VLOOKUP($H28,output!$A$9:$AH$2199,Q$1-$J$1+2)</f>
        <v>1.925</v>
      </c>
      <c r="R28" s="9">
        <f>VLOOKUP($H28,output!$A$9:$AH$2199,R$1-$J$1+2)</f>
        <v>1.706</v>
      </c>
      <c r="S28" s="9">
        <f>VLOOKUP($H28,output!$A$9:$AH$2199,S$1-$J$1+2)</f>
        <v>1.498</v>
      </c>
      <c r="T28" s="9">
        <f>VLOOKUP($H28,output!$A$9:$AH$2199,T$1-$J$1+2)</f>
        <v>1.3009999999999999</v>
      </c>
      <c r="U28" s="9">
        <f>VLOOKUP($H28,output!$A$9:$AH$2199,U$1-$J$1+2)</f>
        <v>1.1619999999999999</v>
      </c>
      <c r="V28" s="9">
        <f>VLOOKUP($H28,output!$A$9:$AH$2199,V$1-$J$1+2)</f>
        <v>1.0329999999999999</v>
      </c>
      <c r="W28" s="9">
        <f>VLOOKUP($H28,output!$A$9:$AH$2199,W$1-$J$1+2)</f>
        <v>0.92700000000000005</v>
      </c>
      <c r="X28" s="9">
        <f>VLOOKUP($H28,output!$A$9:$AH$2199,X$1-$J$1+2)</f>
        <v>0.83399999999999996</v>
      </c>
      <c r="Y28" s="9">
        <f>VLOOKUP($H28,output!$A$9:$AH$2199,Y$1-$J$1+2)</f>
        <v>0.752</v>
      </c>
      <c r="Z28" s="9">
        <f>VLOOKUP($H28,output!$A$9:$AH$2199,Z$1-$J$1+2)</f>
        <v>0.67900000000000005</v>
      </c>
      <c r="AA28" s="9">
        <f>VLOOKUP($H28,output!$A$9:$AH$2199,AA$1-$J$1+2)</f>
        <v>0.61499999999999999</v>
      </c>
      <c r="AB28" s="9">
        <f>VLOOKUP($H28,output!$A$9:$AH$2199,AB$1-$J$1+2)</f>
        <v>0.55700000000000005</v>
      </c>
      <c r="AC28" s="9">
        <f>VLOOKUP($H28,output!$A$9:$AH$2199,AC$1-$J$1+2)</f>
        <v>0.505</v>
      </c>
      <c r="AD28" s="9">
        <f>VLOOKUP($H28,output!$A$9:$AH$2199,AD$1-$J$1+2)</f>
        <v>0.45800000000000002</v>
      </c>
      <c r="AE28" s="9">
        <f>VLOOKUP($H28,output!$A$9:$AH$2199,AE$1-$J$1+2)</f>
        <v>0.41599999999999998</v>
      </c>
      <c r="AF28" s="9">
        <f>VLOOKUP($H28,output!$A$9:$AH$2199,AF$1-$J$1+2)</f>
        <v>0.377</v>
      </c>
      <c r="AG28" s="9">
        <f>VLOOKUP($H28,output!$A$9:$AH$2199,AG$1-$J$1+2)</f>
        <v>0.34300000000000003</v>
      </c>
      <c r="AH28" s="9">
        <f>VLOOKUP($H28,output!$A$9:$AH$2199,AH$1-$J$1+2)</f>
        <v>0.311</v>
      </c>
      <c r="AI28" s="9">
        <f>VLOOKUP($H28,output!$A$9:$AH$2199,AI$1-$J$1+2)</f>
        <v>0.28100000000000003</v>
      </c>
      <c r="AJ28" s="9">
        <f>VLOOKUP($H28,output!$A$9:$AH$2199,AJ$1-$J$1+2)</f>
        <v>0.254</v>
      </c>
      <c r="AK28" s="9">
        <f>VLOOKUP($H28,output!$A$9:$AH$2199,AK$1-$J$1+2)</f>
        <v>0.23</v>
      </c>
      <c r="AL28" s="9">
        <f>VLOOKUP($H28,output!$A$9:$AH$2199,AL$1-$J$1+2)</f>
        <v>0.20699999999999999</v>
      </c>
      <c r="AM28" s="9">
        <f>VLOOKUP($H28,output!$A$9:$AH$2199,AM$1-$J$1+2)</f>
        <v>0.185</v>
      </c>
      <c r="AN28" s="9">
        <f>VLOOKUP($H28,output!$A$9:$AH$2199,AN$1-$J$1+2)</f>
        <v>0.16600000000000001</v>
      </c>
      <c r="AO28" s="9">
        <f>VLOOKUP($H28,output!$A$9:$AH$2199,AO$1-$J$1+2)</f>
        <v>0.14699999999999999</v>
      </c>
      <c r="AP28" s="9">
        <f>VLOOKUP($H28,output!$A$9:$AH$2199,AP$1-$J$1+2)</f>
        <v>0.14699999999999999</v>
      </c>
    </row>
    <row r="29" spans="8:42" x14ac:dyDescent="0.35">
      <c r="H29" t="s">
        <v>37</v>
      </c>
      <c r="I29" t="s">
        <v>330</v>
      </c>
      <c r="J29" s="9">
        <f>VLOOKUP($H29,output!$A$9:$AH$2199,J$1-$J$1+2)</f>
        <v>1.5389999999999999</v>
      </c>
      <c r="K29" s="9">
        <f>VLOOKUP($H29,output!$A$9:$AH$2199,K$1-$J$1+2)</f>
        <v>1.4019999999999999</v>
      </c>
      <c r="L29" s="9">
        <f>VLOOKUP($H29,output!$A$9:$AH$2199,L$1-$J$1+2)</f>
        <v>1.2849999999999999</v>
      </c>
      <c r="M29" s="9">
        <f>VLOOKUP($H29,output!$A$9:$AH$2199,M$1-$J$1+2)</f>
        <v>1.153</v>
      </c>
      <c r="N29" s="9">
        <f>VLOOKUP($H29,output!$A$9:$AH$2199,N$1-$J$1+2)</f>
        <v>0.98299999999999998</v>
      </c>
      <c r="O29" s="9">
        <f>VLOOKUP($H29,output!$A$9:$AH$2199,O$1-$J$1+2)</f>
        <v>0.83599999999999997</v>
      </c>
      <c r="P29" s="9">
        <f>VLOOKUP($H29,output!$A$9:$AH$2199,P$1-$J$1+2)</f>
        <v>0.68400000000000005</v>
      </c>
      <c r="Q29" s="9">
        <f>VLOOKUP($H29,output!$A$9:$AH$2199,Q$1-$J$1+2)</f>
        <v>0.56699999999999995</v>
      </c>
      <c r="R29" s="9">
        <f>VLOOKUP($H29,output!$A$9:$AH$2199,R$1-$J$1+2)</f>
        <v>0.48299999999999998</v>
      </c>
      <c r="S29" s="9">
        <f>VLOOKUP($H29,output!$A$9:$AH$2199,S$1-$J$1+2)</f>
        <v>0.41899999999999998</v>
      </c>
      <c r="T29" s="9">
        <f>VLOOKUP($H29,output!$A$9:$AH$2199,T$1-$J$1+2)</f>
        <v>0.36699999999999999</v>
      </c>
      <c r="U29" s="9">
        <f>VLOOKUP($H29,output!$A$9:$AH$2199,U$1-$J$1+2)</f>
        <v>0.32300000000000001</v>
      </c>
      <c r="V29" s="9">
        <f>VLOOKUP($H29,output!$A$9:$AH$2199,V$1-$J$1+2)</f>
        <v>0.28499999999999998</v>
      </c>
      <c r="W29" s="9">
        <f>VLOOKUP($H29,output!$A$9:$AH$2199,W$1-$J$1+2)</f>
        <v>0.255</v>
      </c>
      <c r="X29" s="9">
        <f>VLOOKUP($H29,output!$A$9:$AH$2199,X$1-$J$1+2)</f>
        <v>0.22900000000000001</v>
      </c>
      <c r="Y29" s="9">
        <f>VLOOKUP($H29,output!$A$9:$AH$2199,Y$1-$J$1+2)</f>
        <v>0.20699999999999999</v>
      </c>
      <c r="Z29" s="9">
        <f>VLOOKUP($H29,output!$A$9:$AH$2199,Z$1-$J$1+2)</f>
        <v>0.188</v>
      </c>
      <c r="AA29" s="9">
        <f>VLOOKUP($H29,output!$A$9:$AH$2199,AA$1-$J$1+2)</f>
        <v>0.17199999999999999</v>
      </c>
      <c r="AB29" s="9">
        <f>VLOOKUP($H29,output!$A$9:$AH$2199,AB$1-$J$1+2)</f>
        <v>0.158</v>
      </c>
      <c r="AC29" s="9">
        <f>VLOOKUP($H29,output!$A$9:$AH$2199,AC$1-$J$1+2)</f>
        <v>0.14599999999999999</v>
      </c>
      <c r="AD29" s="9">
        <f>VLOOKUP($H29,output!$A$9:$AH$2199,AD$1-$J$1+2)</f>
        <v>0.13600000000000001</v>
      </c>
      <c r="AE29" s="9">
        <f>VLOOKUP($H29,output!$A$9:$AH$2199,AE$1-$J$1+2)</f>
        <v>0.127</v>
      </c>
      <c r="AF29" s="9">
        <f>VLOOKUP($H29,output!$A$9:$AH$2199,AF$1-$J$1+2)</f>
        <v>0.11899999999999999</v>
      </c>
      <c r="AG29" s="9">
        <f>VLOOKUP($H29,output!$A$9:$AH$2199,AG$1-$J$1+2)</f>
        <v>0.112</v>
      </c>
      <c r="AH29" s="9">
        <f>VLOOKUP($H29,output!$A$9:$AH$2199,AH$1-$J$1+2)</f>
        <v>0.106</v>
      </c>
      <c r="AI29" s="9">
        <f>VLOOKUP($H29,output!$A$9:$AH$2199,AI$1-$J$1+2)</f>
        <v>0.1</v>
      </c>
      <c r="AJ29" s="9">
        <f>VLOOKUP($H29,output!$A$9:$AH$2199,AJ$1-$J$1+2)</f>
        <v>9.5000000000000001E-2</v>
      </c>
      <c r="AK29" s="9">
        <f>VLOOKUP($H29,output!$A$9:$AH$2199,AK$1-$J$1+2)</f>
        <v>9.0999999999999998E-2</v>
      </c>
      <c r="AL29" s="9">
        <f>VLOOKUP($H29,output!$A$9:$AH$2199,AL$1-$J$1+2)</f>
        <v>8.6999999999999994E-2</v>
      </c>
      <c r="AM29" s="9">
        <f>VLOOKUP($H29,output!$A$9:$AH$2199,AM$1-$J$1+2)</f>
        <v>8.4000000000000005E-2</v>
      </c>
      <c r="AN29" s="9">
        <f>VLOOKUP($H29,output!$A$9:$AH$2199,AN$1-$J$1+2)</f>
        <v>8.1000000000000003E-2</v>
      </c>
      <c r="AO29" s="9">
        <f>VLOOKUP($H29,output!$A$9:$AH$2199,AO$1-$J$1+2)</f>
        <v>7.8E-2</v>
      </c>
      <c r="AP29" s="9">
        <f>VLOOKUP($H29,output!$A$9:$AH$2199,AP$1-$J$1+2)</f>
        <v>7.8E-2</v>
      </c>
    </row>
    <row r="31" spans="8:42" x14ac:dyDescent="0.35">
      <c r="I31" t="s">
        <v>350</v>
      </c>
      <c r="J31" s="1">
        <f>J28+J29</f>
        <v>4.2770000000000001</v>
      </c>
      <c r="K31" s="1">
        <f t="shared" ref="K31:V31" si="31">K28+K29</f>
        <v>4.0819999999999999</v>
      </c>
      <c r="L31" s="1">
        <f t="shared" si="31"/>
        <v>3.899</v>
      </c>
      <c r="M31" s="1">
        <f t="shared" si="31"/>
        <v>3.6709999999999998</v>
      </c>
      <c r="N31" s="1">
        <f t="shared" si="31"/>
        <v>3.3919999999999999</v>
      </c>
      <c r="O31" s="1">
        <f t="shared" si="31"/>
        <v>3.1229999999999998</v>
      </c>
      <c r="P31" s="1">
        <f t="shared" si="31"/>
        <v>2.8440000000000003</v>
      </c>
      <c r="Q31" s="1">
        <f t="shared" si="31"/>
        <v>2.492</v>
      </c>
      <c r="R31" s="1">
        <f t="shared" si="31"/>
        <v>2.1890000000000001</v>
      </c>
      <c r="S31" s="1">
        <f t="shared" si="31"/>
        <v>1.917</v>
      </c>
      <c r="T31" s="1">
        <f t="shared" si="31"/>
        <v>1.6679999999999999</v>
      </c>
      <c r="U31" s="1">
        <f t="shared" si="31"/>
        <v>1.4849999999999999</v>
      </c>
      <c r="V31" s="1">
        <f t="shared" si="31"/>
        <v>1.3179999999999998</v>
      </c>
      <c r="W31" s="16">
        <f>V31/K31-1</f>
        <v>-0.67711905928466443</v>
      </c>
    </row>
    <row r="35" spans="8:43" x14ac:dyDescent="0.35">
      <c r="H35" s="2" t="s">
        <v>524</v>
      </c>
      <c r="J35" s="1"/>
      <c r="K35" s="1"/>
      <c r="L35" s="1"/>
      <c r="M35" s="1"/>
      <c r="N35" s="1"/>
      <c r="O35" s="1"/>
    </row>
    <row r="36" spans="8:43" x14ac:dyDescent="0.35">
      <c r="H36" t="s">
        <v>10</v>
      </c>
      <c r="I36" t="s">
        <v>331</v>
      </c>
      <c r="J36" s="9">
        <f>VLOOKUP($H36,output!$A$9:$AH$2199,J$1-$J$1+2)</f>
        <v>10.568</v>
      </c>
      <c r="K36" s="9">
        <f>VLOOKUP($H36,output!$A$9:$AH$2199,K$1-$J$1+2)</f>
        <v>13.821999999999999</v>
      </c>
      <c r="L36" s="9">
        <f>VLOOKUP($H36,output!$A$9:$AH$2199,L$1-$J$1+2)</f>
        <v>16.904</v>
      </c>
      <c r="M36" s="9">
        <f>VLOOKUP($H36,output!$A$9:$AH$2199,M$1-$J$1+2)</f>
        <v>19.666</v>
      </c>
      <c r="N36" s="9">
        <f>VLOOKUP($H36,output!$A$9:$AH$2199,N$1-$J$1+2)</f>
        <v>22.207999999999998</v>
      </c>
      <c r="O36" s="9">
        <f>VLOOKUP($H36,output!$A$9:$AH$2199,O$1-$J$1+2)</f>
        <v>24.884</v>
      </c>
      <c r="P36" s="9">
        <f>VLOOKUP($H36,output!$A$9:$AH$2199,P$1-$J$1+2)</f>
        <v>27.265000000000001</v>
      </c>
      <c r="Q36" s="9">
        <f>VLOOKUP($H36,output!$A$9:$AH$2199,Q$1-$J$1+2)</f>
        <v>29.332000000000001</v>
      </c>
      <c r="R36" s="9">
        <f>VLOOKUP($H36,output!$A$9:$AH$2199,R$1-$J$1+2)</f>
        <v>31.1</v>
      </c>
      <c r="S36" s="9">
        <f>VLOOKUP($H36,output!$A$9:$AH$2199,S$1-$J$1+2)</f>
        <v>32.607999999999997</v>
      </c>
      <c r="T36" s="9">
        <f>VLOOKUP($H36,output!$A$9:$AH$2199,T$1-$J$1+2)</f>
        <v>33.856999999999999</v>
      </c>
      <c r="U36" s="9">
        <f>VLOOKUP($H36,output!$A$9:$AH$2199,U$1-$J$1+2)</f>
        <v>34.792000000000002</v>
      </c>
      <c r="V36" s="9">
        <f>VLOOKUP($H36,output!$A$9:$AH$2199,V$1-$J$1+2)</f>
        <v>35.545999999999999</v>
      </c>
      <c r="W36" s="9">
        <f>VLOOKUP($H36,output!$A$9:$AH$2199,W$1-$J$1+2)</f>
        <v>36.037999999999997</v>
      </c>
      <c r="X36" s="9">
        <f>VLOOKUP($H36,output!$A$9:$AH$2199,X$1-$J$1+2)</f>
        <v>36.378</v>
      </c>
      <c r="Y36" s="9">
        <f>VLOOKUP($H36,output!$A$9:$AH$2199,Y$1-$J$1+2)</f>
        <v>36.569000000000003</v>
      </c>
      <c r="Z36" s="9">
        <f>VLOOKUP($H36,output!$A$9:$AH$2199,Z$1-$J$1+2)</f>
        <v>36.57</v>
      </c>
      <c r="AA36" s="9">
        <f>VLOOKUP($H36,output!$A$9:$AH$2199,AA$1-$J$1+2)</f>
        <v>36.409999999999997</v>
      </c>
      <c r="AB36" s="9">
        <f>VLOOKUP($H36,output!$A$9:$AH$2199,AB$1-$J$1+2)</f>
        <v>36.137999999999998</v>
      </c>
      <c r="AC36" s="9">
        <f>VLOOKUP($H36,output!$A$9:$AH$2199,AC$1-$J$1+2)</f>
        <v>35.433999999999997</v>
      </c>
      <c r="AD36" s="9">
        <f>VLOOKUP($H36,output!$A$9:$AH$2199,AD$1-$J$1+2)</f>
        <v>34.493000000000002</v>
      </c>
      <c r="AE36" s="9">
        <f>VLOOKUP($H36,output!$A$9:$AH$2199,AE$1-$J$1+2)</f>
        <v>33.848999999999997</v>
      </c>
      <c r="AF36" s="9">
        <f>VLOOKUP($H36,output!$A$9:$AH$2199,AF$1-$J$1+2)</f>
        <v>33.610999999999997</v>
      </c>
      <c r="AG36" s="9">
        <f>VLOOKUP($H36,output!$A$9:$AH$2199,AG$1-$J$1+2)</f>
        <v>33.313000000000002</v>
      </c>
      <c r="AH36" s="9">
        <f>VLOOKUP($H36,output!$A$9:$AH$2199,AH$1-$J$1+2)</f>
        <v>32.962000000000003</v>
      </c>
      <c r="AI36" s="9">
        <f>VLOOKUP($H36,output!$A$9:$AH$2199,AI$1-$J$1+2)</f>
        <v>32.563000000000002</v>
      </c>
      <c r="AJ36" s="9">
        <f>VLOOKUP($H36,output!$A$9:$AH$2199,AJ$1-$J$1+2)</f>
        <v>32.116</v>
      </c>
      <c r="AK36" s="9">
        <f>VLOOKUP($H36,output!$A$9:$AH$2199,AK$1-$J$1+2)</f>
        <v>31.620999999999999</v>
      </c>
      <c r="AL36" s="9">
        <f>VLOOKUP($H36,output!$A$9:$AH$2199,AL$1-$J$1+2)</f>
        <v>31.071000000000002</v>
      </c>
      <c r="AM36" s="9">
        <f>VLOOKUP($H36,output!$A$9:$AH$2199,AM$1-$J$1+2)</f>
        <v>30.463000000000001</v>
      </c>
      <c r="AN36" s="9">
        <f>VLOOKUP($H36,output!$A$9:$AH$2199,AN$1-$J$1+2)</f>
        <v>29.78</v>
      </c>
      <c r="AO36" s="9">
        <f>VLOOKUP($H36,output!$A$9:$AH$2199,AO$1-$J$1+2)</f>
        <v>28.969000000000001</v>
      </c>
      <c r="AP36" s="9">
        <f>VLOOKUP($H36,output!$A$9:$AH$2199,AP$1-$J$1+2)</f>
        <v>28.356000000000002</v>
      </c>
      <c r="AQ36" t="s">
        <v>331</v>
      </c>
    </row>
    <row r="37" spans="8:43" x14ac:dyDescent="0.35">
      <c r="H37" t="s">
        <v>11</v>
      </c>
      <c r="I37" t="s">
        <v>525</v>
      </c>
      <c r="J37" s="9">
        <f>VLOOKUP($H37,output!$A$9:$AH$2199,J$1-$J$1+2)</f>
        <v>129</v>
      </c>
      <c r="K37" s="9">
        <f>VLOOKUP($H37,output!$A$9:$AH$2199,K$1-$J$1+2)</f>
        <v>124.964</v>
      </c>
      <c r="L37" s="9">
        <f>VLOOKUP($H37,output!$A$9:$AH$2199,L$1-$J$1+2)</f>
        <v>121.419</v>
      </c>
      <c r="M37" s="9">
        <f>VLOOKUP($H37,output!$A$9:$AH$2199,M$1-$J$1+2)</f>
        <v>116.846</v>
      </c>
      <c r="N37" s="9">
        <f>VLOOKUP($H37,output!$A$9:$AH$2199,N$1-$J$1+2)</f>
        <v>113.05500000000001</v>
      </c>
      <c r="O37" s="9">
        <f>VLOOKUP($H37,output!$A$9:$AH$2199,O$1-$J$1+2)</f>
        <v>110.30500000000001</v>
      </c>
      <c r="P37" s="9">
        <f>VLOOKUP($H37,output!$A$9:$AH$2199,P$1-$J$1+2)</f>
        <v>107.042</v>
      </c>
      <c r="Q37" s="9">
        <f>VLOOKUP($H37,output!$A$9:$AH$2199,Q$1-$J$1+2)</f>
        <v>99.116</v>
      </c>
      <c r="R37" s="9">
        <f>VLOOKUP($H37,output!$A$9:$AH$2199,R$1-$J$1+2)</f>
        <v>91.784000000000006</v>
      </c>
      <c r="S37" s="9">
        <f>VLOOKUP($H37,output!$A$9:$AH$2199,S$1-$J$1+2)</f>
        <v>84.947999999999993</v>
      </c>
      <c r="T37" s="9">
        <f>VLOOKUP($H37,output!$A$9:$AH$2199,T$1-$J$1+2)</f>
        <v>78.573999999999998</v>
      </c>
      <c r="U37" s="9">
        <f>VLOOKUP($H37,output!$A$9:$AH$2199,U$1-$J$1+2)</f>
        <v>72.754000000000005</v>
      </c>
      <c r="V37" s="9">
        <f>VLOOKUP($H37,output!$A$9:$AH$2199,V$1-$J$1+2)</f>
        <v>67.17</v>
      </c>
      <c r="W37" s="9">
        <f>VLOOKUP($H37,output!$A$9:$AH$2199,W$1-$J$1+2)</f>
        <v>64.055000000000007</v>
      </c>
      <c r="X37" s="9">
        <f>VLOOKUP($H37,output!$A$9:$AH$2199,X$1-$J$1+2)</f>
        <v>59.912999999999997</v>
      </c>
      <c r="Y37" s="9">
        <f>VLOOKUP($H37,output!$A$9:$AH$2199,Y$1-$J$1+2)</f>
        <v>56.128</v>
      </c>
      <c r="Z37" s="9">
        <f>VLOOKUP($H37,output!$A$9:$AH$2199,Z$1-$J$1+2)</f>
        <v>52.591000000000001</v>
      </c>
      <c r="AA37" s="9">
        <f>VLOOKUP($H37,output!$A$9:$AH$2199,AA$1-$J$1+2)</f>
        <v>49.441000000000003</v>
      </c>
      <c r="AB37" s="9">
        <f>VLOOKUP($H37,output!$A$9:$AH$2199,AB$1-$J$1+2)</f>
        <v>46.627000000000002</v>
      </c>
      <c r="AC37" s="9">
        <f>VLOOKUP($H37,output!$A$9:$AH$2199,AC$1-$J$1+2)</f>
        <v>43.991</v>
      </c>
      <c r="AD37" s="9">
        <f>VLOOKUP($H37,output!$A$9:$AH$2199,AD$1-$J$1+2)</f>
        <v>41.582000000000001</v>
      </c>
      <c r="AE37" s="9">
        <f>VLOOKUP($H37,output!$A$9:$AH$2199,AE$1-$J$1+2)</f>
        <v>39.5</v>
      </c>
      <c r="AF37" s="9">
        <f>VLOOKUP($H37,output!$A$9:$AH$2199,AF$1-$J$1+2)</f>
        <v>37.616</v>
      </c>
      <c r="AG37" s="9">
        <f>VLOOKUP($H37,output!$A$9:$AH$2199,AG$1-$J$1+2)</f>
        <v>35.920999999999999</v>
      </c>
      <c r="AH37" s="9">
        <f>VLOOKUP($H37,output!$A$9:$AH$2199,AH$1-$J$1+2)</f>
        <v>34.386000000000003</v>
      </c>
      <c r="AI37" s="9">
        <f>VLOOKUP($H37,output!$A$9:$AH$2199,AI$1-$J$1+2)</f>
        <v>32.991999999999997</v>
      </c>
      <c r="AJ37" s="9">
        <f>VLOOKUP($H37,output!$A$9:$AH$2199,AJ$1-$J$1+2)</f>
        <v>31.724</v>
      </c>
      <c r="AK37" s="9">
        <f>VLOOKUP($H37,output!$A$9:$AH$2199,AK$1-$J$1+2)</f>
        <v>30.562999999999999</v>
      </c>
      <c r="AL37" s="9">
        <f>VLOOKUP($H37,output!$A$9:$AH$2199,AL$1-$J$1+2)</f>
        <v>29.533999999999999</v>
      </c>
      <c r="AM37" s="9">
        <f>VLOOKUP($H37,output!$A$9:$AH$2199,AM$1-$J$1+2)</f>
        <v>28.585000000000001</v>
      </c>
      <c r="AN37" s="9">
        <f>VLOOKUP($H37,output!$A$9:$AH$2199,AN$1-$J$1+2)</f>
        <v>27.702000000000002</v>
      </c>
      <c r="AO37" s="9">
        <f>VLOOKUP($H37,output!$A$9:$AH$2199,AO$1-$J$1+2)</f>
        <v>26.867999999999999</v>
      </c>
      <c r="AP37" s="9">
        <f>VLOOKUP($H37,output!$A$9:$AH$2199,AP$1-$J$1+2)</f>
        <v>26.134</v>
      </c>
      <c r="AQ37" t="s">
        <v>525</v>
      </c>
    </row>
    <row r="38" spans="8:43" x14ac:dyDescent="0.35">
      <c r="H38" t="s">
        <v>12</v>
      </c>
      <c r="I38" t="s">
        <v>333</v>
      </c>
      <c r="J38" s="9">
        <f>VLOOKUP($H38,output!$A$9:$AH$2199,J$1-$J$1+2)</f>
        <v>40</v>
      </c>
      <c r="K38" s="9">
        <f>VLOOKUP($H38,output!$A$9:$AH$2199,K$1-$J$1+2)</f>
        <v>37.94</v>
      </c>
      <c r="L38" s="9">
        <f>VLOOKUP($H38,output!$A$9:$AH$2199,L$1-$J$1+2)</f>
        <v>36.101999999999997</v>
      </c>
      <c r="M38" s="9">
        <f>VLOOKUP($H38,output!$A$9:$AH$2199,M$1-$J$1+2)</f>
        <v>33.487000000000002</v>
      </c>
      <c r="N38" s="9">
        <f>VLOOKUP($H38,output!$A$9:$AH$2199,N$1-$J$1+2)</f>
        <v>29.923999999999999</v>
      </c>
      <c r="O38" s="9">
        <f>VLOOKUP($H38,output!$A$9:$AH$2199,O$1-$J$1+2)</f>
        <v>23.721</v>
      </c>
      <c r="P38" s="9">
        <f>VLOOKUP($H38,output!$A$9:$AH$2199,P$1-$J$1+2)</f>
        <v>18.798999999999999</v>
      </c>
      <c r="Q38" s="9">
        <f>VLOOKUP($H38,output!$A$9:$AH$2199,Q$1-$J$1+2)</f>
        <v>14.958</v>
      </c>
      <c r="R38" s="9">
        <f>VLOOKUP($H38,output!$A$9:$AH$2199,R$1-$J$1+2)</f>
        <v>12.204000000000001</v>
      </c>
      <c r="S38" s="9">
        <f>VLOOKUP($H38,output!$A$9:$AH$2199,S$1-$J$1+2)</f>
        <v>10.06</v>
      </c>
      <c r="T38" s="9">
        <f>VLOOKUP($H38,output!$A$9:$AH$2199,T$1-$J$1+2)</f>
        <v>8.3670000000000009</v>
      </c>
      <c r="U38" s="9">
        <f>VLOOKUP($H38,output!$A$9:$AH$2199,U$1-$J$1+2)</f>
        <v>7.76</v>
      </c>
      <c r="V38" s="9">
        <f>VLOOKUP($H38,output!$A$9:$AH$2199,V$1-$J$1+2)</f>
        <v>7.1779999999999999</v>
      </c>
      <c r="W38" s="9">
        <f>VLOOKUP($H38,output!$A$9:$AH$2199,W$1-$J$1+2)</f>
        <v>6.9089999999999998</v>
      </c>
      <c r="X38" s="9">
        <f>VLOOKUP($H38,output!$A$9:$AH$2199,X$1-$J$1+2)</f>
        <v>6.4720000000000004</v>
      </c>
      <c r="Y38" s="9">
        <f>VLOOKUP($H38,output!$A$9:$AH$2199,Y$1-$J$1+2)</f>
        <v>6.077</v>
      </c>
      <c r="Z38" s="9">
        <f>VLOOKUP($H38,output!$A$9:$AH$2199,Z$1-$J$1+2)</f>
        <v>5.7069999999999999</v>
      </c>
      <c r="AA38" s="9">
        <f>VLOOKUP($H38,output!$A$9:$AH$2199,AA$1-$J$1+2)</f>
        <v>5.375</v>
      </c>
      <c r="AB38" s="9">
        <f>VLOOKUP($H38,output!$A$9:$AH$2199,AB$1-$J$1+2)</f>
        <v>5.0629999999999997</v>
      </c>
      <c r="AC38" s="9">
        <f>VLOOKUP($H38,output!$A$9:$AH$2199,AC$1-$J$1+2)</f>
        <v>4.7759999999999998</v>
      </c>
      <c r="AD38" s="9">
        <f>VLOOKUP($H38,output!$A$9:$AH$2199,AD$1-$J$1+2)</f>
        <v>4.516</v>
      </c>
      <c r="AE38" s="9">
        <f>VLOOKUP($H38,output!$A$9:$AH$2199,AE$1-$J$1+2)</f>
        <v>4.2830000000000004</v>
      </c>
      <c r="AF38" s="9">
        <f>VLOOKUP($H38,output!$A$9:$AH$2199,AF$1-$J$1+2)</f>
        <v>4.0620000000000003</v>
      </c>
      <c r="AG38" s="9">
        <f>VLOOKUP($H38,output!$A$9:$AH$2199,AG$1-$J$1+2)</f>
        <v>3.8570000000000002</v>
      </c>
      <c r="AH38" s="9">
        <f>VLOOKUP($H38,output!$A$9:$AH$2199,AH$1-$J$1+2)</f>
        <v>3.6709999999999998</v>
      </c>
      <c r="AI38" s="9">
        <f>VLOOKUP($H38,output!$A$9:$AH$2199,AI$1-$J$1+2)</f>
        <v>3.5030000000000001</v>
      </c>
      <c r="AJ38" s="9">
        <f>VLOOKUP($H38,output!$A$9:$AH$2199,AJ$1-$J$1+2)</f>
        <v>3.351</v>
      </c>
      <c r="AK38" s="9">
        <f>VLOOKUP($H38,output!$A$9:$AH$2199,AK$1-$J$1+2)</f>
        <v>3.2130000000000001</v>
      </c>
      <c r="AL38" s="9">
        <f>VLOOKUP($H38,output!$A$9:$AH$2199,AL$1-$J$1+2)</f>
        <v>3.081</v>
      </c>
      <c r="AM38" s="9">
        <f>VLOOKUP($H38,output!$A$9:$AH$2199,AM$1-$J$1+2)</f>
        <v>2.9609999999999999</v>
      </c>
      <c r="AN38" s="9">
        <f>VLOOKUP($H38,output!$A$9:$AH$2199,AN$1-$J$1+2)</f>
        <v>2.851</v>
      </c>
      <c r="AO38" s="9">
        <f>VLOOKUP($H38,output!$A$9:$AH$2199,AO$1-$J$1+2)</f>
        <v>2.7509999999999999</v>
      </c>
      <c r="AP38" s="9">
        <f>VLOOKUP($H38,output!$A$9:$AH$2199,AP$1-$J$1+2)</f>
        <v>2.657</v>
      </c>
      <c r="AQ38" t="s">
        <v>333</v>
      </c>
    </row>
    <row r="39" spans="8:43" x14ac:dyDescent="0.35">
      <c r="H39" t="s">
        <v>13</v>
      </c>
      <c r="I39" t="s">
        <v>334</v>
      </c>
      <c r="J39" s="9">
        <f>VLOOKUP($H39,output!$A$9:$AH$2199,J$1-$J$1+2)</f>
        <v>73.981999999999999</v>
      </c>
      <c r="K39" s="9">
        <f>VLOOKUP($H39,output!$A$9:$AH$2199,K$1-$J$1+2)</f>
        <v>72.945999999999998</v>
      </c>
      <c r="L39" s="9">
        <f>VLOOKUP($H39,output!$A$9:$AH$2199,L$1-$J$1+2)</f>
        <v>71.924000000000007</v>
      </c>
      <c r="M39" s="9">
        <f>VLOOKUP($H39,output!$A$9:$AH$2199,M$1-$J$1+2)</f>
        <v>68.972999999999999</v>
      </c>
      <c r="N39" s="9">
        <f>VLOOKUP($H39,output!$A$9:$AH$2199,N$1-$J$1+2)</f>
        <v>63.421999999999997</v>
      </c>
      <c r="O39" s="9">
        <f>VLOOKUP($H39,output!$A$9:$AH$2199,O$1-$J$1+2)</f>
        <v>59.435000000000002</v>
      </c>
      <c r="P39" s="9">
        <f>VLOOKUP($H39,output!$A$9:$AH$2199,P$1-$J$1+2)</f>
        <v>55.631999999999998</v>
      </c>
      <c r="Q39" s="9">
        <f>VLOOKUP($H39,output!$A$9:$AH$2199,Q$1-$J$1+2)</f>
        <v>52.738999999999997</v>
      </c>
      <c r="R39" s="9">
        <f>VLOOKUP($H39,output!$A$9:$AH$2199,R$1-$J$1+2)</f>
        <v>50.66</v>
      </c>
      <c r="S39" s="9">
        <f>VLOOKUP($H39,output!$A$9:$AH$2199,S$1-$J$1+2)</f>
        <v>48.764000000000003</v>
      </c>
      <c r="T39" s="9">
        <f>VLOOKUP($H39,output!$A$9:$AH$2199,T$1-$J$1+2)</f>
        <v>46.923999999999999</v>
      </c>
      <c r="U39" s="9">
        <f>VLOOKUP($H39,output!$A$9:$AH$2199,U$1-$J$1+2)</f>
        <v>45.466999999999999</v>
      </c>
      <c r="V39" s="9">
        <f>VLOOKUP($H39,output!$A$9:$AH$2199,V$1-$J$1+2)</f>
        <v>43.972999999999999</v>
      </c>
      <c r="W39" s="9">
        <f>VLOOKUP($H39,output!$A$9:$AH$2199,W$1-$J$1+2)</f>
        <v>42.798999999999999</v>
      </c>
      <c r="X39" s="9">
        <f>VLOOKUP($H39,output!$A$9:$AH$2199,X$1-$J$1+2)</f>
        <v>41.579000000000001</v>
      </c>
      <c r="Y39" s="9">
        <f>VLOOKUP($H39,output!$A$9:$AH$2199,Y$1-$J$1+2)</f>
        <v>40.445</v>
      </c>
      <c r="Z39" s="9">
        <f>VLOOKUP($H39,output!$A$9:$AH$2199,Z$1-$J$1+2)</f>
        <v>39.32</v>
      </c>
      <c r="AA39" s="9">
        <f>VLOOKUP($H39,output!$A$9:$AH$2199,AA$1-$J$1+2)</f>
        <v>38.314999999999998</v>
      </c>
      <c r="AB39" s="9">
        <f>VLOOKUP($H39,output!$A$9:$AH$2199,AB$1-$J$1+2)</f>
        <v>37.402000000000001</v>
      </c>
      <c r="AC39" s="9">
        <f>VLOOKUP($H39,output!$A$9:$AH$2199,AC$1-$J$1+2)</f>
        <v>36.518999999999998</v>
      </c>
      <c r="AD39" s="9">
        <f>VLOOKUP($H39,output!$A$9:$AH$2199,AD$1-$J$1+2)</f>
        <v>35.704000000000001</v>
      </c>
      <c r="AE39" s="9">
        <f>VLOOKUP($H39,output!$A$9:$AH$2199,AE$1-$J$1+2)</f>
        <v>34.997</v>
      </c>
      <c r="AF39" s="9">
        <f>VLOOKUP($H39,output!$A$9:$AH$2199,AF$1-$J$1+2)</f>
        <v>34.234000000000002</v>
      </c>
      <c r="AG39" s="9">
        <f>VLOOKUP($H39,output!$A$9:$AH$2199,AG$1-$J$1+2)</f>
        <v>33.542000000000002</v>
      </c>
      <c r="AH39" s="9">
        <f>VLOOKUP($H39,output!$A$9:$AH$2199,AH$1-$J$1+2)</f>
        <v>32.917000000000002</v>
      </c>
      <c r="AI39" s="9">
        <f>VLOOKUP($H39,output!$A$9:$AH$2199,AI$1-$J$1+2)</f>
        <v>32.35</v>
      </c>
      <c r="AJ39" s="9">
        <f>VLOOKUP($H39,output!$A$9:$AH$2199,AJ$1-$J$1+2)</f>
        <v>31.837</v>
      </c>
      <c r="AK39" s="9">
        <f>VLOOKUP($H39,output!$A$9:$AH$2199,AK$1-$J$1+2)</f>
        <v>31.37</v>
      </c>
      <c r="AL39" s="9">
        <f>VLOOKUP($H39,output!$A$9:$AH$2199,AL$1-$J$1+2)</f>
        <v>30.946999999999999</v>
      </c>
      <c r="AM39" s="9">
        <f>VLOOKUP($H39,output!$A$9:$AH$2199,AM$1-$J$1+2)</f>
        <v>30.561</v>
      </c>
      <c r="AN39" s="9">
        <f>VLOOKUP($H39,output!$A$9:$AH$2199,AN$1-$J$1+2)</f>
        <v>30.207000000000001</v>
      </c>
      <c r="AO39" s="9">
        <f>VLOOKUP($H39,output!$A$9:$AH$2199,AO$1-$J$1+2)</f>
        <v>29.875</v>
      </c>
      <c r="AP39" s="9">
        <f>VLOOKUP($H39,output!$A$9:$AH$2199,AP$1-$J$1+2)</f>
        <v>29.641999999999999</v>
      </c>
      <c r="AQ39" t="s">
        <v>334</v>
      </c>
    </row>
    <row r="40" spans="8:43" x14ac:dyDescent="0.35">
      <c r="H40" t="s">
        <v>14</v>
      </c>
      <c r="I40" t="s">
        <v>336</v>
      </c>
      <c r="J40" s="9">
        <f>VLOOKUP($H40,output!$A$9:$AH$2199,J$1-$J$1+2)</f>
        <v>4.79</v>
      </c>
      <c r="K40" s="9">
        <f>VLOOKUP($H40,output!$A$9:$AH$2199,K$1-$J$1+2)</f>
        <v>5.7949999999999999</v>
      </c>
      <c r="L40" s="9">
        <f>VLOOKUP($H40,output!$A$9:$AH$2199,L$1-$J$1+2)</f>
        <v>6.7830000000000004</v>
      </c>
      <c r="M40" s="9">
        <f>VLOOKUP($H40,output!$A$9:$AH$2199,M$1-$J$1+2)</f>
        <v>7.7080000000000002</v>
      </c>
      <c r="N40" s="9">
        <f>VLOOKUP($H40,output!$A$9:$AH$2199,N$1-$J$1+2)</f>
        <v>8.9749999999999996</v>
      </c>
      <c r="O40" s="9">
        <f>VLOOKUP($H40,output!$A$9:$AH$2199,O$1-$J$1+2)</f>
        <v>11.135999999999999</v>
      </c>
      <c r="P40" s="9">
        <f>VLOOKUP($H40,output!$A$9:$AH$2199,P$1-$J$1+2)</f>
        <v>13.013999999999999</v>
      </c>
      <c r="Q40" s="9">
        <f>VLOOKUP($H40,output!$A$9:$AH$2199,Q$1-$J$1+2)</f>
        <v>15.864000000000001</v>
      </c>
      <c r="R40" s="9">
        <f>VLOOKUP($H40,output!$A$9:$AH$2199,R$1-$J$1+2)</f>
        <v>18.376999999999999</v>
      </c>
      <c r="S40" s="9">
        <f>VLOOKUP($H40,output!$A$9:$AH$2199,S$1-$J$1+2)</f>
        <v>20.611000000000001</v>
      </c>
      <c r="T40" s="9">
        <f>VLOOKUP($H40,output!$A$9:$AH$2199,T$1-$J$1+2)</f>
        <v>22.577999999999999</v>
      </c>
      <c r="U40" s="9">
        <f>VLOOKUP($H40,output!$A$9:$AH$2199,U$1-$J$1+2)</f>
        <v>24.015000000000001</v>
      </c>
      <c r="V40" s="9">
        <f>VLOOKUP($H40,output!$A$9:$AH$2199,V$1-$J$1+2)</f>
        <v>25.314</v>
      </c>
      <c r="W40" s="9">
        <f>VLOOKUP($H40,output!$A$9:$AH$2199,W$1-$J$1+2)</f>
        <v>26.542000000000002</v>
      </c>
      <c r="X40" s="9">
        <f>VLOOKUP($H40,output!$A$9:$AH$2199,X$1-$J$1+2)</f>
        <v>27.669</v>
      </c>
      <c r="Y40" s="9">
        <f>VLOOKUP($H40,output!$A$9:$AH$2199,Y$1-$J$1+2)</f>
        <v>28.698</v>
      </c>
      <c r="Z40" s="9">
        <f>VLOOKUP($H40,output!$A$9:$AH$2199,Z$1-$J$1+2)</f>
        <v>29.635999999999999</v>
      </c>
      <c r="AA40" s="9">
        <f>VLOOKUP($H40,output!$A$9:$AH$2199,AA$1-$J$1+2)</f>
        <v>30.486999999999998</v>
      </c>
      <c r="AB40" s="9">
        <f>VLOOKUP($H40,output!$A$9:$AH$2199,AB$1-$J$1+2)</f>
        <v>31.256</v>
      </c>
      <c r="AC40" s="9">
        <f>VLOOKUP($H40,output!$A$9:$AH$2199,AC$1-$J$1+2)</f>
        <v>31.931000000000001</v>
      </c>
      <c r="AD40" s="9">
        <f>VLOOKUP($H40,output!$A$9:$AH$2199,AD$1-$J$1+2)</f>
        <v>32.530999999999999</v>
      </c>
      <c r="AE40" s="9">
        <f>VLOOKUP($H40,output!$A$9:$AH$2199,AE$1-$J$1+2)</f>
        <v>33.070999999999998</v>
      </c>
      <c r="AF40" s="9">
        <f>VLOOKUP($H40,output!$A$9:$AH$2199,AF$1-$J$1+2)</f>
        <v>33.465000000000003</v>
      </c>
      <c r="AG40" s="9">
        <f>VLOOKUP($H40,output!$A$9:$AH$2199,AG$1-$J$1+2)</f>
        <v>33.807000000000002</v>
      </c>
      <c r="AH40" s="9">
        <f>VLOOKUP($H40,output!$A$9:$AH$2199,AH$1-$J$1+2)</f>
        <v>34.1</v>
      </c>
      <c r="AI40" s="9">
        <f>VLOOKUP($H40,output!$A$9:$AH$2199,AI$1-$J$1+2)</f>
        <v>34.35</v>
      </c>
      <c r="AJ40" s="9">
        <f>VLOOKUP($H40,output!$A$9:$AH$2199,AJ$1-$J$1+2)</f>
        <v>34.558</v>
      </c>
      <c r="AK40" s="9">
        <f>VLOOKUP($H40,output!$A$9:$AH$2199,AK$1-$J$1+2)</f>
        <v>34.728000000000002</v>
      </c>
      <c r="AL40" s="9">
        <f>VLOOKUP($H40,output!$A$9:$AH$2199,AL$1-$J$1+2)</f>
        <v>34.860999999999997</v>
      </c>
      <c r="AM40" s="9">
        <f>VLOOKUP($H40,output!$A$9:$AH$2199,AM$1-$J$1+2)</f>
        <v>34.957999999999998</v>
      </c>
      <c r="AN40" s="9">
        <f>VLOOKUP($H40,output!$A$9:$AH$2199,AN$1-$J$1+2)</f>
        <v>35.015000000000001</v>
      </c>
      <c r="AO40" s="9">
        <f>VLOOKUP($H40,output!$A$9:$AH$2199,AO$1-$J$1+2)</f>
        <v>35.021999999999998</v>
      </c>
      <c r="AP40" s="9">
        <f>VLOOKUP($H40,output!$A$9:$AH$2199,AP$1-$J$1+2)</f>
        <v>34.982999999999997</v>
      </c>
      <c r="AQ40" t="s">
        <v>336</v>
      </c>
    </row>
    <row r="41" spans="8:43" x14ac:dyDescent="0.35">
      <c r="H41" t="s">
        <v>15</v>
      </c>
      <c r="I41" t="s">
        <v>335</v>
      </c>
      <c r="J41" s="9">
        <f>VLOOKUP($H41,output!$A$9:$AH$2199,J$1-$J$1+2)</f>
        <v>36.228000000000002</v>
      </c>
      <c r="K41" s="9">
        <f>VLOOKUP($H41,output!$A$9:$AH$2199,K$1-$J$1+2)</f>
        <v>35.023000000000003</v>
      </c>
      <c r="L41" s="9">
        <f>VLOOKUP($H41,output!$A$9:$AH$2199,L$1-$J$1+2)</f>
        <v>33.936</v>
      </c>
      <c r="M41" s="9">
        <f>VLOOKUP($H41,output!$A$9:$AH$2199,M$1-$J$1+2)</f>
        <v>32.804000000000002</v>
      </c>
      <c r="N41" s="9">
        <f>VLOOKUP($H41,output!$A$9:$AH$2199,N$1-$J$1+2)</f>
        <v>31.596</v>
      </c>
      <c r="O41" s="9">
        <f>VLOOKUP($H41,output!$A$9:$AH$2199,O$1-$J$1+2)</f>
        <v>30.446999999999999</v>
      </c>
      <c r="P41" s="9">
        <f>VLOOKUP($H41,output!$A$9:$AH$2199,P$1-$J$1+2)</f>
        <v>29.274999999999999</v>
      </c>
      <c r="Q41" s="9">
        <f>VLOOKUP($H41,output!$A$9:$AH$2199,Q$1-$J$1+2)</f>
        <v>27.97</v>
      </c>
      <c r="R41" s="9">
        <f>VLOOKUP($H41,output!$A$9:$AH$2199,R$1-$J$1+2)</f>
        <v>26.756</v>
      </c>
      <c r="S41" s="9">
        <f>VLOOKUP($H41,output!$A$9:$AH$2199,S$1-$J$1+2)</f>
        <v>25.577000000000002</v>
      </c>
      <c r="T41" s="9">
        <f>VLOOKUP($H41,output!$A$9:$AH$2199,T$1-$J$1+2)</f>
        <v>24.398</v>
      </c>
      <c r="U41" s="9">
        <f>VLOOKUP($H41,output!$A$9:$AH$2199,U$1-$J$1+2)</f>
        <v>23.33</v>
      </c>
      <c r="V41" s="9">
        <f>VLOOKUP($H41,output!$A$9:$AH$2199,V$1-$J$1+2)</f>
        <v>22.289000000000001</v>
      </c>
      <c r="W41" s="9">
        <f>VLOOKUP($H41,output!$A$9:$AH$2199,W$1-$J$1+2)</f>
        <v>21.292999999999999</v>
      </c>
      <c r="X41" s="9">
        <f>VLOOKUP($H41,output!$A$9:$AH$2199,X$1-$J$1+2)</f>
        <v>20.349</v>
      </c>
      <c r="Y41" s="9">
        <f>VLOOKUP($H41,output!$A$9:$AH$2199,Y$1-$J$1+2)</f>
        <v>19.448</v>
      </c>
      <c r="Z41" s="9">
        <f>VLOOKUP($H41,output!$A$9:$AH$2199,Z$1-$J$1+2)</f>
        <v>18.541</v>
      </c>
      <c r="AA41" s="9">
        <f>VLOOKUP($H41,output!$A$9:$AH$2199,AA$1-$J$1+2)</f>
        <v>17.695</v>
      </c>
      <c r="AB41" s="9">
        <f>VLOOKUP($H41,output!$A$9:$AH$2199,AB$1-$J$1+2)</f>
        <v>16.902000000000001</v>
      </c>
      <c r="AC41" s="9">
        <f>VLOOKUP($H41,output!$A$9:$AH$2199,AC$1-$J$1+2)</f>
        <v>16.103999999999999</v>
      </c>
      <c r="AD41" s="9">
        <f>VLOOKUP($H41,output!$A$9:$AH$2199,AD$1-$J$1+2)</f>
        <v>15.35</v>
      </c>
      <c r="AE41" s="9">
        <f>VLOOKUP($H41,output!$A$9:$AH$2199,AE$1-$J$1+2)</f>
        <v>14.661</v>
      </c>
      <c r="AF41" s="9">
        <f>VLOOKUP($H41,output!$A$9:$AH$2199,AF$1-$J$1+2)</f>
        <v>13.973000000000001</v>
      </c>
      <c r="AG41" s="9">
        <f>VLOOKUP($H41,output!$A$9:$AH$2199,AG$1-$J$1+2)</f>
        <v>13.327999999999999</v>
      </c>
      <c r="AH41" s="9">
        <f>VLOOKUP($H41,output!$A$9:$AH$2199,AH$1-$J$1+2)</f>
        <v>12.722</v>
      </c>
      <c r="AI41" s="9">
        <f>VLOOKUP($H41,output!$A$9:$AH$2199,AI$1-$J$1+2)</f>
        <v>12.153</v>
      </c>
      <c r="AJ41" s="9">
        <f>VLOOKUP($H41,output!$A$9:$AH$2199,AJ$1-$J$1+2)</f>
        <v>11.619</v>
      </c>
      <c r="AK41" s="9">
        <f>VLOOKUP($H41,output!$A$9:$AH$2199,AK$1-$J$1+2)</f>
        <v>11.115</v>
      </c>
      <c r="AL41" s="9">
        <f>VLOOKUP($H41,output!$A$9:$AH$2199,AL$1-$J$1+2)</f>
        <v>10.64</v>
      </c>
      <c r="AM41" s="9">
        <f>VLOOKUP($H41,output!$A$9:$AH$2199,AM$1-$J$1+2)</f>
        <v>10.193</v>
      </c>
      <c r="AN41" s="9">
        <f>VLOOKUP($H41,output!$A$9:$AH$2199,AN$1-$J$1+2)</f>
        <v>9.77</v>
      </c>
      <c r="AO41" s="9">
        <f>VLOOKUP($H41,output!$A$9:$AH$2199,AO$1-$J$1+2)</f>
        <v>9.3710000000000004</v>
      </c>
      <c r="AP41" s="9">
        <f>VLOOKUP($H41,output!$A$9:$AH$2199,AP$1-$J$1+2)</f>
        <v>9.109</v>
      </c>
      <c r="AQ41" t="s">
        <v>335</v>
      </c>
    </row>
    <row r="42" spans="8:43" x14ac:dyDescent="0.35"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</row>
    <row r="43" spans="8:43" x14ac:dyDescent="0.35">
      <c r="I43" t="s">
        <v>352</v>
      </c>
      <c r="J43" s="9">
        <f t="shared" ref="J43:AP43" si="32">SUM(J36:J41)</f>
        <v>294.56800000000004</v>
      </c>
      <c r="K43" s="9">
        <f t="shared" si="32"/>
        <v>290.49</v>
      </c>
      <c r="L43" s="9">
        <f t="shared" si="32"/>
        <v>287.06799999999998</v>
      </c>
      <c r="M43" s="9">
        <f t="shared" si="32"/>
        <v>279.48399999999998</v>
      </c>
      <c r="N43" s="9">
        <f t="shared" si="32"/>
        <v>269.18</v>
      </c>
      <c r="O43" s="9">
        <f t="shared" si="32"/>
        <v>259.928</v>
      </c>
      <c r="P43" s="9">
        <f t="shared" si="32"/>
        <v>251.02700000000004</v>
      </c>
      <c r="Q43" s="9">
        <f t="shared" si="32"/>
        <v>239.97900000000001</v>
      </c>
      <c r="R43" s="9">
        <f t="shared" si="32"/>
        <v>230.88100000000003</v>
      </c>
      <c r="S43" s="9">
        <f t="shared" si="32"/>
        <v>222.56799999999998</v>
      </c>
      <c r="T43" s="9">
        <f t="shared" si="32"/>
        <v>214.69800000000001</v>
      </c>
      <c r="U43" s="9">
        <f t="shared" si="32"/>
        <v>208.11799999999999</v>
      </c>
      <c r="V43" s="9">
        <f t="shared" si="32"/>
        <v>201.47000000000003</v>
      </c>
      <c r="W43" s="9">
        <f t="shared" si="32"/>
        <v>197.63600000000002</v>
      </c>
      <c r="X43" s="9">
        <f t="shared" si="32"/>
        <v>192.35999999999999</v>
      </c>
      <c r="Y43" s="9">
        <f t="shared" si="32"/>
        <v>187.36500000000001</v>
      </c>
      <c r="Z43" s="9">
        <f t="shared" si="32"/>
        <v>182.36499999999998</v>
      </c>
      <c r="AA43" s="9">
        <f t="shared" si="32"/>
        <v>177.72299999999998</v>
      </c>
      <c r="AB43" s="9">
        <f t="shared" si="32"/>
        <v>173.38799999999998</v>
      </c>
      <c r="AC43" s="9">
        <f t="shared" si="32"/>
        <v>168.755</v>
      </c>
      <c r="AD43" s="9">
        <f t="shared" si="32"/>
        <v>164.17600000000002</v>
      </c>
      <c r="AE43" s="9">
        <f t="shared" si="32"/>
        <v>160.36099999999999</v>
      </c>
      <c r="AF43" s="9">
        <f t="shared" si="32"/>
        <v>156.96100000000001</v>
      </c>
      <c r="AG43" s="9">
        <f t="shared" si="32"/>
        <v>153.768</v>
      </c>
      <c r="AH43" s="9">
        <f t="shared" si="32"/>
        <v>150.75800000000004</v>
      </c>
      <c r="AI43" s="9">
        <f t="shared" si="32"/>
        <v>147.911</v>
      </c>
      <c r="AJ43" s="9">
        <f t="shared" si="32"/>
        <v>145.20500000000001</v>
      </c>
      <c r="AK43" s="9">
        <f t="shared" si="32"/>
        <v>142.61000000000001</v>
      </c>
      <c r="AL43" s="9">
        <f t="shared" si="32"/>
        <v>140.13400000000001</v>
      </c>
      <c r="AM43" s="9">
        <f t="shared" si="32"/>
        <v>137.721</v>
      </c>
      <c r="AN43" s="9">
        <f t="shared" si="32"/>
        <v>135.32499999999999</v>
      </c>
      <c r="AO43" s="9">
        <f t="shared" si="32"/>
        <v>132.85599999999999</v>
      </c>
      <c r="AP43" s="9">
        <f t="shared" si="32"/>
        <v>130.881</v>
      </c>
    </row>
    <row r="44" spans="8:43" x14ac:dyDescent="0.35"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</row>
    <row r="45" spans="8:43" x14ac:dyDescent="0.35">
      <c r="H45" t="s">
        <v>553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>
        <f>AF12*AF38*(5-$AK1+AF1)/5</f>
        <v>0</v>
      </c>
      <c r="AG45" s="9">
        <f t="shared" ref="AG45:AK45" si="33">AG12*AG38*(5-$AK1+AG1)/5</f>
        <v>0.61306629300000004</v>
      </c>
      <c r="AH45" s="9">
        <f t="shared" si="33"/>
        <v>1.1650872959999998</v>
      </c>
      <c r="AI45" s="9">
        <f t="shared" si="33"/>
        <v>1.6649093430000002</v>
      </c>
      <c r="AJ45" s="9">
        <f t="shared" si="33"/>
        <v>2.1078728280000001</v>
      </c>
      <c r="AK45" s="9">
        <f t="shared" si="33"/>
        <v>2.5221648375000001</v>
      </c>
      <c r="AL45" s="9">
        <f>AL12*AL38</f>
        <v>2.4145488899999998</v>
      </c>
      <c r="AM45" s="9">
        <f t="shared" ref="AM45:AP45" si="34">AM12*AM38</f>
        <v>2.3166641925000002</v>
      </c>
      <c r="AN45" s="9">
        <f t="shared" si="34"/>
        <v>2.2140295800000001</v>
      </c>
      <c r="AO45" s="9">
        <f t="shared" si="34"/>
        <v>2.1328227900000001</v>
      </c>
      <c r="AP45" s="9">
        <f t="shared" si="34"/>
        <v>2.0565180000000001</v>
      </c>
    </row>
    <row r="47" spans="8:43" x14ac:dyDescent="0.35">
      <c r="H47" s="2" t="s">
        <v>526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</row>
    <row r="48" spans="8:43" x14ac:dyDescent="0.35">
      <c r="H48" t="s">
        <v>331</v>
      </c>
      <c r="J48" s="9">
        <f t="shared" ref="J48:AP48" si="35">J36*J$12</f>
        <v>10.568</v>
      </c>
      <c r="K48" s="9">
        <f t="shared" si="35"/>
        <v>13.821999999999999</v>
      </c>
      <c r="L48" s="9">
        <f t="shared" si="35"/>
        <v>16.904</v>
      </c>
      <c r="M48" s="9">
        <f t="shared" si="35"/>
        <v>19.469339999999999</v>
      </c>
      <c r="N48" s="9">
        <f t="shared" si="35"/>
        <v>21.763839999999998</v>
      </c>
      <c r="O48" s="9">
        <f t="shared" si="35"/>
        <v>24.13748</v>
      </c>
      <c r="P48" s="9">
        <f t="shared" si="35"/>
        <v>25.912655999999998</v>
      </c>
      <c r="Q48" s="9">
        <f t="shared" si="35"/>
        <v>27.308091999999998</v>
      </c>
      <c r="R48" s="9">
        <f t="shared" si="35"/>
        <v>28.35698</v>
      </c>
      <c r="S48" s="9">
        <f t="shared" si="35"/>
        <v>29.1124224</v>
      </c>
      <c r="T48" s="9">
        <f t="shared" si="35"/>
        <v>29.591017999999998</v>
      </c>
      <c r="U48" s="9">
        <f t="shared" si="35"/>
        <v>29.924599199999999</v>
      </c>
      <c r="V48" s="9">
        <f t="shared" si="35"/>
        <v>30.082579800000001</v>
      </c>
      <c r="W48" s="9">
        <f t="shared" si="35"/>
        <v>30.115154700000001</v>
      </c>
      <c r="X48" s="9">
        <f t="shared" si="35"/>
        <v>30.350165400000002</v>
      </c>
      <c r="Y48" s="9">
        <f t="shared" si="35"/>
        <v>30.121702455000005</v>
      </c>
      <c r="Z48" s="9">
        <f t="shared" si="35"/>
        <v>30.073705200000003</v>
      </c>
      <c r="AA48" s="9">
        <f t="shared" si="35"/>
        <v>29.557638000000001</v>
      </c>
      <c r="AB48" s="9">
        <f t="shared" si="35"/>
        <v>29.289126240000002</v>
      </c>
      <c r="AC48" s="9">
        <f t="shared" si="35"/>
        <v>28.671775440000001</v>
      </c>
      <c r="AD48" s="9">
        <f t="shared" si="35"/>
        <v>27.548179380000004</v>
      </c>
      <c r="AE48" s="9">
        <f t="shared" si="35"/>
        <v>26.989669395</v>
      </c>
      <c r="AF48" s="9">
        <f t="shared" si="35"/>
        <v>26.756036549999997</v>
      </c>
      <c r="AG48" s="9">
        <f t="shared" si="35"/>
        <v>26.475340185000004</v>
      </c>
      <c r="AH48" s="9">
        <f t="shared" si="35"/>
        <v>26.153369280000003</v>
      </c>
      <c r="AI48" s="9">
        <f t="shared" si="35"/>
        <v>25.794292005000003</v>
      </c>
      <c r="AJ48" s="9">
        <f t="shared" si="35"/>
        <v>25.252329060000001</v>
      </c>
      <c r="AK48" s="9">
        <f t="shared" si="35"/>
        <v>24.822089737500001</v>
      </c>
      <c r="AL48" s="9">
        <f t="shared" si="35"/>
        <v>24.350031990000002</v>
      </c>
      <c r="AM48" s="9">
        <f t="shared" si="35"/>
        <v>23.834022727500003</v>
      </c>
      <c r="AN48" s="9">
        <f t="shared" si="35"/>
        <v>23.126552400000001</v>
      </c>
      <c r="AO48" s="9">
        <f t="shared" si="35"/>
        <v>22.459376010000003</v>
      </c>
      <c r="AP48" s="9">
        <f t="shared" si="35"/>
        <v>21.947544000000001</v>
      </c>
      <c r="AQ48" t="s">
        <v>331</v>
      </c>
    </row>
    <row r="49" spans="8:55" x14ac:dyDescent="0.35">
      <c r="H49" t="s">
        <v>525</v>
      </c>
      <c r="J49" s="9">
        <f t="shared" ref="J49:AP49" si="36">J37*J$12</f>
        <v>129</v>
      </c>
      <c r="K49" s="9">
        <f t="shared" si="36"/>
        <v>124.964</v>
      </c>
      <c r="L49" s="9">
        <f t="shared" si="36"/>
        <v>121.419</v>
      </c>
      <c r="M49" s="9">
        <f t="shared" si="36"/>
        <v>115.67754000000001</v>
      </c>
      <c r="N49" s="9">
        <f t="shared" si="36"/>
        <v>110.79390000000001</v>
      </c>
      <c r="O49" s="9">
        <f t="shared" si="36"/>
        <v>106.99585</v>
      </c>
      <c r="P49" s="9">
        <f t="shared" si="36"/>
        <v>101.73271679999999</v>
      </c>
      <c r="Q49" s="9">
        <f t="shared" si="36"/>
        <v>92.276995999999997</v>
      </c>
      <c r="R49" s="9">
        <f t="shared" si="36"/>
        <v>83.688651199999995</v>
      </c>
      <c r="S49" s="9">
        <f t="shared" si="36"/>
        <v>75.841574399999999</v>
      </c>
      <c r="T49" s="9">
        <f t="shared" si="36"/>
        <v>68.673676</v>
      </c>
      <c r="U49" s="9">
        <f t="shared" si="36"/>
        <v>62.5757154</v>
      </c>
      <c r="V49" s="9">
        <f t="shared" si="36"/>
        <v>56.845971000000006</v>
      </c>
      <c r="W49" s="9">
        <f t="shared" si="36"/>
        <v>53.527560750000013</v>
      </c>
      <c r="X49" s="9">
        <f t="shared" si="36"/>
        <v>49.9854159</v>
      </c>
      <c r="Y49" s="9">
        <f t="shared" si="36"/>
        <v>46.232352960000007</v>
      </c>
      <c r="Z49" s="9">
        <f t="shared" si="36"/>
        <v>43.248734760000005</v>
      </c>
      <c r="AA49" s="9">
        <f t="shared" si="36"/>
        <v>40.136203800000004</v>
      </c>
      <c r="AB49" s="9">
        <f t="shared" si="36"/>
        <v>37.790250960000009</v>
      </c>
      <c r="AC49" s="9">
        <f t="shared" si="36"/>
        <v>35.595757560000003</v>
      </c>
      <c r="AD49" s="9">
        <f t="shared" si="36"/>
        <v>33.209880120000001</v>
      </c>
      <c r="AE49" s="9">
        <f t="shared" si="36"/>
        <v>31.4955225</v>
      </c>
      <c r="AF49" s="9">
        <f t="shared" si="36"/>
        <v>29.9442168</v>
      </c>
      <c r="AG49" s="9">
        <f t="shared" si="36"/>
        <v>28.548035145</v>
      </c>
      <c r="AH49" s="9">
        <f t="shared" si="36"/>
        <v>27.283227840000002</v>
      </c>
      <c r="AI49" s="9">
        <f t="shared" si="36"/>
        <v>26.134117919999998</v>
      </c>
      <c r="AJ49" s="9">
        <f t="shared" si="36"/>
        <v>24.94410534</v>
      </c>
      <c r="AK49" s="9">
        <f t="shared" si="36"/>
        <v>23.991572962500001</v>
      </c>
      <c r="AL49" s="9">
        <f t="shared" si="36"/>
        <v>23.145500459999997</v>
      </c>
      <c r="AM49" s="9">
        <f t="shared" si="36"/>
        <v>22.364689612500001</v>
      </c>
      <c r="AN49" s="9">
        <f t="shared" si="36"/>
        <v>21.512819160000003</v>
      </c>
      <c r="AO49" s="9">
        <f t="shared" si="36"/>
        <v>20.830491720000001</v>
      </c>
      <c r="AP49" s="9">
        <f t="shared" si="36"/>
        <v>20.227716000000001</v>
      </c>
      <c r="AQ49" t="s">
        <v>525</v>
      </c>
    </row>
    <row r="50" spans="8:55" x14ac:dyDescent="0.35">
      <c r="H50" t="s">
        <v>333</v>
      </c>
      <c r="J50" s="9">
        <f t="shared" ref="J50:AE50" si="37">J38*J$12</f>
        <v>40</v>
      </c>
      <c r="K50" s="9">
        <f t="shared" si="37"/>
        <v>37.94</v>
      </c>
      <c r="L50" s="9">
        <f t="shared" si="37"/>
        <v>36.101999999999997</v>
      </c>
      <c r="M50" s="9">
        <f t="shared" si="37"/>
        <v>33.15213</v>
      </c>
      <c r="N50" s="9">
        <f t="shared" si="37"/>
        <v>29.325519999999997</v>
      </c>
      <c r="O50" s="9">
        <f t="shared" si="37"/>
        <v>23.009370000000001</v>
      </c>
      <c r="P50" s="9">
        <f t="shared" si="37"/>
        <v>17.866569599999998</v>
      </c>
      <c r="Q50" s="9">
        <f t="shared" si="37"/>
        <v>13.925898</v>
      </c>
      <c r="R50" s="9">
        <f t="shared" si="37"/>
        <v>11.1276072</v>
      </c>
      <c r="S50" s="9">
        <f t="shared" si="37"/>
        <v>8.9815680000000011</v>
      </c>
      <c r="T50" s="9">
        <f t="shared" si="37"/>
        <v>7.3127580000000005</v>
      </c>
      <c r="U50" s="9">
        <f t="shared" si="37"/>
        <v>6.6743759999999996</v>
      </c>
      <c r="V50" s="9">
        <f t="shared" si="37"/>
        <v>6.0747414000000006</v>
      </c>
      <c r="W50" s="9">
        <f t="shared" si="37"/>
        <v>5.7735058500000003</v>
      </c>
      <c r="X50" s="9">
        <f t="shared" si="37"/>
        <v>5.3995896000000005</v>
      </c>
      <c r="Y50" s="9">
        <f t="shared" si="37"/>
        <v>5.0055945150000003</v>
      </c>
      <c r="Z50" s="9">
        <f t="shared" si="37"/>
        <v>4.6932085200000007</v>
      </c>
      <c r="AA50" s="9">
        <f t="shared" si="37"/>
        <v>4.3634250000000003</v>
      </c>
      <c r="AB50" s="9">
        <f t="shared" si="37"/>
        <v>4.1034602400000004</v>
      </c>
      <c r="AC50" s="9">
        <f t="shared" si="37"/>
        <v>3.8645481600000005</v>
      </c>
      <c r="AD50" s="9">
        <f t="shared" si="37"/>
        <v>3.6067485600000002</v>
      </c>
      <c r="AE50" s="9">
        <f t="shared" si="37"/>
        <v>3.4150714650000005</v>
      </c>
      <c r="AF50" s="9">
        <f>AF38*AF$12-AF45</f>
        <v>3.2335551000000002</v>
      </c>
      <c r="AG50" s="9">
        <f t="shared" ref="AG50:AP50" si="38">AG38*AG$12-AG45</f>
        <v>2.4522651720000002</v>
      </c>
      <c r="AH50" s="9">
        <f t="shared" si="38"/>
        <v>1.747630944</v>
      </c>
      <c r="AI50" s="9">
        <f t="shared" si="38"/>
        <v>1.1099395620000001</v>
      </c>
      <c r="AJ50" s="9">
        <f t="shared" si="38"/>
        <v>0.52696820699999991</v>
      </c>
      <c r="AK50" s="9">
        <f t="shared" si="38"/>
        <v>0</v>
      </c>
      <c r="AL50" s="9">
        <f t="shared" si="38"/>
        <v>0</v>
      </c>
      <c r="AM50" s="9">
        <f t="shared" si="38"/>
        <v>0</v>
      </c>
      <c r="AN50" s="9">
        <f t="shared" si="38"/>
        <v>0</v>
      </c>
      <c r="AO50" s="9">
        <f t="shared" si="38"/>
        <v>0</v>
      </c>
      <c r="AP50" s="9">
        <f t="shared" si="38"/>
        <v>0</v>
      </c>
      <c r="AQ50" t="s">
        <v>333</v>
      </c>
    </row>
    <row r="51" spans="8:55" x14ac:dyDescent="0.35">
      <c r="H51" t="s">
        <v>334</v>
      </c>
      <c r="J51" s="9">
        <f t="shared" ref="J51:AE51" si="39">J39*J$12</f>
        <v>73.981999999999999</v>
      </c>
      <c r="K51" s="9">
        <f t="shared" si="39"/>
        <v>72.945999999999998</v>
      </c>
      <c r="L51" s="9">
        <f t="shared" si="39"/>
        <v>71.924000000000007</v>
      </c>
      <c r="M51" s="9">
        <f t="shared" si="39"/>
        <v>68.283270000000002</v>
      </c>
      <c r="N51" s="9">
        <f t="shared" si="39"/>
        <v>62.153559999999999</v>
      </c>
      <c r="O51" s="9">
        <f t="shared" si="39"/>
        <v>57.651949999999999</v>
      </c>
      <c r="P51" s="9">
        <f t="shared" si="39"/>
        <v>52.87265279999999</v>
      </c>
      <c r="Q51" s="9">
        <f t="shared" si="39"/>
        <v>49.100008999999993</v>
      </c>
      <c r="R51" s="9">
        <f t="shared" si="39"/>
        <v>46.191787999999995</v>
      </c>
      <c r="S51" s="9">
        <f t="shared" si="39"/>
        <v>43.536499200000002</v>
      </c>
      <c r="T51" s="9">
        <f t="shared" si="39"/>
        <v>41.011575999999998</v>
      </c>
      <c r="U51" s="9">
        <f t="shared" si="39"/>
        <v>39.106166699999996</v>
      </c>
      <c r="V51" s="9">
        <f t="shared" si="39"/>
        <v>37.214349900000002</v>
      </c>
      <c r="W51" s="9">
        <f t="shared" si="39"/>
        <v>35.764984350000006</v>
      </c>
      <c r="X51" s="9">
        <f t="shared" si="39"/>
        <v>34.689359700000004</v>
      </c>
      <c r="Y51" s="9">
        <f t="shared" si="39"/>
        <v>33.314344275000003</v>
      </c>
      <c r="Z51" s="9">
        <f t="shared" si="39"/>
        <v>32.335195200000001</v>
      </c>
      <c r="AA51" s="9">
        <f t="shared" si="39"/>
        <v>31.104117000000002</v>
      </c>
      <c r="AB51" s="9">
        <f t="shared" si="39"/>
        <v>30.313572960000005</v>
      </c>
      <c r="AC51" s="9">
        <f t="shared" si="39"/>
        <v>29.549714040000001</v>
      </c>
      <c r="AD51" s="9">
        <f t="shared" si="39"/>
        <v>28.51535664</v>
      </c>
      <c r="AE51" s="9">
        <f t="shared" si="39"/>
        <v>27.905032935000001</v>
      </c>
      <c r="AF51" s="9">
        <f t="shared" ref="AF51:AP51" si="40">AF39*AF$12</f>
        <v>27.251975700000003</v>
      </c>
      <c r="AG51" s="9">
        <f t="shared" si="40"/>
        <v>26.657336790000002</v>
      </c>
      <c r="AH51" s="9">
        <f t="shared" si="40"/>
        <v>26.117664480000002</v>
      </c>
      <c r="AI51" s="9">
        <f t="shared" si="40"/>
        <v>25.625567250000003</v>
      </c>
      <c r="AJ51" s="9">
        <f t="shared" si="40"/>
        <v>25.032955545</v>
      </c>
      <c r="AK51" s="9">
        <f t="shared" si="40"/>
        <v>24.625057875000003</v>
      </c>
      <c r="AL51" s="9">
        <f t="shared" si="40"/>
        <v>24.252854429999999</v>
      </c>
      <c r="AM51" s="9">
        <f t="shared" si="40"/>
        <v>23.910697192500002</v>
      </c>
      <c r="AN51" s="9">
        <f t="shared" si="40"/>
        <v>23.458152060000003</v>
      </c>
      <c r="AO51" s="9">
        <f t="shared" si="40"/>
        <v>23.161788749999999</v>
      </c>
      <c r="AP51" s="9">
        <f t="shared" si="40"/>
        <v>22.942907999999999</v>
      </c>
      <c r="AQ51" t="s">
        <v>334</v>
      </c>
    </row>
    <row r="52" spans="8:55" x14ac:dyDescent="0.35">
      <c r="H52" t="s">
        <v>336</v>
      </c>
      <c r="J52" s="9">
        <f t="shared" ref="J52:AE52" si="41">J40*J$12</f>
        <v>4.79</v>
      </c>
      <c r="K52" s="9">
        <f t="shared" si="41"/>
        <v>5.7949999999999999</v>
      </c>
      <c r="L52" s="9">
        <f t="shared" si="41"/>
        <v>6.7830000000000004</v>
      </c>
      <c r="M52" s="9">
        <f t="shared" si="41"/>
        <v>7.6309199999999997</v>
      </c>
      <c r="N52" s="9">
        <f t="shared" si="41"/>
        <v>8.7954999999999988</v>
      </c>
      <c r="O52" s="9">
        <f t="shared" si="41"/>
        <v>10.801919999999999</v>
      </c>
      <c r="P52" s="9">
        <f t="shared" si="41"/>
        <v>12.368505599999999</v>
      </c>
      <c r="Q52" s="9">
        <f t="shared" si="41"/>
        <v>14.769384000000001</v>
      </c>
      <c r="R52" s="9">
        <f t="shared" si="41"/>
        <v>16.7561486</v>
      </c>
      <c r="S52" s="9">
        <f t="shared" si="41"/>
        <v>18.401500800000001</v>
      </c>
      <c r="T52" s="9">
        <f t="shared" si="41"/>
        <v>19.733172</v>
      </c>
      <c r="U52" s="9">
        <f t="shared" si="41"/>
        <v>20.6553015</v>
      </c>
      <c r="V52" s="9">
        <f t="shared" si="41"/>
        <v>21.4232382</v>
      </c>
      <c r="W52" s="9">
        <f t="shared" si="41"/>
        <v>22.179822300000005</v>
      </c>
      <c r="X52" s="9">
        <f t="shared" si="41"/>
        <v>23.084246700000001</v>
      </c>
      <c r="Y52" s="9">
        <f t="shared" si="41"/>
        <v>23.638399110000002</v>
      </c>
      <c r="Z52" s="9">
        <f t="shared" si="41"/>
        <v>24.371460960000004</v>
      </c>
      <c r="AA52" s="9">
        <f t="shared" si="41"/>
        <v>24.749346600000003</v>
      </c>
      <c r="AB52" s="9">
        <f t="shared" si="41"/>
        <v>25.332362880000002</v>
      </c>
      <c r="AC52" s="9">
        <f t="shared" si="41"/>
        <v>25.837287960000005</v>
      </c>
      <c r="AD52" s="9">
        <f t="shared" si="41"/>
        <v>25.981208460000001</v>
      </c>
      <c r="AE52" s="9">
        <f t="shared" si="41"/>
        <v>26.369327205000001</v>
      </c>
      <c r="AF52" s="9">
        <f>AF40*AF$12+AF45/4</f>
        <v>26.639813250000003</v>
      </c>
      <c r="AG52" s="9">
        <f t="shared" ref="AG52:AP52" si="42">AG40*AG$12+AG45/4</f>
        <v>27.021210788250002</v>
      </c>
      <c r="AH52" s="9">
        <f t="shared" si="42"/>
        <v>27.347575824</v>
      </c>
      <c r="AI52" s="9">
        <f t="shared" si="42"/>
        <v>27.626064585750004</v>
      </c>
      <c r="AJ52" s="9">
        <f t="shared" si="42"/>
        <v>27.699405237000001</v>
      </c>
      <c r="AK52" s="9">
        <f t="shared" si="42"/>
        <v>27.891587109375003</v>
      </c>
      <c r="AL52" s="9">
        <f t="shared" si="42"/>
        <v>27.923854312499998</v>
      </c>
      <c r="AM52" s="9">
        <f t="shared" si="42"/>
        <v>27.930043063125002</v>
      </c>
      <c r="AN52" s="9">
        <f t="shared" si="42"/>
        <v>27.745456095000002</v>
      </c>
      <c r="AO52" s="9">
        <f t="shared" si="42"/>
        <v>27.685412077500001</v>
      </c>
      <c r="AP52" s="9">
        <f t="shared" si="42"/>
        <v>27.590971499999998</v>
      </c>
      <c r="AQ52" t="s">
        <v>336</v>
      </c>
    </row>
    <row r="53" spans="8:55" x14ac:dyDescent="0.35">
      <c r="H53" t="s">
        <v>335</v>
      </c>
      <c r="J53" s="9">
        <f>J41*J$12</f>
        <v>36.228000000000002</v>
      </c>
      <c r="K53" s="9">
        <f t="shared" ref="K53:AP53" si="43">K41*K$12</f>
        <v>35.023000000000003</v>
      </c>
      <c r="L53" s="9">
        <f t="shared" si="43"/>
        <v>33.936</v>
      </c>
      <c r="M53" s="9">
        <f t="shared" si="43"/>
        <v>32.475960000000001</v>
      </c>
      <c r="N53" s="9">
        <f t="shared" si="43"/>
        <v>30.964079999999999</v>
      </c>
      <c r="O53" s="9">
        <f t="shared" si="43"/>
        <v>29.533589999999997</v>
      </c>
      <c r="P53" s="9">
        <f t="shared" si="43"/>
        <v>27.822959999999995</v>
      </c>
      <c r="Q53" s="9">
        <f t="shared" si="43"/>
        <v>26.040069999999996</v>
      </c>
      <c r="R53" s="9">
        <f t="shared" si="43"/>
        <v>24.396120799999998</v>
      </c>
      <c r="S53" s="9">
        <f t="shared" si="43"/>
        <v>22.835145600000004</v>
      </c>
      <c r="T53" s="9">
        <f t="shared" si="43"/>
        <v>21.323851999999999</v>
      </c>
      <c r="U53" s="9">
        <f t="shared" si="43"/>
        <v>20.066132999999997</v>
      </c>
      <c r="V53" s="9">
        <f t="shared" si="43"/>
        <v>18.863180700000001</v>
      </c>
      <c r="W53" s="9">
        <f t="shared" si="43"/>
        <v>17.793495450000002</v>
      </c>
      <c r="X53" s="9">
        <f t="shared" si="43"/>
        <v>16.977170700000002</v>
      </c>
      <c r="Y53" s="9">
        <f t="shared" si="43"/>
        <v>16.019220360000002</v>
      </c>
      <c r="Z53" s="9">
        <f t="shared" si="43"/>
        <v>15.247376760000002</v>
      </c>
      <c r="AA53" s="9">
        <f t="shared" si="43"/>
        <v>14.364801000000002</v>
      </c>
      <c r="AB53" s="9">
        <f t="shared" si="43"/>
        <v>13.698732960000003</v>
      </c>
      <c r="AC53" s="9">
        <f t="shared" si="43"/>
        <v>13.030712640000001</v>
      </c>
      <c r="AD53" s="9">
        <f t="shared" si="43"/>
        <v>12.259431000000001</v>
      </c>
      <c r="AE53" s="9">
        <f t="shared" si="43"/>
        <v>11.690021655000001</v>
      </c>
      <c r="AF53" s="9">
        <f t="shared" si="43"/>
        <v>11.123206650000002</v>
      </c>
      <c r="AG53" s="9">
        <f t="shared" si="43"/>
        <v>10.59236136</v>
      </c>
      <c r="AH53" s="9">
        <f t="shared" si="43"/>
        <v>10.09414368</v>
      </c>
      <c r="AI53" s="9">
        <f t="shared" si="43"/>
        <v>9.6268166550000007</v>
      </c>
      <c r="AJ53" s="9">
        <f t="shared" si="43"/>
        <v>9.1358454150000004</v>
      </c>
      <c r="AK53" s="9">
        <f t="shared" si="43"/>
        <v>8.7251360625000007</v>
      </c>
      <c r="AL53" s="9">
        <f t="shared" si="43"/>
        <v>8.3384616000000005</v>
      </c>
      <c r="AM53" s="9">
        <f t="shared" si="43"/>
        <v>7.9749267525</v>
      </c>
      <c r="AN53" s="9">
        <f t="shared" si="43"/>
        <v>7.5871865999999999</v>
      </c>
      <c r="AO53" s="9">
        <f t="shared" si="43"/>
        <v>7.2652425900000006</v>
      </c>
      <c r="AP53" s="9">
        <f t="shared" si="43"/>
        <v>7.0503660000000004</v>
      </c>
      <c r="AQ53" t="s">
        <v>335</v>
      </c>
    </row>
    <row r="54" spans="8:55" x14ac:dyDescent="0.35">
      <c r="H54" t="s">
        <v>530</v>
      </c>
      <c r="J54" s="9">
        <f>J52*2</f>
        <v>9.58</v>
      </c>
      <c r="K54" s="9">
        <f t="shared" ref="K54:AP54" si="44">K52*2</f>
        <v>11.59</v>
      </c>
      <c r="L54" s="9">
        <f t="shared" si="44"/>
        <v>13.566000000000001</v>
      </c>
      <c r="M54" s="9">
        <f t="shared" si="44"/>
        <v>15.261839999999999</v>
      </c>
      <c r="N54" s="9">
        <f t="shared" si="44"/>
        <v>17.590999999999998</v>
      </c>
      <c r="O54" s="9">
        <f t="shared" si="44"/>
        <v>21.603839999999998</v>
      </c>
      <c r="P54" s="9">
        <f t="shared" si="44"/>
        <v>24.737011199999998</v>
      </c>
      <c r="Q54" s="9">
        <f t="shared" si="44"/>
        <v>29.538768000000001</v>
      </c>
      <c r="R54" s="9">
        <f t="shared" si="44"/>
        <v>33.512297199999999</v>
      </c>
      <c r="S54" s="9">
        <f t="shared" si="44"/>
        <v>36.803001600000002</v>
      </c>
      <c r="T54" s="9">
        <f t="shared" si="44"/>
        <v>39.466343999999999</v>
      </c>
      <c r="U54" s="9">
        <f t="shared" si="44"/>
        <v>41.310603</v>
      </c>
      <c r="V54" s="9">
        <f t="shared" si="44"/>
        <v>42.8464764</v>
      </c>
      <c r="W54" s="9">
        <f t="shared" si="44"/>
        <v>44.35964460000001</v>
      </c>
      <c r="X54" s="9">
        <f t="shared" si="44"/>
        <v>46.168493400000003</v>
      </c>
      <c r="Y54" s="9">
        <f t="shared" si="44"/>
        <v>47.276798220000003</v>
      </c>
      <c r="Z54" s="9">
        <f t="shared" si="44"/>
        <v>48.742921920000008</v>
      </c>
      <c r="AA54" s="9">
        <f t="shared" si="44"/>
        <v>49.498693200000005</v>
      </c>
      <c r="AB54" s="9">
        <f t="shared" si="44"/>
        <v>50.664725760000003</v>
      </c>
      <c r="AC54" s="9">
        <f t="shared" si="44"/>
        <v>51.674575920000009</v>
      </c>
      <c r="AD54" s="9">
        <f t="shared" si="44"/>
        <v>51.962416920000003</v>
      </c>
      <c r="AE54" s="9">
        <f t="shared" si="44"/>
        <v>52.738654410000002</v>
      </c>
      <c r="AF54" s="9">
        <f t="shared" si="44"/>
        <v>53.279626500000006</v>
      </c>
      <c r="AG54" s="9">
        <f t="shared" si="44"/>
        <v>54.042421576500004</v>
      </c>
      <c r="AH54" s="9">
        <f t="shared" si="44"/>
        <v>54.695151648</v>
      </c>
      <c r="AI54" s="9">
        <f t="shared" si="44"/>
        <v>55.252129171500009</v>
      </c>
      <c r="AJ54" s="9">
        <f t="shared" si="44"/>
        <v>55.398810474000001</v>
      </c>
      <c r="AK54" s="9">
        <f t="shared" si="44"/>
        <v>55.783174218750005</v>
      </c>
      <c r="AL54" s="9">
        <f t="shared" si="44"/>
        <v>55.847708624999996</v>
      </c>
      <c r="AM54" s="9">
        <f t="shared" si="44"/>
        <v>55.860086126250003</v>
      </c>
      <c r="AN54" s="9">
        <f t="shared" si="44"/>
        <v>55.490912190000003</v>
      </c>
      <c r="AO54" s="9">
        <f t="shared" si="44"/>
        <v>55.370824155000001</v>
      </c>
      <c r="AP54" s="9">
        <f t="shared" si="44"/>
        <v>55.181942999999997</v>
      </c>
      <c r="AQ54" t="s">
        <v>530</v>
      </c>
    </row>
    <row r="55" spans="8:55" x14ac:dyDescent="0.35">
      <c r="J55" s="9"/>
      <c r="K55" s="9"/>
      <c r="L55" s="9"/>
      <c r="M55" s="9"/>
      <c r="N55" s="10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</row>
    <row r="56" spans="8:55" x14ac:dyDescent="0.35">
      <c r="I56" t="s">
        <v>531</v>
      </c>
      <c r="J56" s="9">
        <f>SUM(J48:J53)</f>
        <v>294.56800000000004</v>
      </c>
      <c r="K56" s="9">
        <f t="shared" ref="K56:AP56" si="45">SUM(K48:K53)</f>
        <v>290.49</v>
      </c>
      <c r="L56" s="9">
        <f t="shared" si="45"/>
        <v>287.06799999999998</v>
      </c>
      <c r="M56" s="9">
        <f t="shared" si="45"/>
        <v>276.68916000000002</v>
      </c>
      <c r="N56" s="9">
        <f t="shared" si="45"/>
        <v>263.79640000000001</v>
      </c>
      <c r="O56" s="9">
        <f t="shared" si="45"/>
        <v>252.13015999999999</v>
      </c>
      <c r="P56" s="9">
        <f t="shared" si="45"/>
        <v>238.57606079999996</v>
      </c>
      <c r="Q56" s="9">
        <f t="shared" si="45"/>
        <v>223.42044899999999</v>
      </c>
      <c r="R56" s="9">
        <f t="shared" si="45"/>
        <v>210.5172958</v>
      </c>
      <c r="S56" s="9">
        <f t="shared" si="45"/>
        <v>198.7087104</v>
      </c>
      <c r="T56" s="9">
        <f t="shared" si="45"/>
        <v>187.64605199999997</v>
      </c>
      <c r="U56" s="9">
        <f t="shared" si="45"/>
        <v>179.00229179999999</v>
      </c>
      <c r="V56" s="9">
        <f t="shared" si="45"/>
        <v>170.50406099999998</v>
      </c>
      <c r="W56" s="9">
        <f t="shared" si="45"/>
        <v>165.15452340000002</v>
      </c>
      <c r="X56" s="9">
        <f t="shared" si="45"/>
        <v>160.48594800000001</v>
      </c>
      <c r="Y56" s="9">
        <f t="shared" si="45"/>
        <v>154.331613675</v>
      </c>
      <c r="Z56" s="9">
        <f t="shared" si="45"/>
        <v>149.96968140000001</v>
      </c>
      <c r="AA56" s="9">
        <f t="shared" si="45"/>
        <v>144.27553140000001</v>
      </c>
      <c r="AB56" s="9">
        <f t="shared" si="45"/>
        <v>140.52750624000004</v>
      </c>
      <c r="AC56" s="9">
        <f t="shared" si="45"/>
        <v>136.5497958</v>
      </c>
      <c r="AD56" s="9">
        <f t="shared" si="45"/>
        <v>131.12080416000001</v>
      </c>
      <c r="AE56" s="9">
        <f t="shared" si="45"/>
        <v>127.86464515500001</v>
      </c>
      <c r="AF56" s="9">
        <f t="shared" si="45"/>
        <v>124.94880405000001</v>
      </c>
      <c r="AG56" s="9">
        <f t="shared" si="45"/>
        <v>121.74654944025001</v>
      </c>
      <c r="AH56" s="9">
        <f t="shared" si="45"/>
        <v>118.743612048</v>
      </c>
      <c r="AI56" s="9">
        <f t="shared" si="45"/>
        <v>115.91679797774999</v>
      </c>
      <c r="AJ56" s="9">
        <f t="shared" si="45"/>
        <v>112.591608804</v>
      </c>
      <c r="AK56" s="9">
        <f t="shared" si="45"/>
        <v>110.05544374687501</v>
      </c>
      <c r="AL56" s="9">
        <f t="shared" si="45"/>
        <v>108.0107027925</v>
      </c>
      <c r="AM56" s="9">
        <f t="shared" si="45"/>
        <v>106.01437934812499</v>
      </c>
      <c r="AN56" s="9">
        <f t="shared" si="45"/>
        <v>103.43016631500001</v>
      </c>
      <c r="AO56" s="9">
        <f t="shared" si="45"/>
        <v>101.4023111475</v>
      </c>
      <c r="AP56" s="9">
        <f t="shared" si="45"/>
        <v>99.759505499999989</v>
      </c>
    </row>
    <row r="57" spans="8:55" x14ac:dyDescent="0.35">
      <c r="I57" t="s">
        <v>532</v>
      </c>
      <c r="J57" s="9">
        <f>SUM(J48:J54)</f>
        <v>304.14800000000002</v>
      </c>
      <c r="K57" s="9">
        <f t="shared" ref="K57:AP57" si="46">SUM(K48:K54)</f>
        <v>302.08</v>
      </c>
      <c r="L57" s="9">
        <f t="shared" si="46"/>
        <v>300.63399999999996</v>
      </c>
      <c r="M57" s="9">
        <f t="shared" si="46"/>
        <v>291.95100000000002</v>
      </c>
      <c r="N57" s="9">
        <f t="shared" si="46"/>
        <v>281.38740000000001</v>
      </c>
      <c r="O57" s="9">
        <f t="shared" si="46"/>
        <v>273.73399999999998</v>
      </c>
      <c r="P57" s="9">
        <f t="shared" si="46"/>
        <v>263.31307199999998</v>
      </c>
      <c r="Q57" s="9">
        <f t="shared" si="46"/>
        <v>252.959217</v>
      </c>
      <c r="R57" s="9">
        <f t="shared" si="46"/>
        <v>244.02959300000001</v>
      </c>
      <c r="S57" s="9">
        <f t="shared" si="46"/>
        <v>235.51171199999999</v>
      </c>
      <c r="T57" s="9">
        <f t="shared" si="46"/>
        <v>227.11239599999996</v>
      </c>
      <c r="U57" s="9">
        <f t="shared" si="46"/>
        <v>220.31289479999998</v>
      </c>
      <c r="V57" s="9">
        <f t="shared" si="46"/>
        <v>213.35053739999998</v>
      </c>
      <c r="W57" s="9">
        <f t="shared" si="46"/>
        <v>209.51416800000004</v>
      </c>
      <c r="X57" s="9">
        <f t="shared" si="46"/>
        <v>206.6544414</v>
      </c>
      <c r="Y57" s="9">
        <f t="shared" si="46"/>
        <v>201.60841189500002</v>
      </c>
      <c r="Z57" s="9">
        <f t="shared" si="46"/>
        <v>198.71260332000003</v>
      </c>
      <c r="AA57" s="9">
        <f t="shared" si="46"/>
        <v>193.77422460000003</v>
      </c>
      <c r="AB57" s="9">
        <f t="shared" si="46"/>
        <v>191.19223200000005</v>
      </c>
      <c r="AC57" s="9">
        <f t="shared" si="46"/>
        <v>188.22437172000002</v>
      </c>
      <c r="AD57" s="9">
        <f t="shared" si="46"/>
        <v>183.08322108000002</v>
      </c>
      <c r="AE57" s="9">
        <f t="shared" si="46"/>
        <v>180.60329956500001</v>
      </c>
      <c r="AF57" s="9">
        <f t="shared" si="46"/>
        <v>178.22843055000001</v>
      </c>
      <c r="AG57" s="9">
        <f t="shared" si="46"/>
        <v>175.78897101675</v>
      </c>
      <c r="AH57" s="9">
        <f t="shared" si="46"/>
        <v>173.438763696</v>
      </c>
      <c r="AI57" s="9">
        <f t="shared" si="46"/>
        <v>171.16892714925001</v>
      </c>
      <c r="AJ57" s="9">
        <f t="shared" si="46"/>
        <v>167.99041927799999</v>
      </c>
      <c r="AK57" s="9">
        <f t="shared" si="46"/>
        <v>165.83861796562502</v>
      </c>
      <c r="AL57" s="9">
        <f t="shared" si="46"/>
        <v>163.85841141750001</v>
      </c>
      <c r="AM57" s="9">
        <f t="shared" si="46"/>
        <v>161.874465474375</v>
      </c>
      <c r="AN57" s="9">
        <f t="shared" si="46"/>
        <v>158.92107850500003</v>
      </c>
      <c r="AO57" s="9">
        <f t="shared" si="46"/>
        <v>156.77313530250001</v>
      </c>
      <c r="AP57" s="9">
        <f t="shared" si="46"/>
        <v>154.94144849999998</v>
      </c>
    </row>
    <row r="58" spans="8:55" x14ac:dyDescent="0.35">
      <c r="J58" s="9"/>
      <c r="K58" s="9"/>
      <c r="L58" s="9"/>
      <c r="M58" s="9"/>
      <c r="N58" s="10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</row>
    <row r="59" spans="8:55" x14ac:dyDescent="0.35">
      <c r="H59" s="2" t="s">
        <v>527</v>
      </c>
      <c r="J59" s="9"/>
      <c r="K59" s="9"/>
      <c r="L59" s="9"/>
      <c r="M59" s="9"/>
      <c r="N59" s="10">
        <f>N62/M62-1</f>
        <v>-6.5376071088543264E-2</v>
      </c>
      <c r="O59" s="10">
        <f t="shared" ref="O59:AP59" si="47">O62/N62-1</f>
        <v>-0.17147707979626481</v>
      </c>
      <c r="P59" s="10">
        <f t="shared" si="47"/>
        <v>-0.16926229508196711</v>
      </c>
      <c r="Q59" s="10">
        <f t="shared" si="47"/>
        <v>-0.16674888998519988</v>
      </c>
      <c r="R59" s="10">
        <f t="shared" si="47"/>
        <v>-0.16341030195381878</v>
      </c>
      <c r="S59" s="10">
        <f t="shared" si="47"/>
        <v>-0.15994338287331911</v>
      </c>
      <c r="T59" s="10">
        <f t="shared" si="47"/>
        <v>-0.15585509688289811</v>
      </c>
      <c r="U59" s="10">
        <f t="shared" si="47"/>
        <v>-5.6886227544910239E-2</v>
      </c>
      <c r="V59" s="10">
        <f t="shared" si="47"/>
        <v>-5.7142857142857051E-2</v>
      </c>
      <c r="W59" s="10">
        <f t="shared" si="47"/>
        <v>-5.6116722783389528E-2</v>
      </c>
      <c r="X59" s="10">
        <f t="shared" si="47"/>
        <v>-5.4696789536266222E-2</v>
      </c>
      <c r="Y59" s="10">
        <f t="shared" si="47"/>
        <v>-5.4088050314465508E-2</v>
      </c>
      <c r="Z59" s="10">
        <f t="shared" si="47"/>
        <v>-5.3191489361702149E-2</v>
      </c>
      <c r="AA59" s="10">
        <f t="shared" si="47"/>
        <v>-5.1966292134831393E-2</v>
      </c>
      <c r="AB59" s="10">
        <f t="shared" si="47"/>
        <v>-5.1851851851851927E-2</v>
      </c>
      <c r="AC59" s="10">
        <f t="shared" si="47"/>
        <v>-5.0000000000000044E-2</v>
      </c>
      <c r="AD59" s="10">
        <f t="shared" si="47"/>
        <v>-4.9342105263157965E-2</v>
      </c>
      <c r="AE59" s="10">
        <f t="shared" si="47"/>
        <v>-4.8442906574394318E-2</v>
      </c>
      <c r="AF59" s="10">
        <f t="shared" si="47"/>
        <v>-4.7272727272727355E-2</v>
      </c>
      <c r="AG59" s="10">
        <f t="shared" si="47"/>
        <v>-4.5801526717557328E-2</v>
      </c>
      <c r="AH59" s="10">
        <f t="shared" si="47"/>
        <v>-4.4000000000000039E-2</v>
      </c>
      <c r="AI59" s="10">
        <f t="shared" si="47"/>
        <v>-4.3933054393305415E-2</v>
      </c>
      <c r="AJ59" s="10">
        <f t="shared" si="47"/>
        <v>-4.3763676148796504E-2</v>
      </c>
      <c r="AK59" s="10">
        <f t="shared" si="47"/>
        <v>-4.1189931350114506E-2</v>
      </c>
      <c r="AL59" s="10">
        <f t="shared" si="47"/>
        <v>-4.0572792362768451E-2</v>
      </c>
      <c r="AM59" s="10">
        <f t="shared" si="47"/>
        <v>-3.7313432835820892E-2</v>
      </c>
      <c r="AN59" s="10">
        <f t="shared" si="47"/>
        <v>-3.8759689922480689E-2</v>
      </c>
      <c r="AO59" s="10">
        <f t="shared" si="47"/>
        <v>-3.4946236559139865E-2</v>
      </c>
      <c r="AP59" s="10">
        <f t="shared" si="47"/>
        <v>-3.6211699164345412E-2</v>
      </c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</row>
    <row r="60" spans="8:55" x14ac:dyDescent="0.35">
      <c r="H60" t="s">
        <v>40</v>
      </c>
      <c r="I60" t="s">
        <v>335</v>
      </c>
      <c r="J60" s="9">
        <f>VLOOKUP($H60,output!$A$9:$AH$2199,J$1-$J$1+2)</f>
        <v>9.0269999999999992</v>
      </c>
      <c r="K60" s="9">
        <f>VLOOKUP($H60,output!$A$9:$AH$2199,K$1-$J$1+2)</f>
        <v>8.8559999999999999</v>
      </c>
      <c r="L60" s="9">
        <f>VLOOKUP($H60,output!$A$9:$AH$2199,L$1-$J$1+2)</f>
        <v>8.69</v>
      </c>
      <c r="M60" s="9">
        <f>VLOOKUP($H60,output!$A$9:$AH$2199,M$1-$J$1+2)</f>
        <v>8.5489999999999995</v>
      </c>
      <c r="N60" s="9">
        <f>VLOOKUP($H60,output!$A$9:$AH$2199,N$1-$J$1+2)</f>
        <v>8.4120000000000008</v>
      </c>
      <c r="O60" s="9">
        <f>VLOOKUP($H60,output!$A$9:$AH$2199,O$1-$J$1+2)</f>
        <v>8.2720000000000002</v>
      </c>
      <c r="P60" s="9">
        <f>VLOOKUP($H60,output!$A$9:$AH$2199,P$1-$J$1+2)</f>
        <v>8.1289999999999996</v>
      </c>
      <c r="Q60" s="9">
        <f>VLOOKUP($H60,output!$A$9:$AH$2199,Q$1-$J$1+2)</f>
        <v>7.984</v>
      </c>
      <c r="R60" s="9">
        <f>VLOOKUP($H60,output!$A$9:$AH$2199,R$1-$J$1+2)</f>
        <v>7.8330000000000002</v>
      </c>
      <c r="S60" s="9">
        <f>VLOOKUP($H60,output!$A$9:$AH$2199,S$1-$J$1+2)</f>
        <v>7.6779999999999999</v>
      </c>
      <c r="T60" s="9">
        <f>VLOOKUP($H60,output!$A$9:$AH$2199,T$1-$J$1+2)</f>
        <v>7.5179999999999998</v>
      </c>
      <c r="U60" s="9">
        <f>VLOOKUP($H60,output!$A$9:$AH$2199,U$1-$J$1+2)</f>
        <v>7.3540000000000001</v>
      </c>
      <c r="V60" s="9">
        <f>VLOOKUP($H60,output!$A$9:$AH$2199,V$1-$J$1+2)</f>
        <v>7.1859999999999999</v>
      </c>
      <c r="W60" s="9">
        <f>VLOOKUP($H60,output!$A$9:$AH$2199,W$1-$J$1+2)</f>
        <v>7.0209999999999999</v>
      </c>
      <c r="X60" s="9">
        <f>VLOOKUP($H60,output!$A$9:$AH$2199,X$1-$J$1+2)</f>
        <v>6.8579999999999997</v>
      </c>
      <c r="Y60" s="9">
        <f>VLOOKUP($H60,output!$A$9:$AH$2199,Y$1-$J$1+2)</f>
        <v>6.6970000000000001</v>
      </c>
      <c r="Z60" s="9">
        <f>VLOOKUP($H60,output!$A$9:$AH$2199,Z$1-$J$1+2)</f>
        <v>6.54</v>
      </c>
      <c r="AA60" s="9">
        <f>VLOOKUP($H60,output!$A$9:$AH$2199,AA$1-$J$1+2)</f>
        <v>6.3860000000000001</v>
      </c>
      <c r="AB60" s="9">
        <f>VLOOKUP($H60,output!$A$9:$AH$2199,AB$1-$J$1+2)</f>
        <v>6.2359999999999998</v>
      </c>
      <c r="AC60" s="9">
        <f>VLOOKUP($H60,output!$A$9:$AH$2199,AC$1-$J$1+2)</f>
        <v>6.09</v>
      </c>
      <c r="AD60" s="9">
        <f>VLOOKUP($H60,output!$A$9:$AH$2199,AD$1-$J$1+2)</f>
        <v>5.9489999999999998</v>
      </c>
      <c r="AE60" s="9">
        <f>VLOOKUP($H60,output!$A$9:$AH$2199,AE$1-$J$1+2)</f>
        <v>5.8129999999999997</v>
      </c>
      <c r="AF60" s="9">
        <f>VLOOKUP($H60,output!$A$9:$AH$2199,AF$1-$J$1+2)</f>
        <v>5.68</v>
      </c>
      <c r="AG60" s="9">
        <f>VLOOKUP($H60,output!$A$9:$AH$2199,AG$1-$J$1+2)</f>
        <v>5.55</v>
      </c>
      <c r="AH60" s="9">
        <f>VLOOKUP($H60,output!$A$9:$AH$2199,AH$1-$J$1+2)</f>
        <v>5.4240000000000004</v>
      </c>
      <c r="AI60" s="9">
        <f>VLOOKUP($H60,output!$A$9:$AH$2199,AI$1-$J$1+2)</f>
        <v>5.3</v>
      </c>
      <c r="AJ60" s="9">
        <f>VLOOKUP($H60,output!$A$9:$AH$2199,AJ$1-$J$1+2)</f>
        <v>5.1790000000000003</v>
      </c>
      <c r="AK60" s="9">
        <f>VLOOKUP($H60,output!$A$9:$AH$2199,AK$1-$J$1+2)</f>
        <v>5.0609999999999999</v>
      </c>
      <c r="AL60" s="9">
        <f>VLOOKUP($H60,output!$A$9:$AH$2199,AL$1-$J$1+2)</f>
        <v>4.9450000000000003</v>
      </c>
      <c r="AM60" s="9">
        <f>VLOOKUP($H60,output!$A$9:$AH$2199,AM$1-$J$1+2)</f>
        <v>4.8310000000000004</v>
      </c>
      <c r="AN60" s="9">
        <f>VLOOKUP($H60,output!$A$9:$AH$2199,AN$1-$J$1+2)</f>
        <v>4.72</v>
      </c>
      <c r="AO60" s="9">
        <f>VLOOKUP($H60,output!$A$9:$AH$2199,AO$1-$J$1+2)</f>
        <v>4.6109999999999998</v>
      </c>
      <c r="AP60" s="9">
        <f>VLOOKUP($H60,output!$A$9:$AH$2199,AP$1-$J$1+2)</f>
        <v>4.5209999999999999</v>
      </c>
    </row>
    <row r="61" spans="8:55" x14ac:dyDescent="0.35">
      <c r="H61" t="s">
        <v>41</v>
      </c>
      <c r="I61" t="s">
        <v>336</v>
      </c>
      <c r="J61" s="9">
        <f>VLOOKUP($H61,output!$A$9:$AH$2199,J$1-$J$1+2)</f>
        <v>1.0720000000000001</v>
      </c>
      <c r="K61" s="9">
        <f>VLOOKUP($H61,output!$A$9:$AH$2199,K$1-$J$1+2)</f>
        <v>1.258</v>
      </c>
      <c r="L61" s="9">
        <f>VLOOKUP($H61,output!$A$9:$AH$2199,L$1-$J$1+2)</f>
        <v>1.4430000000000001</v>
      </c>
      <c r="M61" s="9">
        <f>VLOOKUP($H61,output!$A$9:$AH$2199,M$1-$J$1+2)</f>
        <v>1.629</v>
      </c>
      <c r="N61" s="9">
        <f>VLOOKUP($H61,output!$A$9:$AH$2199,N$1-$J$1+2)</f>
        <v>1.8879999999999999</v>
      </c>
      <c r="O61" s="9">
        <f>VLOOKUP($H61,output!$A$9:$AH$2199,O$1-$J$1+2)</f>
        <v>2.339</v>
      </c>
      <c r="P61" s="9">
        <f>VLOOKUP($H61,output!$A$9:$AH$2199,P$1-$J$1+2)</f>
        <v>2.742</v>
      </c>
      <c r="Q61" s="9">
        <f>VLOOKUP($H61,output!$A$9:$AH$2199,Q$1-$J$1+2)</f>
        <v>3.3820000000000001</v>
      </c>
      <c r="R61" s="9">
        <f>VLOOKUP($H61,output!$A$9:$AH$2199,R$1-$J$1+2)</f>
        <v>3.956</v>
      </c>
      <c r="S61" s="9">
        <f>VLOOKUP($H61,output!$A$9:$AH$2199,S$1-$J$1+2)</f>
        <v>4.4800000000000004</v>
      </c>
      <c r="T61" s="9">
        <f>VLOOKUP($H61,output!$A$9:$AH$2199,T$1-$J$1+2)</f>
        <v>4.95</v>
      </c>
      <c r="U61" s="9">
        <f>VLOOKUP($H61,output!$A$9:$AH$2199,U$1-$J$1+2)</f>
        <v>5.2969999999999997</v>
      </c>
      <c r="V61" s="9">
        <f>VLOOKUP($H61,output!$A$9:$AH$2199,V$1-$J$1+2)</f>
        <v>5.62</v>
      </c>
      <c r="W61" s="9">
        <f>VLOOKUP($H61,output!$A$9:$AH$2199,W$1-$J$1+2)</f>
        <v>5.9240000000000004</v>
      </c>
      <c r="X61" s="9">
        <f>VLOOKUP($H61,output!$A$9:$AH$2199,X$1-$J$1+2)</f>
        <v>6.21</v>
      </c>
      <c r="Y61" s="9">
        <f>VLOOKUP($H61,output!$A$9:$AH$2199,Y$1-$J$1+2)</f>
        <v>6.4790000000000001</v>
      </c>
      <c r="Z61" s="9">
        <f>VLOOKUP($H61,output!$A$9:$AH$2199,Z$1-$J$1+2)</f>
        <v>6.7320000000000002</v>
      </c>
      <c r="AA61" s="9">
        <f>VLOOKUP($H61,output!$A$9:$AH$2199,AA$1-$J$1+2)</f>
        <v>6.97</v>
      </c>
      <c r="AB61" s="9">
        <f>VLOOKUP($H61,output!$A$9:$AH$2199,AB$1-$J$1+2)</f>
        <v>7.1929999999999996</v>
      </c>
      <c r="AC61" s="9">
        <f>VLOOKUP($H61,output!$A$9:$AH$2199,AC$1-$J$1+2)</f>
        <v>7.4009999999999998</v>
      </c>
      <c r="AD61" s="9">
        <f>VLOOKUP($H61,output!$A$9:$AH$2199,AD$1-$J$1+2)</f>
        <v>7.5970000000000004</v>
      </c>
      <c r="AE61" s="9">
        <f>VLOOKUP($H61,output!$A$9:$AH$2199,AE$1-$J$1+2)</f>
        <v>7.78</v>
      </c>
      <c r="AF61" s="9">
        <f>VLOOKUP($H61,output!$A$9:$AH$2199,AF$1-$J$1+2)</f>
        <v>7.952</v>
      </c>
      <c r="AG61" s="9">
        <f>VLOOKUP($H61,output!$A$9:$AH$2199,AG$1-$J$1+2)</f>
        <v>8.11</v>
      </c>
      <c r="AH61" s="9">
        <f>VLOOKUP($H61,output!$A$9:$AH$2199,AH$1-$J$1+2)</f>
        <v>8.2560000000000002</v>
      </c>
      <c r="AI61" s="9">
        <f>VLOOKUP($H61,output!$A$9:$AH$2199,AI$1-$J$1+2)</f>
        <v>8.3889999999999993</v>
      </c>
      <c r="AJ61" s="9">
        <f>VLOOKUP($H61,output!$A$9:$AH$2199,AJ$1-$J$1+2)</f>
        <v>8.51</v>
      </c>
      <c r="AK61" s="9">
        <f>VLOOKUP($H61,output!$A$9:$AH$2199,AK$1-$J$1+2)</f>
        <v>8.6210000000000004</v>
      </c>
      <c r="AL61" s="9">
        <f>VLOOKUP($H61,output!$A$9:$AH$2199,AL$1-$J$1+2)</f>
        <v>8.7210000000000001</v>
      </c>
      <c r="AM61" s="9">
        <f>VLOOKUP($H61,output!$A$9:$AH$2199,AM$1-$J$1+2)</f>
        <v>8.8119999999999994</v>
      </c>
      <c r="AN61" s="9">
        <f>VLOOKUP($H61,output!$A$9:$AH$2199,AN$1-$J$1+2)</f>
        <v>8.8930000000000007</v>
      </c>
      <c r="AO61" s="9">
        <f>VLOOKUP($H61,output!$A$9:$AH$2199,AO$1-$J$1+2)</f>
        <v>8.9659999999999993</v>
      </c>
      <c r="AP61" s="9">
        <f>VLOOKUP($H61,output!$A$9:$AH$2199,AP$1-$J$1+2)</f>
        <v>9.0250000000000004</v>
      </c>
    </row>
    <row r="62" spans="8:55" x14ac:dyDescent="0.35">
      <c r="H62" t="s">
        <v>42</v>
      </c>
      <c r="I62" t="s">
        <v>333</v>
      </c>
      <c r="J62" s="9">
        <f>VLOOKUP($H62,output!$A$9:$AH$2199,J$1-$J$1+2)</f>
        <v>3.4420000000000002</v>
      </c>
      <c r="K62" s="9">
        <f>VLOOKUP($H62,output!$A$9:$AH$2199,K$1-$J$1+2)</f>
        <v>3.3410000000000002</v>
      </c>
      <c r="L62" s="9">
        <f>VLOOKUP($H62,output!$A$9:$AH$2199,L$1-$J$1+2)</f>
        <v>3.2429999999999999</v>
      </c>
      <c r="M62" s="9">
        <f>VLOOKUP($H62,output!$A$9:$AH$2199,M$1-$J$1+2)</f>
        <v>3.1509999999999998</v>
      </c>
      <c r="N62" s="9">
        <f>VLOOKUP($H62,output!$A$9:$AH$2199,N$1-$J$1+2)</f>
        <v>2.9449999999999998</v>
      </c>
      <c r="O62" s="9">
        <f>VLOOKUP($H62,output!$A$9:$AH$2199,O$1-$J$1+2)</f>
        <v>2.44</v>
      </c>
      <c r="P62" s="9">
        <f>VLOOKUP($H62,output!$A$9:$AH$2199,P$1-$J$1+2)</f>
        <v>2.0270000000000001</v>
      </c>
      <c r="Q62" s="9">
        <f>VLOOKUP($H62,output!$A$9:$AH$2199,Q$1-$J$1+2)</f>
        <v>1.6890000000000001</v>
      </c>
      <c r="R62" s="9">
        <f>VLOOKUP($H62,output!$A$9:$AH$2199,R$1-$J$1+2)</f>
        <v>1.413</v>
      </c>
      <c r="S62" s="9">
        <f>VLOOKUP($H62,output!$A$9:$AH$2199,S$1-$J$1+2)</f>
        <v>1.1870000000000001</v>
      </c>
      <c r="T62" s="9">
        <f>VLOOKUP($H62,output!$A$9:$AH$2199,T$1-$J$1+2)</f>
        <v>1.002</v>
      </c>
      <c r="U62" s="9">
        <f>VLOOKUP($H62,output!$A$9:$AH$2199,U$1-$J$1+2)</f>
        <v>0.94499999999999995</v>
      </c>
      <c r="V62" s="9">
        <f>VLOOKUP($H62,output!$A$9:$AH$2199,V$1-$J$1+2)</f>
        <v>0.89100000000000001</v>
      </c>
      <c r="W62" s="9">
        <f>VLOOKUP($H62,output!$A$9:$AH$2199,W$1-$J$1+2)</f>
        <v>0.84099999999999997</v>
      </c>
      <c r="X62" s="9">
        <f>VLOOKUP($H62,output!$A$9:$AH$2199,X$1-$J$1+2)</f>
        <v>0.79500000000000004</v>
      </c>
      <c r="Y62" s="9">
        <f>VLOOKUP($H62,output!$A$9:$AH$2199,Y$1-$J$1+2)</f>
        <v>0.752</v>
      </c>
      <c r="Z62" s="9">
        <f>VLOOKUP($H62,output!$A$9:$AH$2199,Z$1-$J$1+2)</f>
        <v>0.71199999999999997</v>
      </c>
      <c r="AA62" s="9">
        <f>VLOOKUP($H62,output!$A$9:$AH$2199,AA$1-$J$1+2)</f>
        <v>0.67500000000000004</v>
      </c>
      <c r="AB62" s="9">
        <f>VLOOKUP($H62,output!$A$9:$AH$2199,AB$1-$J$1+2)</f>
        <v>0.64</v>
      </c>
      <c r="AC62" s="9">
        <f>VLOOKUP($H62,output!$A$9:$AH$2199,AC$1-$J$1+2)</f>
        <v>0.60799999999999998</v>
      </c>
      <c r="AD62" s="9">
        <f>VLOOKUP($H62,output!$A$9:$AH$2199,AD$1-$J$1+2)</f>
        <v>0.57799999999999996</v>
      </c>
      <c r="AE62" s="9">
        <f>VLOOKUP($H62,output!$A$9:$AH$2199,AE$1-$J$1+2)</f>
        <v>0.55000000000000004</v>
      </c>
      <c r="AF62" s="9">
        <f>VLOOKUP($H62,output!$A$9:$AH$2199,AF$1-$J$1+2)</f>
        <v>0.52400000000000002</v>
      </c>
      <c r="AG62" s="9">
        <f>VLOOKUP($H62,output!$A$9:$AH$2199,AG$1-$J$1+2)</f>
        <v>0.5</v>
      </c>
      <c r="AH62" s="9">
        <f>VLOOKUP($H62,output!$A$9:$AH$2199,AH$1-$J$1+2)</f>
        <v>0.47799999999999998</v>
      </c>
      <c r="AI62" s="9">
        <f>VLOOKUP($H62,output!$A$9:$AH$2199,AI$1-$J$1+2)</f>
        <v>0.45700000000000002</v>
      </c>
      <c r="AJ62" s="9">
        <f>VLOOKUP($H62,output!$A$9:$AH$2199,AJ$1-$J$1+2)</f>
        <v>0.437</v>
      </c>
      <c r="AK62" s="9">
        <f>VLOOKUP($H62,output!$A$9:$AH$2199,AK$1-$J$1+2)</f>
        <v>0.41899999999999998</v>
      </c>
      <c r="AL62" s="9">
        <f>VLOOKUP($H62,output!$A$9:$AH$2199,AL$1-$J$1+2)</f>
        <v>0.40200000000000002</v>
      </c>
      <c r="AM62" s="9">
        <f>VLOOKUP($H62,output!$A$9:$AH$2199,AM$1-$J$1+2)</f>
        <v>0.38700000000000001</v>
      </c>
      <c r="AN62" s="9">
        <f>VLOOKUP($H62,output!$A$9:$AH$2199,AN$1-$J$1+2)</f>
        <v>0.372</v>
      </c>
      <c r="AO62" s="9">
        <f>VLOOKUP($H62,output!$A$9:$AH$2199,AO$1-$J$1+2)</f>
        <v>0.35899999999999999</v>
      </c>
      <c r="AP62" s="9">
        <f>VLOOKUP($H62,output!$A$9:$AH$2199,AP$1-$J$1+2)</f>
        <v>0.34599999999999997</v>
      </c>
    </row>
    <row r="63" spans="8:55" x14ac:dyDescent="0.35">
      <c r="H63" t="s">
        <v>43</v>
      </c>
      <c r="I63" t="s">
        <v>334</v>
      </c>
      <c r="J63" s="9">
        <f>VLOOKUP($H63,output!$A$9:$AH$2199,J$1-$J$1+2)</f>
        <v>1.27</v>
      </c>
      <c r="K63" s="9">
        <f>VLOOKUP($H63,output!$A$9:$AH$2199,K$1-$J$1+2)</f>
        <v>1.343</v>
      </c>
      <c r="L63" s="9">
        <f>VLOOKUP($H63,output!$A$9:$AH$2199,L$1-$J$1+2)</f>
        <v>1.413</v>
      </c>
      <c r="M63" s="9">
        <f>VLOOKUP($H63,output!$A$9:$AH$2199,M$1-$J$1+2)</f>
        <v>1.4650000000000001</v>
      </c>
      <c r="N63" s="9">
        <f>VLOOKUP($H63,output!$A$9:$AH$2199,N$1-$J$1+2)</f>
        <v>1.506</v>
      </c>
      <c r="O63" s="9">
        <f>VLOOKUP($H63,output!$A$9:$AH$2199,O$1-$J$1+2)</f>
        <v>1.5569999999999999</v>
      </c>
      <c r="P63" s="9">
        <f>VLOOKUP($H63,output!$A$9:$AH$2199,P$1-$J$1+2)</f>
        <v>1.597</v>
      </c>
      <c r="Q63" s="9">
        <f>VLOOKUP($H63,output!$A$9:$AH$2199,Q$1-$J$1+2)</f>
        <v>1.696</v>
      </c>
      <c r="R63" s="9">
        <f>VLOOKUP($H63,output!$A$9:$AH$2199,R$1-$J$1+2)</f>
        <v>1.778</v>
      </c>
      <c r="S63" s="9">
        <f>VLOOKUP($H63,output!$A$9:$AH$2199,S$1-$J$1+2)</f>
        <v>1.8480000000000001</v>
      </c>
      <c r="T63" s="9">
        <f>VLOOKUP($H63,output!$A$9:$AH$2199,T$1-$J$1+2)</f>
        <v>1.909</v>
      </c>
      <c r="U63" s="9">
        <f>VLOOKUP($H63,output!$A$9:$AH$2199,U$1-$J$1+2)</f>
        <v>1.956</v>
      </c>
      <c r="V63" s="9">
        <f>VLOOKUP($H63,output!$A$9:$AH$2199,V$1-$J$1+2)</f>
        <v>1.998</v>
      </c>
      <c r="W63" s="9">
        <f>VLOOKUP($H63,output!$A$9:$AH$2199,W$1-$J$1+2)</f>
        <v>2.0379999999999998</v>
      </c>
      <c r="X63" s="9">
        <f>VLOOKUP($H63,output!$A$9:$AH$2199,X$1-$J$1+2)</f>
        <v>2.077</v>
      </c>
      <c r="Y63" s="9">
        <f>VLOOKUP($H63,output!$A$9:$AH$2199,Y$1-$J$1+2)</f>
        <v>2.113</v>
      </c>
      <c r="Z63" s="9">
        <f>VLOOKUP($H63,output!$A$9:$AH$2199,Z$1-$J$1+2)</f>
        <v>2.1480000000000001</v>
      </c>
      <c r="AA63" s="9">
        <f>VLOOKUP($H63,output!$A$9:$AH$2199,AA$1-$J$1+2)</f>
        <v>2.1819999999999999</v>
      </c>
      <c r="AB63" s="9">
        <f>VLOOKUP($H63,output!$A$9:$AH$2199,AB$1-$J$1+2)</f>
        <v>2.2160000000000002</v>
      </c>
      <c r="AC63" s="9">
        <f>VLOOKUP($H63,output!$A$9:$AH$2199,AC$1-$J$1+2)</f>
        <v>2.2490000000000001</v>
      </c>
      <c r="AD63" s="9">
        <f>VLOOKUP($H63,output!$A$9:$AH$2199,AD$1-$J$1+2)</f>
        <v>2.282</v>
      </c>
      <c r="AE63" s="9">
        <f>VLOOKUP($H63,output!$A$9:$AH$2199,AE$1-$J$1+2)</f>
        <v>2.3149999999999999</v>
      </c>
      <c r="AF63" s="9">
        <f>VLOOKUP($H63,output!$A$9:$AH$2199,AF$1-$J$1+2)</f>
        <v>2.347</v>
      </c>
      <c r="AG63" s="9">
        <f>VLOOKUP($H63,output!$A$9:$AH$2199,AG$1-$J$1+2)</f>
        <v>2.38</v>
      </c>
      <c r="AH63" s="9">
        <f>VLOOKUP($H63,output!$A$9:$AH$2199,AH$1-$J$1+2)</f>
        <v>2.4119999999999999</v>
      </c>
      <c r="AI63" s="9">
        <f>VLOOKUP($H63,output!$A$9:$AH$2199,AI$1-$J$1+2)</f>
        <v>2.4430000000000001</v>
      </c>
      <c r="AJ63" s="9">
        <f>VLOOKUP($H63,output!$A$9:$AH$2199,AJ$1-$J$1+2)</f>
        <v>2.4750000000000001</v>
      </c>
      <c r="AK63" s="9">
        <f>VLOOKUP($H63,output!$A$9:$AH$2199,AK$1-$J$1+2)</f>
        <v>2.5059999999999998</v>
      </c>
      <c r="AL63" s="9">
        <f>VLOOKUP($H63,output!$A$9:$AH$2199,AL$1-$J$1+2)</f>
        <v>2.5369999999999999</v>
      </c>
      <c r="AM63" s="9">
        <f>VLOOKUP($H63,output!$A$9:$AH$2199,AM$1-$J$1+2)</f>
        <v>2.5680000000000001</v>
      </c>
      <c r="AN63" s="9">
        <f>VLOOKUP($H63,output!$A$9:$AH$2199,AN$1-$J$1+2)</f>
        <v>2.5979999999999999</v>
      </c>
      <c r="AO63" s="9">
        <f>VLOOKUP($H63,output!$A$9:$AH$2199,AO$1-$J$1+2)</f>
        <v>2.629</v>
      </c>
      <c r="AP63" s="9">
        <f>VLOOKUP($H63,output!$A$9:$AH$2199,AP$1-$J$1+2)</f>
        <v>2.6560000000000001</v>
      </c>
    </row>
    <row r="64" spans="8:55" x14ac:dyDescent="0.35">
      <c r="H64" t="s">
        <v>44</v>
      </c>
      <c r="I64" t="s">
        <v>332</v>
      </c>
      <c r="J64" s="9">
        <f>VLOOKUP($H64,output!$A$9:$AH$2199,J$1-$J$1+2)</f>
        <v>11.618</v>
      </c>
      <c r="K64" s="9">
        <f>VLOOKUP($H64,output!$A$9:$AH$2199,K$1-$J$1+2)</f>
        <v>11.444000000000001</v>
      </c>
      <c r="L64" s="9">
        <f>VLOOKUP($H64,output!$A$9:$AH$2199,L$1-$J$1+2)</f>
        <v>11.29</v>
      </c>
      <c r="M64" s="9">
        <f>VLOOKUP($H64,output!$A$9:$AH$2199,M$1-$J$1+2)</f>
        <v>11.141</v>
      </c>
      <c r="N64" s="9">
        <f>VLOOKUP($H64,output!$A$9:$AH$2199,N$1-$J$1+2)</f>
        <v>11.034000000000001</v>
      </c>
      <c r="O64" s="9">
        <f>VLOOKUP($H64,output!$A$9:$AH$2199,O$1-$J$1+2)</f>
        <v>10.988</v>
      </c>
      <c r="P64" s="9">
        <f>VLOOKUP($H64,output!$A$9:$AH$2199,P$1-$J$1+2)</f>
        <v>10.916</v>
      </c>
      <c r="Q64" s="9">
        <f>VLOOKUP($H64,output!$A$9:$AH$2199,Q$1-$J$1+2)</f>
        <v>10.477</v>
      </c>
      <c r="R64" s="9">
        <f>VLOOKUP($H64,output!$A$9:$AH$2199,R$1-$J$1+2)</f>
        <v>10.064</v>
      </c>
      <c r="S64" s="9">
        <f>VLOOKUP($H64,output!$A$9:$AH$2199,S$1-$J$1+2)</f>
        <v>9.6639999999999997</v>
      </c>
      <c r="T64" s="9">
        <f>VLOOKUP($H64,output!$A$9:$AH$2199,T$1-$J$1+2)</f>
        <v>9.2880000000000003</v>
      </c>
      <c r="U64" s="9">
        <f>VLOOKUP($H64,output!$A$9:$AH$2199,U$1-$J$1+2)</f>
        <v>8.9320000000000004</v>
      </c>
      <c r="V64" s="9">
        <f>VLOOKUP($H64,output!$A$9:$AH$2199,V$1-$J$1+2)</f>
        <v>8.5960000000000001</v>
      </c>
      <c r="W64" s="9">
        <f>VLOOKUP($H64,output!$A$9:$AH$2199,W$1-$J$1+2)</f>
        <v>8.2899999999999991</v>
      </c>
      <c r="X64" s="9">
        <f>VLOOKUP($H64,output!$A$9:$AH$2199,X$1-$J$1+2)</f>
        <v>8.0120000000000005</v>
      </c>
      <c r="Y64" s="9">
        <f>VLOOKUP($H64,output!$A$9:$AH$2199,Y$1-$J$1+2)</f>
        <v>7.76</v>
      </c>
      <c r="Z64" s="9">
        <f>VLOOKUP($H64,output!$A$9:$AH$2199,Z$1-$J$1+2)</f>
        <v>7.532</v>
      </c>
      <c r="AA64" s="9">
        <f>VLOOKUP($H64,output!$A$9:$AH$2199,AA$1-$J$1+2)</f>
        <v>7.327</v>
      </c>
      <c r="AB64" s="9">
        <f>VLOOKUP($H64,output!$A$9:$AH$2199,AB$1-$J$1+2)</f>
        <v>7.1440000000000001</v>
      </c>
      <c r="AC64" s="9">
        <f>VLOOKUP($H64,output!$A$9:$AH$2199,AC$1-$J$1+2)</f>
        <v>6.98</v>
      </c>
      <c r="AD64" s="9">
        <f>VLOOKUP($H64,output!$A$9:$AH$2199,AD$1-$J$1+2)</f>
        <v>6.8339999999999996</v>
      </c>
      <c r="AE64" s="9">
        <f>VLOOKUP($H64,output!$A$9:$AH$2199,AE$1-$J$1+2)</f>
        <v>6.7050000000000001</v>
      </c>
      <c r="AF64" s="9">
        <f>VLOOKUP($H64,output!$A$9:$AH$2199,AF$1-$J$1+2)</f>
        <v>6.593</v>
      </c>
      <c r="AG64" s="9">
        <f>VLOOKUP($H64,output!$A$9:$AH$2199,AG$1-$J$1+2)</f>
        <v>6.4889999999999999</v>
      </c>
      <c r="AH64" s="9">
        <f>VLOOKUP($H64,output!$A$9:$AH$2199,AH$1-$J$1+2)</f>
        <v>6.391</v>
      </c>
      <c r="AI64" s="9">
        <f>VLOOKUP($H64,output!$A$9:$AH$2199,AI$1-$J$1+2)</f>
        <v>6.3</v>
      </c>
      <c r="AJ64" s="9">
        <f>VLOOKUP($H64,output!$A$9:$AH$2199,AJ$1-$J$1+2)</f>
        <v>6.2140000000000004</v>
      </c>
      <c r="AK64" s="9">
        <f>VLOOKUP($H64,output!$A$9:$AH$2199,AK$1-$J$1+2)</f>
        <v>6.1319999999999997</v>
      </c>
      <c r="AL64" s="9">
        <f>VLOOKUP($H64,output!$A$9:$AH$2199,AL$1-$J$1+2)</f>
        <v>6.0540000000000003</v>
      </c>
      <c r="AM64" s="9">
        <f>VLOOKUP($H64,output!$A$9:$AH$2199,AM$1-$J$1+2)</f>
        <v>5.9779999999999998</v>
      </c>
      <c r="AN64" s="9">
        <f>VLOOKUP($H64,output!$A$9:$AH$2199,AN$1-$J$1+2)</f>
        <v>5.9039999999999999</v>
      </c>
      <c r="AO64" s="9">
        <f>VLOOKUP($H64,output!$A$9:$AH$2199,AO$1-$J$1+2)</f>
        <v>5.8310000000000004</v>
      </c>
      <c r="AP64" s="9">
        <f>VLOOKUP($H64,output!$A$9:$AH$2199,AP$1-$J$1+2)</f>
        <v>5.7569999999999997</v>
      </c>
    </row>
    <row r="65" spans="8:43" x14ac:dyDescent="0.35">
      <c r="H65" t="s">
        <v>45</v>
      </c>
      <c r="I65" t="s">
        <v>331</v>
      </c>
      <c r="J65" s="9">
        <f>VLOOKUP($H65,output!$A$9:$AH$2199,J$1-$J$1+2)</f>
        <v>1.069</v>
      </c>
      <c r="K65" s="9">
        <f>VLOOKUP($H65,output!$A$9:$AH$2199,K$1-$J$1+2)</f>
        <v>1.4530000000000001</v>
      </c>
      <c r="L65" s="9">
        <f>VLOOKUP($H65,output!$A$9:$AH$2199,L$1-$J$1+2)</f>
        <v>1.8129999999999999</v>
      </c>
      <c r="M65" s="9">
        <f>VLOOKUP($H65,output!$A$9:$AH$2199,M$1-$J$1+2)</f>
        <v>2.1520000000000001</v>
      </c>
      <c r="N65" s="9">
        <f>VLOOKUP($H65,output!$A$9:$AH$2199,N$1-$J$1+2)</f>
        <v>2.468</v>
      </c>
      <c r="O65" s="9">
        <f>VLOOKUP($H65,output!$A$9:$AH$2199,O$1-$J$1+2)</f>
        <v>2.802</v>
      </c>
      <c r="P65" s="9">
        <f>VLOOKUP($H65,output!$A$9:$AH$2199,P$1-$J$1+2)</f>
        <v>3.1080000000000001</v>
      </c>
      <c r="Q65" s="9">
        <f>VLOOKUP($H65,output!$A$9:$AH$2199,Q$1-$J$1+2)</f>
        <v>3.387</v>
      </c>
      <c r="R65" s="9">
        <f>VLOOKUP($H65,output!$A$9:$AH$2199,R$1-$J$1+2)</f>
        <v>3.6440000000000001</v>
      </c>
      <c r="S65" s="9">
        <f>VLOOKUP($H65,output!$A$9:$AH$2199,S$1-$J$1+2)</f>
        <v>3.879</v>
      </c>
      <c r="T65" s="9">
        <f>VLOOKUP($H65,output!$A$9:$AH$2199,T$1-$J$1+2)</f>
        <v>4.0940000000000003</v>
      </c>
      <c r="U65" s="9">
        <f>VLOOKUP($H65,output!$A$9:$AH$2199,U$1-$J$1+2)</f>
        <v>4.2789999999999999</v>
      </c>
      <c r="V65" s="9">
        <f>VLOOKUP($H65,output!$A$9:$AH$2199,V$1-$J$1+2)</f>
        <v>4.4509999999999996</v>
      </c>
      <c r="W65" s="9">
        <f>VLOOKUP($H65,output!$A$9:$AH$2199,W$1-$J$1+2)</f>
        <v>4.6100000000000003</v>
      </c>
      <c r="X65" s="9">
        <f>VLOOKUP($H65,output!$A$9:$AH$2199,X$1-$J$1+2)</f>
        <v>4.758</v>
      </c>
      <c r="Y65" s="9">
        <f>VLOOKUP($H65,output!$A$9:$AH$2199,Y$1-$J$1+2)</f>
        <v>4.8949999999999996</v>
      </c>
      <c r="Z65" s="9">
        <f>VLOOKUP($H65,output!$A$9:$AH$2199,Z$1-$J$1+2)</f>
        <v>5.024</v>
      </c>
      <c r="AA65" s="9">
        <f>VLOOKUP($H65,output!$A$9:$AH$2199,AA$1-$J$1+2)</f>
        <v>5.1420000000000003</v>
      </c>
      <c r="AB65" s="9">
        <f>VLOOKUP($H65,output!$A$9:$AH$2199,AB$1-$J$1+2)</f>
        <v>5.2519999999999998</v>
      </c>
      <c r="AC65" s="9">
        <f>VLOOKUP($H65,output!$A$9:$AH$2199,AC$1-$J$1+2)</f>
        <v>5.3529999999999998</v>
      </c>
      <c r="AD65" s="9">
        <f>VLOOKUP($H65,output!$A$9:$AH$2199,AD$1-$J$1+2)</f>
        <v>5.4470000000000001</v>
      </c>
      <c r="AE65" s="9">
        <f>VLOOKUP($H65,output!$A$9:$AH$2199,AE$1-$J$1+2)</f>
        <v>5.5330000000000004</v>
      </c>
      <c r="AF65" s="9">
        <f>VLOOKUP($H65,output!$A$9:$AH$2199,AF$1-$J$1+2)</f>
        <v>5.6120000000000001</v>
      </c>
      <c r="AG65" s="9">
        <f>VLOOKUP($H65,output!$A$9:$AH$2199,AG$1-$J$1+2)</f>
        <v>5.6849999999999996</v>
      </c>
      <c r="AH65" s="9">
        <f>VLOOKUP($H65,output!$A$9:$AH$2199,AH$1-$J$1+2)</f>
        <v>5.7519999999999998</v>
      </c>
      <c r="AI65" s="9">
        <f>VLOOKUP($H65,output!$A$9:$AH$2199,AI$1-$J$1+2)</f>
        <v>5.8140000000000001</v>
      </c>
      <c r="AJ65" s="9">
        <f>VLOOKUP($H65,output!$A$9:$AH$2199,AJ$1-$J$1+2)</f>
        <v>5.87</v>
      </c>
      <c r="AK65" s="9">
        <f>VLOOKUP($H65,output!$A$9:$AH$2199,AK$1-$J$1+2)</f>
        <v>5.9219999999999997</v>
      </c>
      <c r="AL65" s="9">
        <f>VLOOKUP($H65,output!$A$9:$AH$2199,AL$1-$J$1+2)</f>
        <v>5.9690000000000003</v>
      </c>
      <c r="AM65" s="9">
        <f>VLOOKUP($H65,output!$A$9:$AH$2199,AM$1-$J$1+2)</f>
        <v>6.0119999999999996</v>
      </c>
      <c r="AN65" s="9">
        <f>VLOOKUP($H65,output!$A$9:$AH$2199,AN$1-$J$1+2)</f>
        <v>6.0510000000000002</v>
      </c>
      <c r="AO65" s="9">
        <f>VLOOKUP($H65,output!$A$9:$AH$2199,AO$1-$J$1+2)</f>
        <v>6.0869999999999997</v>
      </c>
      <c r="AP65" s="9">
        <f>VLOOKUP($H65,output!$A$9:$AH$2199,AP$1-$J$1+2)</f>
        <v>6.1139999999999999</v>
      </c>
    </row>
    <row r="66" spans="8:43" x14ac:dyDescent="0.35">
      <c r="J66" s="9"/>
      <c r="K66" s="9">
        <f>(K65-J65)*1000</f>
        <v>384.00000000000011</v>
      </c>
      <c r="L66" s="9">
        <f t="shared" ref="L66:AP66" si="48">(L65-K65)*1000</f>
        <v>359.99999999999989</v>
      </c>
      <c r="M66" s="9">
        <f t="shared" si="48"/>
        <v>339.00000000000017</v>
      </c>
      <c r="N66" s="9">
        <f t="shared" si="48"/>
        <v>315.99999999999983</v>
      </c>
      <c r="O66" s="9">
        <f t="shared" si="48"/>
        <v>334.00000000000006</v>
      </c>
      <c r="P66" s="9">
        <f t="shared" si="48"/>
        <v>306.00000000000006</v>
      </c>
      <c r="Q66" s="9">
        <f t="shared" si="48"/>
        <v>278.99999999999989</v>
      </c>
      <c r="R66" s="9">
        <f t="shared" si="48"/>
        <v>257.00000000000011</v>
      </c>
      <c r="S66" s="9">
        <f t="shared" si="48"/>
        <v>234.99999999999989</v>
      </c>
      <c r="T66" s="9">
        <f t="shared" si="48"/>
        <v>215.00000000000031</v>
      </c>
      <c r="U66" s="9">
        <f t="shared" si="48"/>
        <v>184.9999999999996</v>
      </c>
      <c r="V66" s="9">
        <f t="shared" si="48"/>
        <v>171.99999999999972</v>
      </c>
      <c r="W66" s="9">
        <f t="shared" si="48"/>
        <v>159.00000000000068</v>
      </c>
      <c r="X66" s="9">
        <f t="shared" si="48"/>
        <v>147.99999999999969</v>
      </c>
      <c r="Y66" s="9">
        <f t="shared" si="48"/>
        <v>136.99999999999957</v>
      </c>
      <c r="Z66" s="9">
        <f t="shared" si="48"/>
        <v>129.00000000000045</v>
      </c>
      <c r="AA66" s="9">
        <f t="shared" si="48"/>
        <v>118.00000000000033</v>
      </c>
      <c r="AB66" s="9">
        <f t="shared" si="48"/>
        <v>109.99999999999943</v>
      </c>
      <c r="AC66" s="9">
        <f t="shared" si="48"/>
        <v>100.99999999999997</v>
      </c>
      <c r="AD66" s="9">
        <f t="shared" si="48"/>
        <v>94.000000000000313</v>
      </c>
      <c r="AE66" s="9">
        <f t="shared" si="48"/>
        <v>86.000000000000298</v>
      </c>
      <c r="AF66" s="9">
        <f t="shared" si="48"/>
        <v>78.999999999999744</v>
      </c>
      <c r="AG66" s="9">
        <f t="shared" si="48"/>
        <v>72.999999999999517</v>
      </c>
      <c r="AH66" s="9">
        <f t="shared" si="48"/>
        <v>67.000000000000171</v>
      </c>
      <c r="AI66" s="9">
        <f t="shared" si="48"/>
        <v>62.000000000000277</v>
      </c>
      <c r="AJ66" s="9">
        <f t="shared" si="48"/>
        <v>56.00000000000005</v>
      </c>
      <c r="AK66" s="9">
        <f t="shared" si="48"/>
        <v>51.999999999999602</v>
      </c>
      <c r="AL66" s="9">
        <f t="shared" si="48"/>
        <v>47.000000000000597</v>
      </c>
      <c r="AM66" s="9">
        <f t="shared" si="48"/>
        <v>42.999999999999261</v>
      </c>
      <c r="AN66" s="9">
        <f t="shared" si="48"/>
        <v>39.00000000000059</v>
      </c>
      <c r="AO66" s="9">
        <f t="shared" si="48"/>
        <v>35.999999999999588</v>
      </c>
      <c r="AP66" s="9">
        <f t="shared" si="48"/>
        <v>27.000000000000135</v>
      </c>
      <c r="AQ66" s="1">
        <f t="shared" ref="AQ66" si="49">AQ65-AP65</f>
        <v>-6.1139999999999999</v>
      </c>
    </row>
    <row r="67" spans="8:43" x14ac:dyDescent="0.35"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</row>
    <row r="68" spans="8:43" x14ac:dyDescent="0.35"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</row>
    <row r="69" spans="8:43" x14ac:dyDescent="0.35"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</row>
    <row r="70" spans="8:43" x14ac:dyDescent="0.35">
      <c r="H70" s="2" t="s">
        <v>528</v>
      </c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</row>
    <row r="71" spans="8:43" x14ac:dyDescent="0.35">
      <c r="H71" t="s">
        <v>85</v>
      </c>
      <c r="I71" t="s">
        <v>337</v>
      </c>
      <c r="J71" s="9">
        <f>VLOOKUP($H71,output!$A$9:$AH$2199,J$1-$J$1+2)</f>
        <v>0</v>
      </c>
      <c r="K71" s="9">
        <f>VLOOKUP($H71,output!$A$9:$AH$2199,K$1-$J$1+2)</f>
        <v>0</v>
      </c>
      <c r="L71" s="9">
        <f>VLOOKUP($H71,output!$A$9:$AH$2199,L$1-$J$1+2)</f>
        <v>0</v>
      </c>
      <c r="M71" s="9">
        <f>VLOOKUP($H71,output!$A$9:$AH$2199,M$1-$J$1+2)</f>
        <v>0</v>
      </c>
      <c r="N71" s="9">
        <f>VLOOKUP($H71,output!$A$9:$AH$2199,N$1-$J$1+2)</f>
        <v>0</v>
      </c>
      <c r="O71" s="9">
        <f>VLOOKUP($H71,output!$A$9:$AH$2199,O$1-$J$1+2)</f>
        <v>0</v>
      </c>
      <c r="P71" s="9">
        <f>VLOOKUP($H71,output!$A$9:$AH$2199,P$1-$J$1+2)</f>
        <v>0</v>
      </c>
      <c r="Q71" s="9">
        <f>VLOOKUP($H71,output!$A$9:$AH$2199,Q$1-$J$1+2)</f>
        <v>0</v>
      </c>
      <c r="R71" s="9">
        <f>VLOOKUP($H71,output!$A$9:$AH$2199,R$1-$J$1+2)</f>
        <v>0</v>
      </c>
      <c r="S71" s="9">
        <f>VLOOKUP($H71,output!$A$9:$AH$2199,S$1-$J$1+2)</f>
        <v>0</v>
      </c>
      <c r="T71" s="9">
        <f>VLOOKUP($H71,output!$A$9:$AH$2199,T$1-$J$1+2)</f>
        <v>0</v>
      </c>
      <c r="U71" s="9">
        <f>VLOOKUP($H71,output!$A$9:$AH$2199,U$1-$J$1+2)</f>
        <v>0</v>
      </c>
      <c r="V71" s="9">
        <f>VLOOKUP($H71,output!$A$9:$AH$2199,V$1-$J$1+2)</f>
        <v>0</v>
      </c>
      <c r="W71" s="9">
        <f>VLOOKUP($H71,output!$A$9:$AH$2199,W$1-$J$1+2)</f>
        <v>0</v>
      </c>
      <c r="X71" s="9">
        <f>VLOOKUP($H71,output!$A$9:$AH$2199,X$1-$J$1+2)</f>
        <v>0</v>
      </c>
      <c r="Y71" s="9">
        <f>VLOOKUP($H71,output!$A$9:$AH$2199,Y$1-$J$1+2)</f>
        <v>0</v>
      </c>
      <c r="Z71" s="9">
        <f>VLOOKUP($H71,output!$A$9:$AH$2199,Z$1-$J$1+2)</f>
        <v>0</v>
      </c>
      <c r="AA71" s="9">
        <f>VLOOKUP($H71,output!$A$9:$AH$2199,AA$1-$J$1+2)</f>
        <v>0</v>
      </c>
      <c r="AB71" s="9">
        <f>VLOOKUP($H71,output!$A$9:$AH$2199,AB$1-$J$1+2)</f>
        <v>0</v>
      </c>
      <c r="AC71" s="9">
        <f>VLOOKUP($H71,output!$A$9:$AH$2199,AC$1-$J$1+2)</f>
        <v>0</v>
      </c>
      <c r="AD71" s="9">
        <f>VLOOKUP($H71,output!$A$9:$AH$2199,AD$1-$J$1+2)</f>
        <v>0</v>
      </c>
      <c r="AE71" s="9">
        <f>VLOOKUP($H71,output!$A$9:$AH$2199,AE$1-$J$1+2)</f>
        <v>0</v>
      </c>
      <c r="AF71" s="9">
        <f>VLOOKUP($H71,output!$A$9:$AH$2199,AF$1-$J$1+2)</f>
        <v>0</v>
      </c>
      <c r="AG71" s="9">
        <f>VLOOKUP($H71,output!$A$9:$AH$2199,AG$1-$J$1+2)</f>
        <v>0</v>
      </c>
      <c r="AH71" s="9">
        <f>VLOOKUP($H71,output!$A$9:$AH$2199,AH$1-$J$1+2)</f>
        <v>0</v>
      </c>
      <c r="AI71" s="9">
        <f>VLOOKUP($H71,output!$A$9:$AH$2199,AI$1-$J$1+2)</f>
        <v>0</v>
      </c>
      <c r="AJ71" s="9">
        <f>VLOOKUP($H71,output!$A$9:$AH$2199,AJ$1-$J$1+2)</f>
        <v>0</v>
      </c>
      <c r="AK71" s="9">
        <f>VLOOKUP($H71,output!$A$9:$AH$2199,AK$1-$J$1+2)</f>
        <v>0</v>
      </c>
      <c r="AL71" s="9">
        <f>VLOOKUP($H71,output!$A$9:$AH$2199,AL$1-$J$1+2)</f>
        <v>0</v>
      </c>
      <c r="AM71" s="9">
        <f>VLOOKUP($H71,output!$A$9:$AH$2199,AM$1-$J$1+2)</f>
        <v>0</v>
      </c>
      <c r="AN71" s="9">
        <f>VLOOKUP($H71,output!$A$9:$AH$2199,AN$1-$J$1+2)</f>
        <v>0</v>
      </c>
      <c r="AO71" s="9">
        <f>VLOOKUP($H71,output!$A$9:$AH$2199,AO$1-$J$1+2)</f>
        <v>0</v>
      </c>
      <c r="AP71" s="9">
        <f>VLOOKUP($H71,output!$A$9:$AH$2199,AP$1-$J$1+2)</f>
        <v>0</v>
      </c>
    </row>
    <row r="72" spans="8:43" x14ac:dyDescent="0.35">
      <c r="H72" t="s">
        <v>86</v>
      </c>
      <c r="I72" t="s">
        <v>338</v>
      </c>
      <c r="J72" s="9">
        <f>VLOOKUP($H72,output!$A$9:$AH$2199,J$1-$J$1+2)</f>
        <v>0</v>
      </c>
      <c r="K72" s="9">
        <f>VLOOKUP($H72,output!$A$9:$AH$2199,K$1-$J$1+2)</f>
        <v>8.1300000000000008</v>
      </c>
      <c r="L72" s="9">
        <f>VLOOKUP($H72,output!$A$9:$AH$2199,L$1-$J$1+2)</f>
        <v>6.391</v>
      </c>
      <c r="M72" s="9">
        <f>VLOOKUP($H72,output!$A$9:$AH$2199,M$1-$J$1+2)</f>
        <v>7.9820000000000002</v>
      </c>
      <c r="N72" s="9">
        <f>VLOOKUP($H72,output!$A$9:$AH$2199,N$1-$J$1+2)</f>
        <v>8.7729999999999997</v>
      </c>
      <c r="O72" s="9">
        <f>VLOOKUP($H72,output!$A$9:$AH$2199,O$1-$J$1+2)</f>
        <v>7.2949999999999999</v>
      </c>
      <c r="P72" s="9">
        <f>VLOOKUP($H72,output!$A$9:$AH$2199,P$1-$J$1+2)</f>
        <v>7.7320000000000002</v>
      </c>
      <c r="Q72" s="9">
        <f>VLOOKUP($H72,output!$A$9:$AH$2199,Q$1-$J$1+2)</f>
        <v>6.0430000000000001</v>
      </c>
      <c r="R72" s="9">
        <f>VLOOKUP($H72,output!$A$9:$AH$2199,R$1-$J$1+2)</f>
        <v>3.2290000000000001</v>
      </c>
      <c r="S72" s="9">
        <f>VLOOKUP($H72,output!$A$9:$AH$2199,S$1-$J$1+2)</f>
        <v>1.909</v>
      </c>
      <c r="T72" s="9">
        <f>VLOOKUP($H72,output!$A$9:$AH$2199,T$1-$J$1+2)</f>
        <v>1.218</v>
      </c>
      <c r="U72" s="9">
        <f>VLOOKUP($H72,output!$A$9:$AH$2199,U$1-$J$1+2)</f>
        <v>0.80900000000000005</v>
      </c>
      <c r="V72" s="9">
        <f>VLOOKUP($H72,output!$A$9:$AH$2199,V$1-$J$1+2)</f>
        <v>0.84499999999999997</v>
      </c>
      <c r="W72" s="9">
        <f>VLOOKUP($H72,output!$A$9:$AH$2199,W$1-$J$1+2)</f>
        <v>0.44600000000000001</v>
      </c>
      <c r="X72" s="9">
        <f>VLOOKUP($H72,output!$A$9:$AH$2199,X$1-$J$1+2)</f>
        <v>0.29899999999999999</v>
      </c>
      <c r="Y72" s="9">
        <f>VLOOKUP($H72,output!$A$9:$AH$2199,Y$1-$J$1+2)</f>
        <v>0.217</v>
      </c>
      <c r="Z72" s="9">
        <f>VLOOKUP($H72,output!$A$9:$AH$2199,Z$1-$J$1+2)</f>
        <v>0.15</v>
      </c>
      <c r="AA72" s="9">
        <f>VLOOKUP($H72,output!$A$9:$AH$2199,AA$1-$J$1+2)</f>
        <v>0.105</v>
      </c>
      <c r="AB72" s="9">
        <f>VLOOKUP($H72,output!$A$9:$AH$2199,AB$1-$J$1+2)</f>
        <v>7.8E-2</v>
      </c>
      <c r="AC72" s="9">
        <f>VLOOKUP($H72,output!$A$9:$AH$2199,AC$1-$J$1+2)</f>
        <v>5.6000000000000001E-2</v>
      </c>
      <c r="AD72" s="9">
        <f>VLOOKUP($H72,output!$A$9:$AH$2199,AD$1-$J$1+2)</f>
        <v>4.2000000000000003E-2</v>
      </c>
      <c r="AE72" s="9">
        <f>VLOOKUP($H72,output!$A$9:$AH$2199,AE$1-$J$1+2)</f>
        <v>0.03</v>
      </c>
      <c r="AF72" s="9">
        <f>VLOOKUP($H72,output!$A$9:$AH$2199,AF$1-$J$1+2)</f>
        <v>2.1999999999999999E-2</v>
      </c>
      <c r="AG72" s="9">
        <f>VLOOKUP($H72,output!$A$9:$AH$2199,AG$1-$J$1+2)</f>
        <v>1.6E-2</v>
      </c>
      <c r="AH72" s="9">
        <f>VLOOKUP($H72,output!$A$9:$AH$2199,AH$1-$J$1+2)</f>
        <v>1.2E-2</v>
      </c>
      <c r="AI72" s="9">
        <f>VLOOKUP($H72,output!$A$9:$AH$2199,AI$1-$J$1+2)</f>
        <v>8.0000000000000002E-3</v>
      </c>
      <c r="AJ72" s="9">
        <f>VLOOKUP($H72,output!$A$9:$AH$2199,AJ$1-$J$1+2)</f>
        <v>6.0000000000000001E-3</v>
      </c>
      <c r="AK72" s="9">
        <f>VLOOKUP($H72,output!$A$9:$AH$2199,AK$1-$J$1+2)</f>
        <v>4.0000000000000001E-3</v>
      </c>
      <c r="AL72" s="9">
        <f>VLOOKUP($H72,output!$A$9:$AH$2199,AL$1-$J$1+2)</f>
        <v>3.0000000000000001E-3</v>
      </c>
      <c r="AM72" s="9">
        <f>VLOOKUP($H72,output!$A$9:$AH$2199,AM$1-$J$1+2)</f>
        <v>2E-3</v>
      </c>
      <c r="AN72" s="9">
        <f>VLOOKUP($H72,output!$A$9:$AH$2199,AN$1-$J$1+2)</f>
        <v>1E-3</v>
      </c>
      <c r="AO72" s="9">
        <f>VLOOKUP($H72,output!$A$9:$AH$2199,AO$1-$J$1+2)</f>
        <v>0</v>
      </c>
      <c r="AP72" s="9">
        <f>VLOOKUP($H72,output!$A$9:$AH$2199,AP$1-$J$1+2)</f>
        <v>0</v>
      </c>
    </row>
    <row r="73" spans="8:43" x14ac:dyDescent="0.35">
      <c r="H73" t="s">
        <v>87</v>
      </c>
      <c r="I73" t="s">
        <v>339</v>
      </c>
      <c r="J73" s="9">
        <f>VLOOKUP($H73,output!$A$9:$AH$2199,J$1-$J$1+2)</f>
        <v>0</v>
      </c>
      <c r="K73" s="9">
        <f>VLOOKUP($H73,output!$A$9:$AH$2199,K$1-$J$1+2)</f>
        <v>26.297000000000001</v>
      </c>
      <c r="L73" s="9">
        <f>VLOOKUP($H73,output!$A$9:$AH$2199,L$1-$J$1+2)</f>
        <v>24.027000000000001</v>
      </c>
      <c r="M73" s="9">
        <f>VLOOKUP($H73,output!$A$9:$AH$2199,M$1-$J$1+2)</f>
        <v>35.119999999999997</v>
      </c>
      <c r="N73" s="9">
        <f>VLOOKUP($H73,output!$A$9:$AH$2199,N$1-$J$1+2)</f>
        <v>58.279000000000003</v>
      </c>
      <c r="O73" s="9">
        <f>VLOOKUP($H73,output!$A$9:$AH$2199,O$1-$J$1+2)</f>
        <v>54.826999999999998</v>
      </c>
      <c r="P73" s="9">
        <f>VLOOKUP($H73,output!$A$9:$AH$2199,P$1-$J$1+2)</f>
        <v>61.084000000000003</v>
      </c>
      <c r="Q73" s="9">
        <f>VLOOKUP($H73,output!$A$9:$AH$2199,Q$1-$J$1+2)</f>
        <v>65.510000000000005</v>
      </c>
      <c r="R73" s="9">
        <f>VLOOKUP($H73,output!$A$9:$AH$2199,R$1-$J$1+2)</f>
        <v>51.377000000000002</v>
      </c>
      <c r="S73" s="9">
        <f>VLOOKUP($H73,output!$A$9:$AH$2199,S$1-$J$1+2)</f>
        <v>40.127000000000002</v>
      </c>
      <c r="T73" s="9">
        <f>VLOOKUP($H73,output!$A$9:$AH$2199,T$1-$J$1+2)</f>
        <v>35.499000000000002</v>
      </c>
      <c r="U73" s="9">
        <f>VLOOKUP($H73,output!$A$9:$AH$2199,U$1-$J$1+2)</f>
        <v>27.576000000000001</v>
      </c>
      <c r="V73" s="9">
        <f>VLOOKUP($H73,output!$A$9:$AH$2199,V$1-$J$1+2)</f>
        <v>29.95</v>
      </c>
      <c r="W73" s="9">
        <f>VLOOKUP($H73,output!$A$9:$AH$2199,W$1-$J$1+2)</f>
        <v>21.579000000000001</v>
      </c>
      <c r="X73" s="9">
        <f>VLOOKUP($H73,output!$A$9:$AH$2199,X$1-$J$1+2)</f>
        <v>17.141999999999999</v>
      </c>
      <c r="Y73" s="9">
        <f>VLOOKUP($H73,output!$A$9:$AH$2199,Y$1-$J$1+2)</f>
        <v>14.324999999999999</v>
      </c>
      <c r="Z73" s="9">
        <f>VLOOKUP($H73,output!$A$9:$AH$2199,Z$1-$J$1+2)</f>
        <v>11.382</v>
      </c>
      <c r="AA73" s="9">
        <f>VLOOKUP($H73,output!$A$9:$AH$2199,AA$1-$J$1+2)</f>
        <v>8.9390000000000001</v>
      </c>
      <c r="AB73" s="9">
        <f>VLOOKUP($H73,output!$A$9:$AH$2199,AB$1-$J$1+2)</f>
        <v>7.3879999999999999</v>
      </c>
      <c r="AC73" s="9">
        <f>VLOOKUP($H73,output!$A$9:$AH$2199,AC$1-$J$1+2)</f>
        <v>5.8620000000000001</v>
      </c>
      <c r="AD73" s="9">
        <f>VLOOKUP($H73,output!$A$9:$AH$2199,AD$1-$J$1+2)</f>
        <v>4.766</v>
      </c>
      <c r="AE73" s="9">
        <f>VLOOKUP($H73,output!$A$9:$AH$2199,AE$1-$J$1+2)</f>
        <v>3.7679999999999998</v>
      </c>
      <c r="AF73" s="9">
        <f>VLOOKUP($H73,output!$A$9:$AH$2199,AF$1-$J$1+2)</f>
        <v>3.0550000000000002</v>
      </c>
      <c r="AG73" s="9">
        <f>VLOOKUP($H73,output!$A$9:$AH$2199,AG$1-$J$1+2)</f>
        <v>2.387</v>
      </c>
      <c r="AH73" s="9">
        <f>VLOOKUP($H73,output!$A$9:$AH$2199,AH$1-$J$1+2)</f>
        <v>1.849</v>
      </c>
      <c r="AI73" s="9">
        <f>VLOOKUP($H73,output!$A$9:$AH$2199,AI$1-$J$1+2)</f>
        <v>1.413</v>
      </c>
      <c r="AJ73" s="9">
        <f>VLOOKUP($H73,output!$A$9:$AH$2199,AJ$1-$J$1+2)</f>
        <v>1.0589999999999999</v>
      </c>
      <c r="AK73" s="9">
        <f>VLOOKUP($H73,output!$A$9:$AH$2199,AK$1-$J$1+2)</f>
        <v>0.77100000000000002</v>
      </c>
      <c r="AL73" s="9">
        <f>VLOOKUP($H73,output!$A$9:$AH$2199,AL$1-$J$1+2)</f>
        <v>0.53600000000000003</v>
      </c>
      <c r="AM73" s="9">
        <f>VLOOKUP($H73,output!$A$9:$AH$2199,AM$1-$J$1+2)</f>
        <v>0.34499999999999997</v>
      </c>
      <c r="AN73" s="9">
        <f>VLOOKUP($H73,output!$A$9:$AH$2199,AN$1-$J$1+2)</f>
        <v>0.19</v>
      </c>
      <c r="AO73" s="9">
        <f>VLOOKUP($H73,output!$A$9:$AH$2199,AO$1-$J$1+2)</f>
        <v>6.4000000000000001E-2</v>
      </c>
      <c r="AP73" s="9">
        <f>VLOOKUP($H73,output!$A$9:$AH$2199,AP$1-$J$1+2)</f>
        <v>5.5E-2</v>
      </c>
    </row>
    <row r="74" spans="8:43" x14ac:dyDescent="0.35">
      <c r="H74" t="s">
        <v>88</v>
      </c>
      <c r="I74" t="s">
        <v>340</v>
      </c>
      <c r="J74" s="9">
        <f>VLOOKUP($H74,output!$A$9:$AH$2199,J$1-$J$1+2)</f>
        <v>0</v>
      </c>
      <c r="K74" s="9">
        <f>VLOOKUP($H74,output!$A$9:$AH$2199,K$1-$J$1+2)</f>
        <v>66.894000000000005</v>
      </c>
      <c r="L74" s="9">
        <f>VLOOKUP($H74,output!$A$9:$AH$2199,L$1-$J$1+2)</f>
        <v>67.951999999999998</v>
      </c>
      <c r="M74" s="9">
        <f>VLOOKUP($H74,output!$A$9:$AH$2199,M$1-$J$1+2)</f>
        <v>111.271</v>
      </c>
      <c r="N74" s="9">
        <f>VLOOKUP($H74,output!$A$9:$AH$2199,N$1-$J$1+2)</f>
        <v>154.19300000000001</v>
      </c>
      <c r="O74" s="9">
        <f>VLOOKUP($H74,output!$A$9:$AH$2199,O$1-$J$1+2)</f>
        <v>157.68199999999999</v>
      </c>
      <c r="P74" s="9">
        <f>VLOOKUP($H74,output!$A$9:$AH$2199,P$1-$J$1+2)</f>
        <v>164.84299999999999</v>
      </c>
      <c r="Q74" s="9">
        <f>VLOOKUP($H74,output!$A$9:$AH$2199,Q$1-$J$1+2)</f>
        <v>195.97</v>
      </c>
      <c r="R74" s="9">
        <f>VLOOKUP($H74,output!$A$9:$AH$2199,R$1-$J$1+2)</f>
        <v>172.251</v>
      </c>
      <c r="S74" s="9">
        <f>VLOOKUP($H74,output!$A$9:$AH$2199,S$1-$J$1+2)</f>
        <v>159.59100000000001</v>
      </c>
      <c r="T74" s="9">
        <f>VLOOKUP($H74,output!$A$9:$AH$2199,T$1-$J$1+2)</f>
        <v>165.303</v>
      </c>
      <c r="U74" s="9">
        <f>VLOOKUP($H74,output!$A$9:$AH$2199,U$1-$J$1+2)</f>
        <v>124.273</v>
      </c>
      <c r="V74" s="9">
        <f>VLOOKUP($H74,output!$A$9:$AH$2199,V$1-$J$1+2)</f>
        <v>117.43300000000001</v>
      </c>
      <c r="W74" s="9">
        <f>VLOOKUP($H74,output!$A$9:$AH$2199,W$1-$J$1+2)</f>
        <v>104.81100000000001</v>
      </c>
      <c r="X74" s="9">
        <f>VLOOKUP($H74,output!$A$9:$AH$2199,X$1-$J$1+2)</f>
        <v>92.522999999999996</v>
      </c>
      <c r="Y74" s="9">
        <f>VLOOKUP($H74,output!$A$9:$AH$2199,Y$1-$J$1+2)</f>
        <v>83.367999999999995</v>
      </c>
      <c r="Z74" s="9">
        <f>VLOOKUP($H74,output!$A$9:$AH$2199,Z$1-$J$1+2)</f>
        <v>76.382000000000005</v>
      </c>
      <c r="AA74" s="9">
        <f>VLOOKUP($H74,output!$A$9:$AH$2199,AA$1-$J$1+2)</f>
        <v>60.454999999999998</v>
      </c>
      <c r="AB74" s="9">
        <f>VLOOKUP($H74,output!$A$9:$AH$2199,AB$1-$J$1+2)</f>
        <v>52.484999999999999</v>
      </c>
      <c r="AC74" s="9">
        <f>VLOOKUP($H74,output!$A$9:$AH$2199,AC$1-$J$1+2)</f>
        <v>46.433</v>
      </c>
      <c r="AD74" s="9">
        <f>VLOOKUP($H74,output!$A$9:$AH$2199,AD$1-$J$1+2)</f>
        <v>41.401000000000003</v>
      </c>
      <c r="AE74" s="9">
        <f>VLOOKUP($H74,output!$A$9:$AH$2199,AE$1-$J$1+2)</f>
        <v>34.710999999999999</v>
      </c>
      <c r="AF74" s="9">
        <f>VLOOKUP($H74,output!$A$9:$AH$2199,AF$1-$J$1+2)</f>
        <v>32.283999999999999</v>
      </c>
      <c r="AG74" s="9">
        <f>VLOOKUP($H74,output!$A$9:$AH$2199,AG$1-$J$1+2)</f>
        <v>27.666</v>
      </c>
      <c r="AH74" s="9">
        <f>VLOOKUP($H74,output!$A$9:$AH$2199,AH$1-$J$1+2)</f>
        <v>23.664000000000001</v>
      </c>
      <c r="AI74" s="9">
        <f>VLOOKUP($H74,output!$A$9:$AH$2199,AI$1-$J$1+2)</f>
        <v>20.178999999999998</v>
      </c>
      <c r="AJ74" s="9">
        <f>VLOOKUP($H74,output!$A$9:$AH$2199,AJ$1-$J$1+2)</f>
        <v>17.131</v>
      </c>
      <c r="AK74" s="9">
        <f>VLOOKUP($H74,output!$A$9:$AH$2199,AK$1-$J$1+2)</f>
        <v>14.46</v>
      </c>
      <c r="AL74" s="9">
        <f>VLOOKUP($H74,output!$A$9:$AH$2199,AL$1-$J$1+2)</f>
        <v>12.095000000000001</v>
      </c>
      <c r="AM74" s="9">
        <f>VLOOKUP($H74,output!$A$9:$AH$2199,AM$1-$J$1+2)</f>
        <v>10.005000000000001</v>
      </c>
      <c r="AN74" s="9">
        <f>VLOOKUP($H74,output!$A$9:$AH$2199,AN$1-$J$1+2)</f>
        <v>8.1509999999999998</v>
      </c>
      <c r="AO74" s="9">
        <f>VLOOKUP($H74,output!$A$9:$AH$2199,AO$1-$J$1+2)</f>
        <v>6.4989999999999997</v>
      </c>
      <c r="AP74" s="9">
        <f>VLOOKUP($H74,output!$A$9:$AH$2199,AP$1-$J$1+2)</f>
        <v>5.9450000000000003</v>
      </c>
    </row>
    <row r="75" spans="8:43" x14ac:dyDescent="0.35">
      <c r="H75" t="s">
        <v>89</v>
      </c>
      <c r="I75" t="s">
        <v>341</v>
      </c>
      <c r="J75" s="9">
        <f>VLOOKUP($H75,output!$A$9:$AH$2199,J$1-$J$1+2)</f>
        <v>0</v>
      </c>
      <c r="K75" s="9">
        <f>VLOOKUP($H75,output!$A$9:$AH$2199,K$1-$J$1+2)</f>
        <v>205.74799999999999</v>
      </c>
      <c r="L75" s="9">
        <f>VLOOKUP($H75,output!$A$9:$AH$2199,L$1-$J$1+2)</f>
        <v>195.762</v>
      </c>
      <c r="M75" s="9">
        <f>VLOOKUP($H75,output!$A$9:$AH$2199,M$1-$J$1+2)</f>
        <v>195.52799999999999</v>
      </c>
      <c r="N75" s="9">
        <f>VLOOKUP($H75,output!$A$9:$AH$2199,N$1-$J$1+2)</f>
        <v>191.779</v>
      </c>
      <c r="O75" s="9">
        <f>VLOOKUP($H75,output!$A$9:$AH$2199,O$1-$J$1+2)</f>
        <v>195.50800000000001</v>
      </c>
      <c r="P75" s="9">
        <f>VLOOKUP($H75,output!$A$9:$AH$2199,P$1-$J$1+2)</f>
        <v>201.143</v>
      </c>
      <c r="Q75" s="9">
        <f>VLOOKUP($H75,output!$A$9:$AH$2199,Q$1-$J$1+2)</f>
        <v>242.02199999999999</v>
      </c>
      <c r="R75" s="9">
        <f>VLOOKUP($H75,output!$A$9:$AH$2199,R$1-$J$1+2)</f>
        <v>233.05199999999999</v>
      </c>
      <c r="S75" s="9">
        <f>VLOOKUP($H75,output!$A$9:$AH$2199,S$1-$J$1+2)</f>
        <v>225.16</v>
      </c>
      <c r="T75" s="9">
        <f>VLOOKUP($H75,output!$A$9:$AH$2199,T$1-$J$1+2)</f>
        <v>210.74600000000001</v>
      </c>
      <c r="U75" s="9">
        <f>VLOOKUP($H75,output!$A$9:$AH$2199,U$1-$J$1+2)</f>
        <v>194.322</v>
      </c>
      <c r="V75" s="9">
        <f>VLOOKUP($H75,output!$A$9:$AH$2199,V$1-$J$1+2)</f>
        <v>194.12200000000001</v>
      </c>
      <c r="W75" s="9">
        <f>VLOOKUP($H75,output!$A$9:$AH$2199,W$1-$J$1+2)</f>
        <v>202.983</v>
      </c>
      <c r="X75" s="9">
        <f>VLOOKUP($H75,output!$A$9:$AH$2199,X$1-$J$1+2)</f>
        <v>197.952</v>
      </c>
      <c r="Y75" s="9">
        <f>VLOOKUP($H75,output!$A$9:$AH$2199,Y$1-$J$1+2)</f>
        <v>196.21100000000001</v>
      </c>
      <c r="Z75" s="9">
        <f>VLOOKUP($H75,output!$A$9:$AH$2199,Z$1-$J$1+2)</f>
        <v>230.77799999999999</v>
      </c>
      <c r="AA75" s="9">
        <f>VLOOKUP($H75,output!$A$9:$AH$2199,AA$1-$J$1+2)</f>
        <v>229.44900000000001</v>
      </c>
      <c r="AB75" s="9">
        <f>VLOOKUP($H75,output!$A$9:$AH$2199,AB$1-$J$1+2)</f>
        <v>227.59299999999999</v>
      </c>
      <c r="AC75" s="9">
        <f>VLOOKUP($H75,output!$A$9:$AH$2199,AC$1-$J$1+2)</f>
        <v>277.45299999999997</v>
      </c>
      <c r="AD75" s="9">
        <f>VLOOKUP($H75,output!$A$9:$AH$2199,AD$1-$J$1+2)</f>
        <v>304.15600000000001</v>
      </c>
      <c r="AE75" s="9">
        <f>VLOOKUP($H75,output!$A$9:$AH$2199,AE$1-$J$1+2)</f>
        <v>228.1</v>
      </c>
      <c r="AF75" s="9">
        <f>VLOOKUP($H75,output!$A$9:$AH$2199,AF$1-$J$1+2)</f>
        <v>146.589</v>
      </c>
      <c r="AG75" s="9">
        <f>VLOOKUP($H75,output!$A$9:$AH$2199,AG$1-$J$1+2)</f>
        <v>136.453</v>
      </c>
      <c r="AH75" s="9">
        <f>VLOOKUP($H75,output!$A$9:$AH$2199,AH$1-$J$1+2)</f>
        <v>127.21599999999999</v>
      </c>
      <c r="AI75" s="9">
        <f>VLOOKUP($H75,output!$A$9:$AH$2199,AI$1-$J$1+2)</f>
        <v>118.822</v>
      </c>
      <c r="AJ75" s="9">
        <f>VLOOKUP($H75,output!$A$9:$AH$2199,AJ$1-$J$1+2)</f>
        <v>111.22799999999999</v>
      </c>
      <c r="AK75" s="9">
        <f>VLOOKUP($H75,output!$A$9:$AH$2199,AK$1-$J$1+2)</f>
        <v>104.68600000000001</v>
      </c>
      <c r="AL75" s="9">
        <f>VLOOKUP($H75,output!$A$9:$AH$2199,AL$1-$J$1+2)</f>
        <v>98.707999999999998</v>
      </c>
      <c r="AM75" s="9">
        <f>VLOOKUP($H75,output!$A$9:$AH$2199,AM$1-$J$1+2)</f>
        <v>93.74</v>
      </c>
      <c r="AN75" s="9">
        <f>VLOOKUP($H75,output!$A$9:$AH$2199,AN$1-$J$1+2)</f>
        <v>90.278000000000006</v>
      </c>
      <c r="AO75" s="9">
        <f>VLOOKUP($H75,output!$A$9:$AH$2199,AO$1-$J$1+2)</f>
        <v>90.37</v>
      </c>
      <c r="AP75" s="9">
        <f>VLOOKUP($H75,output!$A$9:$AH$2199,AP$1-$J$1+2)</f>
        <v>85.43</v>
      </c>
    </row>
    <row r="76" spans="8:43" x14ac:dyDescent="0.35">
      <c r="H76" t="s">
        <v>90</v>
      </c>
      <c r="I76" t="s">
        <v>342</v>
      </c>
      <c r="J76" s="9">
        <f>VLOOKUP($H76,output!$A$9:$AH$2199,J$1-$J$1+2)</f>
        <v>0</v>
      </c>
      <c r="K76" s="9">
        <f>VLOOKUP($H76,output!$A$9:$AH$2199,K$1-$J$1+2)</f>
        <v>398.48099999999999</v>
      </c>
      <c r="L76" s="9">
        <f>VLOOKUP($H76,output!$A$9:$AH$2199,L$1-$J$1+2)</f>
        <v>384.71</v>
      </c>
      <c r="M76" s="9">
        <f>VLOOKUP($H76,output!$A$9:$AH$2199,M$1-$J$1+2)</f>
        <v>378.57299999999998</v>
      </c>
      <c r="N76" s="9">
        <f>VLOOKUP($H76,output!$A$9:$AH$2199,N$1-$J$1+2)</f>
        <v>427.02300000000002</v>
      </c>
      <c r="O76" s="9">
        <f>VLOOKUP($H76,output!$A$9:$AH$2199,O$1-$J$1+2)</f>
        <v>586.10400000000004</v>
      </c>
      <c r="P76" s="9">
        <f>VLOOKUP($H76,output!$A$9:$AH$2199,P$1-$J$1+2)</f>
        <v>577.80799999999999</v>
      </c>
      <c r="Q76" s="9">
        <f>VLOOKUP($H76,output!$A$9:$AH$2199,Q$1-$J$1+2)</f>
        <v>786.03200000000004</v>
      </c>
      <c r="R76" s="9">
        <f>VLOOKUP($H76,output!$A$9:$AH$2199,R$1-$J$1+2)</f>
        <v>764.81500000000005</v>
      </c>
      <c r="S76" s="9">
        <f>VLOOKUP($H76,output!$A$9:$AH$2199,S$1-$J$1+2)</f>
        <v>747.72900000000004</v>
      </c>
      <c r="T76" s="9">
        <f>VLOOKUP($H76,output!$A$9:$AH$2199,T$1-$J$1+2)</f>
        <v>721.82600000000002</v>
      </c>
      <c r="U76" s="9">
        <f>VLOOKUP($H76,output!$A$9:$AH$2199,U$1-$J$1+2)</f>
        <v>627.42399999999998</v>
      </c>
      <c r="V76" s="9">
        <f>VLOOKUP($H76,output!$A$9:$AH$2199,V$1-$J$1+2)</f>
        <v>619.51</v>
      </c>
      <c r="W76" s="9">
        <f>VLOOKUP($H76,output!$A$9:$AH$2199,W$1-$J$1+2)</f>
        <v>698.173</v>
      </c>
      <c r="X76" s="9">
        <f>VLOOKUP($H76,output!$A$9:$AH$2199,X$1-$J$1+2)</f>
        <v>675.60400000000004</v>
      </c>
      <c r="Y76" s="9">
        <f>VLOOKUP($H76,output!$A$9:$AH$2199,Y$1-$J$1+2)</f>
        <v>654.44100000000003</v>
      </c>
      <c r="Z76" s="9">
        <f>VLOOKUP($H76,output!$A$9:$AH$2199,Z$1-$J$1+2)</f>
        <v>616.53700000000003</v>
      </c>
      <c r="AA76" s="9">
        <f>VLOOKUP($H76,output!$A$9:$AH$2199,AA$1-$J$1+2)</f>
        <v>578.47</v>
      </c>
      <c r="AB76" s="9">
        <f>VLOOKUP($H76,output!$A$9:$AH$2199,AB$1-$J$1+2)</f>
        <v>539.74099999999999</v>
      </c>
      <c r="AC76" s="9">
        <f>VLOOKUP($H76,output!$A$9:$AH$2199,AC$1-$J$1+2)</f>
        <v>637.78599999999994</v>
      </c>
      <c r="AD76" s="9">
        <f>VLOOKUP($H76,output!$A$9:$AH$2199,AD$1-$J$1+2)</f>
        <v>615.06399999999996</v>
      </c>
      <c r="AE76" s="9">
        <f>VLOOKUP($H76,output!$A$9:$AH$2199,AE$1-$J$1+2)</f>
        <v>535.56100000000004</v>
      </c>
      <c r="AF76" s="9">
        <f>VLOOKUP($H76,output!$A$9:$AH$2199,AF$1-$J$1+2)</f>
        <v>559.55999999999995</v>
      </c>
      <c r="AG76" s="9">
        <f>VLOOKUP($H76,output!$A$9:$AH$2199,AG$1-$J$1+2)</f>
        <v>539.33399999999995</v>
      </c>
      <c r="AH76" s="9">
        <f>VLOOKUP($H76,output!$A$9:$AH$2199,AH$1-$J$1+2)</f>
        <v>522.44600000000003</v>
      </c>
      <c r="AI76" s="9">
        <f>VLOOKUP($H76,output!$A$9:$AH$2199,AI$1-$J$1+2)</f>
        <v>509.29700000000003</v>
      </c>
      <c r="AJ76" s="9">
        <f>VLOOKUP($H76,output!$A$9:$AH$2199,AJ$1-$J$1+2)</f>
        <v>500.46300000000002</v>
      </c>
      <c r="AK76" s="9">
        <f>VLOOKUP($H76,output!$A$9:$AH$2199,AK$1-$J$1+2)</f>
        <v>496.86200000000002</v>
      </c>
      <c r="AL76" s="9">
        <f>VLOOKUP($H76,output!$A$9:$AH$2199,AL$1-$J$1+2)</f>
        <v>500.42200000000003</v>
      </c>
      <c r="AM76" s="9">
        <f>VLOOKUP($H76,output!$A$9:$AH$2199,AM$1-$J$1+2)</f>
        <v>514.80600000000004</v>
      </c>
      <c r="AN76" s="9">
        <f>VLOOKUP($H76,output!$A$9:$AH$2199,AN$1-$J$1+2)</f>
        <v>548.45299999999997</v>
      </c>
      <c r="AO76" s="9">
        <f>VLOOKUP($H76,output!$A$9:$AH$2199,AO$1-$J$1+2)</f>
        <v>633.42700000000002</v>
      </c>
      <c r="AP76" s="9">
        <f>VLOOKUP($H76,output!$A$9:$AH$2199,AP$1-$J$1+2)</f>
        <v>494.75099999999998</v>
      </c>
    </row>
    <row r="77" spans="8:43" x14ac:dyDescent="0.35"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</row>
    <row r="78" spans="8:43" x14ac:dyDescent="0.35">
      <c r="I78" t="s">
        <v>486</v>
      </c>
      <c r="J78" s="9">
        <f>SUM(J71:J75)</f>
        <v>0</v>
      </c>
      <c r="K78" s="9">
        <f t="shared" ref="K78:AP78" si="50">SUM(K71:K75)</f>
        <v>307.06899999999996</v>
      </c>
      <c r="L78" s="9">
        <f t="shared" si="50"/>
        <v>294.13200000000001</v>
      </c>
      <c r="M78" s="9">
        <f t="shared" si="50"/>
        <v>349.90099999999995</v>
      </c>
      <c r="N78" s="9">
        <f t="shared" si="50"/>
        <v>413.024</v>
      </c>
      <c r="O78" s="9">
        <f t="shared" si="50"/>
        <v>415.31200000000001</v>
      </c>
      <c r="P78" s="9">
        <f t="shared" si="50"/>
        <v>434.80200000000002</v>
      </c>
      <c r="Q78" s="9">
        <f t="shared" si="50"/>
        <v>509.54500000000002</v>
      </c>
      <c r="R78" s="9">
        <f t="shared" si="50"/>
        <v>459.90899999999999</v>
      </c>
      <c r="S78" s="9">
        <f t="shared" si="50"/>
        <v>426.78700000000003</v>
      </c>
      <c r="T78" s="9">
        <f t="shared" si="50"/>
        <v>412.76599999999996</v>
      </c>
      <c r="U78" s="9">
        <f t="shared" si="50"/>
        <v>346.98</v>
      </c>
      <c r="V78" s="9">
        <f t="shared" si="50"/>
        <v>342.35</v>
      </c>
      <c r="W78" s="9">
        <f t="shared" si="50"/>
        <v>329.81900000000002</v>
      </c>
      <c r="X78" s="9">
        <f t="shared" si="50"/>
        <v>307.916</v>
      </c>
      <c r="Y78" s="9">
        <f t="shared" si="50"/>
        <v>294.12099999999998</v>
      </c>
      <c r="Z78" s="9">
        <f t="shared" si="50"/>
        <v>318.69200000000001</v>
      </c>
      <c r="AA78" s="9">
        <f t="shared" si="50"/>
        <v>298.94799999999998</v>
      </c>
      <c r="AB78" s="9">
        <f t="shared" si="50"/>
        <v>287.54399999999998</v>
      </c>
      <c r="AC78" s="9">
        <f t="shared" si="50"/>
        <v>329.80399999999997</v>
      </c>
      <c r="AD78" s="9">
        <f t="shared" si="50"/>
        <v>350.36500000000001</v>
      </c>
      <c r="AE78" s="9">
        <f t="shared" si="50"/>
        <v>266.60899999999998</v>
      </c>
      <c r="AF78" s="9">
        <f t="shared" si="50"/>
        <v>181.95</v>
      </c>
      <c r="AG78" s="9">
        <f t="shared" si="50"/>
        <v>166.52199999999999</v>
      </c>
      <c r="AH78" s="9">
        <f t="shared" si="50"/>
        <v>152.74099999999999</v>
      </c>
      <c r="AI78" s="9">
        <f t="shared" si="50"/>
        <v>140.422</v>
      </c>
      <c r="AJ78" s="9">
        <f t="shared" si="50"/>
        <v>129.42400000000001</v>
      </c>
      <c r="AK78" s="9">
        <f t="shared" si="50"/>
        <v>119.92100000000001</v>
      </c>
      <c r="AL78" s="9">
        <f t="shared" si="50"/>
        <v>111.342</v>
      </c>
      <c r="AM78" s="9">
        <f t="shared" si="50"/>
        <v>104.092</v>
      </c>
      <c r="AN78" s="9">
        <f t="shared" si="50"/>
        <v>98.62</v>
      </c>
      <c r="AO78" s="9">
        <f t="shared" si="50"/>
        <v>96.933000000000007</v>
      </c>
      <c r="AP78" s="9">
        <f t="shared" si="50"/>
        <v>91.43</v>
      </c>
    </row>
    <row r="79" spans="8:43" x14ac:dyDescent="0.35"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</row>
    <row r="80" spans="8:43" x14ac:dyDescent="0.35"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</row>
    <row r="81" spans="8:42" x14ac:dyDescent="0.35"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</row>
    <row r="82" spans="8:42" x14ac:dyDescent="0.35">
      <c r="H82" s="2" t="s">
        <v>529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</row>
    <row r="83" spans="8:42" x14ac:dyDescent="0.35">
      <c r="H83" t="s">
        <v>131</v>
      </c>
      <c r="I83" t="s">
        <v>343</v>
      </c>
      <c r="J83" s="9">
        <f>VLOOKUP($H83,output!$A$9:$AH$2199,J$1-$J$1+2)</f>
        <v>0</v>
      </c>
      <c r="K83" s="9">
        <f>VLOOKUP($H83,output!$A$9:$AH$2199,K$1-$J$1+2)</f>
        <v>119.684</v>
      </c>
      <c r="L83" s="9">
        <f>VLOOKUP($H83,output!$A$9:$AH$2199,L$1-$J$1+2)</f>
        <v>117.627</v>
      </c>
      <c r="M83" s="9">
        <f>VLOOKUP($H83,output!$A$9:$AH$2199,M$1-$J$1+2)</f>
        <v>109.44</v>
      </c>
      <c r="N83" s="9">
        <f>VLOOKUP($H83,output!$A$9:$AH$2199,N$1-$J$1+2)</f>
        <v>108.324</v>
      </c>
      <c r="O83" s="9">
        <f>VLOOKUP($H83,output!$A$9:$AH$2199,O$1-$J$1+2)</f>
        <v>108.117</v>
      </c>
      <c r="P83" s="9">
        <f>VLOOKUP($H83,output!$A$9:$AH$2199,P$1-$J$1+2)</f>
        <v>110.64400000000001</v>
      </c>
      <c r="Q83" s="9">
        <f>VLOOKUP($H83,output!$A$9:$AH$2199,Q$1-$J$1+2)</f>
        <v>109.173</v>
      </c>
      <c r="R83" s="9">
        <f>VLOOKUP($H83,output!$A$9:$AH$2199,R$1-$J$1+2)</f>
        <v>107.54</v>
      </c>
      <c r="S83" s="9">
        <f>VLOOKUP($H83,output!$A$9:$AH$2199,S$1-$J$1+2)</f>
        <v>105.753</v>
      </c>
      <c r="T83" s="9">
        <f>VLOOKUP($H83,output!$A$9:$AH$2199,T$1-$J$1+2)</f>
        <v>104.062</v>
      </c>
      <c r="U83" s="9">
        <f>VLOOKUP($H83,output!$A$9:$AH$2199,U$1-$J$1+2)</f>
        <v>102.06100000000001</v>
      </c>
      <c r="V83" s="9">
        <f>VLOOKUP($H83,output!$A$9:$AH$2199,V$1-$J$1+2)</f>
        <v>101.432</v>
      </c>
      <c r="W83" s="9">
        <f>VLOOKUP($H83,output!$A$9:$AH$2199,W$1-$J$1+2)</f>
        <v>98.212999999999994</v>
      </c>
      <c r="X83" s="9">
        <f>VLOOKUP($H83,output!$A$9:$AH$2199,X$1-$J$1+2)</f>
        <v>96.191999999999993</v>
      </c>
      <c r="Y83" s="9">
        <f>VLOOKUP($H83,output!$A$9:$AH$2199,Y$1-$J$1+2)</f>
        <v>94.162999999999997</v>
      </c>
      <c r="Z83" s="9">
        <f>VLOOKUP($H83,output!$A$9:$AH$2199,Z$1-$J$1+2)</f>
        <v>92.128</v>
      </c>
      <c r="AA83" s="9">
        <f>VLOOKUP($H83,output!$A$9:$AH$2199,AA$1-$J$1+2)</f>
        <v>90.075999999999993</v>
      </c>
      <c r="AB83" s="9">
        <f>VLOOKUP($H83,output!$A$9:$AH$2199,AB$1-$J$1+2)</f>
        <v>88.025000000000006</v>
      </c>
      <c r="AC83" s="9">
        <f>VLOOKUP($H83,output!$A$9:$AH$2199,AC$1-$J$1+2)</f>
        <v>85.977999999999994</v>
      </c>
      <c r="AD83" s="9">
        <f>VLOOKUP($H83,output!$A$9:$AH$2199,AD$1-$J$1+2)</f>
        <v>83.912999999999997</v>
      </c>
      <c r="AE83" s="9">
        <f>VLOOKUP($H83,output!$A$9:$AH$2199,AE$1-$J$1+2)</f>
        <v>81.849999999999994</v>
      </c>
      <c r="AF83" s="9">
        <f>VLOOKUP($H83,output!$A$9:$AH$2199,AF$1-$J$1+2)</f>
        <v>80.48</v>
      </c>
      <c r="AG83" s="9">
        <f>VLOOKUP($H83,output!$A$9:$AH$2199,AG$1-$J$1+2)</f>
        <v>78.384</v>
      </c>
      <c r="AH83" s="9">
        <f>VLOOKUP($H83,output!$A$9:$AH$2199,AH$1-$J$1+2)</f>
        <v>76.278999999999996</v>
      </c>
      <c r="AI83" s="9">
        <f>VLOOKUP($H83,output!$A$9:$AH$2199,AI$1-$J$1+2)</f>
        <v>74.165999999999997</v>
      </c>
      <c r="AJ83" s="9">
        <f>VLOOKUP($H83,output!$A$9:$AH$2199,AJ$1-$J$1+2)</f>
        <v>72.046000000000006</v>
      </c>
      <c r="AK83" s="9">
        <f>VLOOKUP($H83,output!$A$9:$AH$2199,AK$1-$J$1+2)</f>
        <v>69.917000000000002</v>
      </c>
      <c r="AL83" s="9">
        <f>VLOOKUP($H83,output!$A$9:$AH$2199,AL$1-$J$1+2)</f>
        <v>67.784999999999997</v>
      </c>
      <c r="AM83" s="9">
        <f>VLOOKUP($H83,output!$A$9:$AH$2199,AM$1-$J$1+2)</f>
        <v>65.653000000000006</v>
      </c>
      <c r="AN83" s="9">
        <f>VLOOKUP($H83,output!$A$9:$AH$2199,AN$1-$J$1+2)</f>
        <v>63.524000000000001</v>
      </c>
      <c r="AO83" s="9">
        <f>VLOOKUP($H83,output!$A$9:$AH$2199,AO$1-$J$1+2)</f>
        <v>61.399000000000001</v>
      </c>
      <c r="AP83" s="9">
        <f>VLOOKUP($H83,output!$A$9:$AH$2199,AP$1-$J$1+2)</f>
        <v>59.959000000000003</v>
      </c>
    </row>
    <row r="84" spans="8:42" x14ac:dyDescent="0.35">
      <c r="H84" t="s">
        <v>132</v>
      </c>
      <c r="I84" t="s">
        <v>344</v>
      </c>
      <c r="J84" s="9">
        <f>VLOOKUP($H84,output!$A$9:$AH$2199,J$1-$J$1+2)</f>
        <v>0</v>
      </c>
      <c r="K84" s="9">
        <f>VLOOKUP($H84,output!$A$9:$AH$2199,K$1-$J$1+2)</f>
        <v>68.257999999999996</v>
      </c>
      <c r="L84" s="9">
        <f>VLOOKUP($H84,output!$A$9:$AH$2199,L$1-$J$1+2)</f>
        <v>67.552999999999997</v>
      </c>
      <c r="M84" s="9">
        <f>VLOOKUP($H84,output!$A$9:$AH$2199,M$1-$J$1+2)</f>
        <v>64.44</v>
      </c>
      <c r="N84" s="9">
        <f>VLOOKUP($H84,output!$A$9:$AH$2199,N$1-$J$1+2)</f>
        <v>102.57</v>
      </c>
      <c r="O84" s="9">
        <f>VLOOKUP($H84,output!$A$9:$AH$2199,O$1-$J$1+2)</f>
        <v>97.825999999999993</v>
      </c>
      <c r="P84" s="9">
        <f>VLOOKUP($H84,output!$A$9:$AH$2199,P$1-$J$1+2)</f>
        <v>94.093999999999994</v>
      </c>
      <c r="Q84" s="9">
        <f>VLOOKUP($H84,output!$A$9:$AH$2199,Q$1-$J$1+2)</f>
        <v>141.46899999999999</v>
      </c>
      <c r="R84" s="9">
        <f>VLOOKUP($H84,output!$A$9:$AH$2199,R$1-$J$1+2)</f>
        <v>130.83799999999999</v>
      </c>
      <c r="S84" s="9">
        <f>VLOOKUP($H84,output!$A$9:$AH$2199,S$1-$J$1+2)</f>
        <v>121.23399999999999</v>
      </c>
      <c r="T84" s="9">
        <f>VLOOKUP($H84,output!$A$9:$AH$2199,T$1-$J$1+2)</f>
        <v>112.66500000000001</v>
      </c>
      <c r="U84" s="9">
        <f>VLOOKUP($H84,output!$A$9:$AH$2199,U$1-$J$1+2)</f>
        <v>104.688</v>
      </c>
      <c r="V84" s="9">
        <f>VLOOKUP($H84,output!$A$9:$AH$2199,V$1-$J$1+2)</f>
        <v>98.028000000000006</v>
      </c>
      <c r="W84" s="9">
        <f>VLOOKUP($H84,output!$A$9:$AH$2199,W$1-$J$1+2)</f>
        <v>184.68</v>
      </c>
      <c r="X84" s="9">
        <f>VLOOKUP($H84,output!$A$9:$AH$2199,X$1-$J$1+2)</f>
        <v>165.60400000000001</v>
      </c>
      <c r="Y84" s="9">
        <f>VLOOKUP($H84,output!$A$9:$AH$2199,Y$1-$J$1+2)</f>
        <v>148.751</v>
      </c>
      <c r="Z84" s="9">
        <f>VLOOKUP($H84,output!$A$9:$AH$2199,Z$1-$J$1+2)</f>
        <v>133.86099999999999</v>
      </c>
      <c r="AA84" s="9">
        <f>VLOOKUP($H84,output!$A$9:$AH$2199,AA$1-$J$1+2)</f>
        <v>120.706</v>
      </c>
      <c r="AB84" s="9">
        <f>VLOOKUP($H84,output!$A$9:$AH$2199,AB$1-$J$1+2)</f>
        <v>109.13800000000001</v>
      </c>
      <c r="AC84" s="9">
        <f>VLOOKUP($H84,output!$A$9:$AH$2199,AC$1-$J$1+2)</f>
        <v>292.72500000000002</v>
      </c>
      <c r="AD84" s="9">
        <f>VLOOKUP($H84,output!$A$9:$AH$2199,AD$1-$J$1+2)</f>
        <v>272.53399999999999</v>
      </c>
      <c r="AE84" s="9">
        <f>VLOOKUP($H84,output!$A$9:$AH$2199,AE$1-$J$1+2)</f>
        <v>253.39500000000001</v>
      </c>
      <c r="AF84" s="9">
        <f>VLOOKUP($H84,output!$A$9:$AH$2199,AF$1-$J$1+2)</f>
        <v>235.465</v>
      </c>
      <c r="AG84" s="9">
        <f>VLOOKUP($H84,output!$A$9:$AH$2199,AG$1-$J$1+2)</f>
        <v>218.39500000000001</v>
      </c>
      <c r="AH84" s="9">
        <f>VLOOKUP($H84,output!$A$9:$AH$2199,AH$1-$J$1+2)</f>
        <v>202.36199999999999</v>
      </c>
      <c r="AI84" s="9">
        <f>VLOOKUP($H84,output!$A$9:$AH$2199,AI$1-$J$1+2)</f>
        <v>187.345</v>
      </c>
      <c r="AJ84" s="9">
        <f>VLOOKUP($H84,output!$A$9:$AH$2199,AJ$1-$J$1+2)</f>
        <v>173.31700000000001</v>
      </c>
      <c r="AK84" s="9">
        <f>VLOOKUP($H84,output!$A$9:$AH$2199,AK$1-$J$1+2)</f>
        <v>160.239</v>
      </c>
      <c r="AL84" s="9">
        <f>VLOOKUP($H84,output!$A$9:$AH$2199,AL$1-$J$1+2)</f>
        <v>148.08500000000001</v>
      </c>
      <c r="AM84" s="9">
        <f>VLOOKUP($H84,output!$A$9:$AH$2199,AM$1-$J$1+2)</f>
        <v>136.81299999999999</v>
      </c>
      <c r="AN84" s="9">
        <f>VLOOKUP($H84,output!$A$9:$AH$2199,AN$1-$J$1+2)</f>
        <v>126.38200000000001</v>
      </c>
      <c r="AO84" s="9">
        <f>VLOOKUP($H84,output!$A$9:$AH$2199,AO$1-$J$1+2)</f>
        <v>116.749</v>
      </c>
      <c r="AP84" s="9">
        <f>VLOOKUP($H84,output!$A$9:$AH$2199,AP$1-$J$1+2)</f>
        <v>107.298</v>
      </c>
    </row>
    <row r="85" spans="8:42" x14ac:dyDescent="0.35">
      <c r="H85" t="s">
        <v>133</v>
      </c>
      <c r="I85" t="s">
        <v>347</v>
      </c>
      <c r="J85" s="9">
        <f>VLOOKUP($H85,output!$A$9:$AH$2199,J$1-$J$1+2)</f>
        <v>0</v>
      </c>
      <c r="K85" s="9">
        <f>VLOOKUP($H85,output!$A$9:$AH$2199,K$1-$J$1+2)</f>
        <v>0</v>
      </c>
      <c r="L85" s="9">
        <f>VLOOKUP($H85,output!$A$9:$AH$2199,L$1-$J$1+2)</f>
        <v>0</v>
      </c>
      <c r="M85" s="9">
        <f>VLOOKUP($H85,output!$A$9:$AH$2199,M$1-$J$1+2)</f>
        <v>0</v>
      </c>
      <c r="N85" s="9">
        <f>VLOOKUP($H85,output!$A$9:$AH$2199,N$1-$J$1+2)</f>
        <v>0</v>
      </c>
      <c r="O85" s="9">
        <f>VLOOKUP($H85,output!$A$9:$AH$2199,O$1-$J$1+2)</f>
        <v>0</v>
      </c>
      <c r="P85" s="9">
        <f>VLOOKUP($H85,output!$A$9:$AH$2199,P$1-$J$1+2)</f>
        <v>41.307000000000002</v>
      </c>
      <c r="Q85" s="9">
        <f>VLOOKUP($H85,output!$A$9:$AH$2199,Q$1-$J$1+2)</f>
        <v>119.14400000000001</v>
      </c>
      <c r="R85" s="9">
        <f>VLOOKUP($H85,output!$A$9:$AH$2199,R$1-$J$1+2)</f>
        <v>189.28</v>
      </c>
      <c r="S85" s="9">
        <f>VLOOKUP($H85,output!$A$9:$AH$2199,S$1-$J$1+2)</f>
        <v>240.471</v>
      </c>
      <c r="T85" s="9">
        <f>VLOOKUP($H85,output!$A$9:$AH$2199,T$1-$J$1+2)</f>
        <v>268.01100000000002</v>
      </c>
      <c r="U85" s="9">
        <f>VLOOKUP($H85,output!$A$9:$AH$2199,U$1-$J$1+2)</f>
        <v>253.94800000000001</v>
      </c>
      <c r="V85" s="9">
        <f>VLOOKUP($H85,output!$A$9:$AH$2199,V$1-$J$1+2)</f>
        <v>268.06</v>
      </c>
      <c r="W85" s="9">
        <f>VLOOKUP($H85,output!$A$9:$AH$2199,W$1-$J$1+2)</f>
        <v>293.51900000000001</v>
      </c>
      <c r="X85" s="9">
        <f>VLOOKUP($H85,output!$A$9:$AH$2199,X$1-$J$1+2)</f>
        <v>304.54899999999998</v>
      </c>
      <c r="Y85" s="9">
        <f>VLOOKUP($H85,output!$A$9:$AH$2199,Y$1-$J$1+2)</f>
        <v>331.16199999999998</v>
      </c>
      <c r="Z85" s="9">
        <f>VLOOKUP($H85,output!$A$9:$AH$2199,Z$1-$J$1+2)</f>
        <v>369.44600000000003</v>
      </c>
      <c r="AA85" s="9">
        <f>VLOOKUP($H85,output!$A$9:$AH$2199,AA$1-$J$1+2)</f>
        <v>381.49299999999999</v>
      </c>
      <c r="AB85" s="9">
        <f>VLOOKUP($H85,output!$A$9:$AH$2199,AB$1-$J$1+2)</f>
        <v>356.19900000000001</v>
      </c>
      <c r="AC85" s="9">
        <f>VLOOKUP($H85,output!$A$9:$AH$2199,AC$1-$J$1+2)</f>
        <v>411.53399999999999</v>
      </c>
      <c r="AD85" s="9">
        <f>VLOOKUP($H85,output!$A$9:$AH$2199,AD$1-$J$1+2)</f>
        <v>460.93900000000002</v>
      </c>
      <c r="AE85" s="9">
        <f>VLOOKUP($H85,output!$A$9:$AH$2199,AE$1-$J$1+2)</f>
        <v>316.80399999999997</v>
      </c>
      <c r="AF85" s="9">
        <f>VLOOKUP($H85,output!$A$9:$AH$2199,AF$1-$J$1+2)</f>
        <v>191.23099999999999</v>
      </c>
      <c r="AG85" s="9">
        <f>VLOOKUP($H85,output!$A$9:$AH$2199,AG$1-$J$1+2)</f>
        <v>202.24299999999999</v>
      </c>
      <c r="AH85" s="9">
        <f>VLOOKUP($H85,output!$A$9:$AH$2199,AH$1-$J$1+2)</f>
        <v>214.845</v>
      </c>
      <c r="AI85" s="9">
        <f>VLOOKUP($H85,output!$A$9:$AH$2199,AI$1-$J$1+2)</f>
        <v>229.51599999999999</v>
      </c>
      <c r="AJ85" s="9">
        <f>VLOOKUP($H85,output!$A$9:$AH$2199,AJ$1-$J$1+2)</f>
        <v>246.97800000000001</v>
      </c>
      <c r="AK85" s="9">
        <f>VLOOKUP($H85,output!$A$9:$AH$2199,AK$1-$J$1+2)</f>
        <v>268.38900000000001</v>
      </c>
      <c r="AL85" s="9">
        <f>VLOOKUP($H85,output!$A$9:$AH$2199,AL$1-$J$1+2)</f>
        <v>295.77499999999998</v>
      </c>
      <c r="AM85" s="9">
        <f>VLOOKUP($H85,output!$A$9:$AH$2199,AM$1-$J$1+2)</f>
        <v>333.15300000000002</v>
      </c>
      <c r="AN85" s="9">
        <f>VLOOKUP($H85,output!$A$9:$AH$2199,AN$1-$J$1+2)</f>
        <v>389.07499999999999</v>
      </c>
      <c r="AO85" s="9">
        <f>VLOOKUP($H85,output!$A$9:$AH$2199,AO$1-$J$1+2)</f>
        <v>496.75700000000001</v>
      </c>
      <c r="AP85" s="9">
        <f>VLOOKUP($H85,output!$A$9:$AH$2199,AP$1-$J$1+2)</f>
        <v>272.10300000000001</v>
      </c>
    </row>
    <row r="86" spans="8:42" x14ac:dyDescent="0.35">
      <c r="H86" t="s">
        <v>134</v>
      </c>
      <c r="I86" t="s">
        <v>345</v>
      </c>
      <c r="J86" s="9">
        <f>VLOOKUP($H86,output!$A$9:$AH$2199,J$1-$J$1+2)</f>
        <v>0</v>
      </c>
      <c r="K86" s="9">
        <f>VLOOKUP($H86,output!$A$9:$AH$2199,K$1-$J$1+2)</f>
        <v>556.38099999999997</v>
      </c>
      <c r="L86" s="9">
        <f>VLOOKUP($H86,output!$A$9:$AH$2199,L$1-$J$1+2)</f>
        <v>534.88900000000001</v>
      </c>
      <c r="M86" s="9">
        <f>VLOOKUP($H86,output!$A$9:$AH$2199,M$1-$J$1+2)</f>
        <v>628.02599999999995</v>
      </c>
      <c r="N86" s="9">
        <f>VLOOKUP($H86,output!$A$9:$AH$2199,N$1-$J$1+2)</f>
        <v>635.029</v>
      </c>
      <c r="O86" s="9">
        <f>VLOOKUP($H86,output!$A$9:$AH$2199,O$1-$J$1+2)</f>
        <v>646.92899999999997</v>
      </c>
      <c r="P86" s="9">
        <f>VLOOKUP($H86,output!$A$9:$AH$2199,P$1-$J$1+2)</f>
        <v>656.76</v>
      </c>
      <c r="Q86" s="9">
        <f>VLOOKUP($H86,output!$A$9:$AH$2199,Q$1-$J$1+2)</f>
        <v>612.62400000000002</v>
      </c>
      <c r="R86" s="9">
        <f>VLOOKUP($H86,output!$A$9:$AH$2199,R$1-$J$1+2)</f>
        <v>550.48800000000006</v>
      </c>
      <c r="S86" s="9">
        <f>VLOOKUP($H86,output!$A$9:$AH$2199,S$1-$J$1+2)</f>
        <v>502.71300000000002</v>
      </c>
      <c r="T86" s="9">
        <f>VLOOKUP($H86,output!$A$9:$AH$2199,T$1-$J$1+2)</f>
        <v>491.87</v>
      </c>
      <c r="U86" s="9">
        <f>VLOOKUP($H86,output!$A$9:$AH$2199,U$1-$J$1+2)</f>
        <v>447.35599999999999</v>
      </c>
      <c r="V86" s="9">
        <f>VLOOKUP($H86,output!$A$9:$AH$2199,V$1-$J$1+2)</f>
        <v>444.214</v>
      </c>
      <c r="W86" s="9">
        <f>VLOOKUP($H86,output!$A$9:$AH$2199,W$1-$J$1+2)</f>
        <v>394.99099999999999</v>
      </c>
      <c r="X86" s="9">
        <f>VLOOKUP($H86,output!$A$9:$AH$2199,X$1-$J$1+2)</f>
        <v>368.90800000000002</v>
      </c>
      <c r="Y86" s="9">
        <f>VLOOKUP($H86,output!$A$9:$AH$2199,Y$1-$J$1+2)</f>
        <v>349.67599999999999</v>
      </c>
      <c r="Z86" s="9">
        <f>VLOOKUP($H86,output!$A$9:$AH$2199,Z$1-$J$1+2)</f>
        <v>365.04500000000002</v>
      </c>
      <c r="AA86" s="9">
        <f>VLOOKUP($H86,output!$A$9:$AH$2199,AA$1-$J$1+2)</f>
        <v>339.93400000000003</v>
      </c>
      <c r="AB86" s="9">
        <f>VLOOKUP($H86,output!$A$9:$AH$2199,AB$1-$J$1+2)</f>
        <v>320.755</v>
      </c>
      <c r="AC86" s="9">
        <f>VLOOKUP($H86,output!$A$9:$AH$2199,AC$1-$J$1+2)</f>
        <v>300.23500000000001</v>
      </c>
      <c r="AD86" s="9">
        <f>VLOOKUP($H86,output!$A$9:$AH$2199,AD$1-$J$1+2)</f>
        <v>284.71300000000002</v>
      </c>
      <c r="AE86" s="9">
        <f>VLOOKUP($H86,output!$A$9:$AH$2199,AE$1-$J$1+2)</f>
        <v>268.39100000000002</v>
      </c>
      <c r="AF86" s="9">
        <f>VLOOKUP($H86,output!$A$9:$AH$2199,AF$1-$J$1+2)</f>
        <v>356.44200000000001</v>
      </c>
      <c r="AG86" s="9">
        <f>VLOOKUP($H86,output!$A$9:$AH$2199,AG$1-$J$1+2)</f>
        <v>331.31900000000002</v>
      </c>
      <c r="AH86" s="9">
        <f>VLOOKUP($H86,output!$A$9:$AH$2199,AH$1-$J$1+2)</f>
        <v>308.60000000000002</v>
      </c>
      <c r="AI86" s="9">
        <f>VLOOKUP($H86,output!$A$9:$AH$2199,AI$1-$J$1+2)</f>
        <v>288.077</v>
      </c>
      <c r="AJ86" s="9">
        <f>VLOOKUP($H86,output!$A$9:$AH$2199,AJ$1-$J$1+2)</f>
        <v>269.50299999999999</v>
      </c>
      <c r="AK86" s="9">
        <f>VLOOKUP($H86,output!$A$9:$AH$2199,AK$1-$J$1+2)</f>
        <v>252.62899999999999</v>
      </c>
      <c r="AL86" s="9">
        <f>VLOOKUP($H86,output!$A$9:$AH$2199,AL$1-$J$1+2)</f>
        <v>237.31200000000001</v>
      </c>
      <c r="AM86" s="9">
        <f>VLOOKUP($H86,output!$A$9:$AH$2199,AM$1-$J$1+2)</f>
        <v>223.39</v>
      </c>
      <c r="AN86" s="9">
        <f>VLOOKUP($H86,output!$A$9:$AH$2199,AN$1-$J$1+2)</f>
        <v>210.71799999999999</v>
      </c>
      <c r="AO86" s="9">
        <f>VLOOKUP($H86,output!$A$9:$AH$2199,AO$1-$J$1+2)</f>
        <v>199.166</v>
      </c>
      <c r="AP86" s="9">
        <f>VLOOKUP($H86,output!$A$9:$AH$2199,AP$1-$J$1+2)</f>
        <v>188.6</v>
      </c>
    </row>
    <row r="87" spans="8:42" x14ac:dyDescent="0.35">
      <c r="H87" t="s">
        <v>135</v>
      </c>
      <c r="I87" t="s">
        <v>346</v>
      </c>
      <c r="J87" s="9">
        <f>VLOOKUP($H87,output!$A$9:$AH$2199,J$1-$J$1+2)</f>
        <v>0</v>
      </c>
      <c r="K87" s="9">
        <f>VLOOKUP($H87,output!$A$9:$AH$2199,K$1-$J$1+2)</f>
        <v>50.335000000000001</v>
      </c>
      <c r="L87" s="9">
        <f>VLOOKUP($H87,output!$A$9:$AH$2199,L$1-$J$1+2)</f>
        <v>49.401000000000003</v>
      </c>
      <c r="M87" s="9">
        <f>VLOOKUP($H87,output!$A$9:$AH$2199,M$1-$J$1+2)</f>
        <v>52.825000000000003</v>
      </c>
      <c r="N87" s="9">
        <f>VLOOKUP($H87,output!$A$9:$AH$2199,N$1-$J$1+2)</f>
        <v>66.236000000000004</v>
      </c>
      <c r="O87" s="9">
        <f>VLOOKUP($H87,output!$A$9:$AH$2199,O$1-$J$1+2)</f>
        <v>66.561999999999998</v>
      </c>
      <c r="P87" s="9">
        <f>VLOOKUP($H87,output!$A$9:$AH$2199,P$1-$J$1+2)</f>
        <v>65.846999999999994</v>
      </c>
      <c r="Q87" s="9">
        <f>VLOOKUP($H87,output!$A$9:$AH$2199,Q$1-$J$1+2)</f>
        <v>82.926000000000002</v>
      </c>
      <c r="R87" s="9">
        <f>VLOOKUP($H87,output!$A$9:$AH$2199,R$1-$J$1+2)</f>
        <v>74.412999999999997</v>
      </c>
      <c r="S87" s="9">
        <f>VLOOKUP($H87,output!$A$9:$AH$2199,S$1-$J$1+2)</f>
        <v>67.337000000000003</v>
      </c>
      <c r="T87" s="9">
        <f>VLOOKUP($H87,output!$A$9:$AH$2199,T$1-$J$1+2)</f>
        <v>61.375999999999998</v>
      </c>
      <c r="U87" s="9">
        <f>VLOOKUP($H87,output!$A$9:$AH$2199,U$1-$J$1+2)</f>
        <v>55.64</v>
      </c>
      <c r="V87" s="9">
        <f>VLOOKUP($H87,output!$A$9:$AH$2199,V$1-$J$1+2)</f>
        <v>53.62</v>
      </c>
      <c r="W87" s="9">
        <f>VLOOKUP($H87,output!$A$9:$AH$2199,W$1-$J$1+2)</f>
        <v>73.120999999999995</v>
      </c>
      <c r="X87" s="9">
        <f>VLOOKUP($H87,output!$A$9:$AH$2199,X$1-$J$1+2)</f>
        <v>65.254000000000005</v>
      </c>
      <c r="Y87" s="9">
        <f>VLOOKUP($H87,output!$A$9:$AH$2199,Y$1-$J$1+2)</f>
        <v>58.850999999999999</v>
      </c>
      <c r="Z87" s="9">
        <f>VLOOKUP($H87,output!$A$9:$AH$2199,Z$1-$J$1+2)</f>
        <v>53.064999999999998</v>
      </c>
      <c r="AA87" s="9">
        <f>VLOOKUP($H87,output!$A$9:$AH$2199,AA$1-$J$1+2)</f>
        <v>48.118000000000002</v>
      </c>
      <c r="AB87" s="9">
        <f>VLOOKUP($H87,output!$A$9:$AH$2199,AB$1-$J$1+2)</f>
        <v>44.146999999999998</v>
      </c>
      <c r="AC87" s="9">
        <f>VLOOKUP($H87,output!$A$9:$AH$2199,AC$1-$J$1+2)</f>
        <v>95.650999999999996</v>
      </c>
      <c r="AD87" s="9">
        <f>VLOOKUP($H87,output!$A$9:$AH$2199,AD$1-$J$1+2)</f>
        <v>89.061000000000007</v>
      </c>
      <c r="AE87" s="9">
        <f>VLOOKUP($H87,output!$A$9:$AH$2199,AE$1-$J$1+2)</f>
        <v>82.757999999999996</v>
      </c>
      <c r="AF87" s="9">
        <f>VLOOKUP($H87,output!$A$9:$AH$2199,AF$1-$J$1+2)</f>
        <v>77.028000000000006</v>
      </c>
      <c r="AG87" s="9">
        <f>VLOOKUP($H87,output!$A$9:$AH$2199,AG$1-$J$1+2)</f>
        <v>71.561999999999998</v>
      </c>
      <c r="AH87" s="9">
        <f>VLOOKUP($H87,output!$A$9:$AH$2199,AH$1-$J$1+2)</f>
        <v>66.494</v>
      </c>
      <c r="AI87" s="9">
        <f>VLOOKUP($H87,output!$A$9:$AH$2199,AI$1-$J$1+2)</f>
        <v>61.802</v>
      </c>
      <c r="AJ87" s="9">
        <f>VLOOKUP($H87,output!$A$9:$AH$2199,AJ$1-$J$1+2)</f>
        <v>57.463000000000001</v>
      </c>
      <c r="AK87" s="9">
        <f>VLOOKUP($H87,output!$A$9:$AH$2199,AK$1-$J$1+2)</f>
        <v>53.451999999999998</v>
      </c>
      <c r="AL87" s="9">
        <f>VLOOKUP($H87,output!$A$9:$AH$2199,AL$1-$J$1+2)</f>
        <v>49.756</v>
      </c>
      <c r="AM87" s="9">
        <f>VLOOKUP($H87,output!$A$9:$AH$2199,AM$1-$J$1+2)</f>
        <v>46.351999999999997</v>
      </c>
      <c r="AN87" s="9">
        <f>VLOOKUP($H87,output!$A$9:$AH$2199,AN$1-$J$1+2)</f>
        <v>43.222999999999999</v>
      </c>
      <c r="AO87" s="9">
        <f>VLOOKUP($H87,output!$A$9:$AH$2199,AO$1-$J$1+2)</f>
        <v>40.347999999999999</v>
      </c>
      <c r="AP87" s="9">
        <f>VLOOKUP($H87,output!$A$9:$AH$2199,AP$1-$J$1+2)</f>
        <v>37.417999999999999</v>
      </c>
    </row>
    <row r="88" spans="8:42" x14ac:dyDescent="0.35">
      <c r="H88" t="s">
        <v>136</v>
      </c>
      <c r="I88" t="s">
        <v>348</v>
      </c>
      <c r="J88" s="9">
        <f>VLOOKUP($H88,output!$A$9:$AH$2199,J$1-$J$1+2)</f>
        <v>0</v>
      </c>
      <c r="K88" s="9">
        <f>VLOOKUP($H88,output!$A$9:$AH$2199,K$1-$J$1+2)</f>
        <v>0</v>
      </c>
      <c r="L88" s="9">
        <f>VLOOKUP($H88,output!$A$9:$AH$2199,L$1-$J$1+2)</f>
        <v>0</v>
      </c>
      <c r="M88" s="9">
        <f>VLOOKUP($H88,output!$A$9:$AH$2199,M$1-$J$1+2)</f>
        <v>0</v>
      </c>
      <c r="N88" s="9">
        <f>VLOOKUP($H88,output!$A$9:$AH$2199,N$1-$J$1+2)</f>
        <v>0</v>
      </c>
      <c r="O88" s="9">
        <f>VLOOKUP($H88,output!$A$9:$AH$2199,O$1-$J$1+2)</f>
        <v>0</v>
      </c>
      <c r="P88" s="9">
        <f>VLOOKUP($H88,output!$A$9:$AH$2199,P$1-$J$1+2)</f>
        <v>18.187999999999999</v>
      </c>
      <c r="Q88" s="9">
        <f>VLOOKUP($H88,output!$A$9:$AH$2199,Q$1-$J$1+2)</f>
        <v>40.798000000000002</v>
      </c>
      <c r="R88" s="9">
        <f>VLOOKUP($H88,output!$A$9:$AH$2199,R$1-$J$1+2)</f>
        <v>52.831000000000003</v>
      </c>
      <c r="S88" s="9">
        <f>VLOOKUP($H88,output!$A$9:$AH$2199,S$1-$J$1+2)</f>
        <v>60.936999999999998</v>
      </c>
      <c r="T88" s="9">
        <f>VLOOKUP($H88,output!$A$9:$AH$2199,T$1-$J$1+2)</f>
        <v>58.469000000000001</v>
      </c>
      <c r="U88" s="9">
        <f>VLOOKUP($H88,output!$A$9:$AH$2199,U$1-$J$1+2)</f>
        <v>52.542999999999999</v>
      </c>
      <c r="V88" s="9">
        <f>VLOOKUP($H88,output!$A$9:$AH$2199,V$1-$J$1+2)</f>
        <v>55.877000000000002</v>
      </c>
      <c r="W88" s="9">
        <f>VLOOKUP($H88,output!$A$9:$AH$2199,W$1-$J$1+2)</f>
        <v>61.951999999999998</v>
      </c>
      <c r="X88" s="9">
        <f>VLOOKUP($H88,output!$A$9:$AH$2199,X$1-$J$1+2)</f>
        <v>67.055999999999997</v>
      </c>
      <c r="Y88" s="9">
        <f>VLOOKUP($H88,output!$A$9:$AH$2199,Y$1-$J$1+2)</f>
        <v>75.563000000000002</v>
      </c>
      <c r="Z88" s="9">
        <f>VLOOKUP($H88,output!$A$9:$AH$2199,Z$1-$J$1+2)</f>
        <v>73.352000000000004</v>
      </c>
      <c r="AA88" s="9">
        <f>VLOOKUP($H88,output!$A$9:$AH$2199,AA$1-$J$1+2)</f>
        <v>64.918999999999997</v>
      </c>
      <c r="AB88" s="9">
        <f>VLOOKUP($H88,output!$A$9:$AH$2199,AB$1-$J$1+2)</f>
        <v>61.451000000000001</v>
      </c>
      <c r="AC88" s="9">
        <f>VLOOKUP($H88,output!$A$9:$AH$2199,AC$1-$J$1+2)</f>
        <v>72.501999999999995</v>
      </c>
      <c r="AD88" s="9">
        <f>VLOOKUP($H88,output!$A$9:$AH$2199,AD$1-$J$1+2)</f>
        <v>84.085999999999999</v>
      </c>
      <c r="AE88" s="9">
        <f>VLOOKUP($H88,output!$A$9:$AH$2199,AE$1-$J$1+2)</f>
        <v>58.881999999999998</v>
      </c>
      <c r="AF88" s="9">
        <f>VLOOKUP($H88,output!$A$9:$AH$2199,AF$1-$J$1+2)</f>
        <v>28.832999999999998</v>
      </c>
      <c r="AG88" s="9">
        <f>VLOOKUP($H88,output!$A$9:$AH$2199,AG$1-$J$1+2)</f>
        <v>30.56</v>
      </c>
      <c r="AH88" s="9">
        <f>VLOOKUP($H88,output!$A$9:$AH$2199,AH$1-$J$1+2)</f>
        <v>32.652000000000001</v>
      </c>
      <c r="AI88" s="9">
        <f>VLOOKUP($H88,output!$A$9:$AH$2199,AI$1-$J$1+2)</f>
        <v>35.228000000000002</v>
      </c>
      <c r="AJ88" s="9">
        <f>VLOOKUP($H88,output!$A$9:$AH$2199,AJ$1-$J$1+2)</f>
        <v>38.472999999999999</v>
      </c>
      <c r="AK88" s="9">
        <f>VLOOKUP($H88,output!$A$9:$AH$2199,AK$1-$J$1+2)</f>
        <v>42.691000000000003</v>
      </c>
      <c r="AL88" s="9">
        <f>VLOOKUP($H88,output!$A$9:$AH$2199,AL$1-$J$1+2)</f>
        <v>48.430999999999997</v>
      </c>
      <c r="AM88" s="9">
        <f>VLOOKUP($H88,output!$A$9:$AH$2199,AM$1-$J$1+2)</f>
        <v>56.808999999999997</v>
      </c>
      <c r="AN88" s="9">
        <f>VLOOKUP($H88,output!$A$9:$AH$2199,AN$1-$J$1+2)</f>
        <v>70.414000000000001</v>
      </c>
      <c r="AO88" s="9">
        <f>VLOOKUP($H88,output!$A$9:$AH$2199,AO$1-$J$1+2)</f>
        <v>99.224999999999994</v>
      </c>
      <c r="AP88" s="9">
        <f>VLOOKUP($H88,output!$A$9:$AH$2199,AP$1-$J$1+2)</f>
        <v>70.245000000000005</v>
      </c>
    </row>
    <row r="89" spans="8:42" x14ac:dyDescent="0.35"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</row>
    <row r="90" spans="8:42" x14ac:dyDescent="0.35"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</row>
    <row r="91" spans="8:42" x14ac:dyDescent="0.35"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</row>
    <row r="92" spans="8:42" x14ac:dyDescent="0.35"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</row>
    <row r="93" spans="8:42" x14ac:dyDescent="0.35"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</row>
    <row r="94" spans="8:42" x14ac:dyDescent="0.35"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</row>
    <row r="95" spans="8:42" x14ac:dyDescent="0.35">
      <c r="H95" t="s">
        <v>155</v>
      </c>
      <c r="J95" s="9">
        <f>VLOOKUP($H95,output!$A$9:$AH$2199,J$1-$J$1+2)</f>
        <v>0</v>
      </c>
      <c r="K95" s="9">
        <f>VLOOKUP($H95,output!$A$9:$AH$2199,K$1-$J$1+2)</f>
        <v>9.5939999999999994</v>
      </c>
      <c r="L95" s="9">
        <f>VLOOKUP($H95,output!$A$9:$AH$2199,L$1-$J$1+2)</f>
        <v>9.5350000000000001</v>
      </c>
      <c r="M95" s="9">
        <f>VLOOKUP($H95,output!$A$9:$AH$2199,M$1-$J$1+2)</f>
        <v>9.3580000000000005</v>
      </c>
      <c r="N95" s="9">
        <f>VLOOKUP($H95,output!$A$9:$AH$2199,N$1-$J$1+2)</f>
        <v>9.4920000000000009</v>
      </c>
      <c r="O95" s="9">
        <f>VLOOKUP($H95,output!$A$9:$AH$2199,O$1-$J$1+2)</f>
        <v>12.656000000000001</v>
      </c>
      <c r="P95" s="9">
        <f>VLOOKUP($H95,output!$A$9:$AH$2199,P$1-$J$1+2)</f>
        <v>11.983000000000001</v>
      </c>
      <c r="Q95" s="9">
        <f>VLOOKUP($H95,output!$A$9:$AH$2199,Q$1-$J$1+2)</f>
        <v>13.617000000000001</v>
      </c>
      <c r="R95" s="9">
        <f>VLOOKUP($H95,output!$A$9:$AH$2199,R$1-$J$1+2)</f>
        <v>12.914</v>
      </c>
      <c r="S95" s="9">
        <f>VLOOKUP($H95,output!$A$9:$AH$2199,S$1-$J$1+2)</f>
        <v>12.387</v>
      </c>
      <c r="T95" s="9">
        <f>VLOOKUP($H95,output!$A$9:$AH$2199,T$1-$J$1+2)</f>
        <v>11.878</v>
      </c>
      <c r="U95" s="9">
        <f>VLOOKUP($H95,output!$A$9:$AH$2199,U$1-$J$1+2)</f>
        <v>10.432</v>
      </c>
      <c r="V95" s="9">
        <f>VLOOKUP($H95,output!$A$9:$AH$2199,V$1-$J$1+2)</f>
        <v>10.26</v>
      </c>
      <c r="W95" s="9">
        <f>VLOOKUP($H95,output!$A$9:$AH$2199,W$1-$J$1+2)</f>
        <v>10.09</v>
      </c>
      <c r="X95" s="9">
        <f>VLOOKUP($H95,output!$A$9:$AH$2199,X$1-$J$1+2)</f>
        <v>9.9260000000000002</v>
      </c>
      <c r="Y95" s="9">
        <f>VLOOKUP($H95,output!$A$9:$AH$2199,Y$1-$J$1+2)</f>
        <v>9.77</v>
      </c>
      <c r="Z95" s="9">
        <f>VLOOKUP($H95,output!$A$9:$AH$2199,Z$1-$J$1+2)</f>
        <v>9.6180000000000003</v>
      </c>
      <c r="AA95" s="9">
        <f>VLOOKUP($H95,output!$A$9:$AH$2199,AA$1-$J$1+2)</f>
        <v>9.4730000000000008</v>
      </c>
      <c r="AB95" s="9">
        <f>VLOOKUP($H95,output!$A$9:$AH$2199,AB$1-$J$1+2)</f>
        <v>9.423</v>
      </c>
      <c r="AC95" s="9">
        <f>VLOOKUP($H95,output!$A$9:$AH$2199,AC$1-$J$1+2)</f>
        <v>9.3729999999999993</v>
      </c>
      <c r="AD95" s="9">
        <f>VLOOKUP($H95,output!$A$9:$AH$2199,AD$1-$J$1+2)</f>
        <v>9.3309999999999995</v>
      </c>
      <c r="AE95" s="9">
        <f>VLOOKUP($H95,output!$A$9:$AH$2199,AE$1-$J$1+2)</f>
        <v>9.2880000000000003</v>
      </c>
      <c r="AF95" s="9">
        <f>VLOOKUP($H95,output!$A$9:$AH$2199,AF$1-$J$1+2)</f>
        <v>9.2520000000000007</v>
      </c>
      <c r="AG95" s="9">
        <f>VLOOKUP($H95,output!$A$9:$AH$2199,AG$1-$J$1+2)</f>
        <v>9.2140000000000004</v>
      </c>
      <c r="AH95" s="9">
        <f>VLOOKUP($H95,output!$A$9:$AH$2199,AH$1-$J$1+2)</f>
        <v>9.1790000000000003</v>
      </c>
      <c r="AI95" s="9">
        <f>VLOOKUP($H95,output!$A$9:$AH$2199,AI$1-$J$1+2)</f>
        <v>9.1470000000000002</v>
      </c>
      <c r="AJ95" s="9">
        <f>VLOOKUP($H95,output!$A$9:$AH$2199,AJ$1-$J$1+2)</f>
        <v>9.1159999999999997</v>
      </c>
      <c r="AK95" s="9">
        <f>VLOOKUP($H95,output!$A$9:$AH$2199,AK$1-$J$1+2)</f>
        <v>9.0890000000000004</v>
      </c>
      <c r="AL95" s="9">
        <f>VLOOKUP($H95,output!$A$9:$AH$2199,AL$1-$J$1+2)</f>
        <v>9.0630000000000006</v>
      </c>
      <c r="AM95" s="9">
        <f>VLOOKUP($H95,output!$A$9:$AH$2199,AM$1-$J$1+2)</f>
        <v>9.0380000000000003</v>
      </c>
      <c r="AN95" s="9">
        <f>VLOOKUP($H95,output!$A$9:$AH$2199,AN$1-$J$1+2)</f>
        <v>9.0150000000000006</v>
      </c>
      <c r="AO95" s="9">
        <f>VLOOKUP($H95,output!$A$9:$AH$2199,AO$1-$J$1+2)</f>
        <v>8.9939999999999998</v>
      </c>
      <c r="AP95" s="9">
        <f>VLOOKUP($H95,output!$A$9:$AH$2199,AP$1-$J$1+2)</f>
        <v>8.9710000000000001</v>
      </c>
    </row>
    <row r="96" spans="8:42" x14ac:dyDescent="0.35">
      <c r="H96" t="s">
        <v>166</v>
      </c>
      <c r="J96" s="9">
        <f>VLOOKUP($H96,output!$A$9:$AH$2199,J$1-$J$1+2)</f>
        <v>0</v>
      </c>
      <c r="K96" s="9">
        <f>VLOOKUP($H96,output!$A$9:$AH$2199,K$1-$J$1+2)</f>
        <v>9.0359999999999996</v>
      </c>
      <c r="L96" s="9">
        <f>VLOOKUP($H96,output!$A$9:$AH$2199,L$1-$J$1+2)</f>
        <v>8.8800000000000008</v>
      </c>
      <c r="M96" s="9">
        <f>VLOOKUP($H96,output!$A$9:$AH$2199,M$1-$J$1+2)</f>
        <v>11.706</v>
      </c>
      <c r="N96" s="9">
        <f>VLOOKUP($H96,output!$A$9:$AH$2199,N$1-$J$1+2)</f>
        <v>13.106999999999999</v>
      </c>
      <c r="O96" s="9">
        <f>VLOOKUP($H96,output!$A$9:$AH$2199,O$1-$J$1+2)</f>
        <v>13.382999999999999</v>
      </c>
      <c r="P96" s="9">
        <f>VLOOKUP($H96,output!$A$9:$AH$2199,P$1-$J$1+2)</f>
        <v>15.036</v>
      </c>
      <c r="Q96" s="9">
        <f>VLOOKUP($H96,output!$A$9:$AH$2199,Q$1-$J$1+2)</f>
        <v>16.091999999999999</v>
      </c>
      <c r="R96" s="9">
        <f>VLOOKUP($H96,output!$A$9:$AH$2199,R$1-$J$1+2)</f>
        <v>14.837</v>
      </c>
      <c r="S96" s="9">
        <f>VLOOKUP($H96,output!$A$9:$AH$2199,S$1-$J$1+2)</f>
        <v>13.95</v>
      </c>
      <c r="T96" s="9">
        <f>VLOOKUP($H96,output!$A$9:$AH$2199,T$1-$J$1+2)</f>
        <v>14.163</v>
      </c>
      <c r="U96" s="9">
        <f>VLOOKUP($H96,output!$A$9:$AH$2199,U$1-$J$1+2)</f>
        <v>12.771000000000001</v>
      </c>
      <c r="V96" s="9">
        <f>VLOOKUP($H96,output!$A$9:$AH$2199,V$1-$J$1+2)</f>
        <v>13.234999999999999</v>
      </c>
      <c r="W96" s="9">
        <f>VLOOKUP($H96,output!$A$9:$AH$2199,W$1-$J$1+2)</f>
        <v>12.930999999999999</v>
      </c>
      <c r="X96" s="9">
        <f>VLOOKUP($H96,output!$A$9:$AH$2199,X$1-$J$1+2)</f>
        <v>12.305999999999999</v>
      </c>
      <c r="Y96" s="9">
        <f>VLOOKUP($H96,output!$A$9:$AH$2199,Y$1-$J$1+2)</f>
        <v>12.085000000000001</v>
      </c>
      <c r="Z96" s="9">
        <f>VLOOKUP($H96,output!$A$9:$AH$2199,Z$1-$J$1+2)</f>
        <v>13.28</v>
      </c>
      <c r="AA96" s="9">
        <f>VLOOKUP($H96,output!$A$9:$AH$2199,AA$1-$J$1+2)</f>
        <v>12.548999999999999</v>
      </c>
      <c r="AB96" s="9">
        <f>VLOOKUP($H96,output!$A$9:$AH$2199,AB$1-$J$1+2)</f>
        <v>11.912000000000001</v>
      </c>
      <c r="AC96" s="9">
        <f>VLOOKUP($H96,output!$A$9:$AH$2199,AC$1-$J$1+2)</f>
        <v>13.583</v>
      </c>
      <c r="AD96" s="9">
        <f>VLOOKUP($H96,output!$A$9:$AH$2199,AD$1-$J$1+2)</f>
        <v>13.782999999999999</v>
      </c>
      <c r="AE96" s="9">
        <f>VLOOKUP($H96,output!$A$9:$AH$2199,AE$1-$J$1+2)</f>
        <v>11.829000000000001</v>
      </c>
      <c r="AF96" s="9">
        <f>VLOOKUP($H96,output!$A$9:$AH$2199,AF$1-$J$1+2)</f>
        <v>13.010999999999999</v>
      </c>
      <c r="AG96" s="9">
        <f>VLOOKUP($H96,output!$A$9:$AH$2199,AG$1-$J$1+2)</f>
        <v>12.311999999999999</v>
      </c>
      <c r="AH96" s="9">
        <f>VLOOKUP($H96,output!$A$9:$AH$2199,AH$1-$J$1+2)</f>
        <v>11.702</v>
      </c>
      <c r="AI96" s="9">
        <f>VLOOKUP($H96,output!$A$9:$AH$2199,AI$1-$J$1+2)</f>
        <v>11.183999999999999</v>
      </c>
      <c r="AJ96" s="9">
        <f>VLOOKUP($H96,output!$A$9:$AH$2199,AJ$1-$J$1+2)</f>
        <v>10.760999999999999</v>
      </c>
      <c r="AK96" s="9">
        <f>VLOOKUP($H96,output!$A$9:$AH$2199,AK$1-$J$1+2)</f>
        <v>10.441000000000001</v>
      </c>
      <c r="AL96" s="9">
        <f>VLOOKUP($H96,output!$A$9:$AH$2199,AL$1-$J$1+2)</f>
        <v>10.247</v>
      </c>
      <c r="AM96" s="9">
        <f>VLOOKUP($H96,output!$A$9:$AH$2199,AM$1-$J$1+2)</f>
        <v>10.23</v>
      </c>
      <c r="AN96" s="9">
        <f>VLOOKUP($H96,output!$A$9:$AH$2199,AN$1-$J$1+2)</f>
        <v>10.507</v>
      </c>
      <c r="AO96" s="9">
        <f>VLOOKUP($H96,output!$A$9:$AH$2199,AO$1-$J$1+2)</f>
        <v>11.541</v>
      </c>
      <c r="AP96" s="9">
        <f>VLOOKUP($H96,output!$A$9:$AH$2199,AP$1-$J$1+2)</f>
        <v>9.31</v>
      </c>
    </row>
    <row r="97" spans="8:42" x14ac:dyDescent="0.35"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</row>
    <row r="98" spans="8:42" x14ac:dyDescent="0.35"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</row>
    <row r="99" spans="8:42" x14ac:dyDescent="0.35"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</row>
    <row r="100" spans="8:42" x14ac:dyDescent="0.35"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</row>
    <row r="101" spans="8:42" x14ac:dyDescent="0.35"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</row>
    <row r="102" spans="8:42" x14ac:dyDescent="0.35">
      <c r="H102" t="s">
        <v>172</v>
      </c>
      <c r="I102" t="s">
        <v>353</v>
      </c>
      <c r="J102" s="9">
        <f>VLOOKUP($H102,output!$A$9:$AH$2199,J$1-$J$1+2)</f>
        <v>0</v>
      </c>
      <c r="K102" s="9">
        <f>VLOOKUP($H102,output!$A$9:$AH$2199,K$1-$J$1+2)</f>
        <v>18.63</v>
      </c>
      <c r="L102" s="9">
        <f>VLOOKUP($H102,output!$A$9:$AH$2199,L$1-$J$1+2)</f>
        <v>18.414999999999999</v>
      </c>
      <c r="M102" s="9">
        <f>VLOOKUP($H102,output!$A$9:$AH$2199,M$1-$J$1+2)</f>
        <v>21.064</v>
      </c>
      <c r="N102" s="9">
        <f>VLOOKUP($H102,output!$A$9:$AH$2199,N$1-$J$1+2)</f>
        <v>22.597999999999999</v>
      </c>
      <c r="O102" s="9">
        <f>VLOOKUP($H102,output!$A$9:$AH$2199,O$1-$J$1+2)</f>
        <v>26.039000000000001</v>
      </c>
      <c r="P102" s="9">
        <f>VLOOKUP($H102,output!$A$9:$AH$2199,P$1-$J$1+2)</f>
        <v>27.018999999999998</v>
      </c>
      <c r="Q102" s="9">
        <f>VLOOKUP($H102,output!$A$9:$AH$2199,Q$1-$J$1+2)</f>
        <v>29.709</v>
      </c>
      <c r="R102" s="9">
        <f>VLOOKUP($H102,output!$A$9:$AH$2199,R$1-$J$1+2)</f>
        <v>27.751999999999999</v>
      </c>
      <c r="S102" s="9">
        <f>VLOOKUP($H102,output!$A$9:$AH$2199,S$1-$J$1+2)</f>
        <v>26.338000000000001</v>
      </c>
      <c r="T102" s="9">
        <f>VLOOKUP($H102,output!$A$9:$AH$2199,T$1-$J$1+2)</f>
        <v>26.041</v>
      </c>
      <c r="U102" s="9">
        <f>VLOOKUP($H102,output!$A$9:$AH$2199,U$1-$J$1+2)</f>
        <v>23.202000000000002</v>
      </c>
      <c r="V102" s="9">
        <f>VLOOKUP($H102,output!$A$9:$AH$2199,V$1-$J$1+2)</f>
        <v>23.495000000000001</v>
      </c>
      <c r="W102" s="9">
        <f>VLOOKUP($H102,output!$A$9:$AH$2199,W$1-$J$1+2)</f>
        <v>23.021000000000001</v>
      </c>
      <c r="X102" s="9">
        <f>VLOOKUP($H102,output!$A$9:$AH$2199,X$1-$J$1+2)</f>
        <v>22.231999999999999</v>
      </c>
      <c r="Y102" s="9">
        <f>VLOOKUP($H102,output!$A$9:$AH$2199,Y$1-$J$1+2)</f>
        <v>21.856000000000002</v>
      </c>
      <c r="Z102" s="9">
        <f>VLOOKUP($H102,output!$A$9:$AH$2199,Z$1-$J$1+2)</f>
        <v>22.899000000000001</v>
      </c>
      <c r="AA102" s="9">
        <f>VLOOKUP($H102,output!$A$9:$AH$2199,AA$1-$J$1+2)</f>
        <v>22.021999999999998</v>
      </c>
      <c r="AB102" s="9">
        <f>VLOOKUP($H102,output!$A$9:$AH$2199,AB$1-$J$1+2)</f>
        <v>21.335000000000001</v>
      </c>
      <c r="AC102" s="9">
        <f>VLOOKUP($H102,output!$A$9:$AH$2199,AC$1-$J$1+2)</f>
        <v>22.956</v>
      </c>
      <c r="AD102" s="9">
        <f>VLOOKUP($H102,output!$A$9:$AH$2199,AD$1-$J$1+2)</f>
        <v>23.114000000000001</v>
      </c>
      <c r="AE102" s="9">
        <f>VLOOKUP($H102,output!$A$9:$AH$2199,AE$1-$J$1+2)</f>
        <v>21.117000000000001</v>
      </c>
      <c r="AF102" s="9">
        <f>VLOOKUP($H102,output!$A$9:$AH$2199,AF$1-$J$1+2)</f>
        <v>22.263000000000002</v>
      </c>
      <c r="AG102" s="9">
        <f>VLOOKUP($H102,output!$A$9:$AH$2199,AG$1-$J$1+2)</f>
        <v>21.526</v>
      </c>
      <c r="AH102" s="9">
        <f>VLOOKUP($H102,output!$A$9:$AH$2199,AH$1-$J$1+2)</f>
        <v>20.881</v>
      </c>
      <c r="AI102" s="9">
        <f>VLOOKUP($H102,output!$A$9:$AH$2199,AI$1-$J$1+2)</f>
        <v>20.329999999999998</v>
      </c>
      <c r="AJ102" s="9">
        <f>VLOOKUP($H102,output!$A$9:$AH$2199,AJ$1-$J$1+2)</f>
        <v>19.876999999999999</v>
      </c>
      <c r="AK102" s="9">
        <f>VLOOKUP($H102,output!$A$9:$AH$2199,AK$1-$J$1+2)</f>
        <v>19.53</v>
      </c>
      <c r="AL102" s="9">
        <f>VLOOKUP($H102,output!$A$9:$AH$2199,AL$1-$J$1+2)</f>
        <v>19.309999999999999</v>
      </c>
      <c r="AM102" s="9">
        <f>VLOOKUP($H102,output!$A$9:$AH$2199,AM$1-$J$1+2)</f>
        <v>19.268000000000001</v>
      </c>
      <c r="AN102" s="9">
        <f>VLOOKUP($H102,output!$A$9:$AH$2199,AN$1-$J$1+2)</f>
        <v>19.521999999999998</v>
      </c>
      <c r="AO102" s="9">
        <f>VLOOKUP($H102,output!$A$9:$AH$2199,AO$1-$J$1+2)</f>
        <v>20.535</v>
      </c>
      <c r="AP102" s="9">
        <f>VLOOKUP($H102,output!$A$9:$AH$2199,AP$1-$J$1+2)</f>
        <v>18.280999999999999</v>
      </c>
    </row>
    <row r="103" spans="8:42" x14ac:dyDescent="0.35">
      <c r="H103" t="s">
        <v>173</v>
      </c>
      <c r="J103" s="9">
        <f>VLOOKUP($H103,output!$A$9:$AH$2199,J$1-$J$1+2)</f>
        <v>0</v>
      </c>
      <c r="K103" s="9">
        <f>VLOOKUP($H103,output!$A$9:$AH$2199,K$1-$J$1+2)</f>
        <v>4.6360000000000001</v>
      </c>
      <c r="L103" s="9">
        <f>VLOOKUP($H103,output!$A$9:$AH$2199,L$1-$J$1+2)</f>
        <v>4.5789999999999997</v>
      </c>
      <c r="M103" s="9">
        <f>VLOOKUP($H103,output!$A$9:$AH$2199,M$1-$J$1+2)</f>
        <v>5.0439999999999996</v>
      </c>
      <c r="N103" s="9">
        <f>VLOOKUP($H103,output!$A$9:$AH$2199,N$1-$J$1+2)</f>
        <v>5.2350000000000003</v>
      </c>
      <c r="O103" s="9">
        <f>VLOOKUP($H103,output!$A$9:$AH$2199,O$1-$J$1+2)</f>
        <v>6.0679999999999996</v>
      </c>
      <c r="P103" s="9">
        <f>VLOOKUP($H103,output!$A$9:$AH$2199,P$1-$J$1+2)</f>
        <v>5.9539999999999997</v>
      </c>
      <c r="Q103" s="9">
        <f>VLOOKUP($H103,output!$A$9:$AH$2199,Q$1-$J$1+2)</f>
        <v>6.4189999999999996</v>
      </c>
      <c r="R103" s="9">
        <f>VLOOKUP($H103,output!$A$9:$AH$2199,R$1-$J$1+2)</f>
        <v>6.0190000000000001</v>
      </c>
      <c r="S103" s="9">
        <f>VLOOKUP($H103,output!$A$9:$AH$2199,S$1-$J$1+2)</f>
        <v>5.7270000000000003</v>
      </c>
      <c r="T103" s="9">
        <f>VLOOKUP($H103,output!$A$9:$AH$2199,T$1-$J$1+2)</f>
        <v>5.673</v>
      </c>
      <c r="U103" s="9">
        <f>VLOOKUP($H103,output!$A$9:$AH$2199,U$1-$J$1+2)</f>
        <v>5.07</v>
      </c>
      <c r="V103" s="9">
        <f>VLOOKUP($H103,output!$A$9:$AH$2199,V$1-$J$1+2)</f>
        <v>5.0339999999999998</v>
      </c>
      <c r="W103" s="9">
        <f>VLOOKUP($H103,output!$A$9:$AH$2199,W$1-$J$1+2)</f>
        <v>4.9930000000000003</v>
      </c>
      <c r="X103" s="9">
        <f>VLOOKUP($H103,output!$A$9:$AH$2199,X$1-$J$1+2)</f>
        <v>4.8550000000000004</v>
      </c>
      <c r="Y103" s="9">
        <f>VLOOKUP($H103,output!$A$9:$AH$2199,Y$1-$J$1+2)</f>
        <v>4.7809999999999997</v>
      </c>
      <c r="Z103" s="9">
        <f>VLOOKUP($H103,output!$A$9:$AH$2199,Z$1-$J$1+2)</f>
        <v>5.0170000000000003</v>
      </c>
      <c r="AA103" s="9">
        <f>VLOOKUP($H103,output!$A$9:$AH$2199,AA$1-$J$1+2)</f>
        <v>4.8230000000000004</v>
      </c>
      <c r="AB103" s="9">
        <f>VLOOKUP($H103,output!$A$9:$AH$2199,AB$1-$J$1+2)</f>
        <v>4.6630000000000003</v>
      </c>
      <c r="AC103" s="9">
        <f>VLOOKUP($H103,output!$A$9:$AH$2199,AC$1-$J$1+2)</f>
        <v>5.133</v>
      </c>
      <c r="AD103" s="9">
        <f>VLOOKUP($H103,output!$A$9:$AH$2199,AD$1-$J$1+2)</f>
        <v>5.1929999999999996</v>
      </c>
      <c r="AE103" s="9">
        <f>VLOOKUP($H103,output!$A$9:$AH$2199,AE$1-$J$1+2)</f>
        <v>4.68</v>
      </c>
      <c r="AF103" s="9">
        <f>VLOOKUP($H103,output!$A$9:$AH$2199,AF$1-$J$1+2)</f>
        <v>4.6890000000000001</v>
      </c>
      <c r="AG103" s="9">
        <f>VLOOKUP($H103,output!$A$9:$AH$2199,AG$1-$J$1+2)</f>
        <v>4.569</v>
      </c>
      <c r="AH103" s="9">
        <f>VLOOKUP($H103,output!$A$9:$AH$2199,AH$1-$J$1+2)</f>
        <v>4.4669999999999996</v>
      </c>
      <c r="AI103" s="9">
        <f>VLOOKUP($H103,output!$A$9:$AH$2199,AI$1-$J$1+2)</f>
        <v>4.3849999999999998</v>
      </c>
      <c r="AJ103" s="9">
        <f>VLOOKUP($H103,output!$A$9:$AH$2199,AJ$1-$J$1+2)</f>
        <v>4.3239999999999998</v>
      </c>
      <c r="AK103" s="9">
        <f>VLOOKUP($H103,output!$A$9:$AH$2199,AK$1-$J$1+2)</f>
        <v>4.2690000000000001</v>
      </c>
      <c r="AL103" s="9">
        <f>VLOOKUP($H103,output!$A$9:$AH$2199,AL$1-$J$1+2)</f>
        <v>4.2640000000000002</v>
      </c>
      <c r="AM103" s="9">
        <f>VLOOKUP($H103,output!$A$9:$AH$2199,AM$1-$J$1+2)</f>
        <v>4.306</v>
      </c>
      <c r="AN103" s="9">
        <f>VLOOKUP($H103,output!$A$9:$AH$2199,AN$1-$J$1+2)</f>
        <v>4.43</v>
      </c>
      <c r="AO103" s="9">
        <f>VLOOKUP($H103,output!$A$9:$AH$2199,AO$1-$J$1+2)</f>
        <v>4.7729999999999997</v>
      </c>
      <c r="AP103" s="9">
        <f>VLOOKUP($H103,output!$A$9:$AH$2199,AP$1-$J$1+2)</f>
        <v>4.1639999999999997</v>
      </c>
    </row>
    <row r="104" spans="8:42" x14ac:dyDescent="0.35">
      <c r="H104" t="s">
        <v>183</v>
      </c>
      <c r="J104" s="9">
        <f>VLOOKUP($H104,output!$A$9:$AH$2199,J$1-$J$1+2)</f>
        <v>0</v>
      </c>
      <c r="K104" s="9">
        <f>VLOOKUP($H104,output!$A$9:$AH$2199,K$1-$J$1+2)</f>
        <v>3.11</v>
      </c>
      <c r="L104" s="9">
        <f>VLOOKUP($H104,output!$A$9:$AH$2199,L$1-$J$1+2)</f>
        <v>3.0670000000000002</v>
      </c>
      <c r="M104" s="9">
        <f>VLOOKUP($H104,output!$A$9:$AH$2199,M$1-$J$1+2)</f>
        <v>3.4289999999999998</v>
      </c>
      <c r="N104" s="9">
        <f>VLOOKUP($H104,output!$A$9:$AH$2199,N$1-$J$1+2)</f>
        <v>3.6389999999999998</v>
      </c>
      <c r="O104" s="9">
        <f>VLOOKUP($H104,output!$A$9:$AH$2199,O$1-$J$1+2)</f>
        <v>4.1959999999999997</v>
      </c>
      <c r="P104" s="9">
        <f>VLOOKUP($H104,output!$A$9:$AH$2199,P$1-$J$1+2)</f>
        <v>4.1589999999999998</v>
      </c>
      <c r="Q104" s="9">
        <f>VLOOKUP($H104,output!$A$9:$AH$2199,Q$1-$J$1+2)</f>
        <v>4.7130000000000001</v>
      </c>
      <c r="R104" s="9">
        <f>VLOOKUP($H104,output!$A$9:$AH$2199,R$1-$J$1+2)</f>
        <v>4.3979999999999997</v>
      </c>
      <c r="S104" s="9">
        <f>VLOOKUP($H104,output!$A$9:$AH$2199,S$1-$J$1+2)</f>
        <v>4.181</v>
      </c>
      <c r="T104" s="9">
        <f>VLOOKUP($H104,output!$A$9:$AH$2199,T$1-$J$1+2)</f>
        <v>4.2649999999999997</v>
      </c>
      <c r="U104" s="9">
        <f>VLOOKUP($H104,output!$A$9:$AH$2199,U$1-$J$1+2)</f>
        <v>3.7959999999999998</v>
      </c>
      <c r="V104" s="9">
        <f>VLOOKUP($H104,output!$A$9:$AH$2199,V$1-$J$1+2)</f>
        <v>3.7519999999999998</v>
      </c>
      <c r="W104" s="9">
        <f>VLOOKUP($H104,output!$A$9:$AH$2199,W$1-$J$1+2)</f>
        <v>3.694</v>
      </c>
      <c r="X104" s="9">
        <f>VLOOKUP($H104,output!$A$9:$AH$2199,X$1-$J$1+2)</f>
        <v>3.5910000000000002</v>
      </c>
      <c r="Y104" s="9">
        <f>VLOOKUP($H104,output!$A$9:$AH$2199,Y$1-$J$1+2)</f>
        <v>3.55</v>
      </c>
      <c r="Z104" s="9">
        <f>VLOOKUP($H104,output!$A$9:$AH$2199,Z$1-$J$1+2)</f>
        <v>3.8610000000000002</v>
      </c>
      <c r="AA104" s="9">
        <f>VLOOKUP($H104,output!$A$9:$AH$2199,AA$1-$J$1+2)</f>
        <v>3.69</v>
      </c>
      <c r="AB104" s="9">
        <f>VLOOKUP($H104,output!$A$9:$AH$2199,AB$1-$J$1+2)</f>
        <v>3.552</v>
      </c>
      <c r="AC104" s="9">
        <f>VLOOKUP($H104,output!$A$9:$AH$2199,AC$1-$J$1+2)</f>
        <v>3.907</v>
      </c>
      <c r="AD104" s="9">
        <f>VLOOKUP($H104,output!$A$9:$AH$2199,AD$1-$J$1+2)</f>
        <v>3.9950000000000001</v>
      </c>
      <c r="AE104" s="9">
        <f>VLOOKUP($H104,output!$A$9:$AH$2199,AE$1-$J$1+2)</f>
        <v>3.5249999999999999</v>
      </c>
      <c r="AF104" s="9">
        <f>VLOOKUP($H104,output!$A$9:$AH$2199,AF$1-$J$1+2)</f>
        <v>3.6160000000000001</v>
      </c>
      <c r="AG104" s="9">
        <f>VLOOKUP($H104,output!$A$9:$AH$2199,AG$1-$J$1+2)</f>
        <v>3.5089999999999999</v>
      </c>
      <c r="AH104" s="9">
        <f>VLOOKUP($H104,output!$A$9:$AH$2199,AH$1-$J$1+2)</f>
        <v>3.42</v>
      </c>
      <c r="AI104" s="9">
        <f>VLOOKUP($H104,output!$A$9:$AH$2199,AI$1-$J$1+2)</f>
        <v>3.35</v>
      </c>
      <c r="AJ104" s="9">
        <f>VLOOKUP($H104,output!$A$9:$AH$2199,AJ$1-$J$1+2)</f>
        <v>3.3</v>
      </c>
      <c r="AK104" s="9">
        <f>VLOOKUP($H104,output!$A$9:$AH$2199,AK$1-$J$1+2)</f>
        <v>3.2629999999999999</v>
      </c>
      <c r="AL104" s="9">
        <f>VLOOKUP($H104,output!$A$9:$AH$2199,AL$1-$J$1+2)</f>
        <v>3.2669999999999999</v>
      </c>
      <c r="AM104" s="9">
        <f>VLOOKUP($H104,output!$A$9:$AH$2199,AM$1-$J$1+2)</f>
        <v>3.3159999999999998</v>
      </c>
      <c r="AN104" s="9">
        <f>VLOOKUP($H104,output!$A$9:$AH$2199,AN$1-$J$1+2)</f>
        <v>3.4449999999999998</v>
      </c>
      <c r="AO104" s="9">
        <f>VLOOKUP($H104,output!$A$9:$AH$2199,AO$1-$J$1+2)</f>
        <v>3.7919999999999998</v>
      </c>
      <c r="AP104" s="9">
        <f>VLOOKUP($H104,output!$A$9:$AH$2199,AP$1-$J$1+2)</f>
        <v>3.2610000000000001</v>
      </c>
    </row>
    <row r="105" spans="8:42" x14ac:dyDescent="0.35">
      <c r="H105" t="s">
        <v>349</v>
      </c>
      <c r="I105" t="s">
        <v>349</v>
      </c>
      <c r="J105" s="9">
        <f t="shared" ref="J105:AP105" si="51">SUM(J134:J137)</f>
        <v>0</v>
      </c>
      <c r="K105" s="9">
        <f t="shared" si="51"/>
        <v>0</v>
      </c>
      <c r="L105" s="9">
        <f t="shared" si="51"/>
        <v>0</v>
      </c>
      <c r="M105" s="9">
        <f t="shared" si="51"/>
        <v>5.291928147812901</v>
      </c>
      <c r="N105" s="9">
        <f t="shared" si="51"/>
        <v>4.411796435009717</v>
      </c>
      <c r="O105" s="9">
        <f t="shared" si="51"/>
        <v>5.315067324473759</v>
      </c>
      <c r="P105" s="9">
        <f t="shared" si="51"/>
        <v>9.5689999999999991</v>
      </c>
      <c r="Q105" s="9">
        <f t="shared" si="51"/>
        <v>10.724</v>
      </c>
      <c r="R105" s="9">
        <f t="shared" si="51"/>
        <v>9.8640000000000008</v>
      </c>
      <c r="S105" s="9">
        <f t="shared" si="51"/>
        <v>9.234</v>
      </c>
      <c r="T105" s="9">
        <f t="shared" si="51"/>
        <v>9.0960000000000001</v>
      </c>
      <c r="U105" s="9">
        <f t="shared" si="51"/>
        <v>8.0280000000000005</v>
      </c>
      <c r="V105" s="9">
        <f t="shared" si="51"/>
        <v>8.4219999999999988</v>
      </c>
      <c r="W105" s="9">
        <f t="shared" si="51"/>
        <v>8.0050000000000008</v>
      </c>
      <c r="X105" s="9">
        <f t="shared" si="51"/>
        <v>7.5960000000000001</v>
      </c>
      <c r="Y105" s="9">
        <f t="shared" si="51"/>
        <v>7.375</v>
      </c>
      <c r="Z105" s="9">
        <f t="shared" si="51"/>
        <v>7.6919999999999993</v>
      </c>
      <c r="AA105" s="9">
        <f t="shared" si="51"/>
        <v>7.3560000000000008</v>
      </c>
      <c r="AB105" s="9">
        <f t="shared" si="51"/>
        <v>7.1440000000000001</v>
      </c>
      <c r="AC105" s="9">
        <f t="shared" si="51"/>
        <v>7.2430000000000003</v>
      </c>
      <c r="AD105" s="9">
        <f t="shared" si="51"/>
        <v>7.1070000000000002</v>
      </c>
      <c r="AE105" s="9">
        <f t="shared" si="51"/>
        <v>6.8239999999999998</v>
      </c>
      <c r="AF105" s="9">
        <f t="shared" si="51"/>
        <v>8.1439999999999984</v>
      </c>
      <c r="AG105" s="9">
        <f t="shared" si="51"/>
        <v>7.7460000000000004</v>
      </c>
      <c r="AH105" s="9">
        <f t="shared" si="51"/>
        <v>7.3820000000000006</v>
      </c>
      <c r="AI105" s="9">
        <f t="shared" si="51"/>
        <v>7.0510000000000002</v>
      </c>
      <c r="AJ105" s="9">
        <f t="shared" si="51"/>
        <v>6.7509999999999994</v>
      </c>
      <c r="AK105" s="9">
        <f t="shared" si="51"/>
        <v>6.5230000000000006</v>
      </c>
      <c r="AL105" s="9">
        <f t="shared" si="51"/>
        <v>6.274</v>
      </c>
      <c r="AM105" s="9">
        <f t="shared" si="51"/>
        <v>6.0449999999999999</v>
      </c>
      <c r="AN105" s="9">
        <f t="shared" si="51"/>
        <v>5.8360000000000003</v>
      </c>
      <c r="AO105" s="9">
        <f t="shared" si="51"/>
        <v>5.6479999999999997</v>
      </c>
      <c r="AP105" s="9">
        <f t="shared" si="51"/>
        <v>5.4770000000000003</v>
      </c>
    </row>
    <row r="106" spans="8:42" x14ac:dyDescent="0.35">
      <c r="I106" t="s">
        <v>481</v>
      </c>
      <c r="J106" s="9"/>
      <c r="K106" s="10"/>
      <c r="L106" s="10"/>
      <c r="M106" s="10">
        <f t="shared" ref="M106:V106" si="52">M105/M102</f>
        <v>0.25123092232305833</v>
      </c>
      <c r="N106" s="10">
        <f t="shared" si="52"/>
        <v>0.19522950858526053</v>
      </c>
      <c r="O106" s="10">
        <f t="shared" si="52"/>
        <v>0.20411948709527089</v>
      </c>
      <c r="P106" s="10">
        <f t="shared" si="52"/>
        <v>0.35415818498093932</v>
      </c>
      <c r="Q106" s="10">
        <f t="shared" si="52"/>
        <v>0.36096805681779931</v>
      </c>
      <c r="R106" s="10">
        <f t="shared" si="52"/>
        <v>0.35543384260593835</v>
      </c>
      <c r="S106" s="10">
        <f t="shared" si="52"/>
        <v>0.35059609689422128</v>
      </c>
      <c r="T106" s="10">
        <f t="shared" si="52"/>
        <v>0.34929534196075418</v>
      </c>
      <c r="U106" s="10">
        <f t="shared" si="52"/>
        <v>0.3460046547711404</v>
      </c>
      <c r="V106" s="10">
        <f t="shared" si="52"/>
        <v>0.35845924664822298</v>
      </c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</row>
    <row r="107" spans="8:42" x14ac:dyDescent="0.35">
      <c r="I107" t="s">
        <v>482</v>
      </c>
      <c r="J107" s="9"/>
      <c r="K107" s="9"/>
      <c r="L107" s="9"/>
      <c r="M107" s="9">
        <f t="shared" ref="M107:V107" si="53">1-M106</f>
        <v>0.74876907767694167</v>
      </c>
      <c r="N107" s="9">
        <f t="shared" si="53"/>
        <v>0.80477049141473944</v>
      </c>
      <c r="O107" s="9">
        <f t="shared" si="53"/>
        <v>0.79588051290472905</v>
      </c>
      <c r="P107" s="9">
        <f t="shared" si="53"/>
        <v>0.64584181501906068</v>
      </c>
      <c r="Q107" s="9">
        <f t="shared" si="53"/>
        <v>0.63903194318220069</v>
      </c>
      <c r="R107" s="9">
        <f t="shared" si="53"/>
        <v>0.64456615739406165</v>
      </c>
      <c r="S107" s="9">
        <f t="shared" si="53"/>
        <v>0.64940390310577878</v>
      </c>
      <c r="T107" s="9">
        <f t="shared" si="53"/>
        <v>0.65070465803924582</v>
      </c>
      <c r="U107" s="9">
        <f t="shared" si="53"/>
        <v>0.6539953452288596</v>
      </c>
      <c r="V107" s="9">
        <f t="shared" si="53"/>
        <v>0.64154075335177696</v>
      </c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</row>
    <row r="108" spans="8:42" x14ac:dyDescent="0.35"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</row>
    <row r="109" spans="8:42" x14ac:dyDescent="0.35">
      <c r="H109" t="s">
        <v>483</v>
      </c>
      <c r="I109" t="s">
        <v>353</v>
      </c>
      <c r="J109" s="9"/>
      <c r="K109" s="9"/>
      <c r="L109" s="9"/>
      <c r="M109" s="9">
        <v>15</v>
      </c>
      <c r="N109" s="9">
        <v>17</v>
      </c>
      <c r="O109" s="9">
        <v>19</v>
      </c>
      <c r="P109" s="9">
        <f t="shared" ref="P109:V109" si="54">P102</f>
        <v>27.018999999999998</v>
      </c>
      <c r="Q109" s="9">
        <f t="shared" si="54"/>
        <v>29.709</v>
      </c>
      <c r="R109" s="9">
        <f t="shared" si="54"/>
        <v>27.751999999999999</v>
      </c>
      <c r="S109" s="9">
        <f t="shared" si="54"/>
        <v>26.338000000000001</v>
      </c>
      <c r="T109" s="9">
        <f t="shared" si="54"/>
        <v>26.041</v>
      </c>
      <c r="U109" s="9">
        <f t="shared" si="54"/>
        <v>23.202000000000002</v>
      </c>
      <c r="V109" s="9">
        <f t="shared" si="54"/>
        <v>23.495000000000001</v>
      </c>
      <c r="W109" s="9">
        <f t="shared" ref="W109:AP109" si="55">W102</f>
        <v>23.021000000000001</v>
      </c>
      <c r="X109" s="9">
        <f t="shared" si="55"/>
        <v>22.231999999999999</v>
      </c>
      <c r="Y109" s="9">
        <f t="shared" si="55"/>
        <v>21.856000000000002</v>
      </c>
      <c r="Z109" s="9">
        <f t="shared" si="55"/>
        <v>22.899000000000001</v>
      </c>
      <c r="AA109" s="9">
        <f t="shared" si="55"/>
        <v>22.021999999999998</v>
      </c>
      <c r="AB109" s="9">
        <f t="shared" si="55"/>
        <v>21.335000000000001</v>
      </c>
      <c r="AC109" s="9">
        <f t="shared" si="55"/>
        <v>22.956</v>
      </c>
      <c r="AD109" s="9">
        <f t="shared" si="55"/>
        <v>23.114000000000001</v>
      </c>
      <c r="AE109" s="9">
        <f t="shared" si="55"/>
        <v>21.117000000000001</v>
      </c>
      <c r="AF109" s="9">
        <f t="shared" si="55"/>
        <v>22.263000000000002</v>
      </c>
      <c r="AG109" s="9">
        <f t="shared" si="55"/>
        <v>21.526</v>
      </c>
      <c r="AH109" s="9">
        <f t="shared" si="55"/>
        <v>20.881</v>
      </c>
      <c r="AI109" s="9">
        <f t="shared" si="55"/>
        <v>20.329999999999998</v>
      </c>
      <c r="AJ109" s="9">
        <f t="shared" si="55"/>
        <v>19.876999999999999</v>
      </c>
      <c r="AK109" s="9">
        <f t="shared" si="55"/>
        <v>19.53</v>
      </c>
      <c r="AL109" s="9">
        <f t="shared" si="55"/>
        <v>19.309999999999999</v>
      </c>
      <c r="AM109" s="9">
        <f t="shared" si="55"/>
        <v>19.268000000000001</v>
      </c>
      <c r="AN109" s="9">
        <f t="shared" si="55"/>
        <v>19.521999999999998</v>
      </c>
      <c r="AO109" s="9">
        <f t="shared" si="55"/>
        <v>20.535</v>
      </c>
      <c r="AP109" s="9">
        <f t="shared" si="55"/>
        <v>18.280999999999999</v>
      </c>
    </row>
    <row r="110" spans="8:42" x14ac:dyDescent="0.35">
      <c r="I110" t="s">
        <v>349</v>
      </c>
      <c r="J110" s="9"/>
      <c r="K110" s="9"/>
      <c r="L110" s="9"/>
      <c r="M110" s="9">
        <v>4.8</v>
      </c>
      <c r="N110" s="9">
        <v>5.5</v>
      </c>
      <c r="O110" s="9">
        <v>6</v>
      </c>
      <c r="P110" s="9">
        <f t="shared" ref="P110:V110" si="56">P105</f>
        <v>9.5689999999999991</v>
      </c>
      <c r="Q110" s="9">
        <f t="shared" si="56"/>
        <v>10.724</v>
      </c>
      <c r="R110" s="9">
        <f t="shared" si="56"/>
        <v>9.8640000000000008</v>
      </c>
      <c r="S110" s="9">
        <f t="shared" si="56"/>
        <v>9.234</v>
      </c>
      <c r="T110" s="9">
        <f t="shared" si="56"/>
        <v>9.0960000000000001</v>
      </c>
      <c r="U110" s="9">
        <f t="shared" si="56"/>
        <v>8.0280000000000005</v>
      </c>
      <c r="V110" s="9">
        <f t="shared" si="56"/>
        <v>8.4219999999999988</v>
      </c>
      <c r="W110" s="9">
        <f t="shared" ref="W110:AP110" si="57">W105</f>
        <v>8.0050000000000008</v>
      </c>
      <c r="X110" s="9">
        <f t="shared" si="57"/>
        <v>7.5960000000000001</v>
      </c>
      <c r="Y110" s="9">
        <f t="shared" si="57"/>
        <v>7.375</v>
      </c>
      <c r="Z110" s="9">
        <f t="shared" si="57"/>
        <v>7.6919999999999993</v>
      </c>
      <c r="AA110" s="9">
        <f t="shared" si="57"/>
        <v>7.3560000000000008</v>
      </c>
      <c r="AB110" s="9">
        <f t="shared" si="57"/>
        <v>7.1440000000000001</v>
      </c>
      <c r="AC110" s="9">
        <f t="shared" si="57"/>
        <v>7.2430000000000003</v>
      </c>
      <c r="AD110" s="9">
        <f t="shared" si="57"/>
        <v>7.1070000000000002</v>
      </c>
      <c r="AE110" s="9">
        <f t="shared" si="57"/>
        <v>6.8239999999999998</v>
      </c>
      <c r="AF110" s="9">
        <f t="shared" si="57"/>
        <v>8.1439999999999984</v>
      </c>
      <c r="AG110" s="9">
        <f t="shared" si="57"/>
        <v>7.7460000000000004</v>
      </c>
      <c r="AH110" s="9">
        <f t="shared" si="57"/>
        <v>7.3820000000000006</v>
      </c>
      <c r="AI110" s="9">
        <f t="shared" si="57"/>
        <v>7.0510000000000002</v>
      </c>
      <c r="AJ110" s="9">
        <f t="shared" si="57"/>
        <v>6.7509999999999994</v>
      </c>
      <c r="AK110" s="9">
        <f t="shared" si="57"/>
        <v>6.5230000000000006</v>
      </c>
      <c r="AL110" s="9">
        <f t="shared" si="57"/>
        <v>6.274</v>
      </c>
      <c r="AM110" s="9">
        <f t="shared" si="57"/>
        <v>6.0449999999999999</v>
      </c>
      <c r="AN110" s="9">
        <f t="shared" si="57"/>
        <v>5.8360000000000003</v>
      </c>
      <c r="AO110" s="9">
        <f t="shared" si="57"/>
        <v>5.6479999999999997</v>
      </c>
      <c r="AP110" s="9">
        <f t="shared" si="57"/>
        <v>5.4770000000000003</v>
      </c>
    </row>
    <row r="111" spans="8:42" x14ac:dyDescent="0.35">
      <c r="J111" s="9"/>
      <c r="K111" s="9"/>
      <c r="L111" s="9"/>
      <c r="M111" s="10">
        <f>M110/M109</f>
        <v>0.32</v>
      </c>
      <c r="N111" s="10">
        <f t="shared" ref="N111:AP111" si="58">N110/N109</f>
        <v>0.3235294117647059</v>
      </c>
      <c r="O111" s="10">
        <f t="shared" si="58"/>
        <v>0.31578947368421051</v>
      </c>
      <c r="P111" s="10">
        <f t="shared" si="58"/>
        <v>0.35415818498093932</v>
      </c>
      <c r="Q111" s="10">
        <f t="shared" si="58"/>
        <v>0.36096805681779931</v>
      </c>
      <c r="R111" s="10">
        <f t="shared" si="58"/>
        <v>0.35543384260593835</v>
      </c>
      <c r="S111" s="10">
        <f t="shared" si="58"/>
        <v>0.35059609689422128</v>
      </c>
      <c r="T111" s="10">
        <f t="shared" si="58"/>
        <v>0.34929534196075418</v>
      </c>
      <c r="U111" s="10">
        <f t="shared" si="58"/>
        <v>0.3460046547711404</v>
      </c>
      <c r="V111" s="10">
        <f t="shared" si="58"/>
        <v>0.35845924664822298</v>
      </c>
      <c r="W111" s="10">
        <f t="shared" si="58"/>
        <v>0.34772598931410453</v>
      </c>
      <c r="X111" s="10">
        <f t="shared" si="58"/>
        <v>0.34166966534724724</v>
      </c>
      <c r="Y111" s="10">
        <f t="shared" si="58"/>
        <v>0.33743594436310392</v>
      </c>
      <c r="Z111" s="10">
        <f t="shared" si="58"/>
        <v>0.33590986505960957</v>
      </c>
      <c r="AA111" s="10">
        <f t="shared" si="58"/>
        <v>0.33402960675687954</v>
      </c>
      <c r="AB111" s="10">
        <f t="shared" si="58"/>
        <v>0.33484883993438014</v>
      </c>
      <c r="AC111" s="10">
        <f t="shared" si="58"/>
        <v>0.31551664052970901</v>
      </c>
      <c r="AD111" s="10">
        <f t="shared" si="58"/>
        <v>0.30747598857835079</v>
      </c>
      <c r="AE111" s="10">
        <f t="shared" si="58"/>
        <v>0.32315196287351422</v>
      </c>
      <c r="AF111" s="10">
        <f t="shared" si="58"/>
        <v>0.36580874096033766</v>
      </c>
      <c r="AG111" s="10">
        <f t="shared" si="58"/>
        <v>0.35984390969060676</v>
      </c>
      <c r="AH111" s="10">
        <f t="shared" si="58"/>
        <v>0.35352712992672769</v>
      </c>
      <c r="AI111" s="10">
        <f t="shared" si="58"/>
        <v>0.34682734874569604</v>
      </c>
      <c r="AJ111" s="10">
        <f t="shared" si="58"/>
        <v>0.33963877848769936</v>
      </c>
      <c r="AK111" s="10">
        <f t="shared" si="58"/>
        <v>0.33399897593445982</v>
      </c>
      <c r="AL111" s="10">
        <f t="shared" si="58"/>
        <v>0.32490937338166753</v>
      </c>
      <c r="AM111" s="10">
        <f t="shared" si="58"/>
        <v>0.31373261365995431</v>
      </c>
      <c r="AN111" s="10">
        <f t="shared" si="58"/>
        <v>0.29894478024792548</v>
      </c>
      <c r="AO111" s="10">
        <f t="shared" si="58"/>
        <v>0.27504261017774528</v>
      </c>
      <c r="AP111" s="10">
        <f t="shared" si="58"/>
        <v>0.29960067829987425</v>
      </c>
    </row>
    <row r="112" spans="8:42" x14ac:dyDescent="0.35"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</row>
    <row r="113" spans="8:42" x14ac:dyDescent="0.35">
      <c r="H113" t="s">
        <v>207</v>
      </c>
      <c r="J113" s="9">
        <f>VLOOKUP($H113,output!$A$9:$AH$2199,J$1-$J$1+2)</f>
        <v>0</v>
      </c>
      <c r="K113" s="9">
        <f>VLOOKUP($H113,output!$A$9:$AH$2199,K$1-$J$1+2)</f>
        <v>3.59</v>
      </c>
      <c r="L113" s="9">
        <f>VLOOKUP($H113,output!$A$9:$AH$2199,L$1-$J$1+2)</f>
        <v>3.4820000000000002</v>
      </c>
      <c r="M113" s="9">
        <f>VLOOKUP($H113,output!$A$9:$AH$2199,M$1-$J$1+2)</f>
        <v>4.1420000000000003</v>
      </c>
      <c r="N113" s="9">
        <f>VLOOKUP($H113,output!$A$9:$AH$2199,N$1-$J$1+2)</f>
        <v>4.5490000000000004</v>
      </c>
      <c r="O113" s="9">
        <f>VLOOKUP($H113,output!$A$9:$AH$2199,O$1-$J$1+2)</f>
        <v>4.593</v>
      </c>
      <c r="P113" s="9">
        <f>VLOOKUP($H113,output!$A$9:$AH$2199,P$1-$J$1+2)</f>
        <v>5.0860000000000003</v>
      </c>
      <c r="Q113" s="9">
        <f>VLOOKUP($H113,output!$A$9:$AH$2199,Q$1-$J$1+2)</f>
        <v>5.5019999999999998</v>
      </c>
      <c r="R113" s="9">
        <f>VLOOKUP($H113,output!$A$9:$AH$2199,R$1-$J$1+2)</f>
        <v>5.2140000000000004</v>
      </c>
      <c r="S113" s="9">
        <f>VLOOKUP($H113,output!$A$9:$AH$2199,S$1-$J$1+2)</f>
        <v>4.9960000000000004</v>
      </c>
      <c r="T113" s="9">
        <f>VLOOKUP($H113,output!$A$9:$AH$2199,T$1-$J$1+2)</f>
        <v>5.0389999999999997</v>
      </c>
      <c r="U113" s="9">
        <f>VLOOKUP($H113,output!$A$9:$AH$2199,U$1-$J$1+2)</f>
        <v>4.5890000000000004</v>
      </c>
      <c r="V113" s="9">
        <f>VLOOKUP($H113,output!$A$9:$AH$2199,V$1-$J$1+2)</f>
        <v>4.7149999999999999</v>
      </c>
      <c r="W113" s="9">
        <f>VLOOKUP($H113,output!$A$9:$AH$2199,W$1-$J$1+2)</f>
        <v>4.7560000000000002</v>
      </c>
      <c r="X113" s="9">
        <f>VLOOKUP($H113,output!$A$9:$AH$2199,X$1-$J$1+2)</f>
        <v>4.5359999999999996</v>
      </c>
      <c r="Y113" s="9">
        <f>VLOOKUP($H113,output!$A$9:$AH$2199,Y$1-$J$1+2)</f>
        <v>4.452</v>
      </c>
      <c r="Z113" s="9">
        <f>VLOOKUP($H113,output!$A$9:$AH$2199,Z$1-$J$1+2)</f>
        <v>4.7569999999999997</v>
      </c>
      <c r="AA113" s="9">
        <f>VLOOKUP($H113,output!$A$9:$AH$2199,AA$1-$J$1+2)</f>
        <v>4.5289999999999999</v>
      </c>
      <c r="AB113" s="9">
        <f>VLOOKUP($H113,output!$A$9:$AH$2199,AB$1-$J$1+2)</f>
        <v>4.28</v>
      </c>
      <c r="AC113" s="9">
        <f>VLOOKUP($H113,output!$A$9:$AH$2199,AC$1-$J$1+2)</f>
        <v>5.05</v>
      </c>
      <c r="AD113" s="9">
        <f>VLOOKUP($H113,output!$A$9:$AH$2199,AD$1-$J$1+2)</f>
        <v>5.1120000000000001</v>
      </c>
      <c r="AE113" s="9">
        <f>VLOOKUP($H113,output!$A$9:$AH$2199,AE$1-$J$1+2)</f>
        <v>4.343</v>
      </c>
      <c r="AF113" s="9">
        <f>VLOOKUP($H113,output!$A$9:$AH$2199,AF$1-$J$1+2)</f>
        <v>4.4320000000000004</v>
      </c>
      <c r="AG113" s="9">
        <f>VLOOKUP($H113,output!$A$9:$AH$2199,AG$1-$J$1+2)</f>
        <v>4.2110000000000003</v>
      </c>
      <c r="AH113" s="9">
        <f>VLOOKUP($H113,output!$A$9:$AH$2199,AH$1-$J$1+2)</f>
        <v>4.0179999999999998</v>
      </c>
      <c r="AI113" s="9">
        <f>VLOOKUP($H113,output!$A$9:$AH$2199,AI$1-$J$1+2)</f>
        <v>3.8559999999999999</v>
      </c>
      <c r="AJ113" s="9">
        <f>VLOOKUP($H113,output!$A$9:$AH$2199,AJ$1-$J$1+2)</f>
        <v>3.7250000000000001</v>
      </c>
      <c r="AK113" s="9">
        <f>VLOOKUP($H113,output!$A$9:$AH$2199,AK$1-$J$1+2)</f>
        <v>3.629</v>
      </c>
      <c r="AL113" s="9">
        <f>VLOOKUP($H113,output!$A$9:$AH$2199,AL$1-$J$1+2)</f>
        <v>3.5760000000000001</v>
      </c>
      <c r="AM113" s="9">
        <f>VLOOKUP($H113,output!$A$9:$AH$2199,AM$1-$J$1+2)</f>
        <v>3.5830000000000002</v>
      </c>
      <c r="AN113" s="9">
        <f>VLOOKUP($H113,output!$A$9:$AH$2199,AN$1-$J$1+2)</f>
        <v>3.6909999999999998</v>
      </c>
      <c r="AO113" s="9">
        <f>VLOOKUP($H113,output!$A$9:$AH$2199,AO$1-$J$1+2)</f>
        <v>4.0599999999999996</v>
      </c>
      <c r="AP113" s="9">
        <f>VLOOKUP($H113,output!$A$9:$AH$2199,AP$1-$J$1+2)</f>
        <v>3.169</v>
      </c>
    </row>
    <row r="114" spans="8:42" x14ac:dyDescent="0.35">
      <c r="H114" t="s">
        <v>208</v>
      </c>
      <c r="J114" s="9">
        <f>VLOOKUP($H114,output!$A$9:$AH$2199,J$1-$J$1+2)</f>
        <v>0</v>
      </c>
      <c r="K114" s="9">
        <f>VLOOKUP($H114,output!$A$9:$AH$2199,K$1-$J$1+2)</f>
        <v>18.364999999999998</v>
      </c>
      <c r="L114" s="9">
        <f>VLOOKUP($H114,output!$A$9:$AH$2199,L$1-$J$1+2)</f>
        <v>18.364999999999998</v>
      </c>
      <c r="M114" s="9">
        <f>VLOOKUP($H114,output!$A$9:$AH$2199,M$1-$J$1+2)</f>
        <v>17.332999999999998</v>
      </c>
      <c r="N114" s="9">
        <f>VLOOKUP($H114,output!$A$9:$AH$2199,N$1-$J$1+2)</f>
        <v>16.306000000000001</v>
      </c>
      <c r="O114" s="9">
        <f>VLOOKUP($H114,output!$A$9:$AH$2199,O$1-$J$1+2)</f>
        <v>15.285</v>
      </c>
      <c r="P114" s="9">
        <f>VLOOKUP($H114,output!$A$9:$AH$2199,P$1-$J$1+2)</f>
        <v>14.27</v>
      </c>
      <c r="Q114" s="9">
        <f>VLOOKUP($H114,output!$A$9:$AH$2199,Q$1-$J$1+2)</f>
        <v>13.26</v>
      </c>
      <c r="R114" s="9">
        <f>VLOOKUP($H114,output!$A$9:$AH$2199,R$1-$J$1+2)</f>
        <v>12.256</v>
      </c>
      <c r="S114" s="9">
        <f>VLOOKUP($H114,output!$A$9:$AH$2199,S$1-$J$1+2)</f>
        <v>11.257999999999999</v>
      </c>
      <c r="T114" s="9">
        <f>VLOOKUP($H114,output!$A$9:$AH$2199,T$1-$J$1+2)</f>
        <v>10.265000000000001</v>
      </c>
      <c r="U114" s="9">
        <f>VLOOKUP($H114,output!$A$9:$AH$2199,U$1-$J$1+2)</f>
        <v>9.2780000000000005</v>
      </c>
      <c r="V114" s="9">
        <f>VLOOKUP($H114,output!$A$9:$AH$2199,V$1-$J$1+2)</f>
        <v>8.2970000000000006</v>
      </c>
      <c r="W114" s="9">
        <f>VLOOKUP($H114,output!$A$9:$AH$2199,W$1-$J$1+2)</f>
        <v>8.2189999999999994</v>
      </c>
      <c r="X114" s="9">
        <f>VLOOKUP($H114,output!$A$9:$AH$2199,X$1-$J$1+2)</f>
        <v>8.1419999999999995</v>
      </c>
      <c r="Y114" s="9">
        <f>VLOOKUP($H114,output!$A$9:$AH$2199,Y$1-$J$1+2)</f>
        <v>8.0649999999999995</v>
      </c>
      <c r="Z114" s="9">
        <f>VLOOKUP($H114,output!$A$9:$AH$2199,Z$1-$J$1+2)</f>
        <v>7.9880000000000004</v>
      </c>
      <c r="AA114" s="9">
        <f>VLOOKUP($H114,output!$A$9:$AH$2199,AA$1-$J$1+2)</f>
        <v>7.9119999999999999</v>
      </c>
      <c r="AB114" s="9">
        <f>VLOOKUP($H114,output!$A$9:$AH$2199,AB$1-$J$1+2)</f>
        <v>7.8360000000000003</v>
      </c>
      <c r="AC114" s="9">
        <f>VLOOKUP($H114,output!$A$9:$AH$2199,AC$1-$J$1+2)</f>
        <v>7.76</v>
      </c>
      <c r="AD114" s="9">
        <f>VLOOKUP($H114,output!$A$9:$AH$2199,AD$1-$J$1+2)</f>
        <v>7.6849999999999996</v>
      </c>
      <c r="AE114" s="9">
        <f>VLOOKUP($H114,output!$A$9:$AH$2199,AE$1-$J$1+2)</f>
        <v>7.61</v>
      </c>
      <c r="AF114" s="9">
        <f>VLOOKUP($H114,output!$A$9:$AH$2199,AF$1-$J$1+2)</f>
        <v>7.5350000000000001</v>
      </c>
      <c r="AG114" s="9">
        <f>VLOOKUP($H114,output!$A$9:$AH$2199,AG$1-$J$1+2)</f>
        <v>6.9850000000000003</v>
      </c>
      <c r="AH114" s="9">
        <f>VLOOKUP($H114,output!$A$9:$AH$2199,AH$1-$J$1+2)</f>
        <v>6.44</v>
      </c>
      <c r="AI114" s="9">
        <f>VLOOKUP($H114,output!$A$9:$AH$2199,AI$1-$J$1+2)</f>
        <v>5.9</v>
      </c>
      <c r="AJ114" s="9">
        <f>VLOOKUP($H114,output!$A$9:$AH$2199,AJ$1-$J$1+2)</f>
        <v>5.3650000000000002</v>
      </c>
      <c r="AK114" s="9">
        <f>VLOOKUP($H114,output!$A$9:$AH$2199,AK$1-$J$1+2)</f>
        <v>4.835</v>
      </c>
      <c r="AL114" s="9">
        <f>VLOOKUP($H114,output!$A$9:$AH$2199,AL$1-$J$1+2)</f>
        <v>4.3099999999999996</v>
      </c>
      <c r="AM114" s="9">
        <f>VLOOKUP($H114,output!$A$9:$AH$2199,AM$1-$J$1+2)</f>
        <v>3.7909999999999999</v>
      </c>
      <c r="AN114" s="9">
        <f>VLOOKUP($H114,output!$A$9:$AH$2199,AN$1-$J$1+2)</f>
        <v>3.2759999999999998</v>
      </c>
      <c r="AO114" s="9">
        <f>VLOOKUP($H114,output!$A$9:$AH$2199,AO$1-$J$1+2)</f>
        <v>2.7669999999999999</v>
      </c>
      <c r="AP114" s="9">
        <f>VLOOKUP($H114,output!$A$9:$AH$2199,AP$1-$J$1+2)</f>
        <v>2.2629999999999999</v>
      </c>
    </row>
    <row r="115" spans="8:42" x14ac:dyDescent="0.35">
      <c r="H115" t="s">
        <v>27</v>
      </c>
      <c r="J115" s="9">
        <f>VLOOKUP($H115,output!$A$9:$AH$2199,J$1-$J$1+2)</f>
        <v>29.283000000000001</v>
      </c>
      <c r="K115" s="9">
        <f>VLOOKUP($H115,output!$A$9:$AH$2199,K$1-$J$1+2)</f>
        <v>28.367000000000001</v>
      </c>
      <c r="L115" s="9">
        <f>VLOOKUP($H115,output!$A$9:$AH$2199,L$1-$J$1+2)</f>
        <v>27.562000000000001</v>
      </c>
      <c r="M115" s="9">
        <f>VLOOKUP($H115,output!$A$9:$AH$2199,M$1-$J$1+2)</f>
        <v>26.173999999999999</v>
      </c>
      <c r="N115" s="9">
        <f>VLOOKUP($H115,output!$A$9:$AH$2199,N$1-$J$1+2)</f>
        <v>25.097999999999999</v>
      </c>
      <c r="O115" s="9">
        <f>VLOOKUP($H115,output!$A$9:$AH$2199,O$1-$J$1+2)</f>
        <v>24.266999999999999</v>
      </c>
      <c r="P115" s="9">
        <f>VLOOKUP($H115,output!$A$9:$AH$2199,P$1-$J$1+2)</f>
        <v>23.228000000000002</v>
      </c>
      <c r="Q115" s="9">
        <f>VLOOKUP($H115,output!$A$9:$AH$2199,Q$1-$J$1+2)</f>
        <v>21.31</v>
      </c>
      <c r="R115" s="9">
        <f>VLOOKUP($H115,output!$A$9:$AH$2199,R$1-$J$1+2)</f>
        <v>19.366</v>
      </c>
      <c r="S115" s="9">
        <f>VLOOKUP($H115,output!$A$9:$AH$2199,S$1-$J$1+2)</f>
        <v>17.498999999999999</v>
      </c>
      <c r="T115" s="9">
        <f>VLOOKUP($H115,output!$A$9:$AH$2199,T$1-$J$1+2)</f>
        <v>15.872</v>
      </c>
      <c r="U115" s="9">
        <f>VLOOKUP($H115,output!$A$9:$AH$2199,U$1-$J$1+2)</f>
        <v>14.333</v>
      </c>
      <c r="V115" s="9">
        <f>VLOOKUP($H115,output!$A$9:$AH$2199,V$1-$J$1+2)</f>
        <v>12.897</v>
      </c>
      <c r="W115" s="9">
        <f>VLOOKUP($H115,output!$A$9:$AH$2199,W$1-$J$1+2)</f>
        <v>12.17</v>
      </c>
      <c r="X115" s="9">
        <f>VLOOKUP($H115,output!$A$9:$AH$2199,X$1-$J$1+2)</f>
        <v>11.263999999999999</v>
      </c>
      <c r="Y115" s="9">
        <f>VLOOKUP($H115,output!$A$9:$AH$2199,Y$1-$J$1+2)</f>
        <v>10.44</v>
      </c>
      <c r="Z115" s="9">
        <f>VLOOKUP($H115,output!$A$9:$AH$2199,Z$1-$J$1+2)</f>
        <v>9.6240000000000006</v>
      </c>
      <c r="AA115" s="9">
        <f>VLOOKUP($H115,output!$A$9:$AH$2199,AA$1-$J$1+2)</f>
        <v>8.9489999999999998</v>
      </c>
      <c r="AB115" s="9">
        <f>VLOOKUP($H115,output!$A$9:$AH$2199,AB$1-$J$1+2)</f>
        <v>8.02</v>
      </c>
      <c r="AC115" s="9">
        <f>VLOOKUP($H115,output!$A$9:$AH$2199,AC$1-$J$1+2)</f>
        <v>7.1710000000000003</v>
      </c>
      <c r="AD115" s="9">
        <f>VLOOKUP($H115,output!$A$9:$AH$2199,AD$1-$J$1+2)</f>
        <v>6.4039999999999999</v>
      </c>
      <c r="AE115" s="9">
        <f>VLOOKUP($H115,output!$A$9:$AH$2199,AE$1-$J$1+2)</f>
        <v>5.7270000000000003</v>
      </c>
      <c r="AF115" s="9">
        <f>VLOOKUP($H115,output!$A$9:$AH$2199,AF$1-$J$1+2)</f>
        <v>5.1159999999999997</v>
      </c>
      <c r="AG115" s="9">
        <f>VLOOKUP($H115,output!$A$9:$AH$2199,AG$1-$J$1+2)</f>
        <v>4.5620000000000003</v>
      </c>
      <c r="AH115" s="9">
        <f>VLOOKUP($H115,output!$A$9:$AH$2199,AH$1-$J$1+2)</f>
        <v>4.0579999999999998</v>
      </c>
      <c r="AI115" s="9">
        <f>VLOOKUP($H115,output!$A$9:$AH$2199,AI$1-$J$1+2)</f>
        <v>3.5630000000000002</v>
      </c>
      <c r="AJ115" s="9">
        <f>VLOOKUP($H115,output!$A$9:$AH$2199,AJ$1-$J$1+2)</f>
        <v>3.141</v>
      </c>
      <c r="AK115" s="9">
        <f>VLOOKUP($H115,output!$A$9:$AH$2199,AK$1-$J$1+2)</f>
        <v>2.7509999999999999</v>
      </c>
      <c r="AL115" s="9">
        <f>VLOOKUP($H115,output!$A$9:$AH$2199,AL$1-$J$1+2)</f>
        <v>2.1259999999999999</v>
      </c>
      <c r="AM115" s="9">
        <f>VLOOKUP($H115,output!$A$9:$AH$2199,AM$1-$J$1+2)</f>
        <v>1.544</v>
      </c>
      <c r="AN115" s="9">
        <f>VLOOKUP($H115,output!$A$9:$AH$2199,AN$1-$J$1+2)</f>
        <v>0.997</v>
      </c>
      <c r="AO115" s="9">
        <f>VLOOKUP($H115,output!$A$9:$AH$2199,AO$1-$J$1+2)</f>
        <v>0.48399999999999999</v>
      </c>
      <c r="AP115" s="9">
        <f>VLOOKUP($H115,output!$A$9:$AH$2199,AP$1-$J$1+2)</f>
        <v>0</v>
      </c>
    </row>
    <row r="116" spans="8:42" x14ac:dyDescent="0.35">
      <c r="H116" t="s">
        <v>28</v>
      </c>
      <c r="J116" s="9">
        <f>VLOOKUP($H116,output!$A$9:$AH$2199,J$1-$J$1+2)</f>
        <v>12.96</v>
      </c>
      <c r="K116" s="9">
        <f>VLOOKUP($H116,output!$A$9:$AH$2199,K$1-$J$1+2)</f>
        <v>12.292999999999999</v>
      </c>
      <c r="L116" s="9">
        <f>VLOOKUP($H116,output!$A$9:$AH$2199,L$1-$J$1+2)</f>
        <v>11.696999999999999</v>
      </c>
      <c r="M116" s="9">
        <f>VLOOKUP($H116,output!$A$9:$AH$2199,M$1-$J$1+2)</f>
        <v>10.85</v>
      </c>
      <c r="N116" s="9">
        <f>VLOOKUP($H116,output!$A$9:$AH$2199,N$1-$J$1+2)</f>
        <v>9.6950000000000003</v>
      </c>
      <c r="O116" s="9">
        <f>VLOOKUP($H116,output!$A$9:$AH$2199,O$1-$J$1+2)</f>
        <v>7.6849999999999996</v>
      </c>
      <c r="P116" s="9">
        <f>VLOOKUP($H116,output!$A$9:$AH$2199,P$1-$J$1+2)</f>
        <v>6.0910000000000002</v>
      </c>
      <c r="Q116" s="9">
        <f>VLOOKUP($H116,output!$A$9:$AH$2199,Q$1-$J$1+2)</f>
        <v>4.8460000000000001</v>
      </c>
      <c r="R116" s="9">
        <f>VLOOKUP($H116,output!$A$9:$AH$2199,R$1-$J$1+2)</f>
        <v>3.9540000000000002</v>
      </c>
      <c r="S116" s="9">
        <f>VLOOKUP($H116,output!$A$9:$AH$2199,S$1-$J$1+2)</f>
        <v>3.2589999999999999</v>
      </c>
      <c r="T116" s="9">
        <f>VLOOKUP($H116,output!$A$9:$AH$2199,T$1-$J$1+2)</f>
        <v>2.7109999999999999</v>
      </c>
      <c r="U116" s="9">
        <f>VLOOKUP($H116,output!$A$9:$AH$2199,U$1-$J$1+2)</f>
        <v>2.5139999999999998</v>
      </c>
      <c r="V116" s="9">
        <f>VLOOKUP($H116,output!$A$9:$AH$2199,V$1-$J$1+2)</f>
        <v>2.3260000000000001</v>
      </c>
      <c r="W116" s="9">
        <f>VLOOKUP($H116,output!$A$9:$AH$2199,W$1-$J$1+2)</f>
        <v>2.2389999999999999</v>
      </c>
      <c r="X116" s="9">
        <f>VLOOKUP($H116,output!$A$9:$AH$2199,X$1-$J$1+2)</f>
        <v>2.097</v>
      </c>
      <c r="Y116" s="9">
        <f>VLOOKUP($H116,output!$A$9:$AH$2199,Y$1-$J$1+2)</f>
        <v>1.9690000000000001</v>
      </c>
      <c r="Z116" s="9">
        <f>VLOOKUP($H116,output!$A$9:$AH$2199,Z$1-$J$1+2)</f>
        <v>1.849</v>
      </c>
      <c r="AA116" s="9">
        <f>VLOOKUP($H116,output!$A$9:$AH$2199,AA$1-$J$1+2)</f>
        <v>1.7410000000000001</v>
      </c>
      <c r="AB116" s="9">
        <f>VLOOKUP($H116,output!$A$9:$AH$2199,AB$1-$J$1+2)</f>
        <v>1.64</v>
      </c>
      <c r="AC116" s="9">
        <f>VLOOKUP($H116,output!$A$9:$AH$2199,AC$1-$J$1+2)</f>
        <v>1.548</v>
      </c>
      <c r="AD116" s="9">
        <f>VLOOKUP($H116,output!$A$9:$AH$2199,AD$1-$J$1+2)</f>
        <v>1.4630000000000001</v>
      </c>
      <c r="AE116" s="9">
        <f>VLOOKUP($H116,output!$A$9:$AH$2199,AE$1-$J$1+2)</f>
        <v>1.3879999999999999</v>
      </c>
      <c r="AF116" s="9">
        <f>VLOOKUP($H116,output!$A$9:$AH$2199,AF$1-$J$1+2)</f>
        <v>1.3160000000000001</v>
      </c>
      <c r="AG116" s="9">
        <f>VLOOKUP($H116,output!$A$9:$AH$2199,AG$1-$J$1+2)</f>
        <v>1.25</v>
      </c>
      <c r="AH116" s="9">
        <f>VLOOKUP($H116,output!$A$9:$AH$2199,AH$1-$J$1+2)</f>
        <v>1.1890000000000001</v>
      </c>
      <c r="AI116" s="9">
        <f>VLOOKUP($H116,output!$A$9:$AH$2199,AI$1-$J$1+2)</f>
        <v>1.135</v>
      </c>
      <c r="AJ116" s="9">
        <f>VLOOKUP($H116,output!$A$9:$AH$2199,AJ$1-$J$1+2)</f>
        <v>1.0860000000000001</v>
      </c>
      <c r="AK116" s="9">
        <f>VLOOKUP($H116,output!$A$9:$AH$2199,AK$1-$J$1+2)</f>
        <v>1.0409999999999999</v>
      </c>
      <c r="AL116" s="9">
        <f>VLOOKUP($H116,output!$A$9:$AH$2199,AL$1-$J$1+2)</f>
        <v>0.998</v>
      </c>
      <c r="AM116" s="9">
        <f>VLOOKUP($H116,output!$A$9:$AH$2199,AM$1-$J$1+2)</f>
        <v>0.95899999999999996</v>
      </c>
      <c r="AN116" s="9">
        <f>VLOOKUP($H116,output!$A$9:$AH$2199,AN$1-$J$1+2)</f>
        <v>0.92400000000000004</v>
      </c>
      <c r="AO116" s="9">
        <f>VLOOKUP($H116,output!$A$9:$AH$2199,AO$1-$J$1+2)</f>
        <v>0.89100000000000001</v>
      </c>
      <c r="AP116" s="9">
        <f>VLOOKUP($H116,output!$A$9:$AH$2199,AP$1-$J$1+2)</f>
        <v>0.86099999999999999</v>
      </c>
    </row>
    <row r="117" spans="8:42" x14ac:dyDescent="0.35">
      <c r="H117" t="s">
        <v>25</v>
      </c>
      <c r="J117" s="9">
        <f>VLOOKUP($H117,output!$A$9:$AH$2199,J$1-$J$1+2)</f>
        <v>3.24</v>
      </c>
      <c r="K117" s="9">
        <f>VLOOKUP($H117,output!$A$9:$AH$2199,K$1-$J$1+2)</f>
        <v>3.2250000000000001</v>
      </c>
      <c r="L117" s="9">
        <f>VLOOKUP($H117,output!$A$9:$AH$2199,L$1-$J$1+2)</f>
        <v>3.2170000000000001</v>
      </c>
      <c r="M117" s="9">
        <f>VLOOKUP($H117,output!$A$9:$AH$2199,M$1-$J$1+2)</f>
        <v>3.2</v>
      </c>
      <c r="N117" s="9">
        <f>VLOOKUP($H117,output!$A$9:$AH$2199,N$1-$J$1+2)</f>
        <v>3.2050000000000001</v>
      </c>
      <c r="O117" s="9">
        <f>VLOOKUP($H117,output!$A$9:$AH$2199,O$1-$J$1+2)</f>
        <v>3.2850000000000001</v>
      </c>
      <c r="P117" s="9">
        <f>VLOOKUP($H117,output!$A$9:$AH$2199,P$1-$J$1+2)</f>
        <v>3.3410000000000002</v>
      </c>
      <c r="Q117" s="9">
        <f>VLOOKUP($H117,output!$A$9:$AH$2199,Q$1-$J$1+2)</f>
        <v>3.4630000000000001</v>
      </c>
      <c r="R117" s="9">
        <f>VLOOKUP($H117,output!$A$9:$AH$2199,R$1-$J$1+2)</f>
        <v>3.5659999999999998</v>
      </c>
      <c r="S117" s="9">
        <f>VLOOKUP($H117,output!$A$9:$AH$2199,S$1-$J$1+2)</f>
        <v>3.649</v>
      </c>
      <c r="T117" s="9">
        <f>VLOOKUP($H117,output!$A$9:$AH$2199,T$1-$J$1+2)</f>
        <v>3.7109999999999999</v>
      </c>
      <c r="U117" s="9">
        <f>VLOOKUP($H117,output!$A$9:$AH$2199,U$1-$J$1+2)</f>
        <v>3.74</v>
      </c>
      <c r="V117" s="9">
        <f>VLOOKUP($H117,output!$A$9:$AH$2199,V$1-$J$1+2)</f>
        <v>3.7610000000000001</v>
      </c>
      <c r="W117" s="9">
        <f>VLOOKUP($H117,output!$A$9:$AH$2199,W$1-$J$1+2)</f>
        <v>3.7789999999999999</v>
      </c>
      <c r="X117" s="9">
        <f>VLOOKUP($H117,output!$A$9:$AH$2199,X$1-$J$1+2)</f>
        <v>3.7930000000000001</v>
      </c>
      <c r="Y117" s="9">
        <f>VLOOKUP($H117,output!$A$9:$AH$2199,Y$1-$J$1+2)</f>
        <v>3.8039999999999998</v>
      </c>
      <c r="Z117" s="9">
        <f>VLOOKUP($H117,output!$A$9:$AH$2199,Z$1-$J$1+2)</f>
        <v>3.806</v>
      </c>
      <c r="AA117" s="9">
        <f>VLOOKUP($H117,output!$A$9:$AH$2199,AA$1-$J$1+2)</f>
        <v>3.806</v>
      </c>
      <c r="AB117" s="9">
        <f>VLOOKUP($H117,output!$A$9:$AH$2199,AB$1-$J$1+2)</f>
        <v>3.8039999999999998</v>
      </c>
      <c r="AC117" s="9">
        <f>VLOOKUP($H117,output!$A$9:$AH$2199,AC$1-$J$1+2)</f>
        <v>3.7949999999999999</v>
      </c>
      <c r="AD117" s="9">
        <f>VLOOKUP($H117,output!$A$9:$AH$2199,AD$1-$J$1+2)</f>
        <v>3.7829999999999999</v>
      </c>
      <c r="AE117" s="9">
        <f>VLOOKUP($H117,output!$A$9:$AH$2199,AE$1-$J$1+2)</f>
        <v>3.7709999999999999</v>
      </c>
      <c r="AF117" s="9">
        <f>VLOOKUP($H117,output!$A$9:$AH$2199,AF$1-$J$1+2)</f>
        <v>3.7480000000000002</v>
      </c>
      <c r="AG117" s="9">
        <f>VLOOKUP($H117,output!$A$9:$AH$2199,AG$1-$J$1+2)</f>
        <v>3.7240000000000002</v>
      </c>
      <c r="AH117" s="9">
        <f>VLOOKUP($H117,output!$A$9:$AH$2199,AH$1-$J$1+2)</f>
        <v>3.6989999999999998</v>
      </c>
      <c r="AI117" s="9">
        <f>VLOOKUP($H117,output!$A$9:$AH$2199,AI$1-$J$1+2)</f>
        <v>3.6739999999999999</v>
      </c>
      <c r="AJ117" s="9">
        <f>VLOOKUP($H117,output!$A$9:$AH$2199,AJ$1-$J$1+2)</f>
        <v>3.6480000000000001</v>
      </c>
      <c r="AK117" s="9">
        <f>VLOOKUP($H117,output!$A$9:$AH$2199,AK$1-$J$1+2)</f>
        <v>3.6219999999999999</v>
      </c>
      <c r="AL117" s="9">
        <f>VLOOKUP($H117,output!$A$9:$AH$2199,AL$1-$J$1+2)</f>
        <v>3.5950000000000002</v>
      </c>
      <c r="AM117" s="9">
        <f>VLOOKUP($H117,output!$A$9:$AH$2199,AM$1-$J$1+2)</f>
        <v>3.5670000000000002</v>
      </c>
      <c r="AN117" s="9">
        <f>VLOOKUP($H117,output!$A$9:$AH$2199,AN$1-$J$1+2)</f>
        <v>3.5379999999999998</v>
      </c>
      <c r="AO117" s="9">
        <f>VLOOKUP($H117,output!$A$9:$AH$2199,AO$1-$J$1+2)</f>
        <v>3.5070000000000001</v>
      </c>
      <c r="AP117" s="9">
        <f>VLOOKUP($H117,output!$A$9:$AH$2199,AP$1-$J$1+2)</f>
        <v>3.4830000000000001</v>
      </c>
    </row>
    <row r="118" spans="8:42" x14ac:dyDescent="0.35"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</row>
    <row r="119" spans="8:42" x14ac:dyDescent="0.35"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</row>
    <row r="120" spans="8:42" x14ac:dyDescent="0.35"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</row>
    <row r="121" spans="8:42" x14ac:dyDescent="0.35">
      <c r="H121" s="2" t="s">
        <v>507</v>
      </c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</row>
    <row r="122" spans="8:42" x14ac:dyDescent="0.35">
      <c r="H122" t="s">
        <v>228</v>
      </c>
      <c r="J122" s="9">
        <f>VLOOKUP($H122,output!$A$9:$AH$2199,J$1-$J$1+2)</f>
        <v>0</v>
      </c>
      <c r="K122" s="9">
        <f>VLOOKUP($H122,output!$A$9:$AH$2199,K$1-$J$1+2)</f>
        <v>2.8069999999999999</v>
      </c>
      <c r="L122" s="9">
        <f>VLOOKUP($H122,output!$A$9:$AH$2199,L$1-$J$1+2)</f>
        <v>2.7789999999999999</v>
      </c>
      <c r="M122" s="9">
        <f>VLOOKUP($H122,output!$A$9:$AH$2199,M$1-$J$1+2)</f>
        <v>3.8079999999999998</v>
      </c>
      <c r="N122" s="9">
        <f>VLOOKUP($H122,output!$A$9:$AH$2199,N$1-$J$1+2)</f>
        <v>4.3479999999999999</v>
      </c>
      <c r="O122" s="9">
        <f>VLOOKUP($H122,output!$A$9:$AH$2199,O$1-$J$1+2)</f>
        <v>5.08</v>
      </c>
      <c r="P122" s="9">
        <f>VLOOKUP($H122,output!$A$9:$AH$2199,P$1-$J$1+2)</f>
        <v>5.2919999999999998</v>
      </c>
      <c r="Q122" s="9">
        <f>VLOOKUP($H122,output!$A$9:$AH$2199,Q$1-$J$1+2)</f>
        <v>5.7990000000000004</v>
      </c>
      <c r="R122" s="9">
        <f>VLOOKUP($H122,output!$A$9:$AH$2199,R$1-$J$1+2)</f>
        <v>5.2839999999999998</v>
      </c>
      <c r="S122" s="9">
        <f>VLOOKUP($H122,output!$A$9:$AH$2199,S$1-$J$1+2)</f>
        <v>4.9080000000000004</v>
      </c>
      <c r="T122" s="9">
        <f>VLOOKUP($H122,output!$A$9:$AH$2199,T$1-$J$1+2)</f>
        <v>4.7709999999999999</v>
      </c>
      <c r="U122" s="9">
        <f>VLOOKUP($H122,output!$A$9:$AH$2199,U$1-$J$1+2)</f>
        <v>4.1790000000000003</v>
      </c>
      <c r="V122" s="9">
        <f>VLOOKUP($H122,output!$A$9:$AH$2199,V$1-$J$1+2)</f>
        <v>4.1449999999999996</v>
      </c>
      <c r="W122" s="9">
        <f>VLOOKUP($H122,output!$A$9:$AH$2199,W$1-$J$1+2)</f>
        <v>3.9550000000000001</v>
      </c>
      <c r="X122" s="9">
        <f>VLOOKUP($H122,output!$A$9:$AH$2199,X$1-$J$1+2)</f>
        <v>3.7589999999999999</v>
      </c>
      <c r="Y122" s="9">
        <f>VLOOKUP($H122,output!$A$9:$AH$2199,Y$1-$J$1+2)</f>
        <v>3.6070000000000002</v>
      </c>
      <c r="Z122" s="9">
        <f>VLOOKUP($H122,output!$A$9:$AH$2199,Z$1-$J$1+2)</f>
        <v>3.6949999999999998</v>
      </c>
      <c r="AA122" s="9">
        <f>VLOOKUP($H122,output!$A$9:$AH$2199,AA$1-$J$1+2)</f>
        <v>3.5230000000000001</v>
      </c>
      <c r="AB122" s="9">
        <f>VLOOKUP($H122,output!$A$9:$AH$2199,AB$1-$J$1+2)</f>
        <v>3.383</v>
      </c>
      <c r="AC122" s="9">
        <f>VLOOKUP($H122,output!$A$9:$AH$2199,AC$1-$J$1+2)</f>
        <v>3.46</v>
      </c>
      <c r="AD122" s="9">
        <f>VLOOKUP($H122,output!$A$9:$AH$2199,AD$1-$J$1+2)</f>
        <v>3.3439999999999999</v>
      </c>
      <c r="AE122" s="9">
        <f>VLOOKUP($H122,output!$A$9:$AH$2199,AE$1-$J$1+2)</f>
        <v>3.22</v>
      </c>
      <c r="AF122" s="9">
        <f>VLOOKUP($H122,output!$A$9:$AH$2199,AF$1-$J$1+2)</f>
        <v>3.6779999999999999</v>
      </c>
      <c r="AG122" s="9">
        <f>VLOOKUP($H122,output!$A$9:$AH$2199,AG$1-$J$1+2)</f>
        <v>3.51</v>
      </c>
      <c r="AH122" s="9">
        <f>VLOOKUP($H122,output!$A$9:$AH$2199,AH$1-$J$1+2)</f>
        <v>3.3570000000000002</v>
      </c>
      <c r="AI122" s="9">
        <f>VLOOKUP($H122,output!$A$9:$AH$2199,AI$1-$J$1+2)</f>
        <v>3.218</v>
      </c>
      <c r="AJ122" s="9">
        <f>VLOOKUP($H122,output!$A$9:$AH$2199,AJ$1-$J$1+2)</f>
        <v>3.0920000000000001</v>
      </c>
      <c r="AK122" s="9">
        <f>VLOOKUP($H122,output!$A$9:$AH$2199,AK$1-$J$1+2)</f>
        <v>2.9780000000000002</v>
      </c>
      <c r="AL122" s="9">
        <f>VLOOKUP($H122,output!$A$9:$AH$2199,AL$1-$J$1+2)</f>
        <v>2.8730000000000002</v>
      </c>
      <c r="AM122" s="9">
        <f>VLOOKUP($H122,output!$A$9:$AH$2199,AM$1-$J$1+2)</f>
        <v>2.7759999999999998</v>
      </c>
      <c r="AN122" s="9">
        <f>VLOOKUP($H122,output!$A$9:$AH$2199,AN$1-$J$1+2)</f>
        <v>2.6880000000000002</v>
      </c>
      <c r="AO122" s="9">
        <f>VLOOKUP($H122,output!$A$9:$AH$2199,AO$1-$J$1+2)</f>
        <v>2.6080000000000001</v>
      </c>
      <c r="AP122" s="9">
        <f>VLOOKUP($H122,output!$A$9:$AH$2199,AP$1-$J$1+2)</f>
        <v>2.5329999999999999</v>
      </c>
    </row>
    <row r="123" spans="8:42" x14ac:dyDescent="0.35">
      <c r="H123" t="s">
        <v>310</v>
      </c>
      <c r="J123" s="9">
        <f>VLOOKUP($H123,output!$A$9:$AH$2199,J$1-$J$1+2)</f>
        <v>0</v>
      </c>
      <c r="K123" s="9">
        <f>VLOOKUP($H123,output!$A$9:$AH$2199,K$1-$J$1+2)</f>
        <v>0</v>
      </c>
      <c r="L123" s="9">
        <f>VLOOKUP($H123,output!$A$9:$AH$2199,L$1-$J$1+2)</f>
        <v>0</v>
      </c>
      <c r="M123" s="9">
        <f>VLOOKUP($H123,output!$A$9:$AH$2199,M$1-$J$1+2)</f>
        <v>1.4570000000000001</v>
      </c>
      <c r="N123" s="9">
        <f>VLOOKUP($H123,output!$A$9:$AH$2199,N$1-$J$1+2)</f>
        <v>1.6930000000000001</v>
      </c>
      <c r="O123" s="9">
        <f>VLOOKUP($H123,output!$A$9:$AH$2199,O$1-$J$1+2)</f>
        <v>2.0920000000000001</v>
      </c>
      <c r="P123" s="9">
        <f>VLOOKUP($H123,output!$A$9:$AH$2199,P$1-$J$1+2)</f>
        <v>2.0339999999999998</v>
      </c>
      <c r="Q123" s="9">
        <f>VLOOKUP($H123,output!$A$9:$AH$2199,Q$1-$J$1+2)</f>
        <v>2.5750000000000002</v>
      </c>
      <c r="R123" s="9">
        <f>VLOOKUP($H123,output!$A$9:$AH$2199,R$1-$J$1+2)</f>
        <v>2.42</v>
      </c>
      <c r="S123" s="9">
        <f>VLOOKUP($H123,output!$A$9:$AH$2199,S$1-$J$1+2)</f>
        <v>2.3149999999999999</v>
      </c>
      <c r="T123" s="9">
        <f>VLOOKUP($H123,output!$A$9:$AH$2199,T$1-$J$1+2)</f>
        <v>2.2530000000000001</v>
      </c>
      <c r="U123" s="9">
        <f>VLOOKUP($H123,output!$A$9:$AH$2199,U$1-$J$1+2)</f>
        <v>1.9550000000000001</v>
      </c>
      <c r="V123" s="9">
        <f>VLOOKUP($H123,output!$A$9:$AH$2199,V$1-$J$1+2)</f>
        <v>1.921</v>
      </c>
      <c r="W123" s="9">
        <f>VLOOKUP($H123,output!$A$9:$AH$2199,W$1-$J$1+2)</f>
        <v>1.8560000000000001</v>
      </c>
      <c r="X123" s="9">
        <f>VLOOKUP($H123,output!$A$9:$AH$2199,X$1-$J$1+2)</f>
        <v>1.804</v>
      </c>
      <c r="Y123" s="9">
        <f>VLOOKUP($H123,output!$A$9:$AH$2199,Y$1-$J$1+2)</f>
        <v>1.8049999999999999</v>
      </c>
      <c r="Z123" s="9">
        <f>VLOOKUP($H123,output!$A$9:$AH$2199,Z$1-$J$1+2)</f>
        <v>1.7809999999999999</v>
      </c>
      <c r="AA123" s="9">
        <f>VLOOKUP($H123,output!$A$9:$AH$2199,AA$1-$J$1+2)</f>
        <v>1.7869999999999999</v>
      </c>
      <c r="AB123" s="9">
        <f>VLOOKUP($H123,output!$A$9:$AH$2199,AB$1-$J$1+2)</f>
        <v>1.796</v>
      </c>
      <c r="AC123" s="9">
        <f>VLOOKUP($H123,output!$A$9:$AH$2199,AC$1-$J$1+2)</f>
        <v>1.746</v>
      </c>
      <c r="AD123" s="9">
        <f>VLOOKUP($H123,output!$A$9:$AH$2199,AD$1-$J$1+2)</f>
        <v>1.806</v>
      </c>
      <c r="AE123" s="9">
        <f>VLOOKUP($H123,output!$A$9:$AH$2199,AE$1-$J$1+2)</f>
        <v>1.7769999999999999</v>
      </c>
      <c r="AF123" s="9">
        <f>VLOOKUP($H123,output!$A$9:$AH$2199,AF$1-$J$1+2)</f>
        <v>1.9359999999999999</v>
      </c>
      <c r="AG123" s="9">
        <f>VLOOKUP($H123,output!$A$9:$AH$2199,AG$1-$J$1+2)</f>
        <v>1.9</v>
      </c>
      <c r="AH123" s="9">
        <f>VLOOKUP($H123,output!$A$9:$AH$2199,AH$1-$J$1+2)</f>
        <v>1.8680000000000001</v>
      </c>
      <c r="AI123" s="9">
        <f>VLOOKUP($H123,output!$A$9:$AH$2199,AI$1-$J$1+2)</f>
        <v>1.8380000000000001</v>
      </c>
      <c r="AJ123" s="9">
        <f>VLOOKUP($H123,output!$A$9:$AH$2199,AJ$1-$J$1+2)</f>
        <v>1.8109999999999999</v>
      </c>
      <c r="AK123" s="9">
        <f>VLOOKUP($H123,output!$A$9:$AH$2199,AK$1-$J$1+2)</f>
        <v>1.83</v>
      </c>
      <c r="AL123" s="9">
        <f>VLOOKUP($H123,output!$A$9:$AH$2199,AL$1-$J$1+2)</f>
        <v>1.8069999999999999</v>
      </c>
      <c r="AM123" s="9">
        <f>VLOOKUP($H123,output!$A$9:$AH$2199,AM$1-$J$1+2)</f>
        <v>1.786</v>
      </c>
      <c r="AN123" s="9">
        <f>VLOOKUP($H123,output!$A$9:$AH$2199,AN$1-$J$1+2)</f>
        <v>1.766</v>
      </c>
      <c r="AO123" s="9">
        <f>VLOOKUP($H123,output!$A$9:$AH$2199,AO$1-$J$1+2)</f>
        <v>1.748</v>
      </c>
      <c r="AP123" s="9">
        <f>VLOOKUP($H123,output!$A$9:$AH$2199,AP$1-$J$1+2)</f>
        <v>1.73</v>
      </c>
    </row>
    <row r="124" spans="8:42" x14ac:dyDescent="0.35">
      <c r="H124" t="s">
        <v>258</v>
      </c>
      <c r="J124" s="9">
        <f>VLOOKUP($H124,output!$A$9:$AH$2199,J$1-$J$1+2)</f>
        <v>0</v>
      </c>
      <c r="K124" s="9">
        <f>VLOOKUP($H124,output!$A$9:$AH$2199,K$1-$J$1+2)</f>
        <v>6.9000000000000006E-2</v>
      </c>
      <c r="L124" s="9">
        <f>VLOOKUP($H124,output!$A$9:$AH$2199,L$1-$J$1+2)</f>
        <v>7.0999999999999994E-2</v>
      </c>
      <c r="M124" s="9">
        <f>VLOOKUP($H124,output!$A$9:$AH$2199,M$1-$J$1+2)</f>
        <v>7.2999999999999995E-2</v>
      </c>
      <c r="N124" s="9">
        <f>VLOOKUP($H124,output!$A$9:$AH$2199,N$1-$J$1+2)</f>
        <v>0.14000000000000001</v>
      </c>
      <c r="O124" s="9">
        <f>VLOOKUP($H124,output!$A$9:$AH$2199,O$1-$J$1+2)</f>
        <v>0.13500000000000001</v>
      </c>
      <c r="P124" s="9">
        <f>VLOOKUP($H124,output!$A$9:$AH$2199,P$1-$J$1+2)</f>
        <v>0.20300000000000001</v>
      </c>
      <c r="Q124" s="9">
        <f>VLOOKUP($H124,output!$A$9:$AH$2199,Q$1-$J$1+2)</f>
        <v>0.28799999999999998</v>
      </c>
      <c r="R124" s="9">
        <f>VLOOKUP($H124,output!$A$9:$AH$2199,R$1-$J$1+2)</f>
        <v>0.27100000000000002</v>
      </c>
      <c r="S124" s="9">
        <f>VLOOKUP($H124,output!$A$9:$AH$2199,S$1-$J$1+2)</f>
        <v>0.25600000000000001</v>
      </c>
      <c r="T124" s="9">
        <f>VLOOKUP($H124,output!$A$9:$AH$2199,T$1-$J$1+2)</f>
        <v>0.24199999999999999</v>
      </c>
      <c r="U124" s="9">
        <f>VLOOKUP($H124,output!$A$9:$AH$2199,U$1-$J$1+2)</f>
        <v>0.22900000000000001</v>
      </c>
      <c r="V124" s="9">
        <f>VLOOKUP($H124,output!$A$9:$AH$2199,V$1-$J$1+2)</f>
        <v>0.23300000000000001</v>
      </c>
      <c r="W124" s="9">
        <f>VLOOKUP($H124,output!$A$9:$AH$2199,W$1-$J$1+2)</f>
        <v>0.28100000000000003</v>
      </c>
      <c r="X124" s="9">
        <f>VLOOKUP($H124,output!$A$9:$AH$2199,X$1-$J$1+2)</f>
        <v>0.26300000000000001</v>
      </c>
      <c r="Y124" s="9">
        <f>VLOOKUP($H124,output!$A$9:$AH$2199,Y$1-$J$1+2)</f>
        <v>0.247</v>
      </c>
      <c r="Z124" s="9">
        <f>VLOOKUP($H124,output!$A$9:$AH$2199,Z$1-$J$1+2)</f>
        <v>0.23200000000000001</v>
      </c>
      <c r="AA124" s="9">
        <f>VLOOKUP($H124,output!$A$9:$AH$2199,AA$1-$J$1+2)</f>
        <v>0.219</v>
      </c>
      <c r="AB124" s="9">
        <f>VLOOKUP($H124,output!$A$9:$AH$2199,AB$1-$J$1+2)</f>
        <v>0.20799999999999999</v>
      </c>
      <c r="AC124" s="9">
        <f>VLOOKUP($H124,output!$A$9:$AH$2199,AC$1-$J$1+2)</f>
        <v>0.33100000000000002</v>
      </c>
      <c r="AD124" s="9">
        <f>VLOOKUP($H124,output!$A$9:$AH$2199,AD$1-$J$1+2)</f>
        <v>0.32100000000000001</v>
      </c>
      <c r="AE124" s="9">
        <f>VLOOKUP($H124,output!$A$9:$AH$2199,AE$1-$J$1+2)</f>
        <v>0.311</v>
      </c>
      <c r="AF124" s="9">
        <f>VLOOKUP($H124,output!$A$9:$AH$2199,AF$1-$J$1+2)</f>
        <v>0.315</v>
      </c>
      <c r="AG124" s="9">
        <f>VLOOKUP($H124,output!$A$9:$AH$2199,AG$1-$J$1+2)</f>
        <v>0.30399999999999999</v>
      </c>
      <c r="AH124" s="9">
        <f>VLOOKUP($H124,output!$A$9:$AH$2199,AH$1-$J$1+2)</f>
        <v>0.29199999999999998</v>
      </c>
      <c r="AI124" s="9">
        <f>VLOOKUP($H124,output!$A$9:$AH$2199,AI$1-$J$1+2)</f>
        <v>0.28000000000000003</v>
      </c>
      <c r="AJ124" s="9">
        <f>VLOOKUP($H124,output!$A$9:$AH$2199,AJ$1-$J$1+2)</f>
        <v>0.26900000000000002</v>
      </c>
      <c r="AK124" s="9">
        <f>VLOOKUP($H124,output!$A$9:$AH$2199,AK$1-$J$1+2)</f>
        <v>0.25800000000000001</v>
      </c>
      <c r="AL124" s="9">
        <f>VLOOKUP($H124,output!$A$9:$AH$2199,AL$1-$J$1+2)</f>
        <v>0.247</v>
      </c>
      <c r="AM124" s="9">
        <f>VLOOKUP($H124,output!$A$9:$AH$2199,AM$1-$J$1+2)</f>
        <v>0.23599999999999999</v>
      </c>
      <c r="AN124" s="9">
        <f>VLOOKUP($H124,output!$A$9:$AH$2199,AN$1-$J$1+2)</f>
        <v>0.22500000000000001</v>
      </c>
      <c r="AO124" s="9">
        <f>VLOOKUP($H124,output!$A$9:$AH$2199,AO$1-$J$1+2)</f>
        <v>0.215</v>
      </c>
      <c r="AP124" s="9">
        <f>VLOOKUP($H124,output!$A$9:$AH$2199,AP$1-$J$1+2)</f>
        <v>0.20599999999999999</v>
      </c>
    </row>
    <row r="125" spans="8:42" x14ac:dyDescent="0.35">
      <c r="H125" t="s">
        <v>262</v>
      </c>
      <c r="J125" s="9">
        <f>VLOOKUP($H125,output!$A$9:$AH$2199,J$1-$J$1+2)</f>
        <v>0</v>
      </c>
      <c r="K125" s="9">
        <f>VLOOKUP($H125,output!$A$9:$AH$2199,K$1-$J$1+2)</f>
        <v>0.79600000000000004</v>
      </c>
      <c r="L125" s="9">
        <f>VLOOKUP($H125,output!$A$9:$AH$2199,L$1-$J$1+2)</f>
        <v>0.79200000000000004</v>
      </c>
      <c r="M125" s="9">
        <f>VLOOKUP($H125,output!$A$9:$AH$2199,M$1-$J$1+2)</f>
        <v>0.80700000000000005</v>
      </c>
      <c r="N125" s="9">
        <f>VLOOKUP($H125,output!$A$9:$AH$2199,N$1-$J$1+2)</f>
        <v>0.83399999999999996</v>
      </c>
      <c r="O125" s="9">
        <f>VLOOKUP($H125,output!$A$9:$AH$2199,O$1-$J$1+2)</f>
        <v>0.873</v>
      </c>
      <c r="P125" s="9">
        <f>VLOOKUP($H125,output!$A$9:$AH$2199,P$1-$J$1+2)</f>
        <v>1.6839999999999999</v>
      </c>
      <c r="Q125" s="9">
        <f>VLOOKUP($H125,output!$A$9:$AH$2199,Q$1-$J$1+2)</f>
        <v>1.6619999999999999</v>
      </c>
      <c r="R125" s="9">
        <f>VLOOKUP($H125,output!$A$9:$AH$2199,R$1-$J$1+2)</f>
        <v>1.5509999999999999</v>
      </c>
      <c r="S125" s="9">
        <f>VLOOKUP($H125,output!$A$9:$AH$2199,S$1-$J$1+2)</f>
        <v>1.46</v>
      </c>
      <c r="T125" s="9">
        <f>VLOOKUP($H125,output!$A$9:$AH$2199,T$1-$J$1+2)</f>
        <v>1.45</v>
      </c>
      <c r="U125" s="9">
        <f>VLOOKUP($H125,output!$A$9:$AH$2199,U$1-$J$1+2)</f>
        <v>1.329</v>
      </c>
      <c r="V125" s="9">
        <f>VLOOKUP($H125,output!$A$9:$AH$2199,V$1-$J$1+2)</f>
        <v>1.2549999999999999</v>
      </c>
      <c r="W125" s="9">
        <f>VLOOKUP($H125,output!$A$9:$AH$2199,W$1-$J$1+2)</f>
        <v>1.153</v>
      </c>
      <c r="X125" s="9">
        <f>VLOOKUP($H125,output!$A$9:$AH$2199,X$1-$J$1+2)</f>
        <v>1.0880000000000001</v>
      </c>
      <c r="Y125" s="9">
        <f>VLOOKUP($H125,output!$A$9:$AH$2199,Y$1-$J$1+2)</f>
        <v>1.0049999999999999</v>
      </c>
      <c r="Z125" s="9">
        <f>VLOOKUP($H125,output!$A$9:$AH$2199,Z$1-$J$1+2)</f>
        <v>1.0469999999999999</v>
      </c>
      <c r="AA125" s="9">
        <f>VLOOKUP($H125,output!$A$9:$AH$2199,AA$1-$J$1+2)</f>
        <v>0.98499999999999999</v>
      </c>
      <c r="AB125" s="9">
        <f>VLOOKUP($H125,output!$A$9:$AH$2199,AB$1-$J$1+2)</f>
        <v>0.90600000000000003</v>
      </c>
      <c r="AC125" s="9">
        <f>VLOOKUP($H125,output!$A$9:$AH$2199,AC$1-$J$1+2)</f>
        <v>0.88100000000000001</v>
      </c>
      <c r="AD125" s="9">
        <f>VLOOKUP($H125,output!$A$9:$AH$2199,AD$1-$J$1+2)</f>
        <v>0.82</v>
      </c>
      <c r="AE125" s="9">
        <f>VLOOKUP($H125,output!$A$9:$AH$2199,AE$1-$J$1+2)</f>
        <v>0.76100000000000001</v>
      </c>
      <c r="AF125" s="9">
        <f>VLOOKUP($H125,output!$A$9:$AH$2199,AF$1-$J$1+2)</f>
        <v>0.91400000000000003</v>
      </c>
      <c r="AG125" s="9">
        <f>VLOOKUP($H125,output!$A$9:$AH$2199,AG$1-$J$1+2)</f>
        <v>0.83699999999999997</v>
      </c>
      <c r="AH125" s="9">
        <f>VLOOKUP($H125,output!$A$9:$AH$2199,AH$1-$J$1+2)</f>
        <v>0.76500000000000001</v>
      </c>
      <c r="AI125" s="9">
        <f>VLOOKUP($H125,output!$A$9:$AH$2199,AI$1-$J$1+2)</f>
        <v>0.7</v>
      </c>
      <c r="AJ125" s="9">
        <f>VLOOKUP($H125,output!$A$9:$AH$2199,AJ$1-$J$1+2)</f>
        <v>0.64200000000000002</v>
      </c>
      <c r="AK125" s="9">
        <f>VLOOKUP($H125,output!$A$9:$AH$2199,AK$1-$J$1+2)</f>
        <v>0.58899999999999997</v>
      </c>
      <c r="AL125" s="9">
        <f>VLOOKUP($H125,output!$A$9:$AH$2199,AL$1-$J$1+2)</f>
        <v>0.54200000000000004</v>
      </c>
      <c r="AM125" s="9">
        <f>VLOOKUP($H125,output!$A$9:$AH$2199,AM$1-$J$1+2)</f>
        <v>0.499</v>
      </c>
      <c r="AN125" s="9">
        <f>VLOOKUP($H125,output!$A$9:$AH$2199,AN$1-$J$1+2)</f>
        <v>0.46100000000000002</v>
      </c>
      <c r="AO125" s="9">
        <f>VLOOKUP($H125,output!$A$9:$AH$2199,AO$1-$J$1+2)</f>
        <v>0.42699999999999999</v>
      </c>
      <c r="AP125" s="9">
        <f>VLOOKUP($H125,output!$A$9:$AH$2199,AP$1-$J$1+2)</f>
        <v>0.39600000000000002</v>
      </c>
    </row>
    <row r="126" spans="8:42" x14ac:dyDescent="0.35">
      <c r="H126" t="s">
        <v>303</v>
      </c>
      <c r="J126" s="9">
        <f>VLOOKUP($H126,output!$A$9:$AH$2199,J$1-$J$1+2)</f>
        <v>0</v>
      </c>
      <c r="K126" s="9">
        <f>VLOOKUP($H126,output!$A$9:$AH$2199,K$1-$J$1+2)</f>
        <v>0</v>
      </c>
      <c r="L126" s="9">
        <f>VLOOKUP($H126,output!$A$9:$AH$2199,L$1-$J$1+2)</f>
        <v>0</v>
      </c>
      <c r="M126" s="9">
        <f>VLOOKUP($H126,output!$A$9:$AH$2199,M$1-$J$1+2)</f>
        <v>0</v>
      </c>
      <c r="N126" s="9">
        <f>VLOOKUP($H126,output!$A$9:$AH$2199,N$1-$J$1+2)</f>
        <v>0</v>
      </c>
      <c r="O126" s="9">
        <f>VLOOKUP($H126,output!$A$9:$AH$2199,O$1-$J$1+2)</f>
        <v>0</v>
      </c>
      <c r="P126" s="9">
        <f>VLOOKUP($H126,output!$A$9:$AH$2199,P$1-$J$1+2)</f>
        <v>0.35599999999999998</v>
      </c>
      <c r="Q126" s="9">
        <f>VLOOKUP($H126,output!$A$9:$AH$2199,Q$1-$J$1+2)</f>
        <v>0.4</v>
      </c>
      <c r="R126" s="9">
        <f>VLOOKUP($H126,output!$A$9:$AH$2199,R$1-$J$1+2)</f>
        <v>0.33800000000000002</v>
      </c>
      <c r="S126" s="9">
        <f>VLOOKUP($H126,output!$A$9:$AH$2199,S$1-$J$1+2)</f>
        <v>0.29499999999999998</v>
      </c>
      <c r="T126" s="9">
        <f>VLOOKUP($H126,output!$A$9:$AH$2199,T$1-$J$1+2)</f>
        <v>0.38</v>
      </c>
      <c r="U126" s="9">
        <f>VLOOKUP($H126,output!$A$9:$AH$2199,U$1-$J$1+2)</f>
        <v>0.33600000000000002</v>
      </c>
      <c r="V126" s="9">
        <f>VLOOKUP($H126,output!$A$9:$AH$2199,V$1-$J$1+2)</f>
        <v>0.86799999999999999</v>
      </c>
      <c r="W126" s="9">
        <f>VLOOKUP($H126,output!$A$9:$AH$2199,W$1-$J$1+2)</f>
        <v>0.76</v>
      </c>
      <c r="X126" s="9">
        <f>VLOOKUP($H126,output!$A$9:$AH$2199,X$1-$J$1+2)</f>
        <v>0.68200000000000005</v>
      </c>
      <c r="Y126" s="9">
        <f>VLOOKUP($H126,output!$A$9:$AH$2199,Y$1-$J$1+2)</f>
        <v>0.71099999999999997</v>
      </c>
      <c r="Z126" s="9">
        <f>VLOOKUP($H126,output!$A$9:$AH$2199,Z$1-$J$1+2)</f>
        <v>0.93700000000000006</v>
      </c>
      <c r="AA126" s="9">
        <f>VLOOKUP($H126,output!$A$9:$AH$2199,AA$1-$J$1+2)</f>
        <v>0.84199999999999997</v>
      </c>
      <c r="AB126" s="9">
        <f>VLOOKUP($H126,output!$A$9:$AH$2199,AB$1-$J$1+2)</f>
        <v>0.85099999999999998</v>
      </c>
      <c r="AC126" s="9">
        <f>VLOOKUP($H126,output!$A$9:$AH$2199,AC$1-$J$1+2)</f>
        <v>0.82499999999999996</v>
      </c>
      <c r="AD126" s="9">
        <f>VLOOKUP($H126,output!$A$9:$AH$2199,AD$1-$J$1+2)</f>
        <v>0.81599999999999995</v>
      </c>
      <c r="AE126" s="9">
        <f>VLOOKUP($H126,output!$A$9:$AH$2199,AE$1-$J$1+2)</f>
        <v>0.755</v>
      </c>
      <c r="AF126" s="9">
        <f>VLOOKUP($H126,output!$A$9:$AH$2199,AF$1-$J$1+2)</f>
        <v>1.3009999999999999</v>
      </c>
      <c r="AG126" s="9">
        <f>VLOOKUP($H126,output!$A$9:$AH$2199,AG$1-$J$1+2)</f>
        <v>1.1950000000000001</v>
      </c>
      <c r="AH126" s="9">
        <f>VLOOKUP($H126,output!$A$9:$AH$2199,AH$1-$J$1+2)</f>
        <v>1.1000000000000001</v>
      </c>
      <c r="AI126" s="9">
        <f>VLOOKUP($H126,output!$A$9:$AH$2199,AI$1-$J$1+2)</f>
        <v>1.0149999999999999</v>
      </c>
      <c r="AJ126" s="9">
        <f>VLOOKUP($H126,output!$A$9:$AH$2199,AJ$1-$J$1+2)</f>
        <v>0.93700000000000006</v>
      </c>
      <c r="AK126" s="9">
        <f>VLOOKUP($H126,output!$A$9:$AH$2199,AK$1-$J$1+2)</f>
        <v>0.86799999999999999</v>
      </c>
      <c r="AL126" s="9">
        <f>VLOOKUP($H126,output!$A$9:$AH$2199,AL$1-$J$1+2)</f>
        <v>0.80500000000000005</v>
      </c>
      <c r="AM126" s="9">
        <f>VLOOKUP($H126,output!$A$9:$AH$2199,AM$1-$J$1+2)</f>
        <v>0.748</v>
      </c>
      <c r="AN126" s="9">
        <f>VLOOKUP($H126,output!$A$9:$AH$2199,AN$1-$J$1+2)</f>
        <v>0.69599999999999995</v>
      </c>
      <c r="AO126" s="9">
        <f>VLOOKUP($H126,output!$A$9:$AH$2199,AO$1-$J$1+2)</f>
        <v>0.65</v>
      </c>
      <c r="AP126" s="9">
        <f>VLOOKUP($H126,output!$A$9:$AH$2199,AP$1-$J$1+2)</f>
        <v>0.61199999999999999</v>
      </c>
    </row>
    <row r="127" spans="8:42" x14ac:dyDescent="0.35">
      <c r="H127" t="s">
        <v>266</v>
      </c>
      <c r="J127" s="9">
        <f>VLOOKUP($H127,output!$A$9:$AH$2199,J$1-$J$1+2)</f>
        <v>0</v>
      </c>
      <c r="K127" s="9">
        <f>VLOOKUP($H127,output!$A$9:$AH$2199,K$1-$J$1+2)</f>
        <v>7.0000000000000001E-3</v>
      </c>
      <c r="L127" s="9">
        <f>VLOOKUP($H127,output!$A$9:$AH$2199,L$1-$J$1+2)</f>
        <v>7.0000000000000001E-3</v>
      </c>
      <c r="M127" s="9">
        <f>VLOOKUP($H127,output!$A$9:$AH$2199,M$1-$J$1+2)</f>
        <v>2.9000000000000001E-2</v>
      </c>
      <c r="N127" s="9">
        <f>VLOOKUP($H127,output!$A$9:$AH$2199,N$1-$J$1+2)</f>
        <v>2.8000000000000001E-2</v>
      </c>
      <c r="O127" s="9">
        <f>VLOOKUP($H127,output!$A$9:$AH$2199,O$1-$J$1+2)</f>
        <v>0.03</v>
      </c>
      <c r="P127" s="9">
        <f>VLOOKUP($H127,output!$A$9:$AH$2199,P$1-$J$1+2)</f>
        <v>0.157</v>
      </c>
      <c r="Q127" s="9">
        <f>VLOOKUP($H127,output!$A$9:$AH$2199,Q$1-$J$1+2)</f>
        <v>0.17399999999999999</v>
      </c>
      <c r="R127" s="9">
        <f>VLOOKUP($H127,output!$A$9:$AH$2199,R$1-$J$1+2)</f>
        <v>0.17799999999999999</v>
      </c>
      <c r="S127" s="9">
        <f>VLOOKUP($H127,output!$A$9:$AH$2199,S$1-$J$1+2)</f>
        <v>0.188</v>
      </c>
      <c r="T127" s="9">
        <f>VLOOKUP($H127,output!$A$9:$AH$2199,T$1-$J$1+2)</f>
        <v>0.20599999999999999</v>
      </c>
      <c r="U127" s="9">
        <f>VLOOKUP($H127,output!$A$9:$AH$2199,U$1-$J$1+2)</f>
        <v>0.217</v>
      </c>
      <c r="V127" s="9">
        <f>VLOOKUP($H127,output!$A$9:$AH$2199,V$1-$J$1+2)</f>
        <v>0.24099999999999999</v>
      </c>
      <c r="W127" s="9">
        <f>VLOOKUP($H127,output!$A$9:$AH$2199,W$1-$J$1+2)</f>
        <v>0.23</v>
      </c>
      <c r="X127" s="9">
        <f>VLOOKUP($H127,output!$A$9:$AH$2199,X$1-$J$1+2)</f>
        <v>0.24299999999999999</v>
      </c>
      <c r="Y127" s="9">
        <f>VLOOKUP($H127,output!$A$9:$AH$2199,Y$1-$J$1+2)</f>
        <v>0.22600000000000001</v>
      </c>
      <c r="Z127" s="9">
        <f>VLOOKUP($H127,output!$A$9:$AH$2199,Z$1-$J$1+2)</f>
        <v>0.214</v>
      </c>
      <c r="AA127" s="9">
        <f>VLOOKUP($H127,output!$A$9:$AH$2199,AA$1-$J$1+2)</f>
        <v>0.224</v>
      </c>
      <c r="AB127" s="9">
        <f>VLOOKUP($H127,output!$A$9:$AH$2199,AB$1-$J$1+2)</f>
        <v>0.21099999999999999</v>
      </c>
      <c r="AC127" s="9">
        <f>VLOOKUP($H127,output!$A$9:$AH$2199,AC$1-$J$1+2)</f>
        <v>0.223</v>
      </c>
      <c r="AD127" s="9">
        <f>VLOOKUP($H127,output!$A$9:$AH$2199,AD$1-$J$1+2)</f>
        <v>0.252</v>
      </c>
      <c r="AE127" s="9">
        <f>VLOOKUP($H127,output!$A$9:$AH$2199,AE$1-$J$1+2)</f>
        <v>0.23499999999999999</v>
      </c>
      <c r="AF127" s="9">
        <f>VLOOKUP($H127,output!$A$9:$AH$2199,AF$1-$J$1+2)</f>
        <v>0.30299999999999999</v>
      </c>
      <c r="AG127" s="9">
        <f>VLOOKUP($H127,output!$A$9:$AH$2199,AG$1-$J$1+2)</f>
        <v>0.307</v>
      </c>
      <c r="AH127" s="9">
        <f>VLOOKUP($H127,output!$A$9:$AH$2199,AH$1-$J$1+2)</f>
        <v>0.28299999999999997</v>
      </c>
      <c r="AI127" s="9">
        <f>VLOOKUP($H127,output!$A$9:$AH$2199,AI$1-$J$1+2)</f>
        <v>0.26200000000000001</v>
      </c>
      <c r="AJ127" s="9">
        <f>VLOOKUP($H127,output!$A$9:$AH$2199,AJ$1-$J$1+2)</f>
        <v>0.24199999999999999</v>
      </c>
      <c r="AK127" s="9">
        <f>VLOOKUP($H127,output!$A$9:$AH$2199,AK$1-$J$1+2)</f>
        <v>0.245</v>
      </c>
      <c r="AL127" s="9">
        <f>VLOOKUP($H127,output!$A$9:$AH$2199,AL$1-$J$1+2)</f>
        <v>0.22800000000000001</v>
      </c>
      <c r="AM127" s="9">
        <f>VLOOKUP($H127,output!$A$9:$AH$2199,AM$1-$J$1+2)</f>
        <v>0.21199999999999999</v>
      </c>
      <c r="AN127" s="9">
        <f>VLOOKUP($H127,output!$A$9:$AH$2199,AN$1-$J$1+2)</f>
        <v>0.19700000000000001</v>
      </c>
      <c r="AO127" s="9">
        <f>VLOOKUP($H127,output!$A$9:$AH$2199,AO$1-$J$1+2)</f>
        <v>0.184</v>
      </c>
      <c r="AP127" s="9">
        <f>VLOOKUP($H127,output!$A$9:$AH$2199,AP$1-$J$1+2)</f>
        <v>0.17199999999999999</v>
      </c>
    </row>
    <row r="128" spans="8:42" x14ac:dyDescent="0.35">
      <c r="H128" t="s">
        <v>306</v>
      </c>
      <c r="J128" s="9">
        <f>VLOOKUP($H128,output!$A$9:$AH$2199,J$1-$J$1+2)</f>
        <v>0</v>
      </c>
      <c r="K128" s="9">
        <f>VLOOKUP($H128,output!$A$9:$AH$2199,K$1-$J$1+2)</f>
        <v>0</v>
      </c>
      <c r="L128" s="9">
        <f>VLOOKUP($H128,output!$A$9:$AH$2199,L$1-$J$1+2)</f>
        <v>0</v>
      </c>
      <c r="M128" s="9">
        <f>VLOOKUP($H128,output!$A$9:$AH$2199,M$1-$J$1+2)</f>
        <v>0.33500000000000002</v>
      </c>
      <c r="N128" s="9">
        <f>VLOOKUP($H128,output!$A$9:$AH$2199,N$1-$J$1+2)</f>
        <v>0.48799999999999999</v>
      </c>
      <c r="O128" s="9">
        <f>VLOOKUP($H128,output!$A$9:$AH$2199,O$1-$J$1+2)</f>
        <v>0.89300000000000002</v>
      </c>
      <c r="P128" s="9">
        <f>VLOOKUP($H128,output!$A$9:$AH$2199,P$1-$J$1+2)</f>
        <v>1.0189999999999999</v>
      </c>
      <c r="Q128" s="9">
        <f>VLOOKUP($H128,output!$A$9:$AH$2199,Q$1-$J$1+2)</f>
        <v>1.6080000000000001</v>
      </c>
      <c r="R128" s="9">
        <f>VLOOKUP($H128,output!$A$9:$AH$2199,R$1-$J$1+2)</f>
        <v>1.5840000000000001</v>
      </c>
      <c r="S128" s="9">
        <f>VLOOKUP($H128,output!$A$9:$AH$2199,S$1-$J$1+2)</f>
        <v>1.5780000000000001</v>
      </c>
      <c r="T128" s="9">
        <f>VLOOKUP($H128,output!$A$9:$AH$2199,T$1-$J$1+2)</f>
        <v>1.5660000000000001</v>
      </c>
      <c r="U128" s="9">
        <f>VLOOKUP($H128,output!$A$9:$AH$2199,U$1-$J$1+2)</f>
        <v>1.3440000000000001</v>
      </c>
      <c r="V128" s="9">
        <f>VLOOKUP($H128,output!$A$9:$AH$2199,V$1-$J$1+2)</f>
        <v>1.3819999999999999</v>
      </c>
      <c r="W128" s="9">
        <f>VLOOKUP($H128,output!$A$9:$AH$2199,W$1-$J$1+2)</f>
        <v>1.3720000000000001</v>
      </c>
      <c r="X128" s="9">
        <f>VLOOKUP($H128,output!$A$9:$AH$2199,X$1-$J$1+2)</f>
        <v>1.3620000000000001</v>
      </c>
      <c r="Y128" s="9">
        <f>VLOOKUP($H128,output!$A$9:$AH$2199,Y$1-$J$1+2)</f>
        <v>1.4</v>
      </c>
      <c r="Z128" s="9">
        <f>VLOOKUP($H128,output!$A$9:$AH$2199,Z$1-$J$1+2)</f>
        <v>1.39</v>
      </c>
      <c r="AA128" s="9">
        <f>VLOOKUP($H128,output!$A$9:$AH$2199,AA$1-$J$1+2)</f>
        <v>1.4279999999999999</v>
      </c>
      <c r="AB128" s="9">
        <f>VLOOKUP($H128,output!$A$9:$AH$2199,AB$1-$J$1+2)</f>
        <v>1.4650000000000001</v>
      </c>
      <c r="AC128" s="9">
        <f>VLOOKUP($H128,output!$A$9:$AH$2199,AC$1-$J$1+2)</f>
        <v>1.409</v>
      </c>
      <c r="AD128" s="9">
        <f>VLOOKUP($H128,output!$A$9:$AH$2199,AD$1-$J$1+2)</f>
        <v>1.492</v>
      </c>
      <c r="AE128" s="9">
        <f>VLOOKUP($H128,output!$A$9:$AH$2199,AE$1-$J$1+2)</f>
        <v>1.4830000000000001</v>
      </c>
      <c r="AF128" s="9">
        <f>VLOOKUP($H128,output!$A$9:$AH$2199,AF$1-$J$1+2)</f>
        <v>1.5649999999999999</v>
      </c>
      <c r="AG128" s="9">
        <f>VLOOKUP($H128,output!$A$9:$AH$2199,AG$1-$J$1+2)</f>
        <v>1.5569999999999999</v>
      </c>
      <c r="AH128" s="9">
        <f>VLOOKUP($H128,output!$A$9:$AH$2199,AH$1-$J$1+2)</f>
        <v>1.5489999999999999</v>
      </c>
      <c r="AI128" s="9">
        <f>VLOOKUP($H128,output!$A$9:$AH$2199,AI$1-$J$1+2)</f>
        <v>1.5409999999999999</v>
      </c>
      <c r="AJ128" s="9">
        <f>VLOOKUP($H128,output!$A$9:$AH$2199,AJ$1-$J$1+2)</f>
        <v>1.534</v>
      </c>
      <c r="AK128" s="9">
        <f>VLOOKUP($H128,output!$A$9:$AH$2199,AK$1-$J$1+2)</f>
        <v>1.5720000000000001</v>
      </c>
      <c r="AL128" s="9">
        <f>VLOOKUP($H128,output!$A$9:$AH$2199,AL$1-$J$1+2)</f>
        <v>1.5649999999999999</v>
      </c>
      <c r="AM128" s="9">
        <f>VLOOKUP($H128,output!$A$9:$AH$2199,AM$1-$J$1+2)</f>
        <v>1.5589999999999999</v>
      </c>
      <c r="AN128" s="9">
        <f>VLOOKUP($H128,output!$A$9:$AH$2199,AN$1-$J$1+2)</f>
        <v>1.5529999999999999</v>
      </c>
      <c r="AO128" s="9">
        <f>VLOOKUP($H128,output!$A$9:$AH$2199,AO$1-$J$1+2)</f>
        <v>1.5469999999999999</v>
      </c>
      <c r="AP128" s="9">
        <f>VLOOKUP($H128,output!$A$9:$AH$2199,AP$1-$J$1+2)</f>
        <v>1.5409999999999999</v>
      </c>
    </row>
    <row r="129" spans="8:44" x14ac:dyDescent="0.35">
      <c r="H129" t="s">
        <v>501</v>
      </c>
      <c r="J129" s="9"/>
      <c r="K129" s="9"/>
      <c r="L129" s="9"/>
      <c r="M129" s="9">
        <f t="shared" ref="M129:O129" si="59">0.7*M163/M159*M128</f>
        <v>8.9562755169234815E-2</v>
      </c>
      <c r="N129" s="9">
        <f t="shared" si="59"/>
        <v>9.9603503171452765E-2</v>
      </c>
      <c r="O129" s="9">
        <f t="shared" si="59"/>
        <v>0.11193267552624127</v>
      </c>
      <c r="P129" s="9">
        <f>0.7*P163/P159*P128</f>
        <v>0.21067602653721318</v>
      </c>
      <c r="Q129" s="9">
        <f t="shared" ref="Q129" si="60">0.7*Q163/Q159*Q128</f>
        <v>0.20579174697806013</v>
      </c>
      <c r="R129" s="9">
        <f t="shared" ref="R129" si="61">0.7*R163/R159*R128</f>
        <v>0.19690814983286814</v>
      </c>
      <c r="S129" s="9">
        <f t="shared" ref="S129:T129" si="62">0.7*S163/S159*S128</f>
        <v>0.19181061769521765</v>
      </c>
      <c r="T129" s="9">
        <f t="shared" si="62"/>
        <v>0.19506642739132909</v>
      </c>
      <c r="U129" s="9">
        <f t="shared" ref="U129" si="63">0.7*U163/U159*U128</f>
        <v>0.18298601937026382</v>
      </c>
      <c r="V129" s="9">
        <f t="shared" ref="V129" si="64">0.7*V163/V159*V128</f>
        <v>0.17867022824357898</v>
      </c>
      <c r="W129" s="9">
        <f t="shared" ref="W129:X129" si="65">0.7*W163/W159*W128</f>
        <v>0.16626501851212946</v>
      </c>
      <c r="X129" s="9">
        <f t="shared" si="65"/>
        <v>0.15645110896016984</v>
      </c>
      <c r="Y129" s="9">
        <f t="shared" ref="Y129" si="66">0.7*Y163/Y159*Y128</f>
        <v>0.15018177163338453</v>
      </c>
      <c r="Z129" s="9">
        <f t="shared" ref="Z129" si="67">0.7*Z163/Z159*Z128</f>
        <v>0.15401550432458597</v>
      </c>
      <c r="AA129" s="9">
        <f t="shared" ref="AA129:AB129" si="68">0.7*AA163/AA159*AA128</f>
        <v>0.14924452006043398</v>
      </c>
      <c r="AB129" s="9">
        <f t="shared" si="68"/>
        <v>0.14241115105425053</v>
      </c>
      <c r="AC129" s="9">
        <f t="shared" ref="AC129" si="69">0.7*AC163/AC159*AC128</f>
        <v>0.13603072252856882</v>
      </c>
      <c r="AD129" s="9">
        <f t="shared" ref="AD129" si="70">0.7*AD163/AD159*AD128</f>
        <v>0.13501671086249092</v>
      </c>
      <c r="AE129" s="9">
        <f t="shared" ref="AE129:AF129" si="71">0.7*AE163/AE159*AE128</f>
        <v>0.1257584545149851</v>
      </c>
      <c r="AF129" s="9">
        <f t="shared" si="71"/>
        <v>0.15577668530945032</v>
      </c>
      <c r="AG129" s="9">
        <f t="shared" ref="AG129" si="72">0.7*AG163/AG159*AG128</f>
        <v>0.14304722237356837</v>
      </c>
      <c r="AH129" s="9">
        <f t="shared" ref="AH129" si="73">0.7*AH163/AH159*AH128</f>
        <v>0.13131445385690563</v>
      </c>
      <c r="AI129" s="9">
        <f t="shared" ref="AI129:AJ129" si="74">0.7*AI163/AI159*AI128</f>
        <v>0.12070259128386336</v>
      </c>
      <c r="AJ129" s="9">
        <f t="shared" si="74"/>
        <v>0.11117304268526199</v>
      </c>
      <c r="AK129" s="9">
        <f t="shared" ref="AK129" si="75">0.7*AK163/AK159*AK128</f>
        <v>0.1054651711839637</v>
      </c>
      <c r="AL129" s="9">
        <f t="shared" ref="AL129" si="76">0.7*AL163/AL159*AL128</f>
        <v>9.7424185665044793E-2</v>
      </c>
      <c r="AM129" s="9">
        <f t="shared" ref="AM129:AN129" si="77">0.7*AM163/AM159*AM128</f>
        <v>9.0200582072176932E-2</v>
      </c>
      <c r="AN129" s="9">
        <f t="shared" si="77"/>
        <v>8.3649397513175044E-2</v>
      </c>
      <c r="AO129" s="9">
        <f t="shared" ref="AO129" si="78">0.7*AO163/AO159*AO128</f>
        <v>7.7710215426021981E-2</v>
      </c>
      <c r="AP129" s="9">
        <f t="shared" ref="AP129" si="79">0.7*AP163/AP159*AP128</f>
        <v>7.2312079867820428E-2</v>
      </c>
    </row>
    <row r="130" spans="8:44" x14ac:dyDescent="0.35">
      <c r="H130" t="s">
        <v>502</v>
      </c>
      <c r="J130" s="9"/>
      <c r="K130" s="9"/>
      <c r="L130" s="9"/>
      <c r="M130" s="9">
        <f>0.9*M158/(M158+M159)*M128</f>
        <v>1.892814781290042E-2</v>
      </c>
      <c r="N130" s="9">
        <f t="shared" ref="N130:AP130" si="80">0.9*N158/(N158+N159)*N128</f>
        <v>2.1796435009717105E-2</v>
      </c>
      <c r="O130" s="9">
        <f t="shared" si="80"/>
        <v>2.5539066323954886E-2</v>
      </c>
      <c r="P130" s="9">
        <f t="shared" si="80"/>
        <v>3.2071498819348086E-2</v>
      </c>
      <c r="Q130" s="9">
        <f t="shared" si="80"/>
        <v>3.3553247989339931E-2</v>
      </c>
      <c r="R130" s="9">
        <f t="shared" si="80"/>
        <v>3.5888028874775817E-2</v>
      </c>
      <c r="S130" s="9">
        <f t="shared" si="80"/>
        <v>4.8366115560819024E-2</v>
      </c>
      <c r="T130" s="9">
        <f t="shared" si="80"/>
        <v>5.091063796034917E-2</v>
      </c>
      <c r="U130" s="9">
        <f t="shared" si="80"/>
        <v>5.2078387575255215E-2</v>
      </c>
      <c r="V130" s="9">
        <f t="shared" si="80"/>
        <v>5.5027796433138432E-2</v>
      </c>
      <c r="W130" s="9">
        <f t="shared" si="80"/>
        <v>5.5559365909912402E-2</v>
      </c>
      <c r="X130" s="9">
        <f t="shared" si="80"/>
        <v>5.6104909556884464E-2</v>
      </c>
      <c r="Y130" s="9">
        <f t="shared" si="80"/>
        <v>5.8991807564929402E-2</v>
      </c>
      <c r="Z130" s="9">
        <f t="shared" si="80"/>
        <v>5.9497996918335905E-2</v>
      </c>
      <c r="AA130" s="9">
        <f t="shared" si="80"/>
        <v>6.2433613775394602E-2</v>
      </c>
      <c r="AB130" s="9">
        <f t="shared" si="80"/>
        <v>6.5137421176042071E-2</v>
      </c>
      <c r="AC130" s="9">
        <f t="shared" si="80"/>
        <v>6.2906812900401385E-2</v>
      </c>
      <c r="AD130" s="9">
        <f t="shared" si="80"/>
        <v>6.7993345282411882E-2</v>
      </c>
      <c r="AE130" s="9">
        <f t="shared" si="80"/>
        <v>6.8159467833527401E-2</v>
      </c>
      <c r="AF130" s="9">
        <f t="shared" si="80"/>
        <v>7.3326857513099919E-2</v>
      </c>
      <c r="AG130" s="9">
        <f t="shared" si="80"/>
        <v>7.3512373289554178E-2</v>
      </c>
      <c r="AH130" s="9">
        <f t="shared" si="80"/>
        <v>7.3662437238656314E-2</v>
      </c>
      <c r="AI130" s="9">
        <f t="shared" si="80"/>
        <v>7.3775188726331223E-2</v>
      </c>
      <c r="AJ130" s="9">
        <f t="shared" si="80"/>
        <v>7.390671259596128E-2</v>
      </c>
      <c r="AK130" s="9">
        <f t="shared" si="80"/>
        <v>7.6561306338322616E-2</v>
      </c>
      <c r="AL130" s="9">
        <f t="shared" si="80"/>
        <v>7.6647186895760305E-2</v>
      </c>
      <c r="AM130" s="9">
        <f t="shared" si="80"/>
        <v>7.6753364552500467E-2</v>
      </c>
      <c r="AN130" s="9">
        <f t="shared" si="80"/>
        <v>7.6832201266139322E-2</v>
      </c>
      <c r="AO130" s="9">
        <f t="shared" si="80"/>
        <v>7.6888483026034668E-2</v>
      </c>
      <c r="AP130" s="9">
        <f t="shared" si="80"/>
        <v>7.6962366757478778E-2</v>
      </c>
    </row>
    <row r="131" spans="8:44" x14ac:dyDescent="0.35"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</row>
    <row r="132" spans="8:44" x14ac:dyDescent="0.35"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</row>
    <row r="133" spans="8:44" x14ac:dyDescent="0.35">
      <c r="H133" s="2" t="s">
        <v>508</v>
      </c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R133" t="s">
        <v>511</v>
      </c>
    </row>
    <row r="134" spans="8:44" x14ac:dyDescent="0.35">
      <c r="H134" t="s">
        <v>318</v>
      </c>
      <c r="J134" s="9"/>
      <c r="K134" s="9"/>
      <c r="L134" s="9"/>
      <c r="M134" s="9">
        <v>2.8</v>
      </c>
      <c r="N134" s="9">
        <v>1.3</v>
      </c>
      <c r="O134" s="9">
        <v>2.6</v>
      </c>
      <c r="P134" s="9">
        <f>P122</f>
        <v>5.2919999999999998</v>
      </c>
      <c r="Q134" s="9">
        <f t="shared" ref="Q134:AP134" si="81">Q122</f>
        <v>5.7990000000000004</v>
      </c>
      <c r="R134" s="9">
        <f t="shared" si="81"/>
        <v>5.2839999999999998</v>
      </c>
      <c r="S134" s="9">
        <f t="shared" si="81"/>
        <v>4.9080000000000004</v>
      </c>
      <c r="T134" s="9">
        <f t="shared" si="81"/>
        <v>4.7709999999999999</v>
      </c>
      <c r="U134" s="9">
        <f t="shared" si="81"/>
        <v>4.1790000000000003</v>
      </c>
      <c r="V134" s="9">
        <f t="shared" si="81"/>
        <v>4.1449999999999996</v>
      </c>
      <c r="W134" s="9">
        <f t="shared" si="81"/>
        <v>3.9550000000000001</v>
      </c>
      <c r="X134" s="9">
        <f t="shared" si="81"/>
        <v>3.7589999999999999</v>
      </c>
      <c r="Y134" s="9">
        <f t="shared" si="81"/>
        <v>3.6070000000000002</v>
      </c>
      <c r="Z134" s="9">
        <f t="shared" si="81"/>
        <v>3.6949999999999998</v>
      </c>
      <c r="AA134" s="9">
        <f t="shared" si="81"/>
        <v>3.5230000000000001</v>
      </c>
      <c r="AB134" s="9">
        <f t="shared" si="81"/>
        <v>3.383</v>
      </c>
      <c r="AC134" s="9">
        <f t="shared" si="81"/>
        <v>3.46</v>
      </c>
      <c r="AD134" s="9">
        <f t="shared" si="81"/>
        <v>3.3439999999999999</v>
      </c>
      <c r="AE134" s="9">
        <f t="shared" si="81"/>
        <v>3.22</v>
      </c>
      <c r="AF134" s="9">
        <f t="shared" si="81"/>
        <v>3.6779999999999999</v>
      </c>
      <c r="AG134" s="9">
        <f t="shared" si="81"/>
        <v>3.51</v>
      </c>
      <c r="AH134" s="9">
        <f t="shared" si="81"/>
        <v>3.3570000000000002</v>
      </c>
      <c r="AI134" s="9">
        <f t="shared" si="81"/>
        <v>3.218</v>
      </c>
      <c r="AJ134" s="9">
        <f t="shared" si="81"/>
        <v>3.0920000000000001</v>
      </c>
      <c r="AK134" s="9">
        <f t="shared" si="81"/>
        <v>2.9780000000000002</v>
      </c>
      <c r="AL134" s="9">
        <f t="shared" si="81"/>
        <v>2.8730000000000002</v>
      </c>
      <c r="AM134" s="9">
        <f t="shared" si="81"/>
        <v>2.7759999999999998</v>
      </c>
      <c r="AN134" s="9">
        <f t="shared" si="81"/>
        <v>2.6880000000000002</v>
      </c>
      <c r="AO134" s="9">
        <f t="shared" si="81"/>
        <v>2.6080000000000001</v>
      </c>
      <c r="AP134" s="9">
        <f t="shared" si="81"/>
        <v>2.5329999999999999</v>
      </c>
      <c r="AR134" s="1">
        <f>AVERAGE(P134:V134)</f>
        <v>4.911142857142857</v>
      </c>
    </row>
    <row r="135" spans="8:44" x14ac:dyDescent="0.35">
      <c r="H135" t="s">
        <v>354</v>
      </c>
      <c r="J135" s="9"/>
      <c r="K135" s="9"/>
      <c r="L135" s="9"/>
      <c r="M135" s="9">
        <v>2</v>
      </c>
      <c r="N135" s="9">
        <v>2.4500000000000002</v>
      </c>
      <c r="O135" s="9">
        <f>O123-O129-O130</f>
        <v>1.9545282581498038</v>
      </c>
      <c r="P135" s="9">
        <f>P123-P129-P130</f>
        <v>1.7912524746434386</v>
      </c>
      <c r="Q135" s="9">
        <f>Q123-Q129-Q130</f>
        <v>2.3356550050325997</v>
      </c>
      <c r="R135" s="9">
        <f t="shared" ref="R135:AP135" si="82">R123-R129-R130</f>
        <v>2.1872038212923561</v>
      </c>
      <c r="S135" s="9">
        <f t="shared" si="82"/>
        <v>2.0748232667439637</v>
      </c>
      <c r="T135" s="9">
        <f t="shared" si="82"/>
        <v>2.0070229346483219</v>
      </c>
      <c r="U135" s="9">
        <f t="shared" si="82"/>
        <v>1.7199355930544811</v>
      </c>
      <c r="V135" s="9">
        <f t="shared" si="82"/>
        <v>1.6873019753232825</v>
      </c>
      <c r="W135" s="9">
        <f t="shared" si="82"/>
        <v>1.6341756155779581</v>
      </c>
      <c r="X135" s="9">
        <f t="shared" si="82"/>
        <v>1.5914439814829457</v>
      </c>
      <c r="Y135" s="9">
        <f t="shared" si="82"/>
        <v>1.5958264208016861</v>
      </c>
      <c r="Z135" s="9">
        <f t="shared" si="82"/>
        <v>1.567486498757078</v>
      </c>
      <c r="AA135" s="9">
        <f t="shared" si="82"/>
        <v>1.5753218661641712</v>
      </c>
      <c r="AB135" s="9">
        <f t="shared" si="82"/>
        <v>1.5884514277697075</v>
      </c>
      <c r="AC135" s="9">
        <f t="shared" si="82"/>
        <v>1.5470624645710298</v>
      </c>
      <c r="AD135" s="9">
        <f t="shared" si="82"/>
        <v>1.6029899438550972</v>
      </c>
      <c r="AE135" s="9">
        <f t="shared" si="82"/>
        <v>1.5830820776514876</v>
      </c>
      <c r="AF135" s="9">
        <f t="shared" si="82"/>
        <v>1.7068964571774496</v>
      </c>
      <c r="AG135" s="9">
        <f t="shared" si="82"/>
        <v>1.6834404043368774</v>
      </c>
      <c r="AH135" s="9">
        <f t="shared" si="82"/>
        <v>1.6630231089044383</v>
      </c>
      <c r="AI135" s="9">
        <f t="shared" si="82"/>
        <v>1.6435222199898056</v>
      </c>
      <c r="AJ135" s="9">
        <f t="shared" si="82"/>
        <v>1.6259202447187766</v>
      </c>
      <c r="AK135" s="9">
        <f t="shared" si="82"/>
        <v>1.6479735224777139</v>
      </c>
      <c r="AL135" s="9">
        <f t="shared" si="82"/>
        <v>1.6329286274391948</v>
      </c>
      <c r="AM135" s="9">
        <f t="shared" si="82"/>
        <v>1.6190460533753226</v>
      </c>
      <c r="AN135" s="9">
        <f t="shared" si="82"/>
        <v>1.6055184012206856</v>
      </c>
      <c r="AO135" s="9">
        <f t="shared" si="82"/>
        <v>1.5934013015479433</v>
      </c>
      <c r="AP135" s="9">
        <f t="shared" si="82"/>
        <v>1.5807255533747007</v>
      </c>
      <c r="AR135" s="1">
        <f t="shared" ref="AR135:AR142" si="83">AVERAGE(P135:V135)</f>
        <v>1.9718850101054921</v>
      </c>
    </row>
    <row r="136" spans="8:44" x14ac:dyDescent="0.35">
      <c r="H136" t="s">
        <v>319</v>
      </c>
      <c r="J136" s="9"/>
      <c r="K136" s="9"/>
      <c r="L136" s="9"/>
      <c r="M136" s="9">
        <f>M124+M130</f>
        <v>9.1928147812900415E-2</v>
      </c>
      <c r="N136" s="9">
        <f>N124+N130</f>
        <v>0.16179643500971713</v>
      </c>
      <c r="O136" s="9">
        <f>O124+O130</f>
        <v>0.1605390663239549</v>
      </c>
      <c r="P136" s="9">
        <f>P124+P130</f>
        <v>0.23507149881934811</v>
      </c>
      <c r="Q136" s="9">
        <f t="shared" ref="Q136:AP136" si="84">Q124+Q130</f>
        <v>0.32155324798933993</v>
      </c>
      <c r="R136" s="9">
        <f t="shared" si="84"/>
        <v>0.30688802887477584</v>
      </c>
      <c r="S136" s="9">
        <f t="shared" si="84"/>
        <v>0.30436611556081905</v>
      </c>
      <c r="T136" s="9">
        <f t="shared" si="84"/>
        <v>0.29291063796034916</v>
      </c>
      <c r="U136" s="9">
        <f t="shared" si="84"/>
        <v>0.28107838757525522</v>
      </c>
      <c r="V136" s="9">
        <f t="shared" si="84"/>
        <v>0.28802779643313847</v>
      </c>
      <c r="W136" s="9">
        <f t="shared" si="84"/>
        <v>0.33655936590991242</v>
      </c>
      <c r="X136" s="9">
        <f t="shared" si="84"/>
        <v>0.31910490955688448</v>
      </c>
      <c r="Y136" s="9">
        <f t="shared" si="84"/>
        <v>0.30599180756492939</v>
      </c>
      <c r="Z136" s="9">
        <f t="shared" si="84"/>
        <v>0.29149799691833589</v>
      </c>
      <c r="AA136" s="9">
        <f t="shared" si="84"/>
        <v>0.28143361377539461</v>
      </c>
      <c r="AB136" s="9">
        <f t="shared" si="84"/>
        <v>0.27313742117604206</v>
      </c>
      <c r="AC136" s="9">
        <f t="shared" si="84"/>
        <v>0.39390681290040142</v>
      </c>
      <c r="AD136" s="9">
        <f t="shared" si="84"/>
        <v>0.38899334528241192</v>
      </c>
      <c r="AE136" s="9">
        <f t="shared" si="84"/>
        <v>0.37915946783352739</v>
      </c>
      <c r="AF136" s="9">
        <f t="shared" si="84"/>
        <v>0.38832685751309992</v>
      </c>
      <c r="AG136" s="9">
        <f t="shared" si="84"/>
        <v>0.37751237328955417</v>
      </c>
      <c r="AH136" s="9">
        <f t="shared" si="84"/>
        <v>0.36566243723865632</v>
      </c>
      <c r="AI136" s="9">
        <f t="shared" si="84"/>
        <v>0.35377518872633124</v>
      </c>
      <c r="AJ136" s="9">
        <f t="shared" si="84"/>
        <v>0.34290671259596128</v>
      </c>
      <c r="AK136" s="9">
        <f t="shared" si="84"/>
        <v>0.33456130633832259</v>
      </c>
      <c r="AL136" s="9">
        <f t="shared" si="84"/>
        <v>0.32364718689576033</v>
      </c>
      <c r="AM136" s="9">
        <f t="shared" si="84"/>
        <v>0.31275336455250047</v>
      </c>
      <c r="AN136" s="9">
        <f t="shared" si="84"/>
        <v>0.3018322012661393</v>
      </c>
      <c r="AO136" s="9">
        <f t="shared" si="84"/>
        <v>0.29188848302603465</v>
      </c>
      <c r="AP136" s="9">
        <f t="shared" si="84"/>
        <v>0.28296236675747877</v>
      </c>
      <c r="AR136" s="1">
        <f t="shared" si="83"/>
        <v>0.28998510188757509</v>
      </c>
    </row>
    <row r="137" spans="8:44" x14ac:dyDescent="0.35">
      <c r="H137" t="s">
        <v>355</v>
      </c>
      <c r="J137" s="9"/>
      <c r="K137" s="9"/>
      <c r="L137" s="9"/>
      <c r="M137" s="9">
        <v>0.4</v>
      </c>
      <c r="N137" s="9">
        <v>0.5</v>
      </c>
      <c r="O137" s="9">
        <v>0.6</v>
      </c>
      <c r="P137" s="9">
        <f>P125+P126+P129</f>
        <v>2.2506760265372132</v>
      </c>
      <c r="Q137" s="9">
        <f t="shared" ref="Q137:AP137" si="85">Q125+Q126+Q129</f>
        <v>2.2677917469780597</v>
      </c>
      <c r="R137" s="9">
        <f t="shared" si="85"/>
        <v>2.0859081498328682</v>
      </c>
      <c r="S137" s="9">
        <f t="shared" si="85"/>
        <v>1.9468106176952176</v>
      </c>
      <c r="T137" s="9">
        <f t="shared" si="85"/>
        <v>2.0250664273913292</v>
      </c>
      <c r="U137" s="9">
        <f t="shared" si="85"/>
        <v>1.8479860193702637</v>
      </c>
      <c r="V137" s="9">
        <f t="shared" si="85"/>
        <v>2.3016702282435788</v>
      </c>
      <c r="W137" s="9">
        <f t="shared" si="85"/>
        <v>2.0792650185121295</v>
      </c>
      <c r="X137" s="9">
        <f t="shared" si="85"/>
        <v>1.9264511089601699</v>
      </c>
      <c r="Y137" s="9">
        <f t="shared" si="85"/>
        <v>1.8661817716333844</v>
      </c>
      <c r="Z137" s="9">
        <f t="shared" si="85"/>
        <v>2.1380155043245859</v>
      </c>
      <c r="AA137" s="9">
        <f t="shared" si="85"/>
        <v>1.9762445200604339</v>
      </c>
      <c r="AB137" s="9">
        <f t="shared" si="85"/>
        <v>1.8994111510542506</v>
      </c>
      <c r="AC137" s="9">
        <f t="shared" si="85"/>
        <v>1.8420307225285688</v>
      </c>
      <c r="AD137" s="9">
        <f t="shared" si="85"/>
        <v>1.7710167108624908</v>
      </c>
      <c r="AE137" s="9">
        <f t="shared" si="85"/>
        <v>1.641758454514985</v>
      </c>
      <c r="AF137" s="9">
        <f t="shared" si="85"/>
        <v>2.3707766853094503</v>
      </c>
      <c r="AG137" s="9">
        <f t="shared" si="85"/>
        <v>2.1750472223735686</v>
      </c>
      <c r="AH137" s="9">
        <f t="shared" si="85"/>
        <v>1.9963144538569058</v>
      </c>
      <c r="AI137" s="9">
        <f t="shared" si="85"/>
        <v>1.8357025912838631</v>
      </c>
      <c r="AJ137" s="9">
        <f t="shared" si="85"/>
        <v>1.6901730426852621</v>
      </c>
      <c r="AK137" s="9">
        <f t="shared" si="85"/>
        <v>1.5624651711839634</v>
      </c>
      <c r="AL137" s="9">
        <f t="shared" si="85"/>
        <v>1.4444241856650448</v>
      </c>
      <c r="AM137" s="9">
        <f t="shared" si="85"/>
        <v>1.3372005820721768</v>
      </c>
      <c r="AN137" s="9">
        <f t="shared" si="85"/>
        <v>1.2406493975131752</v>
      </c>
      <c r="AO137" s="9">
        <f t="shared" si="85"/>
        <v>1.154710215426022</v>
      </c>
      <c r="AP137" s="9">
        <f t="shared" si="85"/>
        <v>1.0803120798678205</v>
      </c>
      <c r="AR137" s="1">
        <f t="shared" si="83"/>
        <v>2.1037013165783613</v>
      </c>
    </row>
    <row r="138" spans="8:44" x14ac:dyDescent="0.35">
      <c r="H138" t="s">
        <v>320</v>
      </c>
      <c r="J138" s="9"/>
      <c r="K138" s="9"/>
      <c r="L138" s="9"/>
      <c r="M138" s="9">
        <f t="shared" ref="M138:V138" si="86">M127</f>
        <v>2.9000000000000001E-2</v>
      </c>
      <c r="N138" s="9">
        <f t="shared" si="86"/>
        <v>2.8000000000000001E-2</v>
      </c>
      <c r="O138" s="9">
        <f t="shared" si="86"/>
        <v>0.03</v>
      </c>
      <c r="P138" s="9">
        <f t="shared" si="86"/>
        <v>0.157</v>
      </c>
      <c r="Q138" s="9">
        <f t="shared" si="86"/>
        <v>0.17399999999999999</v>
      </c>
      <c r="R138" s="9">
        <f t="shared" si="86"/>
        <v>0.17799999999999999</v>
      </c>
      <c r="S138" s="9">
        <f t="shared" si="86"/>
        <v>0.188</v>
      </c>
      <c r="T138" s="9">
        <f t="shared" si="86"/>
        <v>0.20599999999999999</v>
      </c>
      <c r="U138" s="9">
        <f t="shared" si="86"/>
        <v>0.217</v>
      </c>
      <c r="V138" s="9">
        <f t="shared" si="86"/>
        <v>0.24099999999999999</v>
      </c>
      <c r="W138" s="9">
        <f t="shared" ref="W138:AP138" si="87">W127</f>
        <v>0.23</v>
      </c>
      <c r="X138" s="9">
        <f t="shared" si="87"/>
        <v>0.24299999999999999</v>
      </c>
      <c r="Y138" s="9">
        <f t="shared" si="87"/>
        <v>0.22600000000000001</v>
      </c>
      <c r="Z138" s="9">
        <f t="shared" si="87"/>
        <v>0.214</v>
      </c>
      <c r="AA138" s="9">
        <f t="shared" si="87"/>
        <v>0.224</v>
      </c>
      <c r="AB138" s="9">
        <f t="shared" si="87"/>
        <v>0.21099999999999999</v>
      </c>
      <c r="AC138" s="9">
        <f t="shared" si="87"/>
        <v>0.223</v>
      </c>
      <c r="AD138" s="9">
        <f t="shared" si="87"/>
        <v>0.252</v>
      </c>
      <c r="AE138" s="9">
        <f t="shared" si="87"/>
        <v>0.23499999999999999</v>
      </c>
      <c r="AF138" s="9">
        <f t="shared" si="87"/>
        <v>0.30299999999999999</v>
      </c>
      <c r="AG138" s="9">
        <f t="shared" si="87"/>
        <v>0.307</v>
      </c>
      <c r="AH138" s="9">
        <f t="shared" si="87"/>
        <v>0.28299999999999997</v>
      </c>
      <c r="AI138" s="9">
        <f t="shared" si="87"/>
        <v>0.26200000000000001</v>
      </c>
      <c r="AJ138" s="9">
        <f t="shared" si="87"/>
        <v>0.24199999999999999</v>
      </c>
      <c r="AK138" s="9">
        <f t="shared" si="87"/>
        <v>0.245</v>
      </c>
      <c r="AL138" s="9">
        <f t="shared" si="87"/>
        <v>0.22800000000000001</v>
      </c>
      <c r="AM138" s="9">
        <f t="shared" si="87"/>
        <v>0.21199999999999999</v>
      </c>
      <c r="AN138" s="9">
        <f t="shared" si="87"/>
        <v>0.19700000000000001</v>
      </c>
      <c r="AO138" s="9">
        <f t="shared" si="87"/>
        <v>0.184</v>
      </c>
      <c r="AP138" s="9">
        <f t="shared" si="87"/>
        <v>0.17199999999999999</v>
      </c>
      <c r="AR138" s="1">
        <f t="shared" si="83"/>
        <v>0.1944285714285714</v>
      </c>
    </row>
    <row r="139" spans="8:44" x14ac:dyDescent="0.35"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R139" s="1"/>
    </row>
    <row r="140" spans="8:44" x14ac:dyDescent="0.35">
      <c r="H140" t="s">
        <v>479</v>
      </c>
      <c r="J140" s="9"/>
      <c r="K140" s="9">
        <f>K135+K136+K137</f>
        <v>0</v>
      </c>
      <c r="L140" s="9">
        <f t="shared" ref="L140:V140" si="88">L135+L136+L137</f>
        <v>0</v>
      </c>
      <c r="M140" s="9">
        <f>M135+M136+M137</f>
        <v>2.4919281478129003</v>
      </c>
      <c r="N140" s="9">
        <f>N135+N136+N137</f>
        <v>3.1117964350097171</v>
      </c>
      <c r="O140" s="9">
        <f>O135+O136+O137</f>
        <v>2.7150673244737589</v>
      </c>
      <c r="P140" s="9">
        <f t="shared" si="88"/>
        <v>4.2770000000000001</v>
      </c>
      <c r="Q140" s="9">
        <f>Q135+Q136+Q137</f>
        <v>4.9249999999999989</v>
      </c>
      <c r="R140" s="9">
        <f t="shared" si="88"/>
        <v>4.58</v>
      </c>
      <c r="S140" s="9">
        <f t="shared" si="88"/>
        <v>4.3260000000000005</v>
      </c>
      <c r="T140" s="9">
        <f t="shared" si="88"/>
        <v>4.3250000000000002</v>
      </c>
      <c r="U140" s="9">
        <f t="shared" si="88"/>
        <v>3.8490000000000002</v>
      </c>
      <c r="V140" s="9">
        <f t="shared" si="88"/>
        <v>4.2769999999999992</v>
      </c>
      <c r="W140" s="9">
        <f t="shared" ref="W140:AP140" si="89">W135+W136+W137</f>
        <v>4.05</v>
      </c>
      <c r="X140" s="9">
        <f t="shared" si="89"/>
        <v>3.8370000000000002</v>
      </c>
      <c r="Y140" s="9">
        <f t="shared" si="89"/>
        <v>3.7679999999999998</v>
      </c>
      <c r="Z140" s="9">
        <f t="shared" si="89"/>
        <v>3.9969999999999999</v>
      </c>
      <c r="AA140" s="9">
        <f t="shared" si="89"/>
        <v>3.8329999999999997</v>
      </c>
      <c r="AB140" s="9">
        <f t="shared" si="89"/>
        <v>3.7610000000000001</v>
      </c>
      <c r="AC140" s="9">
        <f t="shared" si="89"/>
        <v>3.7829999999999999</v>
      </c>
      <c r="AD140" s="9">
        <f t="shared" si="89"/>
        <v>3.7629999999999999</v>
      </c>
      <c r="AE140" s="9">
        <f t="shared" si="89"/>
        <v>3.6040000000000001</v>
      </c>
      <c r="AF140" s="9">
        <f t="shared" si="89"/>
        <v>4.4659999999999993</v>
      </c>
      <c r="AG140" s="9">
        <f t="shared" si="89"/>
        <v>4.2360000000000007</v>
      </c>
      <c r="AH140" s="9">
        <f t="shared" si="89"/>
        <v>4.0250000000000004</v>
      </c>
      <c r="AI140" s="9">
        <f t="shared" si="89"/>
        <v>3.8330000000000002</v>
      </c>
      <c r="AJ140" s="9">
        <f t="shared" si="89"/>
        <v>3.6589999999999998</v>
      </c>
      <c r="AK140" s="9">
        <f t="shared" si="89"/>
        <v>3.5449999999999999</v>
      </c>
      <c r="AL140" s="9">
        <f t="shared" si="89"/>
        <v>3.4009999999999998</v>
      </c>
      <c r="AM140" s="9">
        <f t="shared" si="89"/>
        <v>3.2690000000000001</v>
      </c>
      <c r="AN140" s="9">
        <f t="shared" si="89"/>
        <v>3.1480000000000001</v>
      </c>
      <c r="AO140" s="9">
        <f t="shared" si="89"/>
        <v>3.04</v>
      </c>
      <c r="AP140" s="9">
        <f t="shared" si="89"/>
        <v>2.944</v>
      </c>
      <c r="AR140" s="1">
        <f t="shared" si="83"/>
        <v>4.3655714285714282</v>
      </c>
    </row>
    <row r="141" spans="8:44" x14ac:dyDescent="0.35">
      <c r="H141" t="s">
        <v>318</v>
      </c>
      <c r="J141" s="9"/>
      <c r="K141" s="9">
        <f>K134</f>
        <v>0</v>
      </c>
      <c r="L141" s="9">
        <f t="shared" ref="L141:V141" si="90">L134</f>
        <v>0</v>
      </c>
      <c r="M141" s="9">
        <f t="shared" si="90"/>
        <v>2.8</v>
      </c>
      <c r="N141" s="9">
        <f t="shared" si="90"/>
        <v>1.3</v>
      </c>
      <c r="O141" s="9">
        <f t="shared" si="90"/>
        <v>2.6</v>
      </c>
      <c r="P141" s="9">
        <f t="shared" si="90"/>
        <v>5.2919999999999998</v>
      </c>
      <c r="Q141" s="9">
        <f t="shared" si="90"/>
        <v>5.7990000000000004</v>
      </c>
      <c r="R141" s="9">
        <f t="shared" si="90"/>
        <v>5.2839999999999998</v>
      </c>
      <c r="S141" s="9">
        <f t="shared" si="90"/>
        <v>4.9080000000000004</v>
      </c>
      <c r="T141" s="9">
        <f t="shared" si="90"/>
        <v>4.7709999999999999</v>
      </c>
      <c r="U141" s="9">
        <f t="shared" si="90"/>
        <v>4.1790000000000003</v>
      </c>
      <c r="V141" s="9">
        <f t="shared" si="90"/>
        <v>4.1449999999999996</v>
      </c>
      <c r="W141" s="9">
        <f t="shared" ref="W141:AP141" si="91">W134</f>
        <v>3.9550000000000001</v>
      </c>
      <c r="X141" s="9">
        <f t="shared" si="91"/>
        <v>3.7589999999999999</v>
      </c>
      <c r="Y141" s="9">
        <f t="shared" si="91"/>
        <v>3.6070000000000002</v>
      </c>
      <c r="Z141" s="9">
        <f t="shared" si="91"/>
        <v>3.6949999999999998</v>
      </c>
      <c r="AA141" s="9">
        <f t="shared" si="91"/>
        <v>3.5230000000000001</v>
      </c>
      <c r="AB141" s="9">
        <f t="shared" si="91"/>
        <v>3.383</v>
      </c>
      <c r="AC141" s="9">
        <f t="shared" si="91"/>
        <v>3.46</v>
      </c>
      <c r="AD141" s="9">
        <f t="shared" si="91"/>
        <v>3.3439999999999999</v>
      </c>
      <c r="AE141" s="9">
        <f t="shared" si="91"/>
        <v>3.22</v>
      </c>
      <c r="AF141" s="9">
        <f t="shared" si="91"/>
        <v>3.6779999999999999</v>
      </c>
      <c r="AG141" s="9">
        <f t="shared" si="91"/>
        <v>3.51</v>
      </c>
      <c r="AH141" s="9">
        <f t="shared" si="91"/>
        <v>3.3570000000000002</v>
      </c>
      <c r="AI141" s="9">
        <f t="shared" si="91"/>
        <v>3.218</v>
      </c>
      <c r="AJ141" s="9">
        <f t="shared" si="91"/>
        <v>3.0920000000000001</v>
      </c>
      <c r="AK141" s="9">
        <f t="shared" si="91"/>
        <v>2.9780000000000002</v>
      </c>
      <c r="AL141" s="9">
        <f t="shared" si="91"/>
        <v>2.8730000000000002</v>
      </c>
      <c r="AM141" s="9">
        <f t="shared" si="91"/>
        <v>2.7759999999999998</v>
      </c>
      <c r="AN141" s="9">
        <f t="shared" si="91"/>
        <v>2.6880000000000002</v>
      </c>
      <c r="AO141" s="9">
        <f t="shared" si="91"/>
        <v>2.6080000000000001</v>
      </c>
      <c r="AP141" s="9">
        <f t="shared" si="91"/>
        <v>2.5329999999999999</v>
      </c>
      <c r="AR141" s="1">
        <f t="shared" si="83"/>
        <v>4.911142857142857</v>
      </c>
    </row>
    <row r="142" spans="8:44" x14ac:dyDescent="0.35">
      <c r="H142" t="s">
        <v>480</v>
      </c>
      <c r="J142" s="9"/>
      <c r="K142" s="9">
        <f>SUM(K134:K137)</f>
        <v>0</v>
      </c>
      <c r="L142" s="9">
        <f t="shared" ref="L142:V142" si="92">SUM(L134:L137)</f>
        <v>0</v>
      </c>
      <c r="M142" s="9">
        <f t="shared" si="92"/>
        <v>5.291928147812901</v>
      </c>
      <c r="N142" s="9">
        <f t="shared" si="92"/>
        <v>4.411796435009717</v>
      </c>
      <c r="O142" s="9">
        <f t="shared" si="92"/>
        <v>5.315067324473759</v>
      </c>
      <c r="P142" s="9">
        <f t="shared" si="92"/>
        <v>9.5689999999999991</v>
      </c>
      <c r="Q142" s="9">
        <f t="shared" si="92"/>
        <v>10.724</v>
      </c>
      <c r="R142" s="9">
        <f t="shared" si="92"/>
        <v>9.8640000000000008</v>
      </c>
      <c r="S142" s="9">
        <f t="shared" si="92"/>
        <v>9.234</v>
      </c>
      <c r="T142" s="9">
        <f t="shared" si="92"/>
        <v>9.0960000000000001</v>
      </c>
      <c r="U142" s="9">
        <f t="shared" si="92"/>
        <v>8.0280000000000005</v>
      </c>
      <c r="V142" s="9">
        <f t="shared" si="92"/>
        <v>8.4219999999999988</v>
      </c>
      <c r="W142" s="9">
        <f t="shared" ref="W142:AP142" si="93">SUM(W134:W137)</f>
        <v>8.0050000000000008</v>
      </c>
      <c r="X142" s="9">
        <f t="shared" si="93"/>
        <v>7.5960000000000001</v>
      </c>
      <c r="Y142" s="9">
        <f t="shared" si="93"/>
        <v>7.375</v>
      </c>
      <c r="Z142" s="9">
        <f t="shared" si="93"/>
        <v>7.6919999999999993</v>
      </c>
      <c r="AA142" s="9">
        <f t="shared" si="93"/>
        <v>7.3560000000000008</v>
      </c>
      <c r="AB142" s="9">
        <f t="shared" si="93"/>
        <v>7.1440000000000001</v>
      </c>
      <c r="AC142" s="9">
        <f t="shared" si="93"/>
        <v>7.2430000000000003</v>
      </c>
      <c r="AD142" s="9">
        <f t="shared" si="93"/>
        <v>7.1070000000000002</v>
      </c>
      <c r="AE142" s="9">
        <f t="shared" si="93"/>
        <v>6.8239999999999998</v>
      </c>
      <c r="AF142" s="9">
        <f t="shared" si="93"/>
        <v>8.1439999999999984</v>
      </c>
      <c r="AG142" s="9">
        <f t="shared" si="93"/>
        <v>7.7460000000000004</v>
      </c>
      <c r="AH142" s="9">
        <f t="shared" si="93"/>
        <v>7.3820000000000006</v>
      </c>
      <c r="AI142" s="9">
        <f t="shared" si="93"/>
        <v>7.0510000000000002</v>
      </c>
      <c r="AJ142" s="9">
        <f t="shared" si="93"/>
        <v>6.7509999999999994</v>
      </c>
      <c r="AK142" s="9">
        <f t="shared" si="93"/>
        <v>6.5230000000000006</v>
      </c>
      <c r="AL142" s="9">
        <f t="shared" si="93"/>
        <v>6.274</v>
      </c>
      <c r="AM142" s="9">
        <f t="shared" si="93"/>
        <v>6.0449999999999999</v>
      </c>
      <c r="AN142" s="9">
        <f t="shared" si="93"/>
        <v>5.8360000000000003</v>
      </c>
      <c r="AO142" s="9">
        <f t="shared" si="93"/>
        <v>5.6479999999999997</v>
      </c>
      <c r="AP142" s="9">
        <f t="shared" si="93"/>
        <v>5.4770000000000003</v>
      </c>
      <c r="AR142" s="1">
        <f t="shared" si="83"/>
        <v>9.2767142857142861</v>
      </c>
    </row>
    <row r="143" spans="8:44" x14ac:dyDescent="0.35"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</row>
    <row r="144" spans="8:44" x14ac:dyDescent="0.35"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</row>
    <row r="145" spans="8:44" x14ac:dyDescent="0.35"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</row>
    <row r="146" spans="8:44" x14ac:dyDescent="0.35">
      <c r="H146" s="2" t="s">
        <v>503</v>
      </c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</row>
    <row r="147" spans="8:44" x14ac:dyDescent="0.35">
      <c r="H147" t="s">
        <v>142</v>
      </c>
      <c r="I147" t="s">
        <v>491</v>
      </c>
      <c r="J147" s="9"/>
      <c r="K147" s="9">
        <f>VLOOKUP($H147,output!$A$9:$AH$2199,K$1-$J$1+2)</f>
        <v>127.523</v>
      </c>
      <c r="L147" s="9">
        <f>VLOOKUP($H147,output!$A$9:$AH$2199,L$1-$J$1+2)</f>
        <v>128.97399999999999</v>
      </c>
      <c r="M147" s="9">
        <f>VLOOKUP($H147,output!$A$9:$AH$2199,M$1-$J$1+2)</f>
        <v>134.11199999999999</v>
      </c>
      <c r="N147" s="9">
        <f>VLOOKUP($H147,output!$A$9:$AH$2199,N$1-$J$1+2)</f>
        <v>166.32599999999999</v>
      </c>
      <c r="O147" s="9">
        <f>VLOOKUP($H147,output!$A$9:$AH$2199,O$1-$J$1+2)</f>
        <v>170.58199999999999</v>
      </c>
      <c r="P147" s="9">
        <f>VLOOKUP($H147,output!$A$9:$AH$2199,P$1-$J$1+2)</f>
        <v>224.62200000000001</v>
      </c>
      <c r="Q147" s="9">
        <f>VLOOKUP($H147,output!$A$9:$AH$2199,Q$1-$J$1+2)</f>
        <v>263.94900000000001</v>
      </c>
      <c r="R147" s="9">
        <f>VLOOKUP($H147,output!$A$9:$AH$2199,R$1-$J$1+2)</f>
        <v>259.64600000000002</v>
      </c>
      <c r="S147" s="9">
        <f>VLOOKUP($H147,output!$A$9:$AH$2199,S$1-$J$1+2)</f>
        <v>259.32100000000003</v>
      </c>
      <c r="T147" s="9">
        <f>VLOOKUP($H147,output!$A$9:$AH$2199,T$1-$J$1+2)</f>
        <v>270.923</v>
      </c>
      <c r="U147" s="9">
        <f>VLOOKUP($H147,output!$A$9:$AH$2199,U$1-$J$1+2)</f>
        <v>250.88</v>
      </c>
      <c r="V147" s="9">
        <f>VLOOKUP($H147,output!$A$9:$AH$2199,V$1-$J$1+2)</f>
        <v>275.14400000000001</v>
      </c>
      <c r="W147" s="9">
        <f>VLOOKUP($H147,output!$A$9:$AH$2199,W$1-$J$1+2)</f>
        <v>298.56900000000002</v>
      </c>
      <c r="X147" s="9">
        <f>VLOOKUP($H147,output!$A$9:$AH$2199,X$1-$J$1+2)</f>
        <v>291.91199999999998</v>
      </c>
      <c r="Y147" s="9">
        <f>VLOOKUP($H147,output!$A$9:$AH$2199,Y$1-$J$1+2)</f>
        <v>296.55700000000002</v>
      </c>
      <c r="Z147" s="9">
        <f>VLOOKUP($H147,output!$A$9:$AH$2199,Z$1-$J$1+2)</f>
        <v>327.72899999999998</v>
      </c>
      <c r="AA147" s="9">
        <f>VLOOKUP($H147,output!$A$9:$AH$2199,AA$1-$J$1+2)</f>
        <v>317.42500000000001</v>
      </c>
      <c r="AB147" s="9">
        <f>VLOOKUP($H147,output!$A$9:$AH$2199,AB$1-$J$1+2)</f>
        <v>303.60500000000002</v>
      </c>
      <c r="AC147" s="9">
        <f>VLOOKUP($H147,output!$A$9:$AH$2199,AC$1-$J$1+2)</f>
        <v>384.46699999999998</v>
      </c>
      <c r="AD147" s="9">
        <f>VLOOKUP($H147,output!$A$9:$AH$2199,AD$1-$J$1+2)</f>
        <v>396.59800000000001</v>
      </c>
      <c r="AE147" s="9">
        <f>VLOOKUP($H147,output!$A$9:$AH$2199,AE$1-$J$1+2)</f>
        <v>337.05599999999998</v>
      </c>
      <c r="AF147" s="9">
        <f>VLOOKUP($H147,output!$A$9:$AH$2199,AF$1-$J$1+2)</f>
        <v>335.63</v>
      </c>
      <c r="AG147" s="9">
        <f>VLOOKUP($H147,output!$A$9:$AH$2199,AG$1-$J$1+2)</f>
        <v>324.02999999999997</v>
      </c>
      <c r="AH147" s="9">
        <f>VLOOKUP($H147,output!$A$9:$AH$2199,AH$1-$J$1+2)</f>
        <v>314.185</v>
      </c>
      <c r="AI147" s="9">
        <f>VLOOKUP($H147,output!$A$9:$AH$2199,AI$1-$J$1+2)</f>
        <v>306.35000000000002</v>
      </c>
      <c r="AJ147" s="9">
        <f>VLOOKUP($H147,output!$A$9:$AH$2199,AJ$1-$J$1+2)</f>
        <v>300.80399999999997</v>
      </c>
      <c r="AK147" s="9">
        <f>VLOOKUP($H147,output!$A$9:$AH$2199,AK$1-$J$1+2)</f>
        <v>298.01100000000002</v>
      </c>
      <c r="AL147" s="9">
        <f>VLOOKUP($H147,output!$A$9:$AH$2199,AL$1-$J$1+2)</f>
        <v>298.89800000000002</v>
      </c>
      <c r="AM147" s="9">
        <f>VLOOKUP($H147,output!$A$9:$AH$2199,AM$1-$J$1+2)</f>
        <v>305.30700000000002</v>
      </c>
      <c r="AN147" s="9">
        <f>VLOOKUP($H147,output!$A$9:$AH$2199,AN$1-$J$1+2)</f>
        <v>321.30500000000001</v>
      </c>
      <c r="AO147" s="9">
        <f>VLOOKUP($H147,output!$A$9:$AH$2199,AO$1-$J$1+2)</f>
        <v>362.55700000000002</v>
      </c>
      <c r="AP147" s="9">
        <f>VLOOKUP($H147,output!$A$9:$AH$2199,AP$1-$J$1+2)</f>
        <v>268.99900000000002</v>
      </c>
      <c r="AR147" s="1">
        <f t="shared" ref="AR147:AR150" si="94">AVERAGE(P147:V147)</f>
        <v>257.78357142857146</v>
      </c>
    </row>
    <row r="148" spans="8:44" x14ac:dyDescent="0.35">
      <c r="H148" t="s">
        <v>141</v>
      </c>
      <c r="I148" t="s">
        <v>500</v>
      </c>
      <c r="J148" s="9"/>
      <c r="K148" s="9">
        <f>VLOOKUP($H148,output!$A$9:$AH$2199,K$1-$J$1+2)</f>
        <v>659.65</v>
      </c>
      <c r="L148" s="9">
        <f>VLOOKUP($H148,output!$A$9:$AH$2199,L$1-$J$1+2)</f>
        <v>629.71100000000001</v>
      </c>
      <c r="M148" s="9">
        <f>VLOOKUP($H148,output!$A$9:$AH$2199,M$1-$J$1+2)</f>
        <v>678.19600000000003</v>
      </c>
      <c r="N148" s="9">
        <f>VLOOKUP($H148,output!$A$9:$AH$2199,N$1-$J$1+2)</f>
        <v>716.87</v>
      </c>
      <c r="O148" s="9">
        <f>VLOOKUP($H148,output!$A$9:$AH$2199,O$1-$J$1+2)</f>
        <v>711.68600000000004</v>
      </c>
      <c r="P148" s="9">
        <f>VLOOKUP($H148,output!$A$9:$AH$2199,P$1-$J$1+2)</f>
        <v>759.52200000000005</v>
      </c>
      <c r="Q148" s="9">
        <f>VLOOKUP($H148,output!$A$9:$AH$2199,Q$1-$J$1+2)</f>
        <v>836.00900000000001</v>
      </c>
      <c r="R148" s="9">
        <f>VLOOKUP($H148,output!$A$9:$AH$2199,R$1-$J$1+2)</f>
        <v>831.17200000000003</v>
      </c>
      <c r="S148" s="9">
        <f>VLOOKUP($H148,output!$A$9:$AH$2199,S$1-$J$1+2)</f>
        <v>816.399</v>
      </c>
      <c r="T148" s="9">
        <f>VLOOKUP($H148,output!$A$9:$AH$2199,T$1-$J$1+2)</f>
        <v>813.86099999999999</v>
      </c>
      <c r="U148" s="9">
        <f>VLOOKUP($H148,output!$A$9:$AH$2199,U$1-$J$1+2)</f>
        <v>757.41399999999999</v>
      </c>
      <c r="V148" s="9">
        <f>VLOOKUP($H148,output!$A$9:$AH$2199,V$1-$J$1+2)</f>
        <v>755.45299999999997</v>
      </c>
      <c r="W148" s="9">
        <f>VLOOKUP($H148,output!$A$9:$AH$2199,W$1-$J$1+2)</f>
        <v>810.14599999999996</v>
      </c>
      <c r="X148" s="9">
        <f>VLOOKUP($H148,output!$A$9:$AH$2199,X$1-$J$1+2)</f>
        <v>768.28800000000001</v>
      </c>
      <c r="Y148" s="9">
        <f>VLOOKUP($H148,output!$A$9:$AH$2199,Y$1-$J$1+2)</f>
        <v>744.92700000000002</v>
      </c>
      <c r="Z148" s="9">
        <f>VLOOKUP($H148,output!$A$9:$AH$2199,Z$1-$J$1+2)</f>
        <v>747.86300000000006</v>
      </c>
      <c r="AA148" s="9">
        <f>VLOOKUP($H148,output!$A$9:$AH$2199,AA$1-$J$1+2)</f>
        <v>708.447</v>
      </c>
      <c r="AB148" s="9">
        <f>VLOOKUP($H148,output!$A$9:$AH$2199,AB$1-$J$1+2)</f>
        <v>653.74</v>
      </c>
      <c r="AC148" s="9">
        <f>VLOOKUP($H148,output!$A$9:$AH$2199,AC$1-$J$1+2)</f>
        <v>830.01400000000001</v>
      </c>
      <c r="AD148" s="9">
        <f>VLOOKUP($H148,output!$A$9:$AH$2199,AD$1-$J$1+2)</f>
        <v>816.649</v>
      </c>
      <c r="AE148" s="9">
        <f>VLOOKUP($H148,output!$A$9:$AH$2199,AE$1-$J$1+2)</f>
        <v>688.13400000000001</v>
      </c>
      <c r="AF148" s="9">
        <f>VLOOKUP($H148,output!$A$9:$AH$2199,AF$1-$J$1+2)</f>
        <v>648.23</v>
      </c>
      <c r="AG148" s="9">
        <f>VLOOKUP($H148,output!$A$9:$AH$2199,AG$1-$J$1+2)</f>
        <v>615.07600000000002</v>
      </c>
      <c r="AH148" s="9">
        <f>VLOOKUP($H148,output!$A$9:$AH$2199,AH$1-$J$1+2)</f>
        <v>586.04899999999998</v>
      </c>
      <c r="AI148" s="9">
        <f>VLOOKUP($H148,output!$A$9:$AH$2199,AI$1-$J$1+2)</f>
        <v>561.16</v>
      </c>
      <c r="AJ148" s="9">
        <f>VLOOKUP($H148,output!$A$9:$AH$2199,AJ$1-$J$1+2)</f>
        <v>540.48900000000003</v>
      </c>
      <c r="AK148" s="9">
        <f>VLOOKUP($H148,output!$A$9:$AH$2199,AK$1-$J$1+2)</f>
        <v>524.346</v>
      </c>
      <c r="AL148" s="9">
        <f>VLOOKUP($H148,output!$A$9:$AH$2199,AL$1-$J$1+2)</f>
        <v>513.61199999999997</v>
      </c>
      <c r="AM148" s="9">
        <f>VLOOKUP($H148,output!$A$9:$AH$2199,AM$1-$J$1+2)</f>
        <v>510.22199999999998</v>
      </c>
      <c r="AN148" s="9">
        <f>VLOOKUP($H148,output!$A$9:$AH$2199,AN$1-$J$1+2)</f>
        <v>518.55200000000002</v>
      </c>
      <c r="AO148" s="9">
        <f>VLOOKUP($H148,output!$A$9:$AH$2199,AO$1-$J$1+2)</f>
        <v>556.58500000000004</v>
      </c>
      <c r="AP148" s="9">
        <f>VLOOKUP($H148,output!$A$9:$AH$2199,AP$1-$J$1+2)</f>
        <v>408.12099999999998</v>
      </c>
      <c r="AR148" s="1">
        <f t="shared" si="94"/>
        <v>795.68999999999994</v>
      </c>
    </row>
    <row r="149" spans="8:44" x14ac:dyDescent="0.35">
      <c r="H149" t="s">
        <v>140</v>
      </c>
      <c r="I149" t="s">
        <v>492</v>
      </c>
      <c r="J149" s="9"/>
      <c r="K149" s="9">
        <f>VLOOKUP($H149,output!$A$9:$AH$2199,K$1-$J$1+2)</f>
        <v>182.107</v>
      </c>
      <c r="L149" s="9">
        <f>VLOOKUP($H149,output!$A$9:$AH$2199,L$1-$J$1+2)</f>
        <v>181.101</v>
      </c>
      <c r="M149" s="9">
        <f>VLOOKUP($H149,output!$A$9:$AH$2199,M$1-$J$1+2)</f>
        <v>271.75099999999998</v>
      </c>
      <c r="N149" s="9">
        <f>VLOOKUP($H149,output!$A$9:$AH$2199,N$1-$J$1+2)</f>
        <v>344.49799999999999</v>
      </c>
      <c r="O149" s="9">
        <f>VLOOKUP($H149,output!$A$9:$AH$2199,O$1-$J$1+2)</f>
        <v>347.97</v>
      </c>
      <c r="P149" s="9">
        <f>VLOOKUP($H149,output!$A$9:$AH$2199,P$1-$J$1+2)</f>
        <v>382.81</v>
      </c>
      <c r="Q149" s="9">
        <f>VLOOKUP($H149,output!$A$9:$AH$2199,Q$1-$J$1+2)</f>
        <v>458.875</v>
      </c>
      <c r="R149" s="9">
        <f>VLOOKUP($H149,output!$A$9:$AH$2199,R$1-$J$1+2)</f>
        <v>424.26900000000001</v>
      </c>
      <c r="S149" s="9">
        <f>VLOOKUP($H149,output!$A$9:$AH$2199,S$1-$J$1+2)</f>
        <v>403.89600000000002</v>
      </c>
      <c r="T149" s="9">
        <f>VLOOKUP($H149,output!$A$9:$AH$2199,T$1-$J$1+2)</f>
        <v>403.73899999999998</v>
      </c>
      <c r="U149" s="9">
        <f>VLOOKUP($H149,output!$A$9:$AH$2199,U$1-$J$1+2)</f>
        <v>352.24099999999999</v>
      </c>
      <c r="V149" s="9">
        <f>VLOOKUP($H149,output!$A$9:$AH$2199,V$1-$J$1+2)</f>
        <v>360.42099999999999</v>
      </c>
      <c r="W149" s="9">
        <f>VLOOKUP($H149,output!$A$9:$AH$2199,W$1-$J$1+2)</f>
        <v>367.72699999999998</v>
      </c>
      <c r="X149" s="9">
        <f>VLOOKUP($H149,output!$A$9:$AH$2199,X$1-$J$1+2)</f>
        <v>354.58499999999998</v>
      </c>
      <c r="Y149" s="9">
        <f>VLOOKUP($H149,output!$A$9:$AH$2199,Y$1-$J$1+2)</f>
        <v>354.26100000000002</v>
      </c>
      <c r="Z149" s="9">
        <f>VLOOKUP($H149,output!$A$9:$AH$2199,Z$1-$J$1+2)</f>
        <v>394.71100000000001</v>
      </c>
      <c r="AA149" s="9">
        <f>VLOOKUP($H149,output!$A$9:$AH$2199,AA$1-$J$1+2)</f>
        <v>384.726</v>
      </c>
      <c r="AB149" s="9">
        <f>VLOOKUP($H149,output!$A$9:$AH$2199,AB$1-$J$1+2)</f>
        <v>373.37299999999999</v>
      </c>
      <c r="AC149" s="9">
        <f>VLOOKUP($H149,output!$A$9:$AH$2199,AC$1-$J$1+2)</f>
        <v>461.94600000000003</v>
      </c>
      <c r="AD149" s="9">
        <f>VLOOKUP($H149,output!$A$9:$AH$2199,AD$1-$J$1+2)</f>
        <v>496.47300000000001</v>
      </c>
      <c r="AE149" s="9">
        <f>VLOOKUP($H149,output!$A$9:$AH$2199,AE$1-$J$1+2)</f>
        <v>405.02600000000001</v>
      </c>
      <c r="AF149" s="9">
        <f>VLOOKUP($H149,output!$A$9:$AH$2199,AF$1-$J$1+2)</f>
        <v>361.22899999999998</v>
      </c>
      <c r="AG149" s="9">
        <f>VLOOKUP($H149,output!$A$9:$AH$2199,AG$1-$J$1+2)</f>
        <v>347.64600000000002</v>
      </c>
      <c r="AH149" s="9">
        <f>VLOOKUP($H149,output!$A$9:$AH$2199,AH$1-$J$1+2)</f>
        <v>336.61900000000003</v>
      </c>
      <c r="AI149" s="9">
        <f>VLOOKUP($H149,output!$A$9:$AH$2199,AI$1-$J$1+2)</f>
        <v>328.39800000000002</v>
      </c>
      <c r="AJ149" s="9">
        <f>VLOOKUP($H149,output!$A$9:$AH$2199,AJ$1-$J$1+2)</f>
        <v>323.35599999999999</v>
      </c>
      <c r="AK149" s="9">
        <f>VLOOKUP($H149,output!$A$9:$AH$2199,AK$1-$J$1+2)</f>
        <v>322.18099999999998</v>
      </c>
      <c r="AL149" s="9">
        <f>VLOOKUP($H149,output!$A$9:$AH$2199,AL$1-$J$1+2)</f>
        <v>326.25400000000002</v>
      </c>
      <c r="AM149" s="9">
        <f>VLOOKUP($H149,output!$A$9:$AH$2199,AM$1-$J$1+2)</f>
        <v>338.447</v>
      </c>
      <c r="AN149" s="9">
        <f>VLOOKUP($H149,output!$A$9:$AH$2199,AN$1-$J$1+2)</f>
        <v>365.39800000000002</v>
      </c>
      <c r="AO149" s="9">
        <f>VLOOKUP($H149,output!$A$9:$AH$2199,AO$1-$J$1+2)</f>
        <v>432.53199999999998</v>
      </c>
      <c r="AP149" s="9">
        <f>VLOOKUP($H149,output!$A$9:$AH$2199,AP$1-$J$1+2)</f>
        <v>340.82</v>
      </c>
      <c r="AR149" s="1">
        <f t="shared" si="94"/>
        <v>398.03585714285708</v>
      </c>
    </row>
    <row r="150" spans="8:44" x14ac:dyDescent="0.35">
      <c r="H150" t="s">
        <v>139</v>
      </c>
      <c r="I150" t="s">
        <v>493</v>
      </c>
      <c r="J150" s="9"/>
      <c r="K150" s="9">
        <f>VLOOKUP($H150,output!$A$9:$AH$2199,K$1-$J$1+2)</f>
        <v>137.17699999999999</v>
      </c>
      <c r="L150" s="9">
        <f>VLOOKUP($H150,output!$A$9:$AH$2199,L$1-$J$1+2)</f>
        <v>140.38300000000001</v>
      </c>
      <c r="M150" s="9">
        <f>VLOOKUP($H150,output!$A$9:$AH$2199,M$1-$J$1+2)</f>
        <v>146.501</v>
      </c>
      <c r="N150" s="9">
        <f>VLOOKUP($H150,output!$A$9:$AH$2199,N$1-$J$1+2)</f>
        <v>172.69200000000001</v>
      </c>
      <c r="O150" s="9">
        <f>VLOOKUP($H150,output!$A$9:$AH$2199,O$1-$J$1+2)</f>
        <v>180.215</v>
      </c>
      <c r="P150" s="9">
        <f>VLOOKUP($H150,output!$A$9:$AH$2199,P$1-$J$1+2)</f>
        <v>239.22900000000001</v>
      </c>
      <c r="Q150" s="9">
        <f>VLOOKUP($H150,output!$A$9:$AH$2199,Q$1-$J$1+2)</f>
        <v>281.45699999999999</v>
      </c>
      <c r="R150" s="9">
        <f>VLOOKUP($H150,output!$A$9:$AH$2199,R$1-$J$1+2)</f>
        <v>287.274</v>
      </c>
      <c r="S150" s="9">
        <f>VLOOKUP($H150,output!$A$9:$AH$2199,S$1-$J$1+2)</f>
        <v>295.01600000000002</v>
      </c>
      <c r="T150" s="9">
        <f>VLOOKUP($H150,output!$A$9:$AH$2199,T$1-$J$1+2)</f>
        <v>309.43</v>
      </c>
      <c r="U150" s="9">
        <f>VLOOKUP($H150,output!$A$9:$AH$2199,U$1-$J$1+2)</f>
        <v>291.488</v>
      </c>
      <c r="V150" s="9">
        <f>VLOOKUP($H150,output!$A$9:$AH$2199,V$1-$J$1+2)</f>
        <v>315.74099999999999</v>
      </c>
      <c r="W150" s="9">
        <f>VLOOKUP($H150,output!$A$9:$AH$2199,W$1-$J$1+2)</f>
        <v>350.286</v>
      </c>
      <c r="X150" s="9">
        <f>VLOOKUP($H150,output!$A$9:$AH$2199,X$1-$J$1+2)</f>
        <v>347.2</v>
      </c>
      <c r="Y150" s="9">
        <f>VLOOKUP($H150,output!$A$9:$AH$2199,Y$1-$J$1+2)</f>
        <v>356.97800000000001</v>
      </c>
      <c r="Z150" s="9">
        <f>VLOOKUP($H150,output!$A$9:$AH$2199,Z$1-$J$1+2)</f>
        <v>394.23500000000001</v>
      </c>
      <c r="AA150" s="9">
        <f>VLOOKUP($H150,output!$A$9:$AH$2199,AA$1-$J$1+2)</f>
        <v>382.99700000000001</v>
      </c>
      <c r="AB150" s="9">
        <f>VLOOKUP($H150,output!$A$9:$AH$2199,AB$1-$J$1+2)</f>
        <v>364.81400000000002</v>
      </c>
      <c r="AC150" s="9">
        <f>VLOOKUP($H150,output!$A$9:$AH$2199,AC$1-$J$1+2)</f>
        <v>469.541</v>
      </c>
      <c r="AD150" s="9">
        <f>VLOOKUP($H150,output!$A$9:$AH$2199,AD$1-$J$1+2)</f>
        <v>482.41500000000002</v>
      </c>
      <c r="AE150" s="9">
        <f>VLOOKUP($H150,output!$A$9:$AH$2199,AE$1-$J$1+2)</f>
        <v>408.38400000000001</v>
      </c>
      <c r="AF150" s="9">
        <f>VLOOKUP($H150,output!$A$9:$AH$2199,AF$1-$J$1+2)</f>
        <v>406.04199999999997</v>
      </c>
      <c r="AG150" s="9">
        <f>VLOOKUP($H150,output!$A$9:$AH$2199,AG$1-$J$1+2)</f>
        <v>394.12099999999998</v>
      </c>
      <c r="AH150" s="9">
        <f>VLOOKUP($H150,output!$A$9:$AH$2199,AH$1-$J$1+2)</f>
        <v>384.17399999999998</v>
      </c>
      <c r="AI150" s="9">
        <f>VLOOKUP($H150,output!$A$9:$AH$2199,AI$1-$J$1+2)</f>
        <v>376.529</v>
      </c>
      <c r="AJ150" s="9">
        <f>VLOOKUP($H150,output!$A$9:$AH$2199,AJ$1-$J$1+2)</f>
        <v>371.577</v>
      </c>
      <c r="AK150" s="9">
        <f>VLOOKUP($H150,output!$A$9:$AH$2199,AK$1-$J$1+2)</f>
        <v>369.93299999999999</v>
      </c>
      <c r="AL150" s="9">
        <f>VLOOKUP($H150,output!$A$9:$AH$2199,AL$1-$J$1+2)</f>
        <v>372.77499999999998</v>
      </c>
      <c r="AM150" s="9">
        <f>VLOOKUP($H150,output!$A$9:$AH$2199,AM$1-$J$1+2)</f>
        <v>382.399</v>
      </c>
      <c r="AN150" s="9">
        <f>VLOOKUP($H150,output!$A$9:$AH$2199,AN$1-$J$1+2)</f>
        <v>403.77499999999998</v>
      </c>
      <c r="AO150" s="9">
        <f>VLOOKUP($H150,output!$A$9:$AH$2199,AO$1-$J$1+2)</f>
        <v>456.03699999999998</v>
      </c>
      <c r="AP150" s="9">
        <f>VLOOKUP($H150,output!$A$9:$AH$2199,AP$1-$J$1+2)</f>
        <v>326.83699999999999</v>
      </c>
      <c r="AR150" s="1">
        <f t="shared" si="94"/>
        <v>288.51928571428573</v>
      </c>
    </row>
    <row r="151" spans="8:44" x14ac:dyDescent="0.35"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</row>
    <row r="152" spans="8:44" x14ac:dyDescent="0.35"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</row>
    <row r="153" spans="8:44" x14ac:dyDescent="0.35">
      <c r="H153" s="2" t="s">
        <v>506</v>
      </c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</row>
    <row r="154" spans="8:44" x14ac:dyDescent="0.35">
      <c r="H154" t="s">
        <v>219</v>
      </c>
      <c r="J154" s="9"/>
      <c r="K154" s="9">
        <f>VLOOKUP($H154,output!$A$9:$AH$2199,K$1-$J$1+2)</f>
        <v>116.35599999999999</v>
      </c>
      <c r="L154" s="9">
        <f>VLOOKUP($H154,output!$A$9:$AH$2199,L$1-$J$1+2)</f>
        <v>117.212</v>
      </c>
      <c r="M154" s="9">
        <f>VLOOKUP($H154,output!$A$9:$AH$2199,M$1-$J$1+2)</f>
        <v>107.758</v>
      </c>
      <c r="N154" s="9">
        <f>VLOOKUP($H154,output!$A$9:$AH$2199,N$1-$J$1+2)</f>
        <v>111.072</v>
      </c>
      <c r="O154" s="9">
        <f>VLOOKUP($H154,output!$A$9:$AH$2199,O$1-$J$1+2)</f>
        <v>116.896</v>
      </c>
      <c r="P154" s="9">
        <f>VLOOKUP($H154,output!$A$9:$AH$2199,P$1-$J$1+2)</f>
        <v>117.892</v>
      </c>
      <c r="Q154" s="9">
        <f>VLOOKUP($H154,output!$A$9:$AH$2199,Q$1-$J$1+2)</f>
        <v>118.98699999999999</v>
      </c>
      <c r="R154" s="9">
        <f>VLOOKUP($H154,output!$A$9:$AH$2199,R$1-$J$1+2)</f>
        <v>120.944</v>
      </c>
      <c r="S154" s="9">
        <f>VLOOKUP($H154,output!$A$9:$AH$2199,S$1-$J$1+2)</f>
        <v>134.32</v>
      </c>
      <c r="T154" s="9">
        <f>VLOOKUP($H154,output!$A$9:$AH$2199,T$1-$J$1+2)</f>
        <v>136.31</v>
      </c>
      <c r="U154" s="9">
        <f>VLOOKUP($H154,output!$A$9:$AH$2199,U$1-$J$1+2)</f>
        <v>136.904</v>
      </c>
      <c r="V154" s="9">
        <f>VLOOKUP($H154,output!$A$9:$AH$2199,V$1-$J$1+2)</f>
        <v>138.608</v>
      </c>
      <c r="W154" s="9">
        <f>VLOOKUP($H154,output!$A$9:$AH$2199,W$1-$J$1+2)</f>
        <v>140.36000000000001</v>
      </c>
      <c r="X154" s="9">
        <f>VLOOKUP($H154,output!$A$9:$AH$2199,X$1-$J$1+2)</f>
        <v>141.63200000000001</v>
      </c>
      <c r="Y154" s="9">
        <f>VLOOKUP($H154,output!$A$9:$AH$2199,Y$1-$J$1+2)</f>
        <v>142.946</v>
      </c>
      <c r="Z154" s="9">
        <f>VLOOKUP($H154,output!$A$9:$AH$2199,Z$1-$J$1+2)</f>
        <v>144.149</v>
      </c>
      <c r="AA154" s="9">
        <f>VLOOKUP($H154,output!$A$9:$AH$2199,AA$1-$J$1+2)</f>
        <v>145.423</v>
      </c>
      <c r="AB154" s="9">
        <f>VLOOKUP($H154,output!$A$9:$AH$2199,AB$1-$J$1+2)</f>
        <v>146.28100000000001</v>
      </c>
      <c r="AC154" s="9">
        <f>VLOOKUP($H154,output!$A$9:$AH$2199,AC$1-$J$1+2)</f>
        <v>146.95500000000001</v>
      </c>
      <c r="AD154" s="9">
        <f>VLOOKUP($H154,output!$A$9:$AH$2199,AD$1-$J$1+2)</f>
        <v>147.69900000000001</v>
      </c>
      <c r="AE154" s="9">
        <f>VLOOKUP($H154,output!$A$9:$AH$2199,AE$1-$J$1+2)</f>
        <v>148.25899999999999</v>
      </c>
      <c r="AF154" s="9">
        <f>VLOOKUP($H154,output!$A$9:$AH$2199,AF$1-$J$1+2)</f>
        <v>149.02000000000001</v>
      </c>
      <c r="AG154" s="9">
        <f>VLOOKUP($H154,output!$A$9:$AH$2199,AG$1-$J$1+2)</f>
        <v>149.64099999999999</v>
      </c>
      <c r="AH154" s="9">
        <f>VLOOKUP($H154,output!$A$9:$AH$2199,AH$1-$J$1+2)</f>
        <v>150.24299999999999</v>
      </c>
      <c r="AI154" s="9">
        <f>VLOOKUP($H154,output!$A$9:$AH$2199,AI$1-$J$1+2)</f>
        <v>150.82599999999999</v>
      </c>
      <c r="AJ154" s="9">
        <f>VLOOKUP($H154,output!$A$9:$AH$2199,AJ$1-$J$1+2)</f>
        <v>151.393</v>
      </c>
      <c r="AK154" s="9">
        <f>VLOOKUP($H154,output!$A$9:$AH$2199,AK$1-$J$1+2)</f>
        <v>152.017</v>
      </c>
      <c r="AL154" s="9">
        <f>VLOOKUP($H154,output!$A$9:$AH$2199,AL$1-$J$1+2)</f>
        <v>152.55500000000001</v>
      </c>
      <c r="AM154" s="9">
        <f>VLOOKUP($H154,output!$A$9:$AH$2199,AM$1-$J$1+2)</f>
        <v>153.077</v>
      </c>
      <c r="AN154" s="9">
        <f>VLOOKUP($H154,output!$A$9:$AH$2199,AN$1-$J$1+2)</f>
        <v>153.583</v>
      </c>
      <c r="AO154" s="9">
        <f>VLOOKUP($H154,output!$A$9:$AH$2199,AO$1-$J$1+2)</f>
        <v>154.072</v>
      </c>
      <c r="AP154" s="9">
        <f>VLOOKUP($H154,output!$A$9:$AH$2199,AP$1-$J$1+2)</f>
        <v>154.529</v>
      </c>
      <c r="AR154" s="1">
        <f>AVERAGE(P154:V154)</f>
        <v>129.13785714285714</v>
      </c>
    </row>
    <row r="155" spans="8:44" x14ac:dyDescent="0.35">
      <c r="H155" t="s">
        <v>220</v>
      </c>
      <c r="J155" s="9"/>
      <c r="K155" s="9">
        <f>VLOOKUP($H155,output!$A$9:$AH$2199,K$1-$J$1+2)</f>
        <v>629.05799999999999</v>
      </c>
      <c r="L155" s="9">
        <f>VLOOKUP($H155,output!$A$9:$AH$2199,L$1-$J$1+2)</f>
        <v>631.22799999999995</v>
      </c>
      <c r="M155" s="9">
        <f>VLOOKUP($H155,output!$A$9:$AH$2199,M$1-$J$1+2)</f>
        <v>618.68200000000002</v>
      </c>
      <c r="N155" s="9">
        <f>VLOOKUP($H155,output!$A$9:$AH$2199,N$1-$J$1+2)</f>
        <v>729.53099999999995</v>
      </c>
      <c r="O155" s="9">
        <f>VLOOKUP($H155,output!$A$9:$AH$2199,O$1-$J$1+2)</f>
        <v>999.76400000000001</v>
      </c>
      <c r="P155" s="9">
        <f>VLOOKUP($H155,output!$A$9:$AH$2199,P$1-$J$1+2)</f>
        <v>945.98800000000006</v>
      </c>
      <c r="Q155" s="9">
        <f>VLOOKUP($H155,output!$A$9:$AH$2199,Q$1-$J$1+2)</f>
        <v>899.81700000000001</v>
      </c>
      <c r="R155" s="9">
        <f>VLOOKUP($H155,output!$A$9:$AH$2199,R$1-$J$1+2)</f>
        <v>858.84100000000001</v>
      </c>
      <c r="S155" s="9">
        <f>VLOOKUP($H155,output!$A$9:$AH$2199,S$1-$J$1+2)</f>
        <v>824.94799999999998</v>
      </c>
      <c r="T155" s="9">
        <f>VLOOKUP($H155,output!$A$9:$AH$2199,T$1-$J$1+2)</f>
        <v>796.86</v>
      </c>
      <c r="U155" s="9">
        <f>VLOOKUP($H155,output!$A$9:$AH$2199,U$1-$J$1+2)</f>
        <v>692.452</v>
      </c>
      <c r="V155" s="9">
        <f>VLOOKUP($H155,output!$A$9:$AH$2199,V$1-$J$1+2)</f>
        <v>689.05399999999997</v>
      </c>
      <c r="W155" s="9">
        <f>VLOOKUP($H155,output!$A$9:$AH$2199,W$1-$J$1+2)</f>
        <v>685.49</v>
      </c>
      <c r="X155" s="9">
        <f>VLOOKUP($H155,output!$A$9:$AH$2199,X$1-$J$1+2)</f>
        <v>682.00099999999998</v>
      </c>
      <c r="Y155" s="9">
        <f>VLOOKUP($H155,output!$A$9:$AH$2199,Y$1-$J$1+2)</f>
        <v>678.79200000000003</v>
      </c>
      <c r="Z155" s="9">
        <f>VLOOKUP($H155,output!$A$9:$AH$2199,Z$1-$J$1+2)</f>
        <v>675.60599999999999</v>
      </c>
      <c r="AA155" s="9">
        <f>VLOOKUP($H155,output!$A$9:$AH$2199,AA$1-$J$1+2)</f>
        <v>672.52599999999995</v>
      </c>
      <c r="AB155" s="9">
        <f>VLOOKUP($H155,output!$A$9:$AH$2199,AB$1-$J$1+2)</f>
        <v>669.37900000000002</v>
      </c>
      <c r="AC155" s="9">
        <f>VLOOKUP($H155,output!$A$9:$AH$2199,AC$1-$J$1+2)</f>
        <v>666.226</v>
      </c>
      <c r="AD155" s="9">
        <f>VLOOKUP($H155,output!$A$9:$AH$2199,AD$1-$J$1+2)</f>
        <v>663.577</v>
      </c>
      <c r="AE155" s="9">
        <f>VLOOKUP($H155,output!$A$9:$AH$2199,AE$1-$J$1+2)</f>
        <v>660.89400000000001</v>
      </c>
      <c r="AF155" s="9">
        <f>VLOOKUP($H155,output!$A$9:$AH$2199,AF$1-$J$1+2)</f>
        <v>658.68</v>
      </c>
      <c r="AG155" s="9">
        <f>VLOOKUP($H155,output!$A$9:$AH$2199,AG$1-$J$1+2)</f>
        <v>656.23299999999995</v>
      </c>
      <c r="AH155" s="9">
        <f>VLOOKUP($H155,output!$A$9:$AH$2199,AH$1-$J$1+2)</f>
        <v>653.98299999999995</v>
      </c>
      <c r="AI155" s="9">
        <f>VLOOKUP($H155,output!$A$9:$AH$2199,AI$1-$J$1+2)</f>
        <v>651.91600000000005</v>
      </c>
      <c r="AJ155" s="9">
        <f>VLOOKUP($H155,output!$A$9:$AH$2199,AJ$1-$J$1+2)</f>
        <v>650.02</v>
      </c>
      <c r="AK155" s="9">
        <f>VLOOKUP($H155,output!$A$9:$AH$2199,AK$1-$J$1+2)</f>
        <v>648.38499999999999</v>
      </c>
      <c r="AL155" s="9">
        <f>VLOOKUP($H155,output!$A$9:$AH$2199,AL$1-$J$1+2)</f>
        <v>646.79600000000005</v>
      </c>
      <c r="AM155" s="9">
        <f>VLOOKUP($H155,output!$A$9:$AH$2199,AM$1-$J$1+2)</f>
        <v>645.34500000000003</v>
      </c>
      <c r="AN155" s="9">
        <f>VLOOKUP($H155,output!$A$9:$AH$2199,AN$1-$J$1+2)</f>
        <v>644.02099999999996</v>
      </c>
      <c r="AO155" s="9">
        <f>VLOOKUP($H155,output!$A$9:$AH$2199,AO$1-$J$1+2)</f>
        <v>642.81500000000005</v>
      </c>
      <c r="AP155" s="9">
        <f>VLOOKUP($H155,output!$A$9:$AH$2199,AP$1-$J$1+2)</f>
        <v>641.28200000000004</v>
      </c>
      <c r="AR155" s="1">
        <f t="shared" ref="AR155:AR158" si="95">AVERAGE(P155:V155)</f>
        <v>815.4228571428572</v>
      </c>
    </row>
    <row r="156" spans="8:44" x14ac:dyDescent="0.35">
      <c r="H156" t="s">
        <v>240</v>
      </c>
      <c r="J156" s="9"/>
      <c r="K156" s="9">
        <f>VLOOKUP($H156,output!$A$9:$AH$2199,K$1-$J$1+2)</f>
        <v>187.94200000000001</v>
      </c>
      <c r="L156" s="9">
        <f>VLOOKUP($H156,output!$A$9:$AH$2199,L$1-$J$1+2)</f>
        <v>185.18</v>
      </c>
      <c r="M156" s="9">
        <f>VLOOKUP($H156,output!$A$9:$AH$2199,M$1-$J$1+2)</f>
        <v>173.881</v>
      </c>
      <c r="N156" s="9">
        <f>VLOOKUP($H156,output!$A$9:$AH$2199,N$1-$J$1+2)</f>
        <v>210.89400000000001</v>
      </c>
      <c r="O156" s="9">
        <f>VLOOKUP($H156,output!$A$9:$AH$2199,O$1-$J$1+2)</f>
        <v>205.94300000000001</v>
      </c>
      <c r="P156" s="9">
        <f>VLOOKUP($H156,output!$A$9:$AH$2199,P$1-$J$1+2)</f>
        <v>204.739</v>
      </c>
      <c r="Q156" s="9">
        <f>VLOOKUP($H156,output!$A$9:$AH$2199,Q$1-$J$1+2)</f>
        <v>250.642</v>
      </c>
      <c r="R156" s="9">
        <f>VLOOKUP($H156,output!$A$9:$AH$2199,R$1-$J$1+2)</f>
        <v>238.37799999999999</v>
      </c>
      <c r="S156" s="9">
        <f>VLOOKUP($H156,output!$A$9:$AH$2199,S$1-$J$1+2)</f>
        <v>226.98699999999999</v>
      </c>
      <c r="T156" s="9">
        <f>VLOOKUP($H156,output!$A$9:$AH$2199,T$1-$J$1+2)</f>
        <v>216.727</v>
      </c>
      <c r="U156" s="9">
        <f>VLOOKUP($H156,output!$A$9:$AH$2199,U$1-$J$1+2)</f>
        <v>206.749</v>
      </c>
      <c r="V156" s="9">
        <f>VLOOKUP($H156,output!$A$9:$AH$2199,V$1-$J$1+2)</f>
        <v>199.46</v>
      </c>
      <c r="W156" s="9">
        <f>VLOOKUP($H156,output!$A$9:$AH$2199,W$1-$J$1+2)</f>
        <v>282.892</v>
      </c>
      <c r="X156" s="9">
        <f>VLOOKUP($H156,output!$A$9:$AH$2199,X$1-$J$1+2)</f>
        <v>261.79500000000002</v>
      </c>
      <c r="Y156" s="9">
        <f>VLOOKUP($H156,output!$A$9:$AH$2199,Y$1-$J$1+2)</f>
        <v>242.91399999999999</v>
      </c>
      <c r="Z156" s="9">
        <f>VLOOKUP($H156,output!$A$9:$AH$2199,Z$1-$J$1+2)</f>
        <v>225.989</v>
      </c>
      <c r="AA156" s="9">
        <f>VLOOKUP($H156,output!$A$9:$AH$2199,AA$1-$J$1+2)</f>
        <v>210.78100000000001</v>
      </c>
      <c r="AB156" s="9">
        <f>VLOOKUP($H156,output!$A$9:$AH$2199,AB$1-$J$1+2)</f>
        <v>197.16300000000001</v>
      </c>
      <c r="AC156" s="9">
        <f>VLOOKUP($H156,output!$A$9:$AH$2199,AC$1-$J$1+2)</f>
        <v>378.70299999999997</v>
      </c>
      <c r="AD156" s="9">
        <f>VLOOKUP($H156,output!$A$9:$AH$2199,AD$1-$J$1+2)</f>
        <v>356.44799999999998</v>
      </c>
      <c r="AE156" s="9">
        <f>VLOOKUP($H156,output!$A$9:$AH$2199,AE$1-$J$1+2)</f>
        <v>335.245</v>
      </c>
      <c r="AF156" s="9">
        <f>VLOOKUP($H156,output!$A$9:$AH$2199,AF$1-$J$1+2)</f>
        <v>315.94499999999999</v>
      </c>
      <c r="AG156" s="9">
        <f>VLOOKUP($H156,output!$A$9:$AH$2199,AG$1-$J$1+2)</f>
        <v>296.779</v>
      </c>
      <c r="AH156" s="9">
        <f>VLOOKUP($H156,output!$A$9:$AH$2199,AH$1-$J$1+2)</f>
        <v>278.64100000000002</v>
      </c>
      <c r="AI156" s="9">
        <f>VLOOKUP($H156,output!$A$9:$AH$2199,AI$1-$J$1+2)</f>
        <v>261.51100000000002</v>
      </c>
      <c r="AJ156" s="9">
        <f>VLOOKUP($H156,output!$A$9:$AH$2199,AJ$1-$J$1+2)</f>
        <v>245.363</v>
      </c>
      <c r="AK156" s="9">
        <f>VLOOKUP($H156,output!$A$9:$AH$2199,AK$1-$J$1+2)</f>
        <v>230.155</v>
      </c>
      <c r="AL156" s="9">
        <f>VLOOKUP($H156,output!$A$9:$AH$2199,AL$1-$J$1+2)</f>
        <v>215.87</v>
      </c>
      <c r="AM156" s="9">
        <f>VLOOKUP($H156,output!$A$9:$AH$2199,AM$1-$J$1+2)</f>
        <v>202.46700000000001</v>
      </c>
      <c r="AN156" s="9">
        <f>VLOOKUP($H156,output!$A$9:$AH$2199,AN$1-$J$1+2)</f>
        <v>189.90600000000001</v>
      </c>
      <c r="AO156" s="9">
        <f>VLOOKUP($H156,output!$A$9:$AH$2199,AO$1-$J$1+2)</f>
        <v>178.14699999999999</v>
      </c>
      <c r="AP156" s="9">
        <f>VLOOKUP($H156,output!$A$9:$AH$2199,AP$1-$J$1+2)</f>
        <v>167.25700000000001</v>
      </c>
      <c r="AR156" s="1">
        <f t="shared" si="95"/>
        <v>220.52600000000001</v>
      </c>
    </row>
    <row r="157" spans="8:44" x14ac:dyDescent="0.35">
      <c r="H157" t="s">
        <v>241</v>
      </c>
      <c r="J157" s="9"/>
      <c r="K157" s="9">
        <f>VLOOKUP($H157,output!$A$9:$AH$2199,K$1-$J$1+2)</f>
        <v>606.71699999999998</v>
      </c>
      <c r="L157" s="9">
        <f>VLOOKUP($H157,output!$A$9:$AH$2199,L$1-$J$1+2)</f>
        <v>584.29</v>
      </c>
      <c r="M157" s="9">
        <f>VLOOKUP($H157,output!$A$9:$AH$2199,M$1-$J$1+2)</f>
        <v>680.851</v>
      </c>
      <c r="N157" s="9">
        <f>VLOOKUP($H157,output!$A$9:$AH$2199,N$1-$J$1+2)</f>
        <v>701.26499999999999</v>
      </c>
      <c r="O157" s="9">
        <f>VLOOKUP($H157,output!$A$9:$AH$2199,O$1-$J$1+2)</f>
        <v>713.49099999999999</v>
      </c>
      <c r="P157" s="9">
        <f>VLOOKUP($H157,output!$A$9:$AH$2199,P$1-$J$1+2)</f>
        <v>722.60699999999997</v>
      </c>
      <c r="Q157" s="9">
        <f>VLOOKUP($H157,output!$A$9:$AH$2199,Q$1-$J$1+2)</f>
        <v>695.54899999999998</v>
      </c>
      <c r="R157" s="9">
        <f>VLOOKUP($H157,output!$A$9:$AH$2199,R$1-$J$1+2)</f>
        <v>624.90099999999995</v>
      </c>
      <c r="S157" s="9">
        <f>VLOOKUP($H157,output!$A$9:$AH$2199,S$1-$J$1+2)</f>
        <v>570.05100000000004</v>
      </c>
      <c r="T157" s="9">
        <f>VLOOKUP($H157,output!$A$9:$AH$2199,T$1-$J$1+2)</f>
        <v>553.24599999999998</v>
      </c>
      <c r="U157" s="9">
        <f>VLOOKUP($H157,output!$A$9:$AH$2199,U$1-$J$1+2)</f>
        <v>502.99599999999998</v>
      </c>
      <c r="V157" s="9">
        <f>VLOOKUP($H157,output!$A$9:$AH$2199,V$1-$J$1+2)</f>
        <v>497.83300000000003</v>
      </c>
      <c r="W157" s="9">
        <f>VLOOKUP($H157,output!$A$9:$AH$2199,W$1-$J$1+2)</f>
        <v>468.11200000000002</v>
      </c>
      <c r="X157" s="9">
        <f>VLOOKUP($H157,output!$A$9:$AH$2199,X$1-$J$1+2)</f>
        <v>434.16199999999998</v>
      </c>
      <c r="Y157" s="9">
        <f>VLOOKUP($H157,output!$A$9:$AH$2199,Y$1-$J$1+2)</f>
        <v>408.52699999999999</v>
      </c>
      <c r="Z157" s="9">
        <f>VLOOKUP($H157,output!$A$9:$AH$2199,Z$1-$J$1+2)</f>
        <v>418.11099999999999</v>
      </c>
      <c r="AA157" s="9">
        <f>VLOOKUP($H157,output!$A$9:$AH$2199,AA$1-$J$1+2)</f>
        <v>388.05099999999999</v>
      </c>
      <c r="AB157" s="9">
        <f>VLOOKUP($H157,output!$A$9:$AH$2199,AB$1-$J$1+2)</f>
        <v>364.90199999999999</v>
      </c>
      <c r="AC157" s="9">
        <f>VLOOKUP($H157,output!$A$9:$AH$2199,AC$1-$J$1+2)</f>
        <v>395.88499999999999</v>
      </c>
      <c r="AD157" s="9">
        <f>VLOOKUP($H157,output!$A$9:$AH$2199,AD$1-$J$1+2)</f>
        <v>373.774</v>
      </c>
      <c r="AE157" s="9">
        <f>VLOOKUP($H157,output!$A$9:$AH$2199,AE$1-$J$1+2)</f>
        <v>351.149</v>
      </c>
      <c r="AF157" s="9">
        <f>VLOOKUP($H157,output!$A$9:$AH$2199,AF$1-$J$1+2)</f>
        <v>433.47</v>
      </c>
      <c r="AG157" s="9">
        <f>VLOOKUP($H157,output!$A$9:$AH$2199,AG$1-$J$1+2)</f>
        <v>402.88099999999997</v>
      </c>
      <c r="AH157" s="9">
        <f>VLOOKUP($H157,output!$A$9:$AH$2199,AH$1-$J$1+2)</f>
        <v>375.09399999999999</v>
      </c>
      <c r="AI157" s="9">
        <f>VLOOKUP($H157,output!$A$9:$AH$2199,AI$1-$J$1+2)</f>
        <v>349.87799999999999</v>
      </c>
      <c r="AJ157" s="9">
        <f>VLOOKUP($H157,output!$A$9:$AH$2199,AJ$1-$J$1+2)</f>
        <v>326.96600000000001</v>
      </c>
      <c r="AK157" s="9">
        <f>VLOOKUP($H157,output!$A$9:$AH$2199,AK$1-$J$1+2)</f>
        <v>306.08100000000002</v>
      </c>
      <c r="AL157" s="9">
        <f>VLOOKUP($H157,output!$A$9:$AH$2199,AL$1-$J$1+2)</f>
        <v>287.06700000000001</v>
      </c>
      <c r="AM157" s="9">
        <f>VLOOKUP($H157,output!$A$9:$AH$2199,AM$1-$J$1+2)</f>
        <v>269.74200000000002</v>
      </c>
      <c r="AN157" s="9">
        <f>VLOOKUP($H157,output!$A$9:$AH$2199,AN$1-$J$1+2)</f>
        <v>253.941</v>
      </c>
      <c r="AO157" s="9">
        <f>VLOOKUP($H157,output!$A$9:$AH$2199,AO$1-$J$1+2)</f>
        <v>239.51400000000001</v>
      </c>
      <c r="AP157" s="9">
        <f>VLOOKUP($H157,output!$A$9:$AH$2199,AP$1-$J$1+2)</f>
        <v>226.018</v>
      </c>
      <c r="AR157" s="1">
        <f t="shared" si="95"/>
        <v>595.31185714285709</v>
      </c>
    </row>
    <row r="158" spans="8:44" x14ac:dyDescent="0.35">
      <c r="H158" t="s">
        <v>304</v>
      </c>
      <c r="J158" s="9"/>
      <c r="K158" s="9">
        <f>VLOOKUP($H158,output!$A$9:$AH$2199,K$1-$J$1+2)</f>
        <v>0</v>
      </c>
      <c r="L158" s="9">
        <f>VLOOKUP($H158,output!$A$9:$AH$2199,L$1-$J$1+2)</f>
        <v>0</v>
      </c>
      <c r="M158" s="9">
        <f>VLOOKUP($H158,output!$A$9:$AH$2199,M$1-$J$1+2)</f>
        <v>10.680999999999999</v>
      </c>
      <c r="N158" s="9">
        <f>VLOOKUP($H158,output!$A$9:$AH$2199,N$1-$J$1+2)</f>
        <v>11.287000000000001</v>
      </c>
      <c r="O158" s="9">
        <f>VLOOKUP($H158,output!$A$9:$AH$2199,O$1-$J$1+2)</f>
        <v>12.4</v>
      </c>
      <c r="P158" s="9">
        <f>VLOOKUP($H158,output!$A$9:$AH$2199,P$1-$J$1+2)</f>
        <v>12.929</v>
      </c>
      <c r="Q158" s="9">
        <f>VLOOKUP($H158,output!$A$9:$AH$2199,Q$1-$J$1+2)</f>
        <v>13.154</v>
      </c>
      <c r="R158" s="9">
        <f>VLOOKUP($H158,output!$A$9:$AH$2199,R$1-$J$1+2)</f>
        <v>13.489000000000001</v>
      </c>
      <c r="S158" s="9">
        <f>VLOOKUP($H158,output!$A$9:$AH$2199,S$1-$J$1+2)</f>
        <v>17.484000000000002</v>
      </c>
      <c r="T158" s="9">
        <f>VLOOKUP($H158,output!$A$9:$AH$2199,T$1-$J$1+2)</f>
        <v>17.760999999999999</v>
      </c>
      <c r="U158" s="9">
        <f>VLOOKUP($H158,output!$A$9:$AH$2199,U$1-$J$1+2)</f>
        <v>17.763999999999999</v>
      </c>
      <c r="V158" s="9">
        <f>VLOOKUP($H158,output!$A$9:$AH$2199,V$1-$J$1+2)</f>
        <v>18.129000000000001</v>
      </c>
      <c r="W158" s="9">
        <f>VLOOKUP($H158,output!$A$9:$AH$2199,W$1-$J$1+2)</f>
        <v>18.298999999999999</v>
      </c>
      <c r="X158" s="9">
        <f>VLOOKUP($H158,output!$A$9:$AH$2199,X$1-$J$1+2)</f>
        <v>18.484000000000002</v>
      </c>
      <c r="Y158" s="9">
        <f>VLOOKUP($H158,output!$A$9:$AH$2199,Y$1-$J$1+2)</f>
        <v>18.802</v>
      </c>
      <c r="Z158" s="9">
        <f>VLOOKUP($H158,output!$A$9:$AH$2199,Z$1-$J$1+2)</f>
        <v>18.983000000000001</v>
      </c>
      <c r="AA158" s="9">
        <f>VLOOKUP($H158,output!$A$9:$AH$2199,AA$1-$J$1+2)</f>
        <v>19.297000000000001</v>
      </c>
      <c r="AB158" s="9">
        <f>VLOOKUP($H158,output!$A$9:$AH$2199,AB$1-$J$1+2)</f>
        <v>19.530999999999999</v>
      </c>
      <c r="AC158" s="9">
        <f>VLOOKUP($H158,output!$A$9:$AH$2199,AC$1-$J$1+2)</f>
        <v>19.489999999999998</v>
      </c>
      <c r="AD158" s="9">
        <f>VLOOKUP($H158,output!$A$9:$AH$2199,AD$1-$J$1+2)</f>
        <v>19.832000000000001</v>
      </c>
      <c r="AE158" s="9">
        <f>VLOOKUP($H158,output!$A$9:$AH$2199,AE$1-$J$1+2)</f>
        <v>19.91</v>
      </c>
      <c r="AF158" s="9">
        <f>VLOOKUP($H158,output!$A$9:$AH$2199,AF$1-$J$1+2)</f>
        <v>20.248000000000001</v>
      </c>
      <c r="AG158" s="9">
        <f>VLOOKUP($H158,output!$A$9:$AH$2199,AG$1-$J$1+2)</f>
        <v>20.323</v>
      </c>
      <c r="AH158" s="9">
        <f>VLOOKUP($H158,output!$A$9:$AH$2199,AH$1-$J$1+2)</f>
        <v>20.395</v>
      </c>
      <c r="AI158" s="9">
        <f>VLOOKUP($H158,output!$A$9:$AH$2199,AI$1-$J$1+2)</f>
        <v>20.463000000000001</v>
      </c>
      <c r="AJ158" s="9">
        <f>VLOOKUP($H158,output!$A$9:$AH$2199,AJ$1-$J$1+2)</f>
        <v>20.529</v>
      </c>
      <c r="AK158" s="9">
        <f>VLOOKUP($H158,output!$A$9:$AH$2199,AK$1-$J$1+2)</f>
        <v>20.709</v>
      </c>
      <c r="AL158" s="9">
        <f>VLOOKUP($H158,output!$A$9:$AH$2199,AL$1-$J$1+2)</f>
        <v>20.77</v>
      </c>
      <c r="AM158" s="9">
        <f>VLOOKUP($H158,output!$A$9:$AH$2199,AM$1-$J$1+2)</f>
        <v>20.827999999999999</v>
      </c>
      <c r="AN158" s="9">
        <f>VLOOKUP($H158,output!$A$9:$AH$2199,AN$1-$J$1+2)</f>
        <v>20.882999999999999</v>
      </c>
      <c r="AO158" s="9">
        <f>VLOOKUP($H158,output!$A$9:$AH$2199,AO$1-$J$1+2)</f>
        <v>20.936</v>
      </c>
      <c r="AP158" s="9">
        <f>VLOOKUP($H158,output!$A$9:$AH$2199,AP$1-$J$1+2)</f>
        <v>20.98</v>
      </c>
      <c r="AR158" s="1">
        <f t="shared" si="95"/>
        <v>15.815714285714288</v>
      </c>
    </row>
    <row r="159" spans="8:44" x14ac:dyDescent="0.35">
      <c r="H159" t="s">
        <v>305</v>
      </c>
      <c r="J159" s="9"/>
      <c r="K159" s="9">
        <f>VLOOKUP($H159,output!$A$9:$AH$2199,K$1-$J$1+2)</f>
        <v>0</v>
      </c>
      <c r="L159" s="9">
        <f>VLOOKUP($H159,output!$A$9:$AH$2199,L$1-$J$1+2)</f>
        <v>0</v>
      </c>
      <c r="M159" s="9">
        <f>VLOOKUP($H159,output!$A$9:$AH$2199,M$1-$J$1+2)</f>
        <v>159.453</v>
      </c>
      <c r="N159" s="9">
        <f>VLOOKUP($H159,output!$A$9:$AH$2199,N$1-$J$1+2)</f>
        <v>216.14699999999999</v>
      </c>
      <c r="O159" s="9">
        <f>VLOOKUP($H159,output!$A$9:$AH$2199,O$1-$J$1+2)</f>
        <v>377.82100000000003</v>
      </c>
      <c r="P159" s="9">
        <f>VLOOKUP($H159,output!$A$9:$AH$2199,P$1-$J$1+2)</f>
        <v>356.78199999999998</v>
      </c>
      <c r="Q159" s="9">
        <f>VLOOKUP($H159,output!$A$9:$AH$2199,Q$1-$J$1+2)</f>
        <v>554.197</v>
      </c>
      <c r="R159" s="9">
        <f>VLOOKUP($H159,output!$A$9:$AH$2199,R$1-$J$1+2)</f>
        <v>522.34199999999998</v>
      </c>
      <c r="S159" s="9">
        <f>VLOOKUP($H159,output!$A$9:$AH$2199,S$1-$J$1+2)</f>
        <v>495.90800000000002</v>
      </c>
      <c r="T159" s="9">
        <f>VLOOKUP($H159,output!$A$9:$AH$2199,T$1-$J$1+2)</f>
        <v>473.93099999999998</v>
      </c>
      <c r="U159" s="9">
        <f>VLOOKUP($H159,output!$A$9:$AH$2199,U$1-$J$1+2)</f>
        <v>394.83199999999999</v>
      </c>
      <c r="V159" s="9">
        <f>VLOOKUP($H159,output!$A$9:$AH$2199,V$1-$J$1+2)</f>
        <v>391.64299999999997</v>
      </c>
      <c r="W159" s="9">
        <f>VLOOKUP($H159,output!$A$9:$AH$2199,W$1-$J$1+2)</f>
        <v>388.39400000000001</v>
      </c>
      <c r="X159" s="9">
        <f>VLOOKUP($H159,output!$A$9:$AH$2199,X$1-$J$1+2)</f>
        <v>385.36099999999999</v>
      </c>
      <c r="Y159" s="9">
        <f>VLOOKUP($H159,output!$A$9:$AH$2199,Y$1-$J$1+2)</f>
        <v>382.78800000000001</v>
      </c>
      <c r="Z159" s="9">
        <f>VLOOKUP($H159,output!$A$9:$AH$2199,Z$1-$J$1+2)</f>
        <v>380.15199999999999</v>
      </c>
      <c r="AA159" s="9">
        <f>VLOOKUP($H159,output!$A$9:$AH$2199,AA$1-$J$1+2)</f>
        <v>377.93299999999999</v>
      </c>
      <c r="AB159" s="9">
        <f>VLOOKUP($H159,output!$A$9:$AH$2199,AB$1-$J$1+2)</f>
        <v>375.81200000000001</v>
      </c>
      <c r="AC159" s="9">
        <f>VLOOKUP($H159,output!$A$9:$AH$2199,AC$1-$J$1+2)</f>
        <v>373.39699999999999</v>
      </c>
      <c r="AD159" s="9">
        <f>VLOOKUP($H159,output!$A$9:$AH$2199,AD$1-$J$1+2)</f>
        <v>371.83</v>
      </c>
      <c r="AE159" s="9">
        <f>VLOOKUP($H159,output!$A$9:$AH$2199,AE$1-$J$1+2)</f>
        <v>369.96800000000002</v>
      </c>
      <c r="AF159" s="9">
        <f>VLOOKUP($H159,output!$A$9:$AH$2199,AF$1-$J$1+2)</f>
        <v>368.68599999999998</v>
      </c>
      <c r="AG159" s="9">
        <f>VLOOKUP($H159,output!$A$9:$AH$2199,AG$1-$J$1+2)</f>
        <v>367.07600000000002</v>
      </c>
      <c r="AH159" s="9">
        <f>VLOOKUP($H159,output!$A$9:$AH$2199,AH$1-$J$1+2)</f>
        <v>365.59100000000001</v>
      </c>
      <c r="AI159" s="9">
        <f>VLOOKUP($H159,output!$A$9:$AH$2199,AI$1-$J$1+2)</f>
        <v>364.221</v>
      </c>
      <c r="AJ159" s="9">
        <f>VLOOKUP($H159,output!$A$9:$AH$2199,AJ$1-$J$1+2)</f>
        <v>362.959</v>
      </c>
      <c r="AK159" s="9">
        <f>VLOOKUP($H159,output!$A$9:$AH$2199,AK$1-$J$1+2)</f>
        <v>361.97899999999998</v>
      </c>
      <c r="AL159" s="9">
        <f>VLOOKUP($H159,output!$A$9:$AH$2199,AL$1-$J$1+2)</f>
        <v>360.90800000000002</v>
      </c>
      <c r="AM159" s="9">
        <f>VLOOKUP($H159,output!$A$9:$AH$2199,AM$1-$J$1+2)</f>
        <v>359.92099999999999</v>
      </c>
      <c r="AN159" s="9">
        <f>VLOOKUP($H159,output!$A$9:$AH$2199,AN$1-$J$1+2)</f>
        <v>359.012</v>
      </c>
      <c r="AO159" s="9">
        <f>VLOOKUP($H159,output!$A$9:$AH$2199,AO$1-$J$1+2)</f>
        <v>358.17399999999998</v>
      </c>
      <c r="AP159" s="9">
        <f>VLOOKUP($H159,output!$A$9:$AH$2199,AP$1-$J$1+2)</f>
        <v>357.09</v>
      </c>
      <c r="AR159" s="1">
        <f>AVERAGE(P159:V159)</f>
        <v>455.66214285714284</v>
      </c>
    </row>
    <row r="160" spans="8:44" x14ac:dyDescent="0.35">
      <c r="H160" t="s">
        <v>312</v>
      </c>
      <c r="J160" s="9"/>
      <c r="K160" s="9">
        <f>VLOOKUP($H160,output!$A$9:$AH$2199,K$1-$J$1+2)</f>
        <v>0</v>
      </c>
      <c r="L160" s="9">
        <f>VLOOKUP($H160,output!$A$9:$AH$2199,L$1-$J$1+2)</f>
        <v>0</v>
      </c>
      <c r="M160" s="9">
        <f>VLOOKUP($H160,output!$A$9:$AH$2199,M$1-$J$1+2)</f>
        <v>325.33199999999999</v>
      </c>
      <c r="N160" s="9">
        <f>VLOOKUP($H160,output!$A$9:$AH$2199,N$1-$J$1+2)</f>
        <v>335.31799999999998</v>
      </c>
      <c r="O160" s="9">
        <f>VLOOKUP($H160,output!$A$9:$AH$2199,O$1-$J$1+2)</f>
        <v>340.029</v>
      </c>
      <c r="P160" s="9">
        <f>VLOOKUP($H160,output!$A$9:$AH$2199,P$1-$J$1+2)</f>
        <v>325.66899999999998</v>
      </c>
      <c r="Q160" s="9">
        <f>VLOOKUP($H160,output!$A$9:$AH$2199,Q$1-$J$1+2)</f>
        <v>312.15300000000002</v>
      </c>
      <c r="R160" s="9">
        <f>VLOOKUP($H160,output!$A$9:$AH$2199,R$1-$J$1+2)</f>
        <v>278.12700000000001</v>
      </c>
      <c r="S160" s="9">
        <f>VLOOKUP($H160,output!$A$9:$AH$2199,S$1-$J$1+2)</f>
        <v>251.715</v>
      </c>
      <c r="T160" s="9">
        <f>VLOOKUP($H160,output!$A$9:$AH$2199,T$1-$J$1+2)</f>
        <v>241.535</v>
      </c>
      <c r="U160" s="9">
        <f>VLOOKUP($H160,output!$A$9:$AH$2199,U$1-$J$1+2)</f>
        <v>218.22200000000001</v>
      </c>
      <c r="V160" s="9">
        <f>VLOOKUP($H160,output!$A$9:$AH$2199,V$1-$J$1+2)</f>
        <v>211.59800000000001</v>
      </c>
      <c r="W160" s="9">
        <f>VLOOKUP($H160,output!$A$9:$AH$2199,W$1-$J$1+2)</f>
        <v>194</v>
      </c>
      <c r="X160" s="9">
        <f>VLOOKUP($H160,output!$A$9:$AH$2199,X$1-$J$1+2)</f>
        <v>179.191</v>
      </c>
      <c r="Y160" s="9">
        <f>VLOOKUP($H160,output!$A$9:$AH$2199,Y$1-$J$1+2)</f>
        <v>167.59100000000001</v>
      </c>
      <c r="Z160" s="9">
        <f>VLOOKUP($H160,output!$A$9:$AH$2199,Z$1-$J$1+2)</f>
        <v>161.51400000000001</v>
      </c>
      <c r="AA160" s="9">
        <f>VLOOKUP($H160,output!$A$9:$AH$2199,AA$1-$J$1+2)</f>
        <v>150.072</v>
      </c>
      <c r="AB160" s="9">
        <f>VLOOKUP($H160,output!$A$9:$AH$2199,AB$1-$J$1+2)</f>
        <v>140.99199999999999</v>
      </c>
      <c r="AC160" s="9">
        <f>VLOOKUP($H160,output!$A$9:$AH$2199,AC$1-$J$1+2)</f>
        <v>152.64400000000001</v>
      </c>
      <c r="AD160" s="9">
        <f>VLOOKUP($H160,output!$A$9:$AH$2199,AD$1-$J$1+2)</f>
        <v>143.476</v>
      </c>
      <c r="AE160" s="9">
        <f>VLOOKUP($H160,output!$A$9:$AH$2199,AE$1-$J$1+2)</f>
        <v>134.77600000000001</v>
      </c>
      <c r="AF160" s="9">
        <f>VLOOKUP($H160,output!$A$9:$AH$2199,AF$1-$J$1+2)</f>
        <v>157.13</v>
      </c>
      <c r="AG160" s="9">
        <f>VLOOKUP($H160,output!$A$9:$AH$2199,AG$1-$J$1+2)</f>
        <v>146.34299999999999</v>
      </c>
      <c r="AH160" s="9">
        <f>VLOOKUP($H160,output!$A$9:$AH$2199,AH$1-$J$1+2)</f>
        <v>136.61799999999999</v>
      </c>
      <c r="AI160" s="9">
        <f>VLOOKUP($H160,output!$A$9:$AH$2199,AI$1-$J$1+2)</f>
        <v>127.825</v>
      </c>
      <c r="AJ160" s="9">
        <f>VLOOKUP($H160,output!$A$9:$AH$2199,AJ$1-$J$1+2)</f>
        <v>119.85599999999999</v>
      </c>
      <c r="AK160" s="9">
        <f>VLOOKUP($H160,output!$A$9:$AH$2199,AK$1-$J$1+2)</f>
        <v>112.60599999999999</v>
      </c>
      <c r="AL160" s="9">
        <f>VLOOKUP($H160,output!$A$9:$AH$2199,AL$1-$J$1+2)</f>
        <v>106.009</v>
      </c>
      <c r="AM160" s="9">
        <f>VLOOKUP($H160,output!$A$9:$AH$2199,AM$1-$J$1+2)</f>
        <v>99.998000000000005</v>
      </c>
      <c r="AN160" s="9">
        <f>VLOOKUP($H160,output!$A$9:$AH$2199,AN$1-$J$1+2)</f>
        <v>94.510999999999996</v>
      </c>
      <c r="AO160" s="9">
        <f>VLOOKUP($H160,output!$A$9:$AH$2199,AO$1-$J$1+2)</f>
        <v>89.494</v>
      </c>
      <c r="AP160" s="9">
        <f>VLOOKUP($H160,output!$A$9:$AH$2199,AP$1-$J$1+2)</f>
        <v>84.679000000000002</v>
      </c>
      <c r="AR160" s="1">
        <f t="shared" ref="AR160:AR161" si="96">AVERAGE(P160:V160)</f>
        <v>262.71699999999998</v>
      </c>
    </row>
    <row r="161" spans="8:44" x14ac:dyDescent="0.35">
      <c r="H161" t="s">
        <v>255</v>
      </c>
      <c r="J161" s="9"/>
      <c r="K161" s="9">
        <f>VLOOKUP($H161,output!$A$9:$AH$2199,K$1-$J$1+2)</f>
        <v>23.36</v>
      </c>
      <c r="L161" s="9">
        <f>VLOOKUP($H161,output!$A$9:$AH$2199,L$1-$J$1+2)</f>
        <v>23.699000000000002</v>
      </c>
      <c r="M161" s="9">
        <f>VLOOKUP($H161,output!$A$9:$AH$2199,M$1-$J$1+2)</f>
        <v>24.452999999999999</v>
      </c>
      <c r="N161" s="9">
        <f>VLOOKUP($H161,output!$A$9:$AH$2199,N$1-$J$1+2)</f>
        <v>45.335999999999999</v>
      </c>
      <c r="O161" s="9">
        <f>VLOOKUP($H161,output!$A$9:$AH$2199,O$1-$J$1+2)</f>
        <v>43.899000000000001</v>
      </c>
      <c r="P161" s="9">
        <f>VLOOKUP($H161,output!$A$9:$AH$2199,P$1-$J$1+2)</f>
        <v>48.307000000000002</v>
      </c>
      <c r="Q161" s="9">
        <f>VLOOKUP($H161,output!$A$9:$AH$2199,Q$1-$J$1+2)</f>
        <v>68.935000000000002</v>
      </c>
      <c r="R161" s="9">
        <f>VLOOKUP($H161,output!$A$9:$AH$2199,R$1-$J$1+2)</f>
        <v>64.734999999999999</v>
      </c>
      <c r="S161" s="9">
        <f>VLOOKUP($H161,output!$A$9:$AH$2199,S$1-$J$1+2)</f>
        <v>60.912999999999997</v>
      </c>
      <c r="T161" s="9">
        <f>VLOOKUP($H161,output!$A$9:$AH$2199,T$1-$J$1+2)</f>
        <v>57.576000000000001</v>
      </c>
      <c r="U161" s="9">
        <f>VLOOKUP($H161,output!$A$9:$AH$2199,U$1-$J$1+2)</f>
        <v>54.390999999999998</v>
      </c>
      <c r="V161" s="9">
        <f>VLOOKUP($H161,output!$A$9:$AH$2199,V$1-$J$1+2)</f>
        <v>52.982999999999997</v>
      </c>
      <c r="W161" s="9">
        <f>VLOOKUP($H161,output!$A$9:$AH$2199,W$1-$J$1+2)</f>
        <v>66.608999999999995</v>
      </c>
      <c r="X161" s="9">
        <f>VLOOKUP($H161,output!$A$9:$AH$2199,X$1-$J$1+2)</f>
        <v>62.106000000000002</v>
      </c>
      <c r="Y161" s="9">
        <f>VLOOKUP($H161,output!$A$9:$AH$2199,Y$1-$J$1+2)</f>
        <v>58.106999999999999</v>
      </c>
      <c r="Z161" s="9">
        <f>VLOOKUP($H161,output!$A$9:$AH$2199,Z$1-$J$1+2)</f>
        <v>54.552</v>
      </c>
      <c r="AA161" s="9">
        <f>VLOOKUP($H161,output!$A$9:$AH$2199,AA$1-$J$1+2)</f>
        <v>51.378999999999998</v>
      </c>
      <c r="AB161" s="9">
        <f>VLOOKUP($H161,output!$A$9:$AH$2199,AB$1-$J$1+2)</f>
        <v>48.561999999999998</v>
      </c>
      <c r="AC161" s="9">
        <f>VLOOKUP($H161,output!$A$9:$AH$2199,AC$1-$J$1+2)</f>
        <v>82.382000000000005</v>
      </c>
      <c r="AD161" s="9">
        <f>VLOOKUP($H161,output!$A$9:$AH$2199,AD$1-$J$1+2)</f>
        <v>79.823999999999998</v>
      </c>
      <c r="AE161" s="9">
        <f>VLOOKUP($H161,output!$A$9:$AH$2199,AE$1-$J$1+2)</f>
        <v>77.126999999999995</v>
      </c>
      <c r="AF161" s="9">
        <f>VLOOKUP($H161,output!$A$9:$AH$2199,AF$1-$J$1+2)</f>
        <v>75.555000000000007</v>
      </c>
      <c r="AG161" s="9">
        <f>VLOOKUP($H161,output!$A$9:$AH$2199,AG$1-$J$1+2)</f>
        <v>72.66</v>
      </c>
      <c r="AH161" s="9">
        <f>VLOOKUP($H161,output!$A$9:$AH$2199,AH$1-$J$1+2)</f>
        <v>69.744</v>
      </c>
      <c r="AI161" s="9">
        <f>VLOOKUP($H161,output!$A$9:$AH$2199,AI$1-$J$1+2)</f>
        <v>66.834999999999994</v>
      </c>
      <c r="AJ161" s="9">
        <f>VLOOKUP($H161,output!$A$9:$AH$2199,AJ$1-$J$1+2)</f>
        <v>63.957999999999998</v>
      </c>
      <c r="AK161" s="9">
        <f>VLOOKUP($H161,output!$A$9:$AH$2199,AK$1-$J$1+2)</f>
        <v>61.127000000000002</v>
      </c>
      <c r="AL161" s="9">
        <f>VLOOKUP($H161,output!$A$9:$AH$2199,AL$1-$J$1+2)</f>
        <v>58.366999999999997</v>
      </c>
      <c r="AM161" s="9">
        <f>VLOOKUP($H161,output!$A$9:$AH$2199,AM$1-$J$1+2)</f>
        <v>55.686</v>
      </c>
      <c r="AN161" s="9">
        <f>VLOOKUP($H161,output!$A$9:$AH$2199,AN$1-$J$1+2)</f>
        <v>53.093000000000004</v>
      </c>
      <c r="AO161" s="9">
        <f>VLOOKUP($H161,output!$A$9:$AH$2199,AO$1-$J$1+2)</f>
        <v>50.594000000000001</v>
      </c>
      <c r="AP161" s="9">
        <f>VLOOKUP($H161,output!$A$9:$AH$2199,AP$1-$J$1+2)</f>
        <v>48.173000000000002</v>
      </c>
      <c r="AR161" s="1">
        <f t="shared" si="96"/>
        <v>58.26285714285715</v>
      </c>
    </row>
    <row r="162" spans="8:44" x14ac:dyDescent="0.35">
      <c r="H162" t="s">
        <v>300</v>
      </c>
      <c r="J162" s="9"/>
      <c r="K162" s="9">
        <f>VLOOKUP($H162,output!$A$9:$AH$2199,K$1-$J$1+2)</f>
        <v>0</v>
      </c>
      <c r="L162" s="9">
        <f>VLOOKUP($H162,output!$A$9:$AH$2199,L$1-$J$1+2)</f>
        <v>0</v>
      </c>
      <c r="M162" s="9">
        <f>VLOOKUP($H162,output!$A$9:$AH$2199,M$1-$J$1+2)</f>
        <v>0</v>
      </c>
      <c r="N162" s="9">
        <f>VLOOKUP($H162,output!$A$9:$AH$2199,N$1-$J$1+2)</f>
        <v>0</v>
      </c>
      <c r="O162" s="9">
        <f>VLOOKUP($H162,output!$A$9:$AH$2199,O$1-$J$1+2)</f>
        <v>0</v>
      </c>
      <c r="P162" s="9">
        <f>VLOOKUP($H162,output!$A$9:$AH$2199,P$1-$J$1+2)</f>
        <v>63.790999999999997</v>
      </c>
      <c r="Q162" s="9">
        <f>VLOOKUP($H162,output!$A$9:$AH$2199,Q$1-$J$1+2)</f>
        <v>70.302000000000007</v>
      </c>
      <c r="R162" s="9">
        <f>VLOOKUP($H162,output!$A$9:$AH$2199,R$1-$J$1+2)</f>
        <v>61.27</v>
      </c>
      <c r="S162" s="9">
        <f>VLOOKUP($H162,output!$A$9:$AH$2199,S$1-$J$1+2)</f>
        <v>54.75</v>
      </c>
      <c r="T162" s="9">
        <f>VLOOKUP($H162,output!$A$9:$AH$2199,T$1-$J$1+2)</f>
        <v>65.328999999999994</v>
      </c>
      <c r="U162" s="9">
        <f>VLOOKUP($H162,output!$A$9:$AH$2199,U$1-$J$1+2)</f>
        <v>58.262</v>
      </c>
      <c r="V162" s="9">
        <f>VLOOKUP($H162,output!$A$9:$AH$2199,V$1-$J$1+2)</f>
        <v>88.546999999999997</v>
      </c>
      <c r="W162" s="9">
        <f>VLOOKUP($H162,output!$A$9:$AH$2199,W$1-$J$1+2)</f>
        <v>81.930999999999997</v>
      </c>
      <c r="X162" s="9">
        <f>VLOOKUP($H162,output!$A$9:$AH$2199,X$1-$J$1+2)</f>
        <v>74.644999999999996</v>
      </c>
      <c r="Y162" s="9">
        <f>VLOOKUP($H162,output!$A$9:$AH$2199,Y$1-$J$1+2)</f>
        <v>73.555000000000007</v>
      </c>
      <c r="Z162" s="9">
        <f>VLOOKUP($H162,output!$A$9:$AH$2199,Z$1-$J$1+2)</f>
        <v>91.09</v>
      </c>
      <c r="AA162" s="9">
        <f>VLOOKUP($H162,output!$A$9:$AH$2199,AA$1-$J$1+2)</f>
        <v>82.94</v>
      </c>
      <c r="AB162" s="9">
        <f>VLOOKUP($H162,output!$A$9:$AH$2199,AB$1-$J$1+2)</f>
        <v>80.087000000000003</v>
      </c>
      <c r="AC162" s="9">
        <f>VLOOKUP($H162,output!$A$9:$AH$2199,AC$1-$J$1+2)</f>
        <v>80.844999999999999</v>
      </c>
      <c r="AD162" s="9">
        <f>VLOOKUP($H162,output!$A$9:$AH$2199,AD$1-$J$1+2)</f>
        <v>78.346000000000004</v>
      </c>
      <c r="AE162" s="9">
        <f>VLOOKUP($H162,output!$A$9:$AH$2199,AE$1-$J$1+2)</f>
        <v>73.385000000000005</v>
      </c>
      <c r="AF162" s="9">
        <f>VLOOKUP($H162,output!$A$9:$AH$2199,AF$1-$J$1+2)</f>
        <v>113.108</v>
      </c>
      <c r="AG162" s="9">
        <f>VLOOKUP($H162,output!$A$9:$AH$2199,AG$1-$J$1+2)</f>
        <v>104.82599999999999</v>
      </c>
      <c r="AH162" s="9">
        <f>VLOOKUP($H162,output!$A$9:$AH$2199,AH$1-$J$1+2)</f>
        <v>97.335999999999999</v>
      </c>
      <c r="AI162" s="9">
        <f>VLOOKUP($H162,output!$A$9:$AH$2199,AI$1-$J$1+2)</f>
        <v>90.551000000000002</v>
      </c>
      <c r="AJ162" s="9">
        <f>VLOOKUP($H162,output!$A$9:$AH$2199,AJ$1-$J$1+2)</f>
        <v>84.399000000000001</v>
      </c>
      <c r="AK162" s="9">
        <f>VLOOKUP($H162,output!$A$9:$AH$2199,AK$1-$J$1+2)</f>
        <v>78.807000000000002</v>
      </c>
      <c r="AL162" s="9">
        <f>VLOOKUP($H162,output!$A$9:$AH$2199,AL$1-$J$1+2)</f>
        <v>73.727000000000004</v>
      </c>
      <c r="AM162" s="9">
        <f>VLOOKUP($H162,output!$A$9:$AH$2199,AM$1-$J$1+2)</f>
        <v>69.116</v>
      </c>
      <c r="AN162" s="9">
        <f>VLOOKUP($H162,output!$A$9:$AH$2199,AN$1-$J$1+2)</f>
        <v>64.927999999999997</v>
      </c>
      <c r="AO162" s="9">
        <f>VLOOKUP($H162,output!$A$9:$AH$2199,AO$1-$J$1+2)</f>
        <v>61.125999999999998</v>
      </c>
      <c r="AP162" s="9">
        <f>VLOOKUP($H162,output!$A$9:$AH$2199,AP$1-$J$1+2)</f>
        <v>57.908999999999999</v>
      </c>
      <c r="AR162" s="1">
        <f>AVERAGE(P162:V162)</f>
        <v>66.035857142857139</v>
      </c>
    </row>
    <row r="163" spans="8:44" x14ac:dyDescent="0.35">
      <c r="H163" t="s">
        <v>259</v>
      </c>
      <c r="J163" s="9"/>
      <c r="K163" s="9">
        <f>VLOOKUP($H163,output!$A$9:$AH$2199,K$1-$J$1+2)</f>
        <v>59.142000000000003</v>
      </c>
      <c r="L163" s="9">
        <f>VLOOKUP($H163,output!$A$9:$AH$2199,L$1-$J$1+2)</f>
        <v>59.152999999999999</v>
      </c>
      <c r="M163" s="9">
        <f>VLOOKUP($H163,output!$A$9:$AH$2199,M$1-$J$1+2)</f>
        <v>60.9</v>
      </c>
      <c r="N163" s="9">
        <f>VLOOKUP($H163,output!$A$9:$AH$2199,N$1-$J$1+2)</f>
        <v>63.024000000000001</v>
      </c>
      <c r="O163" s="9">
        <f>VLOOKUP($H163,output!$A$9:$AH$2199,O$1-$J$1+2)</f>
        <v>67.653999999999996</v>
      </c>
      <c r="P163" s="9">
        <f>VLOOKUP($H163,output!$A$9:$AH$2199,P$1-$J$1+2)</f>
        <v>105.377</v>
      </c>
      <c r="Q163" s="9">
        <f>VLOOKUP($H163,output!$A$9:$AH$2199,Q$1-$J$1+2)</f>
        <v>101.32299999999999</v>
      </c>
      <c r="R163" s="9">
        <f>VLOOKUP($H163,output!$A$9:$AH$2199,R$1-$J$1+2)</f>
        <v>92.760999999999996</v>
      </c>
      <c r="S163" s="9">
        <f>VLOOKUP($H163,output!$A$9:$AH$2199,S$1-$J$1+2)</f>
        <v>86.113</v>
      </c>
      <c r="T163" s="9">
        <f>VLOOKUP($H163,output!$A$9:$AH$2199,T$1-$J$1+2)</f>
        <v>84.334999999999994</v>
      </c>
      <c r="U163" s="9">
        <f>VLOOKUP($H163,output!$A$9:$AH$2199,U$1-$J$1+2)</f>
        <v>76.795000000000002</v>
      </c>
      <c r="V163" s="9">
        <f>VLOOKUP($H163,output!$A$9:$AH$2199,V$1-$J$1+2)</f>
        <v>72.332999999999998</v>
      </c>
      <c r="W163" s="9">
        <f>VLOOKUP($H163,output!$A$9:$AH$2199,W$1-$J$1+2)</f>
        <v>67.239000000000004</v>
      </c>
      <c r="X163" s="9">
        <f>VLOOKUP($H163,output!$A$9:$AH$2199,X$1-$J$1+2)</f>
        <v>63.237000000000002</v>
      </c>
      <c r="Y163" s="9">
        <f>VLOOKUP($H163,output!$A$9:$AH$2199,Y$1-$J$1+2)</f>
        <v>58.661000000000001</v>
      </c>
      <c r="Z163" s="9">
        <f>VLOOKUP($H163,output!$A$9:$AH$2199,Z$1-$J$1+2)</f>
        <v>60.173999999999999</v>
      </c>
      <c r="AA163" s="9">
        <f>VLOOKUP($H163,output!$A$9:$AH$2199,AA$1-$J$1+2)</f>
        <v>56.427</v>
      </c>
      <c r="AB163" s="9">
        <f>VLOOKUP($H163,output!$A$9:$AH$2199,AB$1-$J$1+2)</f>
        <v>52.189</v>
      </c>
      <c r="AC163" s="9">
        <f>VLOOKUP($H163,output!$A$9:$AH$2199,AC$1-$J$1+2)</f>
        <v>51.499000000000002</v>
      </c>
      <c r="AD163" s="9">
        <f>VLOOKUP($H163,output!$A$9:$AH$2199,AD$1-$J$1+2)</f>
        <v>48.069000000000003</v>
      </c>
      <c r="AE163" s="9">
        <f>VLOOKUP($H163,output!$A$9:$AH$2199,AE$1-$J$1+2)</f>
        <v>44.819000000000003</v>
      </c>
      <c r="AF163" s="9">
        <f>VLOOKUP($H163,output!$A$9:$AH$2199,AF$1-$J$1+2)</f>
        <v>52.426000000000002</v>
      </c>
      <c r="AG163" s="9">
        <f>VLOOKUP($H163,output!$A$9:$AH$2199,AG$1-$J$1+2)</f>
        <v>48.177999999999997</v>
      </c>
      <c r="AH163" s="9">
        <f>VLOOKUP($H163,output!$A$9:$AH$2199,AH$1-$J$1+2)</f>
        <v>44.274999999999999</v>
      </c>
      <c r="AI163" s="9">
        <f>VLOOKUP($H163,output!$A$9:$AH$2199,AI$1-$J$1+2)</f>
        <v>40.755000000000003</v>
      </c>
      <c r="AJ163" s="9">
        <f>VLOOKUP($H163,output!$A$9:$AH$2199,AJ$1-$J$1+2)</f>
        <v>37.578000000000003</v>
      </c>
      <c r="AK163" s="9">
        <f>VLOOKUP($H163,output!$A$9:$AH$2199,AK$1-$J$1+2)</f>
        <v>34.692999999999998</v>
      </c>
      <c r="AL163" s="9">
        <f>VLOOKUP($H163,output!$A$9:$AH$2199,AL$1-$J$1+2)</f>
        <v>32.095999999999997</v>
      </c>
      <c r="AM163" s="9">
        <f>VLOOKUP($H163,output!$A$9:$AH$2199,AM$1-$J$1+2)</f>
        <v>29.748999999999999</v>
      </c>
      <c r="AN163" s="9">
        <f>VLOOKUP($H163,output!$A$9:$AH$2199,AN$1-$J$1+2)</f>
        <v>27.625</v>
      </c>
      <c r="AO163" s="9">
        <f>VLOOKUP($H163,output!$A$9:$AH$2199,AO$1-$J$1+2)</f>
        <v>25.702999999999999</v>
      </c>
      <c r="AP163" s="9">
        <f>VLOOKUP($H163,output!$A$9:$AH$2199,AP$1-$J$1+2)</f>
        <v>23.937999999999999</v>
      </c>
      <c r="AR163" s="1">
        <f t="shared" ref="AR163:AR165" si="97">AVERAGE(P163:V163)</f>
        <v>88.433857142857136</v>
      </c>
    </row>
    <row r="164" spans="8:44" x14ac:dyDescent="0.35">
      <c r="H164" t="s">
        <v>504</v>
      </c>
      <c r="J164" s="9"/>
      <c r="K164" s="9">
        <f>K163*0.7</f>
        <v>41.3994</v>
      </c>
      <c r="L164" s="9">
        <f t="shared" ref="L164:AP164" si="98">L163*0.7</f>
        <v>41.4071</v>
      </c>
      <c r="M164" s="9">
        <f t="shared" si="98"/>
        <v>42.629999999999995</v>
      </c>
      <c r="N164" s="9">
        <f t="shared" si="98"/>
        <v>44.116799999999998</v>
      </c>
      <c r="O164" s="9">
        <f t="shared" si="98"/>
        <v>47.357799999999997</v>
      </c>
      <c r="P164" s="9">
        <f t="shared" si="98"/>
        <v>73.763899999999992</v>
      </c>
      <c r="Q164" s="9">
        <f t="shared" si="98"/>
        <v>70.926099999999991</v>
      </c>
      <c r="R164" s="9">
        <f t="shared" si="98"/>
        <v>64.932699999999997</v>
      </c>
      <c r="S164" s="9">
        <f t="shared" si="98"/>
        <v>60.279099999999993</v>
      </c>
      <c r="T164" s="9">
        <f t="shared" si="98"/>
        <v>59.034499999999994</v>
      </c>
      <c r="U164" s="9">
        <f t="shared" si="98"/>
        <v>53.756499999999996</v>
      </c>
      <c r="V164" s="9">
        <f t="shared" si="98"/>
        <v>50.633099999999999</v>
      </c>
      <c r="W164" s="9">
        <f t="shared" si="98"/>
        <v>47.067300000000003</v>
      </c>
      <c r="X164" s="9">
        <f t="shared" si="98"/>
        <v>44.265900000000002</v>
      </c>
      <c r="Y164" s="9">
        <f t="shared" si="98"/>
        <v>41.0627</v>
      </c>
      <c r="Z164" s="9">
        <f t="shared" si="98"/>
        <v>42.1218</v>
      </c>
      <c r="AA164" s="9">
        <f t="shared" si="98"/>
        <v>39.498899999999999</v>
      </c>
      <c r="AB164" s="9">
        <f t="shared" si="98"/>
        <v>36.532299999999999</v>
      </c>
      <c r="AC164" s="9">
        <f t="shared" si="98"/>
        <v>36.049300000000002</v>
      </c>
      <c r="AD164" s="9">
        <f t="shared" si="98"/>
        <v>33.648299999999999</v>
      </c>
      <c r="AE164" s="9">
        <f t="shared" si="98"/>
        <v>31.3733</v>
      </c>
      <c r="AF164" s="9">
        <f t="shared" si="98"/>
        <v>36.6982</v>
      </c>
      <c r="AG164" s="9">
        <f t="shared" si="98"/>
        <v>33.724599999999995</v>
      </c>
      <c r="AH164" s="9">
        <f t="shared" si="98"/>
        <v>30.992499999999996</v>
      </c>
      <c r="AI164" s="9">
        <f t="shared" si="98"/>
        <v>28.528500000000001</v>
      </c>
      <c r="AJ164" s="9">
        <f t="shared" si="98"/>
        <v>26.304600000000001</v>
      </c>
      <c r="AK164" s="9">
        <f t="shared" si="98"/>
        <v>24.285099999999996</v>
      </c>
      <c r="AL164" s="9">
        <f t="shared" si="98"/>
        <v>22.467199999999995</v>
      </c>
      <c r="AM164" s="9">
        <f t="shared" si="98"/>
        <v>20.824299999999997</v>
      </c>
      <c r="AN164" s="9">
        <f t="shared" si="98"/>
        <v>19.337499999999999</v>
      </c>
      <c r="AO164" s="9">
        <f t="shared" si="98"/>
        <v>17.992099999999997</v>
      </c>
      <c r="AP164" s="9">
        <f t="shared" si="98"/>
        <v>16.756599999999999</v>
      </c>
      <c r="AR164" s="1">
        <f t="shared" si="97"/>
        <v>61.903700000000001</v>
      </c>
    </row>
    <row r="165" spans="8:44" x14ac:dyDescent="0.35">
      <c r="H165" t="s">
        <v>505</v>
      </c>
      <c r="J165" s="9"/>
      <c r="K165" s="9">
        <f>K158</f>
        <v>0</v>
      </c>
      <c r="L165" s="9">
        <f t="shared" ref="L165:AP165" si="99">L158</f>
        <v>0</v>
      </c>
      <c r="M165" s="9">
        <f t="shared" si="99"/>
        <v>10.680999999999999</v>
      </c>
      <c r="N165" s="9">
        <f t="shared" si="99"/>
        <v>11.287000000000001</v>
      </c>
      <c r="O165" s="9">
        <f t="shared" si="99"/>
        <v>12.4</v>
      </c>
      <c r="P165" s="9">
        <f t="shared" si="99"/>
        <v>12.929</v>
      </c>
      <c r="Q165" s="9">
        <f t="shared" si="99"/>
        <v>13.154</v>
      </c>
      <c r="R165" s="9">
        <f t="shared" si="99"/>
        <v>13.489000000000001</v>
      </c>
      <c r="S165" s="9">
        <f t="shared" si="99"/>
        <v>17.484000000000002</v>
      </c>
      <c r="T165" s="9">
        <f t="shared" si="99"/>
        <v>17.760999999999999</v>
      </c>
      <c r="U165" s="9">
        <f t="shared" si="99"/>
        <v>17.763999999999999</v>
      </c>
      <c r="V165" s="9">
        <f t="shared" si="99"/>
        <v>18.129000000000001</v>
      </c>
      <c r="W165" s="9">
        <f t="shared" si="99"/>
        <v>18.298999999999999</v>
      </c>
      <c r="X165" s="9">
        <f t="shared" si="99"/>
        <v>18.484000000000002</v>
      </c>
      <c r="Y165" s="9">
        <f t="shared" si="99"/>
        <v>18.802</v>
      </c>
      <c r="Z165" s="9">
        <f t="shared" si="99"/>
        <v>18.983000000000001</v>
      </c>
      <c r="AA165" s="9">
        <f t="shared" si="99"/>
        <v>19.297000000000001</v>
      </c>
      <c r="AB165" s="9">
        <f t="shared" si="99"/>
        <v>19.530999999999999</v>
      </c>
      <c r="AC165" s="9">
        <f t="shared" si="99"/>
        <v>19.489999999999998</v>
      </c>
      <c r="AD165" s="9">
        <f t="shared" si="99"/>
        <v>19.832000000000001</v>
      </c>
      <c r="AE165" s="9">
        <f t="shared" si="99"/>
        <v>19.91</v>
      </c>
      <c r="AF165" s="9">
        <f t="shared" si="99"/>
        <v>20.248000000000001</v>
      </c>
      <c r="AG165" s="9">
        <f t="shared" si="99"/>
        <v>20.323</v>
      </c>
      <c r="AH165" s="9">
        <f t="shared" si="99"/>
        <v>20.395</v>
      </c>
      <c r="AI165" s="9">
        <f t="shared" si="99"/>
        <v>20.463000000000001</v>
      </c>
      <c r="AJ165" s="9">
        <f t="shared" si="99"/>
        <v>20.529</v>
      </c>
      <c r="AK165" s="9">
        <f t="shared" si="99"/>
        <v>20.709</v>
      </c>
      <c r="AL165" s="9">
        <f t="shared" si="99"/>
        <v>20.77</v>
      </c>
      <c r="AM165" s="9">
        <f t="shared" si="99"/>
        <v>20.827999999999999</v>
      </c>
      <c r="AN165" s="9">
        <f t="shared" si="99"/>
        <v>20.882999999999999</v>
      </c>
      <c r="AO165" s="9">
        <f t="shared" si="99"/>
        <v>20.936</v>
      </c>
      <c r="AP165" s="9">
        <f t="shared" si="99"/>
        <v>20.98</v>
      </c>
      <c r="AR165" s="1">
        <f t="shared" si="97"/>
        <v>15.815714285714288</v>
      </c>
    </row>
    <row r="166" spans="8:44" x14ac:dyDescent="0.35"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R166" s="1"/>
    </row>
    <row r="167" spans="8:44" x14ac:dyDescent="0.35"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</row>
    <row r="168" spans="8:44" x14ac:dyDescent="0.35">
      <c r="H168" s="2" t="s">
        <v>509</v>
      </c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</row>
    <row r="169" spans="8:44" x14ac:dyDescent="0.35">
      <c r="H169" t="s">
        <v>487</v>
      </c>
      <c r="J169" s="9"/>
      <c r="K169" s="9">
        <f>K154+K155</f>
        <v>745.41399999999999</v>
      </c>
      <c r="L169" s="9">
        <f t="shared" ref="L169:V169" si="100">L154+L155</f>
        <v>748.43999999999994</v>
      </c>
      <c r="M169" s="9">
        <f t="shared" si="100"/>
        <v>726.44</v>
      </c>
      <c r="N169" s="9">
        <f t="shared" si="100"/>
        <v>840.60299999999995</v>
      </c>
      <c r="O169" s="9">
        <f t="shared" si="100"/>
        <v>1116.6600000000001</v>
      </c>
      <c r="P169" s="9">
        <f t="shared" si="100"/>
        <v>1063.8800000000001</v>
      </c>
      <c r="Q169" s="9">
        <f t="shared" si="100"/>
        <v>1018.804</v>
      </c>
      <c r="R169" s="9">
        <f t="shared" si="100"/>
        <v>979.78499999999997</v>
      </c>
      <c r="S169" s="9">
        <f t="shared" si="100"/>
        <v>959.26800000000003</v>
      </c>
      <c r="T169" s="9">
        <f t="shared" si="100"/>
        <v>933.17000000000007</v>
      </c>
      <c r="U169" s="9">
        <f t="shared" si="100"/>
        <v>829.35599999999999</v>
      </c>
      <c r="V169" s="9">
        <f t="shared" si="100"/>
        <v>827.66200000000003</v>
      </c>
      <c r="W169" s="9">
        <f t="shared" ref="W169:AP169" si="101">W154+W155</f>
        <v>825.85</v>
      </c>
      <c r="X169" s="9">
        <f t="shared" si="101"/>
        <v>823.63300000000004</v>
      </c>
      <c r="Y169" s="9">
        <f t="shared" si="101"/>
        <v>821.73800000000006</v>
      </c>
      <c r="Z169" s="9">
        <f t="shared" si="101"/>
        <v>819.755</v>
      </c>
      <c r="AA169" s="9">
        <f t="shared" si="101"/>
        <v>817.94899999999996</v>
      </c>
      <c r="AB169" s="9">
        <f t="shared" si="101"/>
        <v>815.66000000000008</v>
      </c>
      <c r="AC169" s="9">
        <f t="shared" si="101"/>
        <v>813.18100000000004</v>
      </c>
      <c r="AD169" s="9">
        <f t="shared" si="101"/>
        <v>811.27600000000007</v>
      </c>
      <c r="AE169" s="9">
        <f t="shared" si="101"/>
        <v>809.15300000000002</v>
      </c>
      <c r="AF169" s="9">
        <f t="shared" si="101"/>
        <v>807.69999999999993</v>
      </c>
      <c r="AG169" s="9">
        <f t="shared" si="101"/>
        <v>805.87399999999991</v>
      </c>
      <c r="AH169" s="9">
        <f t="shared" si="101"/>
        <v>804.22599999999989</v>
      </c>
      <c r="AI169" s="9">
        <f t="shared" si="101"/>
        <v>802.74200000000008</v>
      </c>
      <c r="AJ169" s="9">
        <f t="shared" si="101"/>
        <v>801.41300000000001</v>
      </c>
      <c r="AK169" s="9">
        <f t="shared" si="101"/>
        <v>800.40200000000004</v>
      </c>
      <c r="AL169" s="9">
        <f t="shared" si="101"/>
        <v>799.35100000000011</v>
      </c>
      <c r="AM169" s="9">
        <f t="shared" si="101"/>
        <v>798.42200000000003</v>
      </c>
      <c r="AN169" s="9">
        <f t="shared" si="101"/>
        <v>797.60399999999993</v>
      </c>
      <c r="AO169" s="9">
        <f t="shared" si="101"/>
        <v>796.88700000000006</v>
      </c>
      <c r="AP169" s="9">
        <f t="shared" si="101"/>
        <v>795.81100000000004</v>
      </c>
      <c r="AR169" s="1">
        <f t="shared" ref="AR169:AR170" si="102">AVERAGE(P169:V169)</f>
        <v>944.56071428571431</v>
      </c>
    </row>
    <row r="170" spans="8:44" x14ac:dyDescent="0.35">
      <c r="H170" t="s">
        <v>488</v>
      </c>
      <c r="J170" s="9"/>
      <c r="K170" s="9">
        <f>K156+K157</f>
        <v>794.65899999999999</v>
      </c>
      <c r="L170" s="9">
        <f t="shared" ref="L170:V170" si="103">L156+L157</f>
        <v>769.47</v>
      </c>
      <c r="M170" s="9">
        <f t="shared" si="103"/>
        <v>854.73199999999997</v>
      </c>
      <c r="N170" s="9">
        <f t="shared" si="103"/>
        <v>912.15899999999999</v>
      </c>
      <c r="O170" s="9">
        <f t="shared" si="103"/>
        <v>919.43399999999997</v>
      </c>
      <c r="P170" s="9">
        <f t="shared" si="103"/>
        <v>927.346</v>
      </c>
      <c r="Q170" s="9">
        <f t="shared" si="103"/>
        <v>946.19100000000003</v>
      </c>
      <c r="R170" s="9">
        <f t="shared" si="103"/>
        <v>863.279</v>
      </c>
      <c r="S170" s="9">
        <f t="shared" si="103"/>
        <v>797.03800000000001</v>
      </c>
      <c r="T170" s="9">
        <f t="shared" si="103"/>
        <v>769.97299999999996</v>
      </c>
      <c r="U170" s="9">
        <f t="shared" si="103"/>
        <v>709.745</v>
      </c>
      <c r="V170" s="9">
        <f t="shared" si="103"/>
        <v>697.29300000000001</v>
      </c>
      <c r="W170" s="9">
        <f t="shared" ref="W170:AP170" si="104">W156+W157</f>
        <v>751.00400000000002</v>
      </c>
      <c r="X170" s="9">
        <f t="shared" si="104"/>
        <v>695.95699999999999</v>
      </c>
      <c r="Y170" s="9">
        <f t="shared" si="104"/>
        <v>651.44100000000003</v>
      </c>
      <c r="Z170" s="9">
        <f t="shared" si="104"/>
        <v>644.1</v>
      </c>
      <c r="AA170" s="9">
        <f t="shared" si="104"/>
        <v>598.83199999999999</v>
      </c>
      <c r="AB170" s="9">
        <f t="shared" si="104"/>
        <v>562.06500000000005</v>
      </c>
      <c r="AC170" s="9">
        <f>AC156+AC157</f>
        <v>774.58799999999997</v>
      </c>
      <c r="AD170" s="9">
        <f t="shared" si="104"/>
        <v>730.22199999999998</v>
      </c>
      <c r="AE170" s="9">
        <f t="shared" si="104"/>
        <v>686.39400000000001</v>
      </c>
      <c r="AF170" s="9">
        <f t="shared" si="104"/>
        <v>749.41499999999996</v>
      </c>
      <c r="AG170" s="9">
        <f t="shared" si="104"/>
        <v>699.66</v>
      </c>
      <c r="AH170" s="9">
        <f t="shared" si="104"/>
        <v>653.73500000000001</v>
      </c>
      <c r="AI170" s="9">
        <f t="shared" si="104"/>
        <v>611.38900000000001</v>
      </c>
      <c r="AJ170" s="9">
        <f t="shared" si="104"/>
        <v>572.32899999999995</v>
      </c>
      <c r="AK170" s="9">
        <f t="shared" si="104"/>
        <v>536.23599999999999</v>
      </c>
      <c r="AL170" s="9">
        <f t="shared" si="104"/>
        <v>502.93700000000001</v>
      </c>
      <c r="AM170" s="9">
        <f t="shared" si="104"/>
        <v>472.20900000000006</v>
      </c>
      <c r="AN170" s="9">
        <f t="shared" si="104"/>
        <v>443.84699999999998</v>
      </c>
      <c r="AO170" s="9">
        <f t="shared" si="104"/>
        <v>417.661</v>
      </c>
      <c r="AP170" s="9">
        <f t="shared" si="104"/>
        <v>393.27499999999998</v>
      </c>
      <c r="AR170" s="1">
        <f t="shared" si="102"/>
        <v>815.83785714285693</v>
      </c>
    </row>
    <row r="171" spans="8:44" x14ac:dyDescent="0.35">
      <c r="H171" t="s">
        <v>489</v>
      </c>
      <c r="J171" s="9"/>
      <c r="K171" s="9">
        <f>K158+K159</f>
        <v>0</v>
      </c>
      <c r="L171" s="9">
        <f t="shared" ref="L171" si="105">L158+L159</f>
        <v>0</v>
      </c>
      <c r="M171" s="9">
        <f>M158+M159</f>
        <v>170.13400000000001</v>
      </c>
      <c r="N171" s="9">
        <f>N158+N159</f>
        <v>227.434</v>
      </c>
      <c r="O171" s="9">
        <f>O158+O159-O164-O165</f>
        <v>330.46320000000003</v>
      </c>
      <c r="P171" s="9">
        <f>P158+P159-P164-P165</f>
        <v>283.0181</v>
      </c>
      <c r="Q171" s="9">
        <f>Q158+Q159-Q164-Q165</f>
        <v>483.27089999999998</v>
      </c>
      <c r="R171" s="9">
        <f t="shared" ref="R171:AP171" si="106">R158+R159-R164-R165</f>
        <v>457.40930000000003</v>
      </c>
      <c r="S171" s="9">
        <f t="shared" si="106"/>
        <v>435.6289000000001</v>
      </c>
      <c r="T171" s="9">
        <f t="shared" si="106"/>
        <v>414.8965</v>
      </c>
      <c r="U171" s="9">
        <f t="shared" si="106"/>
        <v>341.07549999999998</v>
      </c>
      <c r="V171" s="9">
        <f t="shared" si="106"/>
        <v>341.00989999999996</v>
      </c>
      <c r="W171" s="9">
        <f t="shared" si="106"/>
        <v>341.32670000000002</v>
      </c>
      <c r="X171" s="9">
        <f t="shared" si="106"/>
        <v>341.0951</v>
      </c>
      <c r="Y171" s="9">
        <f t="shared" si="106"/>
        <v>341.7253</v>
      </c>
      <c r="Z171" s="9">
        <f t="shared" si="106"/>
        <v>338.03019999999998</v>
      </c>
      <c r="AA171" s="9">
        <f t="shared" si="106"/>
        <v>338.4341</v>
      </c>
      <c r="AB171" s="9">
        <f t="shared" si="106"/>
        <v>339.27969999999999</v>
      </c>
      <c r="AC171" s="9">
        <f t="shared" si="106"/>
        <v>337.34769999999997</v>
      </c>
      <c r="AD171" s="9">
        <f t="shared" si="106"/>
        <v>338.18169999999998</v>
      </c>
      <c r="AE171" s="9">
        <f t="shared" si="106"/>
        <v>338.59470000000005</v>
      </c>
      <c r="AF171" s="9">
        <f t="shared" si="106"/>
        <v>331.98779999999999</v>
      </c>
      <c r="AG171" s="9">
        <f t="shared" si="106"/>
        <v>333.35140000000001</v>
      </c>
      <c r="AH171" s="9">
        <f t="shared" si="106"/>
        <v>334.5985</v>
      </c>
      <c r="AI171" s="9">
        <f t="shared" si="106"/>
        <v>335.6925</v>
      </c>
      <c r="AJ171" s="9">
        <f t="shared" si="106"/>
        <v>336.65440000000001</v>
      </c>
      <c r="AK171" s="9">
        <f t="shared" si="106"/>
        <v>337.69389999999999</v>
      </c>
      <c r="AL171" s="9">
        <f t="shared" si="106"/>
        <v>338.44080000000002</v>
      </c>
      <c r="AM171" s="9">
        <f t="shared" si="106"/>
        <v>339.0967</v>
      </c>
      <c r="AN171" s="9">
        <f t="shared" si="106"/>
        <v>339.67450000000002</v>
      </c>
      <c r="AO171" s="9">
        <f t="shared" si="106"/>
        <v>340.18189999999998</v>
      </c>
      <c r="AP171" s="9">
        <f t="shared" si="106"/>
        <v>340.33339999999998</v>
      </c>
      <c r="AR171" s="1">
        <f>AVERAGE(P171:V171)</f>
        <v>393.75844285714282</v>
      </c>
    </row>
    <row r="172" spans="8:44" x14ac:dyDescent="0.35">
      <c r="H172" t="s">
        <v>490</v>
      </c>
      <c r="J172" s="9"/>
      <c r="K172" s="9">
        <f t="shared" ref="K172:AP172" si="107">K160</f>
        <v>0</v>
      </c>
      <c r="L172" s="9">
        <f t="shared" si="107"/>
        <v>0</v>
      </c>
      <c r="M172" s="9">
        <f>M160</f>
        <v>325.33199999999999</v>
      </c>
      <c r="N172" s="9">
        <f t="shared" si="107"/>
        <v>335.31799999999998</v>
      </c>
      <c r="O172" s="9">
        <f t="shared" si="107"/>
        <v>340.029</v>
      </c>
      <c r="P172" s="9">
        <f t="shared" si="107"/>
        <v>325.66899999999998</v>
      </c>
      <c r="Q172" s="9">
        <f t="shared" si="107"/>
        <v>312.15300000000002</v>
      </c>
      <c r="R172" s="9">
        <f t="shared" si="107"/>
        <v>278.12700000000001</v>
      </c>
      <c r="S172" s="9">
        <f t="shared" si="107"/>
        <v>251.715</v>
      </c>
      <c r="T172" s="9">
        <f t="shared" si="107"/>
        <v>241.535</v>
      </c>
      <c r="U172" s="9">
        <f t="shared" si="107"/>
        <v>218.22200000000001</v>
      </c>
      <c r="V172" s="9">
        <f t="shared" si="107"/>
        <v>211.59800000000001</v>
      </c>
      <c r="W172" s="9">
        <f t="shared" si="107"/>
        <v>194</v>
      </c>
      <c r="X172" s="9">
        <f t="shared" si="107"/>
        <v>179.191</v>
      </c>
      <c r="Y172" s="9">
        <f t="shared" si="107"/>
        <v>167.59100000000001</v>
      </c>
      <c r="Z172" s="9">
        <f t="shared" si="107"/>
        <v>161.51400000000001</v>
      </c>
      <c r="AA172" s="9">
        <f t="shared" si="107"/>
        <v>150.072</v>
      </c>
      <c r="AB172" s="9">
        <f t="shared" si="107"/>
        <v>140.99199999999999</v>
      </c>
      <c r="AC172" s="9">
        <f t="shared" si="107"/>
        <v>152.64400000000001</v>
      </c>
      <c r="AD172" s="9">
        <f t="shared" si="107"/>
        <v>143.476</v>
      </c>
      <c r="AE172" s="9">
        <f t="shared" si="107"/>
        <v>134.77600000000001</v>
      </c>
      <c r="AF172" s="9">
        <f t="shared" si="107"/>
        <v>157.13</v>
      </c>
      <c r="AG172" s="9">
        <f t="shared" si="107"/>
        <v>146.34299999999999</v>
      </c>
      <c r="AH172" s="9">
        <f t="shared" si="107"/>
        <v>136.61799999999999</v>
      </c>
      <c r="AI172" s="9">
        <f t="shared" si="107"/>
        <v>127.825</v>
      </c>
      <c r="AJ172" s="9">
        <f t="shared" si="107"/>
        <v>119.85599999999999</v>
      </c>
      <c r="AK172" s="9">
        <f t="shared" si="107"/>
        <v>112.60599999999999</v>
      </c>
      <c r="AL172" s="9">
        <f t="shared" si="107"/>
        <v>106.009</v>
      </c>
      <c r="AM172" s="9">
        <f t="shared" si="107"/>
        <v>99.998000000000005</v>
      </c>
      <c r="AN172" s="9">
        <f t="shared" si="107"/>
        <v>94.510999999999996</v>
      </c>
      <c r="AO172" s="9">
        <f t="shared" si="107"/>
        <v>89.494</v>
      </c>
      <c r="AP172" s="9">
        <f t="shared" si="107"/>
        <v>84.679000000000002</v>
      </c>
      <c r="AR172" s="1">
        <f t="shared" ref="AR172:AR174" si="108">AVERAGE(P172:V172)</f>
        <v>262.71699999999998</v>
      </c>
    </row>
    <row r="173" spans="8:44" x14ac:dyDescent="0.35">
      <c r="H173" t="s">
        <v>355</v>
      </c>
      <c r="J173" s="9"/>
      <c r="K173" s="9">
        <f>K162+K163</f>
        <v>59.142000000000003</v>
      </c>
      <c r="L173" s="9">
        <f>L162+L163</f>
        <v>59.152999999999999</v>
      </c>
      <c r="M173" s="9">
        <f>M162+M163</f>
        <v>60.9</v>
      </c>
      <c r="N173" s="9">
        <f>N162+N163</f>
        <v>63.024000000000001</v>
      </c>
      <c r="O173" s="9">
        <f>O162+O163</f>
        <v>67.653999999999996</v>
      </c>
      <c r="P173" s="9">
        <f t="shared" ref="P173:U173" si="109">P162+P163</f>
        <v>169.16800000000001</v>
      </c>
      <c r="Q173" s="9">
        <f t="shared" si="109"/>
        <v>171.625</v>
      </c>
      <c r="R173" s="9">
        <f t="shared" si="109"/>
        <v>154.03100000000001</v>
      </c>
      <c r="S173" s="9">
        <f t="shared" si="109"/>
        <v>140.863</v>
      </c>
      <c r="T173" s="9">
        <f t="shared" si="109"/>
        <v>149.66399999999999</v>
      </c>
      <c r="U173" s="9">
        <f t="shared" si="109"/>
        <v>135.05700000000002</v>
      </c>
      <c r="V173" s="9">
        <f>V162+V163</f>
        <v>160.88</v>
      </c>
      <c r="W173" s="9">
        <f t="shared" ref="W173:AP173" si="110">W162+W163</f>
        <v>149.17000000000002</v>
      </c>
      <c r="X173" s="9">
        <f t="shared" si="110"/>
        <v>137.88200000000001</v>
      </c>
      <c r="Y173" s="9">
        <f t="shared" si="110"/>
        <v>132.21600000000001</v>
      </c>
      <c r="Z173" s="9">
        <f t="shared" si="110"/>
        <v>151.26400000000001</v>
      </c>
      <c r="AA173" s="9">
        <f t="shared" si="110"/>
        <v>139.36699999999999</v>
      </c>
      <c r="AB173" s="9">
        <f t="shared" si="110"/>
        <v>132.27600000000001</v>
      </c>
      <c r="AC173" s="9">
        <f t="shared" si="110"/>
        <v>132.34399999999999</v>
      </c>
      <c r="AD173" s="9">
        <f t="shared" si="110"/>
        <v>126.41500000000001</v>
      </c>
      <c r="AE173" s="9">
        <f t="shared" si="110"/>
        <v>118.20400000000001</v>
      </c>
      <c r="AF173" s="9">
        <f t="shared" si="110"/>
        <v>165.53399999999999</v>
      </c>
      <c r="AG173" s="9">
        <f t="shared" si="110"/>
        <v>153.00399999999999</v>
      </c>
      <c r="AH173" s="9">
        <f t="shared" si="110"/>
        <v>141.61099999999999</v>
      </c>
      <c r="AI173" s="9">
        <f t="shared" si="110"/>
        <v>131.30600000000001</v>
      </c>
      <c r="AJ173" s="9">
        <f t="shared" si="110"/>
        <v>121.977</v>
      </c>
      <c r="AK173" s="9">
        <f t="shared" si="110"/>
        <v>113.5</v>
      </c>
      <c r="AL173" s="9">
        <f t="shared" si="110"/>
        <v>105.82300000000001</v>
      </c>
      <c r="AM173" s="9">
        <f t="shared" si="110"/>
        <v>98.864999999999995</v>
      </c>
      <c r="AN173" s="9">
        <f t="shared" si="110"/>
        <v>92.552999999999997</v>
      </c>
      <c r="AO173" s="9">
        <f t="shared" si="110"/>
        <v>86.828999999999994</v>
      </c>
      <c r="AP173" s="9">
        <f t="shared" si="110"/>
        <v>81.846999999999994</v>
      </c>
      <c r="AR173" s="1">
        <f t="shared" si="108"/>
        <v>154.46971428571428</v>
      </c>
    </row>
    <row r="174" spans="8:44" x14ac:dyDescent="0.35">
      <c r="H174" t="s">
        <v>319</v>
      </c>
      <c r="J174" s="9"/>
      <c r="K174" s="9">
        <f>K161</f>
        <v>23.36</v>
      </c>
      <c r="L174" s="9">
        <f t="shared" ref="L174:V174" si="111">L161</f>
        <v>23.699000000000002</v>
      </c>
      <c r="M174" s="9">
        <f>M161</f>
        <v>24.452999999999999</v>
      </c>
      <c r="N174" s="9">
        <f t="shared" si="111"/>
        <v>45.335999999999999</v>
      </c>
      <c r="O174" s="9">
        <f t="shared" si="111"/>
        <v>43.899000000000001</v>
      </c>
      <c r="P174" s="9">
        <f t="shared" si="111"/>
        <v>48.307000000000002</v>
      </c>
      <c r="Q174" s="9">
        <f t="shared" si="111"/>
        <v>68.935000000000002</v>
      </c>
      <c r="R174" s="9">
        <f t="shared" si="111"/>
        <v>64.734999999999999</v>
      </c>
      <c r="S174" s="9">
        <f t="shared" si="111"/>
        <v>60.912999999999997</v>
      </c>
      <c r="T174" s="9">
        <f t="shared" si="111"/>
        <v>57.576000000000001</v>
      </c>
      <c r="U174" s="9">
        <f t="shared" si="111"/>
        <v>54.390999999999998</v>
      </c>
      <c r="V174" s="9">
        <f t="shared" si="111"/>
        <v>52.982999999999997</v>
      </c>
      <c r="W174" s="9">
        <f t="shared" ref="W174:AP174" si="112">W161</f>
        <v>66.608999999999995</v>
      </c>
      <c r="X174" s="9">
        <f t="shared" si="112"/>
        <v>62.106000000000002</v>
      </c>
      <c r="Y174" s="9">
        <f t="shared" si="112"/>
        <v>58.106999999999999</v>
      </c>
      <c r="Z174" s="9">
        <f t="shared" si="112"/>
        <v>54.552</v>
      </c>
      <c r="AA174" s="9">
        <f t="shared" si="112"/>
        <v>51.378999999999998</v>
      </c>
      <c r="AB174" s="9">
        <f t="shared" si="112"/>
        <v>48.561999999999998</v>
      </c>
      <c r="AC174" s="9">
        <f t="shared" si="112"/>
        <v>82.382000000000005</v>
      </c>
      <c r="AD174" s="9">
        <f t="shared" si="112"/>
        <v>79.823999999999998</v>
      </c>
      <c r="AE174" s="9">
        <f t="shared" si="112"/>
        <v>77.126999999999995</v>
      </c>
      <c r="AF174" s="9">
        <f t="shared" si="112"/>
        <v>75.555000000000007</v>
      </c>
      <c r="AG174" s="9">
        <f t="shared" si="112"/>
        <v>72.66</v>
      </c>
      <c r="AH174" s="9">
        <f t="shared" si="112"/>
        <v>69.744</v>
      </c>
      <c r="AI174" s="9">
        <f t="shared" si="112"/>
        <v>66.834999999999994</v>
      </c>
      <c r="AJ174" s="9">
        <f t="shared" si="112"/>
        <v>63.957999999999998</v>
      </c>
      <c r="AK174" s="9">
        <f t="shared" si="112"/>
        <v>61.127000000000002</v>
      </c>
      <c r="AL174" s="9">
        <f t="shared" si="112"/>
        <v>58.366999999999997</v>
      </c>
      <c r="AM174" s="9">
        <f t="shared" si="112"/>
        <v>55.686</v>
      </c>
      <c r="AN174" s="9">
        <f t="shared" si="112"/>
        <v>53.093000000000004</v>
      </c>
      <c r="AO174" s="9">
        <f t="shared" si="112"/>
        <v>50.594000000000001</v>
      </c>
      <c r="AP174" s="9">
        <f t="shared" si="112"/>
        <v>48.173000000000002</v>
      </c>
      <c r="AR174" s="1">
        <f t="shared" si="108"/>
        <v>58.26285714285715</v>
      </c>
    </row>
    <row r="175" spans="8:44" x14ac:dyDescent="0.35"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</row>
    <row r="176" spans="8:44" x14ac:dyDescent="0.35">
      <c r="H176" t="s">
        <v>533</v>
      </c>
      <c r="J176" s="9"/>
      <c r="K176" s="9">
        <f>SUM(K169:K174)</f>
        <v>1622.5749999999998</v>
      </c>
      <c r="L176" s="9">
        <f t="shared" ref="L176:AP176" si="113">SUM(L169:L174)</f>
        <v>1600.7619999999999</v>
      </c>
      <c r="M176" s="9">
        <f t="shared" si="113"/>
        <v>2161.991</v>
      </c>
      <c r="N176" s="9">
        <f t="shared" si="113"/>
        <v>2423.8739999999998</v>
      </c>
      <c r="O176" s="9">
        <f t="shared" si="113"/>
        <v>2818.1392000000001</v>
      </c>
      <c r="P176" s="9">
        <f t="shared" si="113"/>
        <v>2817.3880999999997</v>
      </c>
      <c r="Q176" s="9">
        <f t="shared" si="113"/>
        <v>3000.9788999999996</v>
      </c>
      <c r="R176" s="9">
        <f t="shared" si="113"/>
        <v>2797.3662999999997</v>
      </c>
      <c r="S176" s="9">
        <f t="shared" si="113"/>
        <v>2645.4259000000002</v>
      </c>
      <c r="T176" s="9">
        <f t="shared" si="113"/>
        <v>2566.8144999999995</v>
      </c>
      <c r="U176" s="9">
        <f t="shared" si="113"/>
        <v>2287.8465000000001</v>
      </c>
      <c r="V176" s="9">
        <f t="shared" si="113"/>
        <v>2291.4259000000002</v>
      </c>
      <c r="W176" s="9">
        <f t="shared" si="113"/>
        <v>2327.9596999999999</v>
      </c>
      <c r="X176" s="9">
        <f t="shared" si="113"/>
        <v>2239.8641000000002</v>
      </c>
      <c r="Y176" s="9">
        <f t="shared" si="113"/>
        <v>2172.8182999999999</v>
      </c>
      <c r="Z176" s="9">
        <f t="shared" si="113"/>
        <v>2169.2152000000001</v>
      </c>
      <c r="AA176" s="9">
        <f t="shared" si="113"/>
        <v>2096.0331000000001</v>
      </c>
      <c r="AB176" s="9">
        <f t="shared" si="113"/>
        <v>2038.8347000000001</v>
      </c>
      <c r="AC176" s="9">
        <f t="shared" si="113"/>
        <v>2292.4866999999999</v>
      </c>
      <c r="AD176" s="9">
        <f t="shared" si="113"/>
        <v>2229.3947000000003</v>
      </c>
      <c r="AE176" s="9">
        <f t="shared" si="113"/>
        <v>2164.2487000000001</v>
      </c>
      <c r="AF176" s="9">
        <f t="shared" si="113"/>
        <v>2287.3217999999997</v>
      </c>
      <c r="AG176" s="9">
        <f t="shared" si="113"/>
        <v>2210.8923999999997</v>
      </c>
      <c r="AH176" s="9">
        <f t="shared" si="113"/>
        <v>2140.5324999999998</v>
      </c>
      <c r="AI176" s="9">
        <f t="shared" si="113"/>
        <v>2075.7894999999999</v>
      </c>
      <c r="AJ176" s="9">
        <f t="shared" si="113"/>
        <v>2016.1874000000003</v>
      </c>
      <c r="AK176" s="9">
        <f t="shared" si="113"/>
        <v>1961.5648999999999</v>
      </c>
      <c r="AL176" s="9">
        <f t="shared" si="113"/>
        <v>1910.9278000000002</v>
      </c>
      <c r="AM176" s="9">
        <f t="shared" si="113"/>
        <v>1864.2767000000001</v>
      </c>
      <c r="AN176" s="9">
        <f t="shared" si="113"/>
        <v>1821.2825</v>
      </c>
      <c r="AO176" s="9">
        <f t="shared" si="113"/>
        <v>1781.6469</v>
      </c>
      <c r="AP176" s="9">
        <f t="shared" si="113"/>
        <v>1744.1184000000001</v>
      </c>
      <c r="AQ176" s="1"/>
      <c r="AR176" s="1">
        <f t="shared" ref="AR176" si="114">AVERAGE(P176:V176)</f>
        <v>2629.6065857142853</v>
      </c>
    </row>
    <row r="177" spans="8:44" x14ac:dyDescent="0.35">
      <c r="H177" s="2" t="s">
        <v>534</v>
      </c>
      <c r="J177" s="9"/>
      <c r="K177" s="9">
        <f>SUM(K171:K174)</f>
        <v>82.50200000000001</v>
      </c>
      <c r="L177" s="9">
        <f t="shared" ref="L177:AP177" si="115">SUM(L171:L174)</f>
        <v>82.852000000000004</v>
      </c>
      <c r="M177" s="9">
        <f t="shared" si="115"/>
        <v>580.81899999999996</v>
      </c>
      <c r="N177" s="9">
        <f t="shared" si="115"/>
        <v>671.11199999999997</v>
      </c>
      <c r="O177" s="9">
        <f t="shared" si="115"/>
        <v>782.04520000000002</v>
      </c>
      <c r="P177" s="9">
        <f t="shared" si="115"/>
        <v>826.16210000000001</v>
      </c>
      <c r="Q177" s="9">
        <f>SUM(Q171:Q174)</f>
        <v>1035.9838999999999</v>
      </c>
      <c r="R177" s="9">
        <f t="shared" si="115"/>
        <v>954.30229999999995</v>
      </c>
      <c r="S177" s="9">
        <f t="shared" si="115"/>
        <v>889.11990000000014</v>
      </c>
      <c r="T177" s="9">
        <f t="shared" si="115"/>
        <v>863.67150000000004</v>
      </c>
      <c r="U177" s="9">
        <f t="shared" si="115"/>
        <v>748.74549999999999</v>
      </c>
      <c r="V177" s="9">
        <f t="shared" si="115"/>
        <v>766.47089999999992</v>
      </c>
      <c r="W177" s="9">
        <f t="shared" si="115"/>
        <v>751.10570000000018</v>
      </c>
      <c r="X177" s="9">
        <f t="shared" si="115"/>
        <v>720.27410000000009</v>
      </c>
      <c r="Y177" s="9">
        <f t="shared" si="115"/>
        <v>699.63930000000005</v>
      </c>
      <c r="Z177" s="9">
        <f t="shared" si="115"/>
        <v>705.36019999999996</v>
      </c>
      <c r="AA177" s="9">
        <f t="shared" si="115"/>
        <v>679.25210000000004</v>
      </c>
      <c r="AB177" s="9">
        <f t="shared" si="115"/>
        <v>661.10970000000009</v>
      </c>
      <c r="AC177" s="9">
        <f t="shared" si="115"/>
        <v>704.71769999999992</v>
      </c>
      <c r="AD177" s="9">
        <f t="shared" si="115"/>
        <v>687.8966999999999</v>
      </c>
      <c r="AE177" s="9">
        <f t="shared" si="115"/>
        <v>668.70170000000007</v>
      </c>
      <c r="AF177" s="9">
        <f t="shared" si="115"/>
        <v>730.20679999999993</v>
      </c>
      <c r="AG177" s="9">
        <f t="shared" si="115"/>
        <v>705.35839999999996</v>
      </c>
      <c r="AH177" s="9">
        <f t="shared" si="115"/>
        <v>682.57150000000001</v>
      </c>
      <c r="AI177" s="9">
        <f t="shared" si="115"/>
        <v>661.6585</v>
      </c>
      <c r="AJ177" s="9">
        <f t="shared" si="115"/>
        <v>642.44539999999995</v>
      </c>
      <c r="AK177" s="9">
        <f t="shared" si="115"/>
        <v>624.92689999999993</v>
      </c>
      <c r="AL177" s="9">
        <f t="shared" si="115"/>
        <v>608.63980000000004</v>
      </c>
      <c r="AM177" s="9">
        <f t="shared" si="115"/>
        <v>593.64570000000003</v>
      </c>
      <c r="AN177" s="9">
        <f t="shared" si="115"/>
        <v>579.83150000000001</v>
      </c>
      <c r="AO177" s="9">
        <f t="shared" si="115"/>
        <v>567.09889999999996</v>
      </c>
      <c r="AP177" s="9">
        <f t="shared" si="115"/>
        <v>555.03239999999994</v>
      </c>
      <c r="AR177" s="1"/>
    </row>
    <row r="178" spans="8:44" x14ac:dyDescent="0.35">
      <c r="H178" s="2" t="s">
        <v>535</v>
      </c>
      <c r="J178" s="9"/>
      <c r="K178" s="9">
        <f>SUM(K169:K170)</f>
        <v>1540.0729999999999</v>
      </c>
      <c r="L178" s="9">
        <f t="shared" ref="L178:AP178" si="116">SUM(L169:L170)</f>
        <v>1517.9099999999999</v>
      </c>
      <c r="M178" s="9">
        <f t="shared" si="116"/>
        <v>1581.172</v>
      </c>
      <c r="N178" s="9">
        <f t="shared" si="116"/>
        <v>1752.7619999999999</v>
      </c>
      <c r="O178" s="9">
        <f t="shared" si="116"/>
        <v>2036.0940000000001</v>
      </c>
      <c r="P178" s="9">
        <f t="shared" si="116"/>
        <v>1991.2260000000001</v>
      </c>
      <c r="Q178" s="9">
        <f t="shared" si="116"/>
        <v>1964.9949999999999</v>
      </c>
      <c r="R178" s="9">
        <f t="shared" si="116"/>
        <v>1843.0639999999999</v>
      </c>
      <c r="S178" s="9">
        <f t="shared" si="116"/>
        <v>1756.306</v>
      </c>
      <c r="T178" s="9">
        <f t="shared" si="116"/>
        <v>1703.143</v>
      </c>
      <c r="U178" s="9">
        <f t="shared" si="116"/>
        <v>1539.1010000000001</v>
      </c>
      <c r="V178" s="9">
        <f t="shared" si="116"/>
        <v>1524.9549999999999</v>
      </c>
      <c r="W178" s="9">
        <f t="shared" si="116"/>
        <v>1576.854</v>
      </c>
      <c r="X178" s="9">
        <f t="shared" si="116"/>
        <v>1519.5900000000001</v>
      </c>
      <c r="Y178" s="9">
        <f t="shared" si="116"/>
        <v>1473.1790000000001</v>
      </c>
      <c r="Z178" s="9">
        <f t="shared" si="116"/>
        <v>1463.855</v>
      </c>
      <c r="AA178" s="9">
        <f t="shared" si="116"/>
        <v>1416.7809999999999</v>
      </c>
      <c r="AB178" s="9">
        <f t="shared" si="116"/>
        <v>1377.7250000000001</v>
      </c>
      <c r="AC178" s="9">
        <f t="shared" si="116"/>
        <v>1587.769</v>
      </c>
      <c r="AD178" s="9">
        <f t="shared" si="116"/>
        <v>1541.498</v>
      </c>
      <c r="AE178" s="9">
        <f t="shared" si="116"/>
        <v>1495.547</v>
      </c>
      <c r="AF178" s="9">
        <f t="shared" si="116"/>
        <v>1557.1149999999998</v>
      </c>
      <c r="AG178" s="9">
        <f t="shared" si="116"/>
        <v>1505.5339999999999</v>
      </c>
      <c r="AH178" s="9">
        <f t="shared" si="116"/>
        <v>1457.9609999999998</v>
      </c>
      <c r="AI178" s="9">
        <f t="shared" si="116"/>
        <v>1414.1310000000001</v>
      </c>
      <c r="AJ178" s="9">
        <f t="shared" si="116"/>
        <v>1373.742</v>
      </c>
      <c r="AK178" s="9">
        <f t="shared" si="116"/>
        <v>1336.6379999999999</v>
      </c>
      <c r="AL178" s="9">
        <f t="shared" si="116"/>
        <v>1302.288</v>
      </c>
      <c r="AM178" s="9">
        <f t="shared" si="116"/>
        <v>1270.6310000000001</v>
      </c>
      <c r="AN178" s="9">
        <f t="shared" si="116"/>
        <v>1241.451</v>
      </c>
      <c r="AO178" s="9">
        <f t="shared" si="116"/>
        <v>1214.548</v>
      </c>
      <c r="AP178" s="9">
        <f t="shared" si="116"/>
        <v>1189.086</v>
      </c>
      <c r="AR178" s="1"/>
    </row>
    <row r="179" spans="8:44" x14ac:dyDescent="0.35"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R179" s="1"/>
    </row>
    <row r="180" spans="8:44" x14ac:dyDescent="0.35"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R180" s="1"/>
    </row>
    <row r="181" spans="8:44" x14ac:dyDescent="0.35"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R181" s="1"/>
    </row>
    <row r="182" spans="8:44" x14ac:dyDescent="0.35"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</row>
    <row r="183" spans="8:44" x14ac:dyDescent="0.35"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</row>
    <row r="184" spans="8:44" x14ac:dyDescent="0.35"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</row>
    <row r="185" spans="8:44" x14ac:dyDescent="0.35"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</row>
    <row r="186" spans="8:44" x14ac:dyDescent="0.35">
      <c r="H186" t="s">
        <v>93</v>
      </c>
      <c r="J186" s="9">
        <f>VLOOKUP($H186,output!$A$9:$AH$2199,J$1-$J$1+2)</f>
        <v>0</v>
      </c>
      <c r="K186" s="9">
        <f>VLOOKUP($H186,output!$A$9:$AH$2199,K$1-$J$1+2)</f>
        <v>283.22500000000002</v>
      </c>
      <c r="L186" s="9">
        <f>VLOOKUP($H186,output!$A$9:$AH$2199,L$1-$J$1+2)</f>
        <v>290.40499999999997</v>
      </c>
      <c r="M186" s="9">
        <f>VLOOKUP($H186,output!$A$9:$AH$2199,M$1-$J$1+2)</f>
        <v>289.892</v>
      </c>
      <c r="N186" s="9">
        <f>VLOOKUP($H186,output!$A$9:$AH$2199,N$1-$J$1+2)</f>
        <v>380.71</v>
      </c>
      <c r="O186" s="9">
        <f>VLOOKUP($H186,output!$A$9:$AH$2199,O$1-$J$1+2)</f>
        <v>591.82100000000003</v>
      </c>
      <c r="P186" s="9">
        <f>VLOOKUP($H186,output!$A$9:$AH$2199,P$1-$J$1+2)</f>
        <v>574.048</v>
      </c>
      <c r="Q186" s="9">
        <f>VLOOKUP($H186,output!$A$9:$AH$2199,Q$1-$J$1+2)</f>
        <v>838.03700000000003</v>
      </c>
      <c r="R186" s="9">
        <f>VLOOKUP($H186,output!$A$9:$AH$2199,R$1-$J$1+2)</f>
        <v>812.79200000000003</v>
      </c>
      <c r="S186" s="9">
        <f>VLOOKUP($H186,output!$A$9:$AH$2199,S$1-$J$1+2)</f>
        <v>799.74900000000002</v>
      </c>
      <c r="T186" s="9">
        <f>VLOOKUP($H186,output!$A$9:$AH$2199,T$1-$J$1+2)</f>
        <v>780.399</v>
      </c>
      <c r="U186" s="9">
        <f>VLOOKUP($H186,output!$A$9:$AH$2199,U$1-$J$1+2)</f>
        <v>688.428</v>
      </c>
      <c r="V186" s="9">
        <f>VLOOKUP($H186,output!$A$9:$AH$2199,V$1-$J$1+2)</f>
        <v>688.74400000000003</v>
      </c>
      <c r="W186" s="9">
        <f>VLOOKUP($H186,output!$A$9:$AH$2199,W$1-$J$1+2)</f>
        <v>688.23400000000004</v>
      </c>
      <c r="X186" s="9">
        <f>VLOOKUP($H186,output!$A$9:$AH$2199,X$1-$J$1+2)</f>
        <v>686.96299999999997</v>
      </c>
      <c r="Y186" s="9">
        <f>VLOOKUP($H186,output!$A$9:$AH$2199,Y$1-$J$1+2)</f>
        <v>685.87</v>
      </c>
      <c r="Z186" s="9">
        <f>VLOOKUP($H186,output!$A$9:$AH$2199,Z$1-$J$1+2)</f>
        <v>684.31899999999996</v>
      </c>
      <c r="AA186" s="9">
        <f>VLOOKUP($H186,output!$A$9:$AH$2199,AA$1-$J$1+2)</f>
        <v>682.86099999999999</v>
      </c>
      <c r="AB186" s="9">
        <f>VLOOKUP($H186,output!$A$9:$AH$2199,AB$1-$J$1+2)</f>
        <v>680.29</v>
      </c>
      <c r="AC186" s="9">
        <f>VLOOKUP($H186,output!$A$9:$AH$2199,AC$1-$J$1+2)</f>
        <v>677.101</v>
      </c>
      <c r="AD186" s="9">
        <f>VLOOKUP($H186,output!$A$9:$AH$2199,AD$1-$J$1+2)</f>
        <v>674.78700000000003</v>
      </c>
      <c r="AE186" s="9">
        <f>VLOOKUP($H186,output!$A$9:$AH$2199,AE$1-$J$1+2)</f>
        <v>671.84299999999996</v>
      </c>
      <c r="AF186" s="9">
        <f>VLOOKUP($H186,output!$A$9:$AH$2199,AF$1-$J$1+2)</f>
        <v>669.83299999999997</v>
      </c>
      <c r="AG186" s="9">
        <f>VLOOKUP($H186,output!$A$9:$AH$2199,AG$1-$J$1+2)</f>
        <v>667.01199999999994</v>
      </c>
      <c r="AH186" s="9">
        <f>VLOOKUP($H186,output!$A$9:$AH$2199,AH$1-$J$1+2)</f>
        <v>664.31399999999996</v>
      </c>
      <c r="AI186" s="9">
        <f>VLOOKUP($H186,output!$A$9:$AH$2199,AI$1-$J$1+2)</f>
        <v>661.73199999999997</v>
      </c>
      <c r="AJ186" s="9">
        <f>VLOOKUP($H186,output!$A$9:$AH$2199,AJ$1-$J$1+2)</f>
        <v>659.26099999999997</v>
      </c>
      <c r="AK186" s="9">
        <f>VLOOKUP($H186,output!$A$9:$AH$2199,AK$1-$J$1+2)</f>
        <v>657.23699999999997</v>
      </c>
      <c r="AL186" s="9">
        <f>VLOOKUP($H186,output!$A$9:$AH$2199,AL$1-$J$1+2)</f>
        <v>654.97199999999998</v>
      </c>
      <c r="AM186" s="9">
        <f>VLOOKUP($H186,output!$A$9:$AH$2199,AM$1-$J$1+2)</f>
        <v>652.79200000000003</v>
      </c>
      <c r="AN186" s="9">
        <f>VLOOKUP($H186,output!$A$9:$AH$2199,AN$1-$J$1+2)</f>
        <v>650.69000000000005</v>
      </c>
      <c r="AO186" s="9">
        <f>VLOOKUP($H186,output!$A$9:$AH$2199,AO$1-$J$1+2)</f>
        <v>648.65300000000002</v>
      </c>
      <c r="AP186" s="9">
        <f>VLOOKUP($H186,output!$A$9:$AH$2199,AP$1-$J$1+2)</f>
        <v>646.29700000000003</v>
      </c>
    </row>
    <row r="187" spans="8:44" x14ac:dyDescent="0.35">
      <c r="H187" t="s">
        <v>92</v>
      </c>
      <c r="J187" s="9">
        <f>VLOOKUP($H187,output!$A$9:$AH$2199,J$1-$J$1+2)</f>
        <v>0</v>
      </c>
      <c r="K187" s="9">
        <f>VLOOKUP($H187,output!$A$9:$AH$2199,K$1-$J$1+2)</f>
        <v>1554.393</v>
      </c>
      <c r="L187" s="9">
        <f>VLOOKUP($H187,output!$A$9:$AH$2199,L$1-$J$1+2)</f>
        <v>1543.6189999999999</v>
      </c>
      <c r="M187" s="9">
        <f>VLOOKUP($H187,output!$A$9:$AH$2199,M$1-$J$1+2)</f>
        <v>1533.078</v>
      </c>
      <c r="N187" s="9">
        <f>VLOOKUP($H187,output!$A$9:$AH$2199,N$1-$J$1+2)</f>
        <v>1522.702</v>
      </c>
      <c r="O187" s="9">
        <f>VLOOKUP($H187,output!$A$9:$AH$2199,O$1-$J$1+2)</f>
        <v>1824.64</v>
      </c>
      <c r="P187" s="9">
        <f>VLOOKUP($H187,output!$A$9:$AH$2199,P$1-$J$1+2)</f>
        <v>1752.002</v>
      </c>
      <c r="Q187" s="9">
        <f>VLOOKUP($H187,output!$A$9:$AH$2199,Q$1-$J$1+2)</f>
        <v>1690.886</v>
      </c>
      <c r="R187" s="9">
        <f>VLOOKUP($H187,output!$A$9:$AH$2199,R$1-$J$1+2)</f>
        <v>1633.434</v>
      </c>
      <c r="S187" s="9">
        <f>VLOOKUP($H187,output!$A$9:$AH$2199,S$1-$J$1+2)</f>
        <v>1584.414</v>
      </c>
      <c r="T187" s="9">
        <f>VLOOKUP($H187,output!$A$9:$AH$2199,T$1-$J$1+2)</f>
        <v>1542.1510000000001</v>
      </c>
      <c r="U187" s="9">
        <f>VLOOKUP($H187,output!$A$9:$AH$2199,U$1-$J$1+2)</f>
        <v>1411.845</v>
      </c>
      <c r="V187" s="9">
        <f>VLOOKUP($H187,output!$A$9:$AH$2199,V$1-$J$1+2)</f>
        <v>1398.723</v>
      </c>
      <c r="W187" s="9">
        <f>VLOOKUP($H187,output!$A$9:$AH$2199,W$1-$J$1+2)</f>
        <v>1386.2550000000001</v>
      </c>
      <c r="X187" s="9">
        <f>VLOOKUP($H187,output!$A$9:$AH$2199,X$1-$J$1+2)</f>
        <v>1374.4069999999999</v>
      </c>
      <c r="Y187" s="9">
        <f>VLOOKUP($H187,output!$A$9:$AH$2199,Y$1-$J$1+2)</f>
        <v>1363.135</v>
      </c>
      <c r="Z187" s="9">
        <f>VLOOKUP($H187,output!$A$9:$AH$2199,Z$1-$J$1+2)</f>
        <v>1352.405</v>
      </c>
      <c r="AA187" s="9">
        <f>VLOOKUP($H187,output!$A$9:$AH$2199,AA$1-$J$1+2)</f>
        <v>1342.1869999999999</v>
      </c>
      <c r="AB187" s="9">
        <f>VLOOKUP($H187,output!$A$9:$AH$2199,AB$1-$J$1+2)</f>
        <v>1332.4490000000001</v>
      </c>
      <c r="AC187" s="9">
        <f>VLOOKUP($H187,output!$A$9:$AH$2199,AC$1-$J$1+2)</f>
        <v>1323.162</v>
      </c>
      <c r="AD187" s="9">
        <f>VLOOKUP($H187,output!$A$9:$AH$2199,AD$1-$J$1+2)</f>
        <v>1314.3009999999999</v>
      </c>
      <c r="AE187" s="9">
        <f>VLOOKUP($H187,output!$A$9:$AH$2199,AE$1-$J$1+2)</f>
        <v>1305.8420000000001</v>
      </c>
      <c r="AF187" s="9">
        <f>VLOOKUP($H187,output!$A$9:$AH$2199,AF$1-$J$1+2)</f>
        <v>1297.761</v>
      </c>
      <c r="AG187" s="9">
        <f>VLOOKUP($H187,output!$A$9:$AH$2199,AG$1-$J$1+2)</f>
        <v>1290.038</v>
      </c>
      <c r="AH187" s="9">
        <f>VLOOKUP($H187,output!$A$9:$AH$2199,AH$1-$J$1+2)</f>
        <v>1282.653</v>
      </c>
      <c r="AI187" s="9">
        <f>VLOOKUP($H187,output!$A$9:$AH$2199,AI$1-$J$1+2)</f>
        <v>1275.5909999999999</v>
      </c>
      <c r="AJ187" s="9">
        <f>VLOOKUP($H187,output!$A$9:$AH$2199,AJ$1-$J$1+2)</f>
        <v>1268.835</v>
      </c>
      <c r="AK187" s="9">
        <f>VLOOKUP($H187,output!$A$9:$AH$2199,AK$1-$J$1+2)</f>
        <v>1262.3699999999999</v>
      </c>
      <c r="AL187" s="9">
        <f>VLOOKUP($H187,output!$A$9:$AH$2199,AL$1-$J$1+2)</f>
        <v>1256.182</v>
      </c>
      <c r="AM187" s="9">
        <f>VLOOKUP($H187,output!$A$9:$AH$2199,AM$1-$J$1+2)</f>
        <v>1250.26</v>
      </c>
      <c r="AN187" s="9">
        <f>VLOOKUP($H187,output!$A$9:$AH$2199,AN$1-$J$1+2)</f>
        <v>1244.5909999999999</v>
      </c>
      <c r="AO187" s="9">
        <f>VLOOKUP($H187,output!$A$9:$AH$2199,AO$1-$J$1+2)</f>
        <v>1239.163</v>
      </c>
      <c r="AP187" s="9">
        <f>VLOOKUP($H187,output!$A$9:$AH$2199,AP$1-$J$1+2)</f>
        <v>1233.941</v>
      </c>
    </row>
    <row r="188" spans="8:44" x14ac:dyDescent="0.35">
      <c r="H188" t="s">
        <v>75</v>
      </c>
      <c r="J188" s="9">
        <f>VLOOKUP($H188,output!$A$9:$AH$2199,J$1-$J$1+2)</f>
        <v>0</v>
      </c>
      <c r="K188" s="9">
        <f>VLOOKUP($H188,output!$A$9:$AH$2199,K$1-$J$1+2)</f>
        <v>1342.307</v>
      </c>
      <c r="L188" s="9">
        <f>VLOOKUP($H188,output!$A$9:$AH$2199,L$1-$J$1+2)</f>
        <v>1336.816</v>
      </c>
      <c r="M188" s="9">
        <f>VLOOKUP($H188,output!$A$9:$AH$2199,M$1-$J$1+2)</f>
        <v>1321.4870000000001</v>
      </c>
      <c r="N188" s="9">
        <f>VLOOKUP($H188,output!$A$9:$AH$2199,N$1-$J$1+2)</f>
        <v>1321.7840000000001</v>
      </c>
      <c r="O188" s="9">
        <f>VLOOKUP($H188,output!$A$9:$AH$2199,O$1-$J$1+2)</f>
        <v>1578.3209999999999</v>
      </c>
      <c r="P188" s="9">
        <f>VLOOKUP($H188,output!$A$9:$AH$2199,P$1-$J$1+2)</f>
        <v>1509.0219999999999</v>
      </c>
      <c r="Q188" s="9">
        <f>VLOOKUP($H188,output!$A$9:$AH$2199,Q$1-$J$1+2)</f>
        <v>1471.9190000000001</v>
      </c>
      <c r="R188" s="9">
        <f>VLOOKUP($H188,output!$A$9:$AH$2199,R$1-$J$1+2)</f>
        <v>1428.96</v>
      </c>
      <c r="S188" s="9">
        <f>VLOOKUP($H188,output!$A$9:$AH$2199,S$1-$J$1+2)</f>
        <v>1391.883</v>
      </c>
      <c r="T188" s="9">
        <f>VLOOKUP($H188,output!$A$9:$AH$2199,T$1-$J$1+2)</f>
        <v>1360.4269999999999</v>
      </c>
      <c r="U188" s="9">
        <f>VLOOKUP($H188,output!$A$9:$AH$2199,U$1-$J$1+2)</f>
        <v>1251.9849999999999</v>
      </c>
      <c r="V188" s="9">
        <f>VLOOKUP($H188,output!$A$9:$AH$2199,V$1-$J$1+2)</f>
        <v>1237.6759999999999</v>
      </c>
      <c r="W188" s="9">
        <f>VLOOKUP($H188,output!$A$9:$AH$2199,W$1-$J$1+2)</f>
        <v>1230.3599999999999</v>
      </c>
      <c r="X188" s="9">
        <f>VLOOKUP($H188,output!$A$9:$AH$2199,X$1-$J$1+2)</f>
        <v>1223.25</v>
      </c>
      <c r="Y188" s="9">
        <f>VLOOKUP($H188,output!$A$9:$AH$2199,Y$1-$J$1+2)</f>
        <v>1214.1980000000001</v>
      </c>
      <c r="Z188" s="9">
        <f>VLOOKUP($H188,output!$A$9:$AH$2199,Z$1-$J$1+2)</f>
        <v>1206.479</v>
      </c>
      <c r="AA188" s="9">
        <f>VLOOKUP($H188,output!$A$9:$AH$2199,AA$1-$J$1+2)</f>
        <v>1200.8530000000001</v>
      </c>
      <c r="AB188" s="9">
        <f>VLOOKUP($H188,output!$A$9:$AH$2199,AB$1-$J$1+2)</f>
        <v>1195.8699999999999</v>
      </c>
      <c r="AC188" s="9">
        <f>VLOOKUP($H188,output!$A$9:$AH$2199,AC$1-$J$1+2)</f>
        <v>1186.942</v>
      </c>
      <c r="AD188" s="9">
        <f>VLOOKUP($H188,output!$A$9:$AH$2199,AD$1-$J$1+2)</f>
        <v>1178.287</v>
      </c>
      <c r="AE188" s="9">
        <f>VLOOKUP($H188,output!$A$9:$AH$2199,AE$1-$J$1+2)</f>
        <v>1182.5940000000001</v>
      </c>
      <c r="AF188" s="9">
        <f>VLOOKUP($H188,output!$A$9:$AH$2199,AF$1-$J$1+2)</f>
        <v>1185.395</v>
      </c>
      <c r="AG188" s="9">
        <f>VLOOKUP($H188,output!$A$9:$AH$2199,AG$1-$J$1+2)</f>
        <v>1181.066</v>
      </c>
      <c r="AH188" s="9">
        <f>VLOOKUP($H188,output!$A$9:$AH$2199,AH$1-$J$1+2)</f>
        <v>1176.6859999999999</v>
      </c>
      <c r="AI188" s="9">
        <f>VLOOKUP($H188,output!$A$9:$AH$2199,AI$1-$J$1+2)</f>
        <v>1172.2339999999999</v>
      </c>
      <c r="AJ188" s="9">
        <f>VLOOKUP($H188,output!$A$9:$AH$2199,AJ$1-$J$1+2)</f>
        <v>1167.6780000000001</v>
      </c>
      <c r="AK188" s="9">
        <f>VLOOKUP($H188,output!$A$9:$AH$2199,AK$1-$J$1+2)</f>
        <v>1163.0029999999999</v>
      </c>
      <c r="AL188" s="9">
        <f>VLOOKUP($H188,output!$A$9:$AH$2199,AL$1-$J$1+2)</f>
        <v>1157.9970000000001</v>
      </c>
      <c r="AM188" s="9">
        <f>VLOOKUP($H188,output!$A$9:$AH$2199,AM$1-$J$1+2)</f>
        <v>1152.4649999999999</v>
      </c>
      <c r="AN188" s="9">
        <f>VLOOKUP($H188,output!$A$9:$AH$2199,AN$1-$J$1+2)</f>
        <v>1145.8720000000001</v>
      </c>
      <c r="AO188" s="9">
        <f>VLOOKUP($H188,output!$A$9:$AH$2199,AO$1-$J$1+2)</f>
        <v>1136.124</v>
      </c>
      <c r="AP188" s="9">
        <f>VLOOKUP($H188,output!$A$9:$AH$2199,AP$1-$J$1+2)</f>
        <v>1145.5909999999999</v>
      </c>
    </row>
    <row r="189" spans="8:44" x14ac:dyDescent="0.35">
      <c r="H189" t="s">
        <v>97</v>
      </c>
      <c r="J189" s="9">
        <f>VLOOKUP($H189,output!$A$9:$AH$2199,J$1-$J$1+2)</f>
        <v>0</v>
      </c>
      <c r="K189" s="9">
        <f>VLOOKUP($H189,output!$A$9:$AH$2199,K$1-$J$1+2)</f>
        <v>436.76600000000002</v>
      </c>
      <c r="L189" s="9">
        <f>VLOOKUP($H189,output!$A$9:$AH$2199,L$1-$J$1+2)</f>
        <v>432.67200000000003</v>
      </c>
      <c r="M189" s="9">
        <f>VLOOKUP($H189,output!$A$9:$AH$2199,M$1-$J$1+2)</f>
        <v>428.76799999999997</v>
      </c>
      <c r="N189" s="9">
        <f>VLOOKUP($H189,output!$A$9:$AH$2199,N$1-$J$1+2)</f>
        <v>424.98899999999998</v>
      </c>
      <c r="O189" s="9">
        <f>VLOOKUP($H189,output!$A$9:$AH$2199,O$1-$J$1+2)</f>
        <v>458.94799999999998</v>
      </c>
      <c r="P189" s="9">
        <f>VLOOKUP($H189,output!$A$9:$AH$2199,P$1-$J$1+2)</f>
        <v>447.98</v>
      </c>
      <c r="Q189" s="9">
        <f>VLOOKUP($H189,output!$A$9:$AH$2199,Q$1-$J$1+2)</f>
        <v>438.48500000000001</v>
      </c>
      <c r="R189" s="9">
        <f>VLOOKUP($H189,output!$A$9:$AH$2199,R$1-$J$1+2)</f>
        <v>430.2</v>
      </c>
      <c r="S189" s="9">
        <f>VLOOKUP($H189,output!$A$9:$AH$2199,S$1-$J$1+2)</f>
        <v>422.90699999999998</v>
      </c>
      <c r="T189" s="9">
        <f>VLOOKUP($H189,output!$A$9:$AH$2199,T$1-$J$1+2)</f>
        <v>415.755</v>
      </c>
      <c r="U189" s="9">
        <f>VLOOKUP($H189,output!$A$9:$AH$2199,U$1-$J$1+2)</f>
        <v>398.01600000000002</v>
      </c>
      <c r="V189" s="9">
        <f>VLOOKUP($H189,output!$A$9:$AH$2199,V$1-$J$1+2)</f>
        <v>394.44499999999999</v>
      </c>
      <c r="W189" s="9">
        <f>VLOOKUP($H189,output!$A$9:$AH$2199,W$1-$J$1+2)</f>
        <v>391.036</v>
      </c>
      <c r="X189" s="9">
        <f>VLOOKUP($H189,output!$A$9:$AH$2199,X$1-$J$1+2)</f>
        <v>387.84100000000001</v>
      </c>
      <c r="Y189" s="9">
        <f>VLOOKUP($H189,output!$A$9:$AH$2199,Y$1-$J$1+2)</f>
        <v>384.83499999999998</v>
      </c>
      <c r="Z189" s="9">
        <f>VLOOKUP($H189,output!$A$9:$AH$2199,Z$1-$J$1+2)</f>
        <v>382.01</v>
      </c>
      <c r="AA189" s="9">
        <f>VLOOKUP($H189,output!$A$9:$AH$2199,AA$1-$J$1+2)</f>
        <v>379.31200000000001</v>
      </c>
      <c r="AB189" s="9">
        <f>VLOOKUP($H189,output!$A$9:$AH$2199,AB$1-$J$1+2)</f>
        <v>376.72399999999999</v>
      </c>
      <c r="AC189" s="9">
        <f>VLOOKUP($H189,output!$A$9:$AH$2199,AC$1-$J$1+2)</f>
        <v>374.24</v>
      </c>
      <c r="AD189" s="9">
        <f>VLOOKUP($H189,output!$A$9:$AH$2199,AD$1-$J$1+2)</f>
        <v>371.85500000000002</v>
      </c>
      <c r="AE189" s="9">
        <f>VLOOKUP($H189,output!$A$9:$AH$2199,AE$1-$J$1+2)</f>
        <v>369.56099999999998</v>
      </c>
      <c r="AF189" s="9">
        <f>VLOOKUP($H189,output!$A$9:$AH$2199,AF$1-$J$1+2)</f>
        <v>367.35500000000002</v>
      </c>
      <c r="AG189" s="9">
        <f>VLOOKUP($H189,output!$A$9:$AH$2199,AG$1-$J$1+2)</f>
        <v>365.22899999999998</v>
      </c>
      <c r="AH189" s="9">
        <f>VLOOKUP($H189,output!$A$9:$AH$2199,AH$1-$J$1+2)</f>
        <v>363.18099999999998</v>
      </c>
      <c r="AI189" s="9">
        <f>VLOOKUP($H189,output!$A$9:$AH$2199,AI$1-$J$1+2)</f>
        <v>361.20699999999999</v>
      </c>
      <c r="AJ189" s="9">
        <f>VLOOKUP($H189,output!$A$9:$AH$2199,AJ$1-$J$1+2)</f>
        <v>359.30200000000002</v>
      </c>
      <c r="AK189" s="9">
        <f>VLOOKUP($H189,output!$A$9:$AH$2199,AK$1-$J$1+2)</f>
        <v>357.46499999999997</v>
      </c>
      <c r="AL189" s="9">
        <f>VLOOKUP($H189,output!$A$9:$AH$2199,AL$1-$J$1+2)</f>
        <v>355.69200000000001</v>
      </c>
      <c r="AM189" s="9">
        <f>VLOOKUP($H189,output!$A$9:$AH$2199,AM$1-$J$1+2)</f>
        <v>353.98</v>
      </c>
      <c r="AN189" s="9">
        <f>VLOOKUP($H189,output!$A$9:$AH$2199,AN$1-$J$1+2)</f>
        <v>352.32799999999997</v>
      </c>
      <c r="AO189" s="9">
        <f>VLOOKUP($H189,output!$A$9:$AH$2199,AO$1-$J$1+2)</f>
        <v>350.73399999999998</v>
      </c>
      <c r="AP189" s="9">
        <f>VLOOKUP($H189,output!$A$9:$AH$2199,AP$1-$J$1+2)</f>
        <v>348.92399999999998</v>
      </c>
    </row>
    <row r="190" spans="8:44" x14ac:dyDescent="0.35">
      <c r="H190" t="s">
        <v>267</v>
      </c>
      <c r="J190" s="9">
        <f>VLOOKUP($H190,output!$A$9:$AH$2199,J$1-$J$1+2)</f>
        <v>0</v>
      </c>
      <c r="K190" s="9">
        <f>VLOOKUP($H190,output!$A$9:$AH$2199,K$1-$J$1+2)</f>
        <v>63.478999999999999</v>
      </c>
      <c r="L190" s="9">
        <f>VLOOKUP($H190,output!$A$9:$AH$2199,L$1-$J$1+2)</f>
        <v>65.358000000000004</v>
      </c>
      <c r="M190" s="9">
        <f>VLOOKUP($H190,output!$A$9:$AH$2199,M$1-$J$1+2)</f>
        <v>58.911000000000001</v>
      </c>
      <c r="N190" s="9">
        <f>VLOOKUP($H190,output!$A$9:$AH$2199,N$1-$J$1+2)</f>
        <v>60.923000000000002</v>
      </c>
      <c r="O190" s="9">
        <f>VLOOKUP($H190,output!$A$9:$AH$2199,O$1-$J$1+2)</f>
        <v>63.447000000000003</v>
      </c>
      <c r="P190" s="9">
        <f>VLOOKUP($H190,output!$A$9:$AH$2199,P$1-$J$1+2)</f>
        <v>65.738</v>
      </c>
      <c r="Q190" s="9">
        <f>VLOOKUP($H190,output!$A$9:$AH$2199,Q$1-$J$1+2)</f>
        <v>68.185000000000002</v>
      </c>
      <c r="R190" s="9">
        <f>VLOOKUP($H190,output!$A$9:$AH$2199,R$1-$J$1+2)</f>
        <v>71.260999999999996</v>
      </c>
      <c r="S190" s="9">
        <f>VLOOKUP($H190,output!$A$9:$AH$2199,S$1-$J$1+2)</f>
        <v>74.257000000000005</v>
      </c>
      <c r="T190" s="9">
        <f>VLOOKUP($H190,output!$A$9:$AH$2199,T$1-$J$1+2)</f>
        <v>77.263999999999996</v>
      </c>
      <c r="U190" s="9">
        <f>VLOOKUP($H190,output!$A$9:$AH$2199,U$1-$J$1+2)</f>
        <v>79.989000000000004</v>
      </c>
      <c r="V190" s="9">
        <f>VLOOKUP($H190,output!$A$9:$AH$2199,V$1-$J$1+2)</f>
        <v>82.218000000000004</v>
      </c>
      <c r="W190" s="9">
        <f>VLOOKUP($H190,output!$A$9:$AH$2199,W$1-$J$1+2)</f>
        <v>84.200999999999993</v>
      </c>
      <c r="X190" s="9">
        <f>VLOOKUP($H190,output!$A$9:$AH$2199,X$1-$J$1+2)</f>
        <v>85.991</v>
      </c>
      <c r="Y190" s="9">
        <f>VLOOKUP($H190,output!$A$9:$AH$2199,Y$1-$J$1+2)</f>
        <v>87.653000000000006</v>
      </c>
      <c r="Z190" s="9">
        <f>VLOOKUP($H190,output!$A$9:$AH$2199,Z$1-$J$1+2)</f>
        <v>89.286000000000001</v>
      </c>
      <c r="AA190" s="9">
        <f>VLOOKUP($H190,output!$A$9:$AH$2199,AA$1-$J$1+2)</f>
        <v>90.825000000000003</v>
      </c>
      <c r="AB190" s="9">
        <f>VLOOKUP($H190,output!$A$9:$AH$2199,AB$1-$J$1+2)</f>
        <v>92.013999999999996</v>
      </c>
      <c r="AC190" s="9">
        <f>VLOOKUP($H190,output!$A$9:$AH$2199,AC$1-$J$1+2)</f>
        <v>93.242999999999995</v>
      </c>
      <c r="AD190" s="9">
        <f>VLOOKUP($H190,output!$A$9:$AH$2199,AD$1-$J$1+2)</f>
        <v>94.162000000000006</v>
      </c>
      <c r="AE190" s="9">
        <f>VLOOKUP($H190,output!$A$9:$AH$2199,AE$1-$J$1+2)</f>
        <v>95.117999999999995</v>
      </c>
      <c r="AF190" s="9">
        <f>VLOOKUP($H190,output!$A$9:$AH$2199,AF$1-$J$1+2)</f>
        <v>95.995999999999995</v>
      </c>
      <c r="AG190" s="9">
        <f>VLOOKUP($H190,output!$A$9:$AH$2199,AG$1-$J$1+2)</f>
        <v>96.95</v>
      </c>
      <c r="AH190" s="9">
        <f>VLOOKUP($H190,output!$A$9:$AH$2199,AH$1-$J$1+2)</f>
        <v>97.866</v>
      </c>
      <c r="AI190" s="9">
        <f>VLOOKUP($H190,output!$A$9:$AH$2199,AI$1-$J$1+2)</f>
        <v>98.745000000000005</v>
      </c>
      <c r="AJ190" s="9">
        <f>VLOOKUP($H190,output!$A$9:$AH$2199,AJ$1-$J$1+2)</f>
        <v>99.59</v>
      </c>
      <c r="AK190" s="9">
        <f>VLOOKUP($H190,output!$A$9:$AH$2199,AK$1-$J$1+2)</f>
        <v>100.363</v>
      </c>
      <c r="AL190" s="9">
        <f>VLOOKUP($H190,output!$A$9:$AH$2199,AL$1-$J$1+2)</f>
        <v>101.14100000000001</v>
      </c>
      <c r="AM190" s="9">
        <f>VLOOKUP($H190,output!$A$9:$AH$2199,AM$1-$J$1+2)</f>
        <v>101.889</v>
      </c>
      <c r="AN190" s="9">
        <f>VLOOKUP($H190,output!$A$9:$AH$2199,AN$1-$J$1+2)</f>
        <v>102.60899999999999</v>
      </c>
      <c r="AO190" s="9">
        <f>VLOOKUP($H190,output!$A$9:$AH$2199,AO$1-$J$1+2)</f>
        <v>103.301</v>
      </c>
      <c r="AP190" s="9">
        <f>VLOOKUP($H190,output!$A$9:$AH$2199,AP$1-$J$1+2)</f>
        <v>103.929</v>
      </c>
    </row>
    <row r="191" spans="8:44" x14ac:dyDescent="0.35">
      <c r="H191" t="s">
        <v>268</v>
      </c>
      <c r="J191" s="9">
        <f>VLOOKUP($H191,output!$A$9:$AH$2199,J$1-$J$1+2)</f>
        <v>0</v>
      </c>
      <c r="K191" s="9">
        <f>VLOOKUP($H191,output!$A$9:$AH$2199,K$1-$J$1+2)</f>
        <v>23.038</v>
      </c>
      <c r="L191" s="9">
        <f>VLOOKUP($H191,output!$A$9:$AH$2199,L$1-$J$1+2)</f>
        <v>23.33</v>
      </c>
      <c r="M191" s="9">
        <f>VLOOKUP($H191,output!$A$9:$AH$2199,M$1-$J$1+2)</f>
        <v>22.911999999999999</v>
      </c>
      <c r="N191" s="9">
        <f>VLOOKUP($H191,output!$A$9:$AH$2199,N$1-$J$1+2)</f>
        <v>24.146000000000001</v>
      </c>
      <c r="O191" s="9">
        <f>VLOOKUP($H191,output!$A$9:$AH$2199,O$1-$J$1+2)</f>
        <v>26.27</v>
      </c>
      <c r="P191" s="9">
        <f>VLOOKUP($H191,output!$A$9:$AH$2199,P$1-$J$1+2)</f>
        <v>26.951000000000001</v>
      </c>
      <c r="Q191" s="9">
        <f>VLOOKUP($H191,output!$A$9:$AH$2199,Q$1-$J$1+2)</f>
        <v>27.334</v>
      </c>
      <c r="R191" s="9">
        <f>VLOOKUP($H191,output!$A$9:$AH$2199,R$1-$J$1+2)</f>
        <v>27.812999999999999</v>
      </c>
      <c r="S191" s="9">
        <f>VLOOKUP($H191,output!$A$9:$AH$2199,S$1-$J$1+2)</f>
        <v>37.686</v>
      </c>
      <c r="T191" s="9">
        <f>VLOOKUP($H191,output!$A$9:$AH$2199,T$1-$J$1+2)</f>
        <v>38.033000000000001</v>
      </c>
      <c r="U191" s="9">
        <f>VLOOKUP($H191,output!$A$9:$AH$2199,U$1-$J$1+2)</f>
        <v>37.802999999999997</v>
      </c>
      <c r="V191" s="9">
        <f>VLOOKUP($H191,output!$A$9:$AH$2199,V$1-$J$1+2)</f>
        <v>38.258000000000003</v>
      </c>
      <c r="W191" s="9">
        <f>VLOOKUP($H191,output!$A$9:$AH$2199,W$1-$J$1+2)</f>
        <v>38.457999999999998</v>
      </c>
      <c r="X191" s="9">
        <f>VLOOKUP($H191,output!$A$9:$AH$2199,X$1-$J$1+2)</f>
        <v>38.697000000000003</v>
      </c>
      <c r="Y191" s="9">
        <f>VLOOKUP($H191,output!$A$9:$AH$2199,Y$1-$J$1+2)</f>
        <v>39.073999999999998</v>
      </c>
      <c r="Z191" s="9">
        <f>VLOOKUP($H191,output!$A$9:$AH$2199,Z$1-$J$1+2)</f>
        <v>39.311</v>
      </c>
      <c r="AA191" s="9">
        <f>VLOOKUP($H191,output!$A$9:$AH$2199,AA$1-$J$1+2)</f>
        <v>39.686</v>
      </c>
      <c r="AB191" s="9">
        <f>VLOOKUP($H191,output!$A$9:$AH$2199,AB$1-$J$1+2)</f>
        <v>39.915999999999997</v>
      </c>
      <c r="AC191" s="9">
        <f>VLOOKUP($H191,output!$A$9:$AH$2199,AC$1-$J$1+2)</f>
        <v>39.869999999999997</v>
      </c>
      <c r="AD191" s="9">
        <f>VLOOKUP($H191,output!$A$9:$AH$2199,AD$1-$J$1+2)</f>
        <v>40.201000000000001</v>
      </c>
      <c r="AE191" s="9">
        <f>VLOOKUP($H191,output!$A$9:$AH$2199,AE$1-$J$1+2)</f>
        <v>40.262999999999998</v>
      </c>
      <c r="AF191" s="9">
        <f>VLOOKUP($H191,output!$A$9:$AH$2199,AF$1-$J$1+2)</f>
        <v>40.607999999999997</v>
      </c>
      <c r="AG191" s="9">
        <f>VLOOKUP($H191,output!$A$9:$AH$2199,AG$1-$J$1+2)</f>
        <v>40.700000000000003</v>
      </c>
      <c r="AH191" s="9">
        <f>VLOOKUP($H191,output!$A$9:$AH$2199,AH$1-$J$1+2)</f>
        <v>40.79</v>
      </c>
      <c r="AI191" s="9">
        <f>VLOOKUP($H191,output!$A$9:$AH$2199,AI$1-$J$1+2)</f>
        <v>40.878</v>
      </c>
      <c r="AJ191" s="9">
        <f>VLOOKUP($H191,output!$A$9:$AH$2199,AJ$1-$J$1+2)</f>
        <v>40.963999999999999</v>
      </c>
      <c r="AK191" s="9">
        <f>VLOOKUP($H191,output!$A$9:$AH$2199,AK$1-$J$1+2)</f>
        <v>41.167999999999999</v>
      </c>
      <c r="AL191" s="9">
        <f>VLOOKUP($H191,output!$A$9:$AH$2199,AL$1-$J$1+2)</f>
        <v>41.250999999999998</v>
      </c>
      <c r="AM191" s="9">
        <f>VLOOKUP($H191,output!$A$9:$AH$2199,AM$1-$J$1+2)</f>
        <v>41.332999999999998</v>
      </c>
      <c r="AN191" s="9">
        <f>VLOOKUP($H191,output!$A$9:$AH$2199,AN$1-$J$1+2)</f>
        <v>41.411999999999999</v>
      </c>
      <c r="AO191" s="9">
        <f>VLOOKUP($H191,output!$A$9:$AH$2199,AO$1-$J$1+2)</f>
        <v>41.488999999999997</v>
      </c>
      <c r="AP191" s="9">
        <f>VLOOKUP($H191,output!$A$9:$AH$2199,AP$1-$J$1+2)</f>
        <v>41.551000000000002</v>
      </c>
    </row>
    <row r="192" spans="8:44" x14ac:dyDescent="0.35">
      <c r="H192" t="s">
        <v>269</v>
      </c>
      <c r="J192" s="9">
        <f>VLOOKUP($H192,output!$A$9:$AH$2199,J$1-$J$1+2)</f>
        <v>0</v>
      </c>
      <c r="K192" s="9">
        <f>VLOOKUP($H192,output!$A$9:$AH$2199,K$1-$J$1+2)</f>
        <v>142.46799999999999</v>
      </c>
      <c r="L192" s="9">
        <f>VLOOKUP($H192,output!$A$9:$AH$2199,L$1-$J$1+2)</f>
        <v>139.434</v>
      </c>
      <c r="M192" s="9">
        <f>VLOOKUP($H192,output!$A$9:$AH$2199,M$1-$J$1+2)</f>
        <v>146.39699999999999</v>
      </c>
      <c r="N192" s="9">
        <f>VLOOKUP($H192,output!$A$9:$AH$2199,N$1-$J$1+2)</f>
        <v>143.19399999999999</v>
      </c>
      <c r="O192" s="9">
        <f>VLOOKUP($H192,output!$A$9:$AH$2199,O$1-$J$1+2)</f>
        <v>139.41499999999999</v>
      </c>
      <c r="P192" s="9">
        <f>VLOOKUP($H192,output!$A$9:$AH$2199,P$1-$J$1+2)</f>
        <v>135.42500000000001</v>
      </c>
      <c r="Q192" s="9">
        <f>VLOOKUP($H192,output!$A$9:$AH$2199,Q$1-$J$1+2)</f>
        <v>131.49100000000001</v>
      </c>
      <c r="R192" s="9">
        <f>VLOOKUP($H192,output!$A$9:$AH$2199,R$1-$J$1+2)</f>
        <v>126.846</v>
      </c>
      <c r="S192" s="9">
        <f>VLOOKUP($H192,output!$A$9:$AH$2199,S$1-$J$1+2)</f>
        <v>122.218</v>
      </c>
      <c r="T192" s="9">
        <f>VLOOKUP($H192,output!$A$9:$AH$2199,T$1-$J$1+2)</f>
        <v>117.52200000000001</v>
      </c>
      <c r="U192" s="9">
        <f>VLOOKUP($H192,output!$A$9:$AH$2199,U$1-$J$1+2)</f>
        <v>113.05800000000001</v>
      </c>
      <c r="V192" s="9">
        <f>VLOOKUP($H192,output!$A$9:$AH$2199,V$1-$J$1+2)</f>
        <v>109.07299999999999</v>
      </c>
      <c r="W192" s="9">
        <f>VLOOKUP($H192,output!$A$9:$AH$2199,W$1-$J$1+2)</f>
        <v>105.102</v>
      </c>
      <c r="X192" s="9">
        <f>VLOOKUP($H192,output!$A$9:$AH$2199,X$1-$J$1+2)</f>
        <v>101.66200000000001</v>
      </c>
      <c r="Y192" s="9">
        <f>VLOOKUP($H192,output!$A$9:$AH$2199,Y$1-$J$1+2)</f>
        <v>98.242000000000004</v>
      </c>
      <c r="Z192" s="9">
        <f>VLOOKUP($H192,output!$A$9:$AH$2199,Z$1-$J$1+2)</f>
        <v>94.994</v>
      </c>
      <c r="AA192" s="9">
        <f>VLOOKUP($H192,output!$A$9:$AH$2199,AA$1-$J$1+2)</f>
        <v>91.715000000000003</v>
      </c>
      <c r="AB192" s="9">
        <f>VLOOKUP($H192,output!$A$9:$AH$2199,AB$1-$J$1+2)</f>
        <v>88.897000000000006</v>
      </c>
      <c r="AC192" s="9">
        <f>VLOOKUP($H192,output!$A$9:$AH$2199,AC$1-$J$1+2)</f>
        <v>86.302999999999997</v>
      </c>
      <c r="AD192" s="9">
        <f>VLOOKUP($H192,output!$A$9:$AH$2199,AD$1-$J$1+2)</f>
        <v>83.677999999999997</v>
      </c>
      <c r="AE192" s="9">
        <f>VLOOKUP($H192,output!$A$9:$AH$2199,AE$1-$J$1+2)</f>
        <v>81.274000000000001</v>
      </c>
      <c r="AF192" s="9">
        <f>VLOOKUP($H192,output!$A$9:$AH$2199,AF$1-$J$1+2)</f>
        <v>78.703999999999994</v>
      </c>
      <c r="AG192" s="9">
        <f>VLOOKUP($H192,output!$A$9:$AH$2199,AG$1-$J$1+2)</f>
        <v>76.308999999999997</v>
      </c>
      <c r="AH192" s="9">
        <f>VLOOKUP($H192,output!$A$9:$AH$2199,AH$1-$J$1+2)</f>
        <v>73.965999999999994</v>
      </c>
      <c r="AI192" s="9">
        <f>VLOOKUP($H192,output!$A$9:$AH$2199,AI$1-$J$1+2)</f>
        <v>71.674000000000007</v>
      </c>
      <c r="AJ192" s="9">
        <f>VLOOKUP($H192,output!$A$9:$AH$2199,AJ$1-$J$1+2)</f>
        <v>69.430999999999997</v>
      </c>
      <c r="AK192" s="9">
        <f>VLOOKUP($H192,output!$A$9:$AH$2199,AK$1-$J$1+2)</f>
        <v>67.162999999999997</v>
      </c>
      <c r="AL192" s="9">
        <f>VLOOKUP($H192,output!$A$9:$AH$2199,AL$1-$J$1+2)</f>
        <v>65.012</v>
      </c>
      <c r="AM192" s="9">
        <f>VLOOKUP($H192,output!$A$9:$AH$2199,AM$1-$J$1+2)</f>
        <v>62.908000000000001</v>
      </c>
      <c r="AN192" s="9">
        <f>VLOOKUP($H192,output!$A$9:$AH$2199,AN$1-$J$1+2)</f>
        <v>60.851999999999997</v>
      </c>
      <c r="AO192" s="9">
        <f>VLOOKUP($H192,output!$A$9:$AH$2199,AO$1-$J$1+2)</f>
        <v>58.843000000000004</v>
      </c>
      <c r="AP192" s="9">
        <f>VLOOKUP($H192,output!$A$9:$AH$2199,AP$1-$J$1+2)</f>
        <v>57.424999999999997</v>
      </c>
    </row>
    <row r="193" spans="8:42" x14ac:dyDescent="0.35">
      <c r="H193" t="s">
        <v>270</v>
      </c>
      <c r="J193" s="9">
        <f>VLOOKUP($H193,output!$A$9:$AH$2199,J$1-$J$1+2)</f>
        <v>0</v>
      </c>
      <c r="K193" s="9">
        <f>VLOOKUP($H193,output!$A$9:$AH$2199,K$1-$J$1+2)</f>
        <v>436.76600000000002</v>
      </c>
      <c r="L193" s="9">
        <f>VLOOKUP($H193,output!$A$9:$AH$2199,L$1-$J$1+2)</f>
        <v>432.67200000000003</v>
      </c>
      <c r="M193" s="9">
        <f>VLOOKUP($H193,output!$A$9:$AH$2199,M$1-$J$1+2)</f>
        <v>428.76799999999997</v>
      </c>
      <c r="N193" s="9">
        <f>VLOOKUP($H193,output!$A$9:$AH$2199,N$1-$J$1+2)</f>
        <v>424.98899999999998</v>
      </c>
      <c r="O193" s="9">
        <f>VLOOKUP($H193,output!$A$9:$AH$2199,O$1-$J$1+2)</f>
        <v>458.94799999999998</v>
      </c>
      <c r="P193" s="9">
        <f>VLOOKUP($H193,output!$A$9:$AH$2199,P$1-$J$1+2)</f>
        <v>447.98</v>
      </c>
      <c r="Q193" s="9">
        <f>VLOOKUP($H193,output!$A$9:$AH$2199,Q$1-$J$1+2)</f>
        <v>438.48500000000001</v>
      </c>
      <c r="R193" s="9">
        <f>VLOOKUP($H193,output!$A$9:$AH$2199,R$1-$J$1+2)</f>
        <v>430.2</v>
      </c>
      <c r="S193" s="9">
        <f>VLOOKUP($H193,output!$A$9:$AH$2199,S$1-$J$1+2)</f>
        <v>422.90699999999998</v>
      </c>
      <c r="T193" s="9">
        <f>VLOOKUP($H193,output!$A$9:$AH$2199,T$1-$J$1+2)</f>
        <v>415.755</v>
      </c>
      <c r="U193" s="9">
        <f>VLOOKUP($H193,output!$A$9:$AH$2199,U$1-$J$1+2)</f>
        <v>398.01600000000002</v>
      </c>
      <c r="V193" s="9">
        <f>VLOOKUP($H193,output!$A$9:$AH$2199,V$1-$J$1+2)</f>
        <v>394.44499999999999</v>
      </c>
      <c r="W193" s="9">
        <f>VLOOKUP($H193,output!$A$9:$AH$2199,W$1-$J$1+2)</f>
        <v>391.036</v>
      </c>
      <c r="X193" s="9">
        <f>VLOOKUP($H193,output!$A$9:$AH$2199,X$1-$J$1+2)</f>
        <v>387.84100000000001</v>
      </c>
      <c r="Y193" s="9">
        <f>VLOOKUP($H193,output!$A$9:$AH$2199,Y$1-$J$1+2)</f>
        <v>384.83499999999998</v>
      </c>
      <c r="Z193" s="9">
        <f>VLOOKUP($H193,output!$A$9:$AH$2199,Z$1-$J$1+2)</f>
        <v>382.01</v>
      </c>
      <c r="AA193" s="9">
        <f>VLOOKUP($H193,output!$A$9:$AH$2199,AA$1-$J$1+2)</f>
        <v>379.31200000000001</v>
      </c>
      <c r="AB193" s="9">
        <f>VLOOKUP($H193,output!$A$9:$AH$2199,AB$1-$J$1+2)</f>
        <v>376.72399999999999</v>
      </c>
      <c r="AC193" s="9">
        <f>VLOOKUP($H193,output!$A$9:$AH$2199,AC$1-$J$1+2)</f>
        <v>374.24</v>
      </c>
      <c r="AD193" s="9">
        <f>VLOOKUP($H193,output!$A$9:$AH$2199,AD$1-$J$1+2)</f>
        <v>371.85500000000002</v>
      </c>
      <c r="AE193" s="9">
        <f>VLOOKUP($H193,output!$A$9:$AH$2199,AE$1-$J$1+2)</f>
        <v>369.56099999999998</v>
      </c>
      <c r="AF193" s="9">
        <f>VLOOKUP($H193,output!$A$9:$AH$2199,AF$1-$J$1+2)</f>
        <v>367.35500000000002</v>
      </c>
      <c r="AG193" s="9">
        <f>VLOOKUP($H193,output!$A$9:$AH$2199,AG$1-$J$1+2)</f>
        <v>365.22899999999998</v>
      </c>
      <c r="AH193" s="9">
        <f>VLOOKUP($H193,output!$A$9:$AH$2199,AH$1-$J$1+2)</f>
        <v>363.18099999999998</v>
      </c>
      <c r="AI193" s="9">
        <f>VLOOKUP($H193,output!$A$9:$AH$2199,AI$1-$J$1+2)</f>
        <v>361.20699999999999</v>
      </c>
      <c r="AJ193" s="9">
        <f>VLOOKUP($H193,output!$A$9:$AH$2199,AJ$1-$J$1+2)</f>
        <v>359.30200000000002</v>
      </c>
      <c r="AK193" s="9">
        <f>VLOOKUP($H193,output!$A$9:$AH$2199,AK$1-$J$1+2)</f>
        <v>357.46499999999997</v>
      </c>
      <c r="AL193" s="9">
        <f>VLOOKUP($H193,output!$A$9:$AH$2199,AL$1-$J$1+2)</f>
        <v>355.69200000000001</v>
      </c>
      <c r="AM193" s="9">
        <f>VLOOKUP($H193,output!$A$9:$AH$2199,AM$1-$J$1+2)</f>
        <v>353.98</v>
      </c>
      <c r="AN193" s="9">
        <f>VLOOKUP($H193,output!$A$9:$AH$2199,AN$1-$J$1+2)</f>
        <v>352.32799999999997</v>
      </c>
      <c r="AO193" s="9">
        <f>VLOOKUP($H193,output!$A$9:$AH$2199,AO$1-$J$1+2)</f>
        <v>350.73399999999998</v>
      </c>
      <c r="AP193" s="9">
        <f>VLOOKUP($H193,output!$A$9:$AH$2199,AP$1-$J$1+2)</f>
        <v>348.92399999999998</v>
      </c>
    </row>
    <row r="194" spans="8:42" x14ac:dyDescent="0.35">
      <c r="H194" t="s">
        <v>271</v>
      </c>
      <c r="J194" s="9">
        <f>VLOOKUP($H194,output!$A$9:$AH$2199,J$1-$J$1+2)</f>
        <v>0</v>
      </c>
      <c r="K194" s="9">
        <f>VLOOKUP($H194,output!$A$9:$AH$2199,K$1-$J$1+2)</f>
        <v>18.79</v>
      </c>
      <c r="L194" s="9">
        <f>VLOOKUP($H194,output!$A$9:$AH$2199,L$1-$J$1+2)</f>
        <v>17.629000000000001</v>
      </c>
      <c r="M194" s="9">
        <f>VLOOKUP($H194,output!$A$9:$AH$2199,M$1-$J$1+2)</f>
        <v>16.763000000000002</v>
      </c>
      <c r="N194" s="9">
        <f>VLOOKUP($H194,output!$A$9:$AH$2199,N$1-$J$1+2)</f>
        <v>15.763999999999999</v>
      </c>
      <c r="O194" s="9">
        <f>VLOOKUP($H194,output!$A$9:$AH$2199,O$1-$J$1+2)</f>
        <v>14.776</v>
      </c>
      <c r="P194" s="9">
        <f>VLOOKUP($H194,output!$A$9:$AH$2199,P$1-$J$1+2)</f>
        <v>13.819000000000001</v>
      </c>
      <c r="Q194" s="9">
        <f>VLOOKUP($H194,output!$A$9:$AH$2199,Q$1-$J$1+2)</f>
        <v>12.938000000000001</v>
      </c>
      <c r="R194" s="9">
        <f>VLOOKUP($H194,output!$A$9:$AH$2199,R$1-$J$1+2)</f>
        <v>12.099</v>
      </c>
      <c r="S194" s="9">
        <f>VLOOKUP($H194,output!$A$9:$AH$2199,S$1-$J$1+2)</f>
        <v>0</v>
      </c>
      <c r="T194" s="9">
        <f>VLOOKUP($H194,output!$A$9:$AH$2199,T$1-$J$1+2)</f>
        <v>0</v>
      </c>
      <c r="U194" s="9">
        <f>VLOOKUP($H194,output!$A$9:$AH$2199,U$1-$J$1+2)</f>
        <v>0</v>
      </c>
      <c r="V194" s="9">
        <f>VLOOKUP($H194,output!$A$9:$AH$2199,V$1-$J$1+2)</f>
        <v>0</v>
      </c>
      <c r="W194" s="9">
        <f>VLOOKUP($H194,output!$A$9:$AH$2199,W$1-$J$1+2)</f>
        <v>0</v>
      </c>
      <c r="X194" s="9">
        <f>VLOOKUP($H194,output!$A$9:$AH$2199,X$1-$J$1+2)</f>
        <v>0</v>
      </c>
      <c r="Y194" s="9">
        <f>VLOOKUP($H194,output!$A$9:$AH$2199,Y$1-$J$1+2)</f>
        <v>0</v>
      </c>
      <c r="Z194" s="9">
        <f>VLOOKUP($H194,output!$A$9:$AH$2199,Z$1-$J$1+2)</f>
        <v>0</v>
      </c>
      <c r="AA194" s="9">
        <f>VLOOKUP($H194,output!$A$9:$AH$2199,AA$1-$J$1+2)</f>
        <v>0</v>
      </c>
      <c r="AB194" s="9">
        <f>VLOOKUP($H194,output!$A$9:$AH$2199,AB$1-$J$1+2)</f>
        <v>0</v>
      </c>
      <c r="AC194" s="9">
        <f>VLOOKUP($H194,output!$A$9:$AH$2199,AC$1-$J$1+2)</f>
        <v>0</v>
      </c>
      <c r="AD194" s="9">
        <f>VLOOKUP($H194,output!$A$9:$AH$2199,AD$1-$J$1+2)</f>
        <v>0</v>
      </c>
      <c r="AE194" s="9">
        <f>VLOOKUP($H194,output!$A$9:$AH$2199,AE$1-$J$1+2)</f>
        <v>0</v>
      </c>
      <c r="AF194" s="9">
        <f>VLOOKUP($H194,output!$A$9:$AH$2199,AF$1-$J$1+2)</f>
        <v>0</v>
      </c>
      <c r="AG194" s="9">
        <f>VLOOKUP($H194,output!$A$9:$AH$2199,AG$1-$J$1+2)</f>
        <v>0</v>
      </c>
      <c r="AH194" s="9">
        <f>VLOOKUP($H194,output!$A$9:$AH$2199,AH$1-$J$1+2)</f>
        <v>0</v>
      </c>
      <c r="AI194" s="9">
        <f>VLOOKUP($H194,output!$A$9:$AH$2199,AI$1-$J$1+2)</f>
        <v>0</v>
      </c>
      <c r="AJ194" s="9">
        <f>VLOOKUP($H194,output!$A$9:$AH$2199,AJ$1-$J$1+2)</f>
        <v>0</v>
      </c>
      <c r="AK194" s="9">
        <f>VLOOKUP($H194,output!$A$9:$AH$2199,AK$1-$J$1+2)</f>
        <v>0</v>
      </c>
      <c r="AL194" s="9">
        <f>VLOOKUP($H194,output!$A$9:$AH$2199,AL$1-$J$1+2)</f>
        <v>0</v>
      </c>
      <c r="AM194" s="9">
        <f>VLOOKUP($H194,output!$A$9:$AH$2199,AM$1-$J$1+2)</f>
        <v>0</v>
      </c>
      <c r="AN194" s="9">
        <f>VLOOKUP($H194,output!$A$9:$AH$2199,AN$1-$J$1+2)</f>
        <v>0</v>
      </c>
      <c r="AO194" s="9">
        <f>VLOOKUP($H194,output!$A$9:$AH$2199,AO$1-$J$1+2)</f>
        <v>0</v>
      </c>
      <c r="AP194" s="9">
        <f>VLOOKUP($H194,output!$A$9:$AH$2199,AP$1-$J$1+2)</f>
        <v>0</v>
      </c>
    </row>
    <row r="195" spans="8:42" x14ac:dyDescent="0.35">
      <c r="H195" t="s">
        <v>272</v>
      </c>
      <c r="J195" s="9">
        <f>VLOOKUP($H195,output!$A$9:$AH$2199,J$1-$J$1+2)</f>
        <v>0</v>
      </c>
      <c r="K195" s="9">
        <f>VLOOKUP($H195,output!$A$9:$AH$2199,K$1-$J$1+2)</f>
        <v>26.715</v>
      </c>
      <c r="L195" s="9">
        <f>VLOOKUP($H195,output!$A$9:$AH$2199,L$1-$J$1+2)</f>
        <v>25.423999999999999</v>
      </c>
      <c r="M195" s="9">
        <f>VLOOKUP($H195,output!$A$9:$AH$2199,M$1-$J$1+2)</f>
        <v>23.114999999999998</v>
      </c>
      <c r="N195" s="9">
        <f>VLOOKUP($H195,output!$A$9:$AH$2199,N$1-$J$1+2)</f>
        <v>22.702999999999999</v>
      </c>
      <c r="O195" s="9">
        <f>VLOOKUP($H195,output!$A$9:$AH$2199,O$1-$J$1+2)</f>
        <v>22.81</v>
      </c>
      <c r="P195" s="9">
        <f>VLOOKUP($H195,output!$A$9:$AH$2199,P$1-$J$1+2)</f>
        <v>21.198</v>
      </c>
      <c r="Q195" s="9">
        <f>VLOOKUP($H195,output!$A$9:$AH$2199,Q$1-$J$1+2)</f>
        <v>19.742999999999999</v>
      </c>
      <c r="R195" s="9">
        <f>VLOOKUP($H195,output!$A$9:$AH$2199,R$1-$J$1+2)</f>
        <v>18.273</v>
      </c>
      <c r="S195" s="9">
        <f>VLOOKUP($H195,output!$A$9:$AH$2199,S$1-$J$1+2)</f>
        <v>16.936</v>
      </c>
      <c r="T195" s="9">
        <f>VLOOKUP($H195,output!$A$9:$AH$2199,T$1-$J$1+2)</f>
        <v>15.708</v>
      </c>
      <c r="U195" s="9">
        <f>VLOOKUP($H195,output!$A$9:$AH$2199,U$1-$J$1+2)</f>
        <v>14.242000000000001</v>
      </c>
      <c r="V195" s="9">
        <f>VLOOKUP($H195,output!$A$9:$AH$2199,V$1-$J$1+2)</f>
        <v>13.301</v>
      </c>
      <c r="W195" s="9">
        <f>VLOOKUP($H195,output!$A$9:$AH$2199,W$1-$J$1+2)</f>
        <v>12.926</v>
      </c>
      <c r="X195" s="9">
        <f>VLOOKUP($H195,output!$A$9:$AH$2199,X$1-$J$1+2)</f>
        <v>12.206</v>
      </c>
      <c r="Y195" s="9">
        <f>VLOOKUP($H195,output!$A$9:$AH$2199,Y$1-$J$1+2)</f>
        <v>11.519</v>
      </c>
      <c r="Z195" s="9">
        <f>VLOOKUP($H195,output!$A$9:$AH$2199,Z$1-$J$1+2)</f>
        <v>10.882</v>
      </c>
      <c r="AA195" s="9">
        <f>VLOOKUP($H195,output!$A$9:$AH$2199,AA$1-$J$1+2)</f>
        <v>10.271000000000001</v>
      </c>
      <c r="AB195" s="9">
        <f>VLOOKUP($H195,output!$A$9:$AH$2199,AB$1-$J$1+2)</f>
        <v>9.7210000000000001</v>
      </c>
      <c r="AC195" s="9">
        <f>VLOOKUP($H195,output!$A$9:$AH$2199,AC$1-$J$1+2)</f>
        <v>9.2170000000000005</v>
      </c>
      <c r="AD195" s="9">
        <f>VLOOKUP($H195,output!$A$9:$AH$2199,AD$1-$J$1+2)</f>
        <v>8.7170000000000005</v>
      </c>
      <c r="AE195" s="9">
        <f>VLOOKUP($H195,output!$A$9:$AH$2199,AE$1-$J$1+2)</f>
        <v>8.26</v>
      </c>
      <c r="AF195" s="9">
        <f>VLOOKUP($H195,output!$A$9:$AH$2199,AF$1-$J$1+2)</f>
        <v>7.8109999999999999</v>
      </c>
      <c r="AG195" s="9">
        <f>VLOOKUP($H195,output!$A$9:$AH$2199,AG$1-$J$1+2)</f>
        <v>7.4</v>
      </c>
      <c r="AH195" s="9">
        <f>VLOOKUP($H195,output!$A$9:$AH$2199,AH$1-$J$1+2)</f>
        <v>7.0110000000000001</v>
      </c>
      <c r="AI195" s="9">
        <f>VLOOKUP($H195,output!$A$9:$AH$2199,AI$1-$J$1+2)</f>
        <v>6.6420000000000003</v>
      </c>
      <c r="AJ195" s="9">
        <f>VLOOKUP($H195,output!$A$9:$AH$2199,AJ$1-$J$1+2)</f>
        <v>6.2910000000000004</v>
      </c>
      <c r="AK195" s="9">
        <f>VLOOKUP($H195,output!$A$9:$AH$2199,AK$1-$J$1+2)</f>
        <v>5.9530000000000003</v>
      </c>
      <c r="AL195" s="9">
        <f>VLOOKUP($H195,output!$A$9:$AH$2199,AL$1-$J$1+2)</f>
        <v>5.6429999999999998</v>
      </c>
      <c r="AM195" s="9">
        <f>VLOOKUP($H195,output!$A$9:$AH$2199,AM$1-$J$1+2)</f>
        <v>5.3490000000000002</v>
      </c>
      <c r="AN195" s="9">
        <f>VLOOKUP($H195,output!$A$9:$AH$2199,AN$1-$J$1+2)</f>
        <v>5.0670000000000002</v>
      </c>
      <c r="AO195" s="9">
        <f>VLOOKUP($H195,output!$A$9:$AH$2199,AO$1-$J$1+2)</f>
        <v>4.7990000000000004</v>
      </c>
      <c r="AP195" s="9">
        <f>VLOOKUP($H195,output!$A$9:$AH$2199,AP$1-$J$1+2)</f>
        <v>4.5810000000000004</v>
      </c>
    </row>
    <row r="196" spans="8:42" x14ac:dyDescent="0.35">
      <c r="H196" t="s">
        <v>316</v>
      </c>
      <c r="J196" s="9">
        <f>VLOOKUP($H196,output!$A$9:$AH$2199,J$1-$J$1+2)</f>
        <v>0</v>
      </c>
      <c r="K196" s="9">
        <f>VLOOKUP($H196,output!$A$9:$AH$2199,K$1-$J$1+2)</f>
        <v>0</v>
      </c>
      <c r="L196" s="9">
        <f>VLOOKUP($H196,output!$A$9:$AH$2199,L$1-$J$1+2)</f>
        <v>0</v>
      </c>
      <c r="M196" s="9">
        <f>VLOOKUP($H196,output!$A$9:$AH$2199,M$1-$J$1+2)</f>
        <v>0</v>
      </c>
      <c r="N196" s="9">
        <f>VLOOKUP($H196,output!$A$9:$AH$2199,N$1-$J$1+2)</f>
        <v>0</v>
      </c>
      <c r="O196" s="9">
        <f>VLOOKUP($H196,output!$A$9:$AH$2199,O$1-$J$1+2)</f>
        <v>0</v>
      </c>
      <c r="P196" s="9">
        <f>VLOOKUP($H196,output!$A$9:$AH$2199,P$1-$J$1+2)</f>
        <v>0</v>
      </c>
      <c r="Q196" s="9">
        <f>VLOOKUP($H196,output!$A$9:$AH$2199,Q$1-$J$1+2)</f>
        <v>0</v>
      </c>
      <c r="R196" s="9">
        <f>VLOOKUP($H196,output!$A$9:$AH$2199,R$1-$J$1+2)</f>
        <v>0</v>
      </c>
      <c r="S196" s="9">
        <f>VLOOKUP($H196,output!$A$9:$AH$2199,S$1-$J$1+2)</f>
        <v>0</v>
      </c>
      <c r="T196" s="9">
        <f>VLOOKUP($H196,output!$A$9:$AH$2199,T$1-$J$1+2)</f>
        <v>0</v>
      </c>
      <c r="U196" s="9">
        <f>VLOOKUP($H196,output!$A$9:$AH$2199,U$1-$J$1+2)</f>
        <v>0</v>
      </c>
      <c r="V196" s="9">
        <f>VLOOKUP($H196,output!$A$9:$AH$2199,V$1-$J$1+2)</f>
        <v>0</v>
      </c>
      <c r="W196" s="9">
        <f>VLOOKUP($H196,output!$A$9:$AH$2199,W$1-$J$1+2)</f>
        <v>0</v>
      </c>
      <c r="X196" s="9">
        <f>VLOOKUP($H196,output!$A$9:$AH$2199,X$1-$J$1+2)</f>
        <v>0</v>
      </c>
      <c r="Y196" s="9">
        <f>VLOOKUP($H196,output!$A$9:$AH$2199,Y$1-$J$1+2)</f>
        <v>0</v>
      </c>
      <c r="Z196" s="9">
        <f>VLOOKUP($H196,output!$A$9:$AH$2199,Z$1-$J$1+2)</f>
        <v>0</v>
      </c>
      <c r="AA196" s="9">
        <f>VLOOKUP($H196,output!$A$9:$AH$2199,AA$1-$J$1+2)</f>
        <v>0</v>
      </c>
      <c r="AB196" s="9">
        <f>VLOOKUP($H196,output!$A$9:$AH$2199,AB$1-$J$1+2)</f>
        <v>0</v>
      </c>
      <c r="AC196" s="9">
        <f>VLOOKUP($H196,output!$A$9:$AH$2199,AC$1-$J$1+2)</f>
        <v>0</v>
      </c>
      <c r="AD196" s="9">
        <f>VLOOKUP($H196,output!$A$9:$AH$2199,AD$1-$J$1+2)</f>
        <v>0</v>
      </c>
      <c r="AE196" s="9">
        <f>VLOOKUP($H196,output!$A$9:$AH$2199,AE$1-$J$1+2)</f>
        <v>0</v>
      </c>
      <c r="AF196" s="9">
        <f>VLOOKUP($H196,output!$A$9:$AH$2199,AF$1-$J$1+2)</f>
        <v>0</v>
      </c>
      <c r="AG196" s="9">
        <f>VLOOKUP($H196,output!$A$9:$AH$2199,AG$1-$J$1+2)</f>
        <v>0</v>
      </c>
      <c r="AH196" s="9">
        <f>VLOOKUP($H196,output!$A$9:$AH$2199,AH$1-$J$1+2)</f>
        <v>0</v>
      </c>
      <c r="AI196" s="9">
        <f>VLOOKUP($H196,output!$A$9:$AH$2199,AI$1-$J$1+2)</f>
        <v>0</v>
      </c>
      <c r="AJ196" s="9">
        <f>VLOOKUP($H196,output!$A$9:$AH$2199,AJ$1-$J$1+2)</f>
        <v>0</v>
      </c>
      <c r="AK196" s="9">
        <f>VLOOKUP($H196,output!$A$9:$AH$2199,AK$1-$J$1+2)</f>
        <v>0</v>
      </c>
      <c r="AL196" s="9">
        <f>VLOOKUP($H196,output!$A$9:$AH$2199,AL$1-$J$1+2)</f>
        <v>0</v>
      </c>
      <c r="AM196" s="9">
        <f>VLOOKUP($H196,output!$A$9:$AH$2199,AM$1-$J$1+2)</f>
        <v>0</v>
      </c>
      <c r="AN196" s="9">
        <f>VLOOKUP($H196,output!$A$9:$AH$2199,AN$1-$J$1+2)</f>
        <v>0</v>
      </c>
      <c r="AO196" s="9">
        <f>VLOOKUP($H196,output!$A$9:$AH$2199,AO$1-$J$1+2)</f>
        <v>0</v>
      </c>
      <c r="AP196" s="9">
        <f>VLOOKUP($H196,output!$A$9:$AH$2199,AP$1-$J$1+2)</f>
        <v>0</v>
      </c>
    </row>
    <row r="197" spans="8:42" x14ac:dyDescent="0.35">
      <c r="H197" t="s">
        <v>273</v>
      </c>
      <c r="J197" s="9">
        <f>VLOOKUP($H197,output!$A$9:$AH$2199,J$1-$J$1+2)</f>
        <v>0</v>
      </c>
      <c r="K197" s="9">
        <f>VLOOKUP($H197,output!$A$9:$AH$2199,K$1-$J$1+2)</f>
        <v>2.5870000000000002</v>
      </c>
      <c r="L197" s="9">
        <f>VLOOKUP($H197,output!$A$9:$AH$2199,L$1-$J$1+2)</f>
        <v>2.427</v>
      </c>
      <c r="M197" s="9">
        <f>VLOOKUP($H197,output!$A$9:$AH$2199,M$1-$J$1+2)</f>
        <v>2.3879999999999999</v>
      </c>
      <c r="N197" s="9">
        <f>VLOOKUP($H197,output!$A$9:$AH$2199,N$1-$J$1+2)</f>
        <v>0</v>
      </c>
      <c r="O197" s="9">
        <f>VLOOKUP($H197,output!$A$9:$AH$2199,O$1-$J$1+2)</f>
        <v>0</v>
      </c>
      <c r="P197" s="9">
        <f>VLOOKUP($H197,output!$A$9:$AH$2199,P$1-$J$1+2)</f>
        <v>0</v>
      </c>
      <c r="Q197" s="9">
        <f>VLOOKUP($H197,output!$A$9:$AH$2199,Q$1-$J$1+2)</f>
        <v>0</v>
      </c>
      <c r="R197" s="9">
        <f>VLOOKUP($H197,output!$A$9:$AH$2199,R$1-$J$1+2)</f>
        <v>0</v>
      </c>
      <c r="S197" s="9">
        <f>VLOOKUP($H197,output!$A$9:$AH$2199,S$1-$J$1+2)</f>
        <v>0</v>
      </c>
      <c r="T197" s="9">
        <f>VLOOKUP($H197,output!$A$9:$AH$2199,T$1-$J$1+2)</f>
        <v>0</v>
      </c>
      <c r="U197" s="9">
        <f>VLOOKUP($H197,output!$A$9:$AH$2199,U$1-$J$1+2)</f>
        <v>0</v>
      </c>
      <c r="V197" s="9">
        <f>VLOOKUP($H197,output!$A$9:$AH$2199,V$1-$J$1+2)</f>
        <v>0</v>
      </c>
      <c r="W197" s="9">
        <f>VLOOKUP($H197,output!$A$9:$AH$2199,W$1-$J$1+2)</f>
        <v>0</v>
      </c>
      <c r="X197" s="9">
        <f>VLOOKUP($H197,output!$A$9:$AH$2199,X$1-$J$1+2)</f>
        <v>0</v>
      </c>
      <c r="Y197" s="9">
        <f>VLOOKUP($H197,output!$A$9:$AH$2199,Y$1-$J$1+2)</f>
        <v>0</v>
      </c>
      <c r="Z197" s="9">
        <f>VLOOKUP($H197,output!$A$9:$AH$2199,Z$1-$J$1+2)</f>
        <v>0</v>
      </c>
      <c r="AA197" s="9">
        <f>VLOOKUP($H197,output!$A$9:$AH$2199,AA$1-$J$1+2)</f>
        <v>0</v>
      </c>
      <c r="AB197" s="9">
        <f>VLOOKUP($H197,output!$A$9:$AH$2199,AB$1-$J$1+2)</f>
        <v>0</v>
      </c>
      <c r="AC197" s="9">
        <f>VLOOKUP($H197,output!$A$9:$AH$2199,AC$1-$J$1+2)</f>
        <v>0</v>
      </c>
      <c r="AD197" s="9">
        <f>VLOOKUP($H197,output!$A$9:$AH$2199,AD$1-$J$1+2)</f>
        <v>0</v>
      </c>
      <c r="AE197" s="9">
        <f>VLOOKUP($H197,output!$A$9:$AH$2199,AE$1-$J$1+2)</f>
        <v>0</v>
      </c>
      <c r="AF197" s="9">
        <f>VLOOKUP($H197,output!$A$9:$AH$2199,AF$1-$J$1+2)</f>
        <v>0</v>
      </c>
      <c r="AG197" s="9">
        <f>VLOOKUP($H197,output!$A$9:$AH$2199,AG$1-$J$1+2)</f>
        <v>0</v>
      </c>
      <c r="AH197" s="9">
        <f>VLOOKUP($H197,output!$A$9:$AH$2199,AH$1-$J$1+2)</f>
        <v>0</v>
      </c>
      <c r="AI197" s="9">
        <f>VLOOKUP($H197,output!$A$9:$AH$2199,AI$1-$J$1+2)</f>
        <v>0</v>
      </c>
      <c r="AJ197" s="9">
        <f>VLOOKUP($H197,output!$A$9:$AH$2199,AJ$1-$J$1+2)</f>
        <v>0</v>
      </c>
      <c r="AK197" s="9">
        <f>VLOOKUP($H197,output!$A$9:$AH$2199,AK$1-$J$1+2)</f>
        <v>0</v>
      </c>
      <c r="AL197" s="9">
        <f>VLOOKUP($H197,output!$A$9:$AH$2199,AL$1-$J$1+2)</f>
        <v>0</v>
      </c>
      <c r="AM197" s="9">
        <f>VLOOKUP($H197,output!$A$9:$AH$2199,AM$1-$J$1+2)</f>
        <v>0</v>
      </c>
      <c r="AN197" s="9">
        <f>VLOOKUP($H197,output!$A$9:$AH$2199,AN$1-$J$1+2)</f>
        <v>0</v>
      </c>
      <c r="AO197" s="9">
        <f>VLOOKUP($H197,output!$A$9:$AH$2199,AO$1-$J$1+2)</f>
        <v>0</v>
      </c>
      <c r="AP197" s="9">
        <f>VLOOKUP($H197,output!$A$9:$AH$2199,AP$1-$J$1+2)</f>
        <v>0</v>
      </c>
    </row>
    <row r="198" spans="8:42" x14ac:dyDescent="0.35">
      <c r="H198" t="s">
        <v>274</v>
      </c>
      <c r="J198" s="9">
        <f>VLOOKUP($H198,output!$A$9:$AH$2199,J$1-$J$1+2)</f>
        <v>0</v>
      </c>
      <c r="K198" s="9">
        <f>VLOOKUP($H198,output!$A$9:$AH$2199,K$1-$J$1+2)</f>
        <v>0</v>
      </c>
      <c r="L198" s="9">
        <f>VLOOKUP($H198,output!$A$9:$AH$2199,L$1-$J$1+2)</f>
        <v>0</v>
      </c>
      <c r="M198" s="9">
        <f>VLOOKUP($H198,output!$A$9:$AH$2199,M$1-$J$1+2)</f>
        <v>0</v>
      </c>
      <c r="N198" s="9">
        <f>VLOOKUP($H198,output!$A$9:$AH$2199,N$1-$J$1+2)</f>
        <v>0</v>
      </c>
      <c r="O198" s="9">
        <f>VLOOKUP($H198,output!$A$9:$AH$2199,O$1-$J$1+2)</f>
        <v>0</v>
      </c>
      <c r="P198" s="9">
        <f>VLOOKUP($H198,output!$A$9:$AH$2199,P$1-$J$1+2)</f>
        <v>0</v>
      </c>
      <c r="Q198" s="9">
        <f>VLOOKUP($H198,output!$A$9:$AH$2199,Q$1-$J$1+2)</f>
        <v>0</v>
      </c>
      <c r="R198" s="9">
        <f>VLOOKUP($H198,output!$A$9:$AH$2199,R$1-$J$1+2)</f>
        <v>0</v>
      </c>
      <c r="S198" s="9">
        <f>VLOOKUP($H198,output!$A$9:$AH$2199,S$1-$J$1+2)</f>
        <v>0</v>
      </c>
      <c r="T198" s="9">
        <f>VLOOKUP($H198,output!$A$9:$AH$2199,T$1-$J$1+2)</f>
        <v>0</v>
      </c>
      <c r="U198" s="9">
        <f>VLOOKUP($H198,output!$A$9:$AH$2199,U$1-$J$1+2)</f>
        <v>0</v>
      </c>
      <c r="V198" s="9">
        <f>VLOOKUP($H198,output!$A$9:$AH$2199,V$1-$J$1+2)</f>
        <v>0</v>
      </c>
      <c r="W198" s="9">
        <f>VLOOKUP($H198,output!$A$9:$AH$2199,W$1-$J$1+2)</f>
        <v>0</v>
      </c>
      <c r="X198" s="9">
        <f>VLOOKUP($H198,output!$A$9:$AH$2199,X$1-$J$1+2)</f>
        <v>0</v>
      </c>
      <c r="Y198" s="9">
        <f>VLOOKUP($H198,output!$A$9:$AH$2199,Y$1-$J$1+2)</f>
        <v>0</v>
      </c>
      <c r="Z198" s="9">
        <f>VLOOKUP($H198,output!$A$9:$AH$2199,Z$1-$J$1+2)</f>
        <v>0</v>
      </c>
      <c r="AA198" s="9">
        <f>VLOOKUP($H198,output!$A$9:$AH$2199,AA$1-$J$1+2)</f>
        <v>0</v>
      </c>
      <c r="AB198" s="9">
        <f>VLOOKUP($H198,output!$A$9:$AH$2199,AB$1-$J$1+2)</f>
        <v>0</v>
      </c>
      <c r="AC198" s="9">
        <f>VLOOKUP($H198,output!$A$9:$AH$2199,AC$1-$J$1+2)</f>
        <v>0</v>
      </c>
      <c r="AD198" s="9">
        <f>VLOOKUP($H198,output!$A$9:$AH$2199,AD$1-$J$1+2)</f>
        <v>0</v>
      </c>
      <c r="AE198" s="9">
        <f>VLOOKUP($H198,output!$A$9:$AH$2199,AE$1-$J$1+2)</f>
        <v>0</v>
      </c>
      <c r="AF198" s="9">
        <f>VLOOKUP($H198,output!$A$9:$AH$2199,AF$1-$J$1+2)</f>
        <v>0</v>
      </c>
      <c r="AG198" s="9">
        <f>VLOOKUP($H198,output!$A$9:$AH$2199,AG$1-$J$1+2)</f>
        <v>0</v>
      </c>
      <c r="AH198" s="9">
        <f>VLOOKUP($H198,output!$A$9:$AH$2199,AH$1-$J$1+2)</f>
        <v>0</v>
      </c>
      <c r="AI198" s="9">
        <f>VLOOKUP($H198,output!$A$9:$AH$2199,AI$1-$J$1+2)</f>
        <v>0</v>
      </c>
      <c r="AJ198" s="9">
        <f>VLOOKUP($H198,output!$A$9:$AH$2199,AJ$1-$J$1+2)</f>
        <v>0</v>
      </c>
      <c r="AK198" s="9">
        <f>VLOOKUP($H198,output!$A$9:$AH$2199,AK$1-$J$1+2)</f>
        <v>0</v>
      </c>
      <c r="AL198" s="9">
        <f>VLOOKUP($H198,output!$A$9:$AH$2199,AL$1-$J$1+2)</f>
        <v>0</v>
      </c>
      <c r="AM198" s="9">
        <f>VLOOKUP($H198,output!$A$9:$AH$2199,AM$1-$J$1+2)</f>
        <v>0</v>
      </c>
      <c r="AN198" s="9">
        <f>VLOOKUP($H198,output!$A$9:$AH$2199,AN$1-$J$1+2)</f>
        <v>0</v>
      </c>
      <c r="AO198" s="9">
        <f>VLOOKUP($H198,output!$A$9:$AH$2199,AO$1-$J$1+2)</f>
        <v>0</v>
      </c>
      <c r="AP198" s="9">
        <f>VLOOKUP($H198,output!$A$9:$AH$2199,AP$1-$J$1+2)</f>
        <v>0</v>
      </c>
    </row>
    <row r="199" spans="8:42" x14ac:dyDescent="0.35">
      <c r="H199" t="s">
        <v>275</v>
      </c>
      <c r="J199" s="9">
        <f>VLOOKUP($H199,output!$A$9:$AH$2199,J$1-$J$1+2)</f>
        <v>0</v>
      </c>
      <c r="K199" s="9">
        <f>VLOOKUP($H199,output!$A$9:$AH$2199,K$1-$J$1+2)</f>
        <v>3.125</v>
      </c>
      <c r="L199" s="9">
        <f>VLOOKUP($H199,output!$A$9:$AH$2199,L$1-$J$1+2)</f>
        <v>3.0990000000000002</v>
      </c>
      <c r="M199" s="9">
        <f>VLOOKUP($H199,output!$A$9:$AH$2199,M$1-$J$1+2)</f>
        <v>2.82</v>
      </c>
      <c r="N199" s="9">
        <f>VLOOKUP($H199,output!$A$9:$AH$2199,N$1-$J$1+2)</f>
        <v>3.3</v>
      </c>
      <c r="O199" s="9">
        <f>VLOOKUP($H199,output!$A$9:$AH$2199,O$1-$J$1+2)</f>
        <v>4.3689999999999998</v>
      </c>
      <c r="P199" s="9">
        <f>VLOOKUP($H199,output!$A$9:$AH$2199,P$1-$J$1+2)</f>
        <v>4.0049999999999999</v>
      </c>
      <c r="Q199" s="9">
        <f>VLOOKUP($H199,output!$A$9:$AH$2199,Q$1-$J$1+2)</f>
        <v>3.7240000000000002</v>
      </c>
      <c r="R199" s="9">
        <f>VLOOKUP($H199,output!$A$9:$AH$2199,R$1-$J$1+2)</f>
        <v>3.597</v>
      </c>
      <c r="S199" s="9">
        <f>VLOOKUP($H199,output!$A$9:$AH$2199,S$1-$J$1+2)</f>
        <v>5.4420000000000002</v>
      </c>
      <c r="T199" s="9">
        <f>VLOOKUP($H199,output!$A$9:$AH$2199,T$1-$J$1+2)</f>
        <v>5.3049999999999997</v>
      </c>
      <c r="U199" s="9">
        <f>VLOOKUP($H199,output!$A$9:$AH$2199,U$1-$J$1+2)</f>
        <v>4.87</v>
      </c>
      <c r="V199" s="9">
        <f>VLOOKUP($H199,output!$A$9:$AH$2199,V$1-$J$1+2)</f>
        <v>4.83</v>
      </c>
      <c r="W199" s="9">
        <f>VLOOKUP($H199,output!$A$9:$AH$2199,W$1-$J$1+2)</f>
        <v>4.774</v>
      </c>
      <c r="X199" s="9">
        <f>VLOOKUP($H199,output!$A$9:$AH$2199,X$1-$J$1+2)</f>
        <v>4.7380000000000004</v>
      </c>
      <c r="Y199" s="9">
        <f>VLOOKUP($H199,output!$A$9:$AH$2199,Y$1-$J$1+2)</f>
        <v>4.7009999999999996</v>
      </c>
      <c r="Z199" s="9">
        <f>VLOOKUP($H199,output!$A$9:$AH$2199,Z$1-$J$1+2)</f>
        <v>4.67</v>
      </c>
      <c r="AA199" s="9">
        <f>VLOOKUP($H199,output!$A$9:$AH$2199,AA$1-$J$1+2)</f>
        <v>4.6399999999999997</v>
      </c>
      <c r="AB199" s="9">
        <f>VLOOKUP($H199,output!$A$9:$AH$2199,AB$1-$J$1+2)</f>
        <v>4.6310000000000002</v>
      </c>
      <c r="AC199" s="9">
        <f>VLOOKUP($H199,output!$A$9:$AH$2199,AC$1-$J$1+2)</f>
        <v>4.6260000000000003</v>
      </c>
      <c r="AD199" s="9">
        <f>VLOOKUP($H199,output!$A$9:$AH$2199,AD$1-$J$1+2)</f>
        <v>4.6189999999999998</v>
      </c>
      <c r="AE199" s="9">
        <f>VLOOKUP($H199,output!$A$9:$AH$2199,AE$1-$J$1+2)</f>
        <v>4.6180000000000003</v>
      </c>
      <c r="AF199" s="9">
        <f>VLOOKUP($H199,output!$A$9:$AH$2199,AF$1-$J$1+2)</f>
        <v>4.6050000000000004</v>
      </c>
      <c r="AG199" s="9">
        <f>VLOOKUP($H199,output!$A$9:$AH$2199,AG$1-$J$1+2)</f>
        <v>4.59</v>
      </c>
      <c r="AH199" s="9">
        <f>VLOOKUP($H199,output!$A$9:$AH$2199,AH$1-$J$1+2)</f>
        <v>4.5759999999999996</v>
      </c>
      <c r="AI199" s="9">
        <f>VLOOKUP($H199,output!$A$9:$AH$2199,AI$1-$J$1+2)</f>
        <v>4.5620000000000003</v>
      </c>
      <c r="AJ199" s="9">
        <f>VLOOKUP($H199,output!$A$9:$AH$2199,AJ$1-$J$1+2)</f>
        <v>4.548</v>
      </c>
      <c r="AK199" s="9">
        <f>VLOOKUP($H199,output!$A$9:$AH$2199,AK$1-$J$1+2)</f>
        <v>4.5330000000000004</v>
      </c>
      <c r="AL199" s="9">
        <f>VLOOKUP($H199,output!$A$9:$AH$2199,AL$1-$J$1+2)</f>
        <v>4.5190000000000001</v>
      </c>
      <c r="AM199" s="9">
        <f>VLOOKUP($H199,output!$A$9:$AH$2199,AM$1-$J$1+2)</f>
        <v>4.5069999999999997</v>
      </c>
      <c r="AN199" s="9">
        <f>VLOOKUP($H199,output!$A$9:$AH$2199,AN$1-$J$1+2)</f>
        <v>4.4939999999999998</v>
      </c>
      <c r="AO199" s="9">
        <f>VLOOKUP($H199,output!$A$9:$AH$2199,AO$1-$J$1+2)</f>
        <v>4.4829999999999997</v>
      </c>
      <c r="AP199" s="9">
        <f>VLOOKUP($H199,output!$A$9:$AH$2199,AP$1-$J$1+2)</f>
        <v>4.468</v>
      </c>
    </row>
    <row r="200" spans="8:42" x14ac:dyDescent="0.35">
      <c r="H200" t="s">
        <v>98</v>
      </c>
      <c r="J200" s="9">
        <f>VLOOKUP($H200,output!$A$9:$AH$2199,J$1-$J$1+2)</f>
        <v>0</v>
      </c>
      <c r="K200" s="9">
        <f>VLOOKUP($H200,output!$A$9:$AH$2199,K$1-$J$1+2)</f>
        <v>18.79</v>
      </c>
      <c r="L200" s="9">
        <f>VLOOKUP($H200,output!$A$9:$AH$2199,L$1-$J$1+2)</f>
        <v>17.629000000000001</v>
      </c>
      <c r="M200" s="9">
        <f>VLOOKUP($H200,output!$A$9:$AH$2199,M$1-$J$1+2)</f>
        <v>16.763000000000002</v>
      </c>
      <c r="N200" s="9">
        <f>VLOOKUP($H200,output!$A$9:$AH$2199,N$1-$J$1+2)</f>
        <v>15.763999999999999</v>
      </c>
      <c r="O200" s="9">
        <f>VLOOKUP($H200,output!$A$9:$AH$2199,O$1-$J$1+2)</f>
        <v>14.776</v>
      </c>
      <c r="P200" s="9">
        <f>VLOOKUP($H200,output!$A$9:$AH$2199,P$1-$J$1+2)</f>
        <v>13.819000000000001</v>
      </c>
      <c r="Q200" s="9">
        <f>VLOOKUP($H200,output!$A$9:$AH$2199,Q$1-$J$1+2)</f>
        <v>12.938000000000001</v>
      </c>
      <c r="R200" s="9">
        <f>VLOOKUP($H200,output!$A$9:$AH$2199,R$1-$J$1+2)</f>
        <v>12.099</v>
      </c>
      <c r="S200" s="9">
        <f>VLOOKUP($H200,output!$A$9:$AH$2199,S$1-$J$1+2)</f>
        <v>0</v>
      </c>
      <c r="T200" s="9">
        <f>VLOOKUP($H200,output!$A$9:$AH$2199,T$1-$J$1+2)</f>
        <v>0</v>
      </c>
      <c r="U200" s="9">
        <f>VLOOKUP($H200,output!$A$9:$AH$2199,U$1-$J$1+2)</f>
        <v>0</v>
      </c>
      <c r="V200" s="9">
        <f>VLOOKUP($H200,output!$A$9:$AH$2199,V$1-$J$1+2)</f>
        <v>0</v>
      </c>
      <c r="W200" s="9">
        <f>VLOOKUP($H200,output!$A$9:$AH$2199,W$1-$J$1+2)</f>
        <v>0</v>
      </c>
      <c r="X200" s="9">
        <f>VLOOKUP($H200,output!$A$9:$AH$2199,X$1-$J$1+2)</f>
        <v>0</v>
      </c>
      <c r="Y200" s="9">
        <f>VLOOKUP($H200,output!$A$9:$AH$2199,Y$1-$J$1+2)</f>
        <v>0</v>
      </c>
      <c r="Z200" s="9">
        <f>VLOOKUP($H200,output!$A$9:$AH$2199,Z$1-$J$1+2)</f>
        <v>0</v>
      </c>
      <c r="AA200" s="9">
        <f>VLOOKUP($H200,output!$A$9:$AH$2199,AA$1-$J$1+2)</f>
        <v>0</v>
      </c>
      <c r="AB200" s="9">
        <f>VLOOKUP($H200,output!$A$9:$AH$2199,AB$1-$J$1+2)</f>
        <v>0</v>
      </c>
      <c r="AC200" s="9">
        <f>VLOOKUP($H200,output!$A$9:$AH$2199,AC$1-$J$1+2)</f>
        <v>0</v>
      </c>
      <c r="AD200" s="9">
        <f>VLOOKUP($H200,output!$A$9:$AH$2199,AD$1-$J$1+2)</f>
        <v>0</v>
      </c>
      <c r="AE200" s="9">
        <f>VLOOKUP($H200,output!$A$9:$AH$2199,AE$1-$J$1+2)</f>
        <v>0</v>
      </c>
      <c r="AF200" s="9">
        <f>VLOOKUP($H200,output!$A$9:$AH$2199,AF$1-$J$1+2)</f>
        <v>0</v>
      </c>
      <c r="AG200" s="9">
        <f>VLOOKUP($H200,output!$A$9:$AH$2199,AG$1-$J$1+2)</f>
        <v>0</v>
      </c>
      <c r="AH200" s="9">
        <f>VLOOKUP($H200,output!$A$9:$AH$2199,AH$1-$J$1+2)</f>
        <v>0</v>
      </c>
      <c r="AI200" s="9">
        <f>VLOOKUP($H200,output!$A$9:$AH$2199,AI$1-$J$1+2)</f>
        <v>0</v>
      </c>
      <c r="AJ200" s="9">
        <f>VLOOKUP($H200,output!$A$9:$AH$2199,AJ$1-$J$1+2)</f>
        <v>0</v>
      </c>
      <c r="AK200" s="9">
        <f>VLOOKUP($H200,output!$A$9:$AH$2199,AK$1-$J$1+2)</f>
        <v>0</v>
      </c>
      <c r="AL200" s="9">
        <f>VLOOKUP($H200,output!$A$9:$AH$2199,AL$1-$J$1+2)</f>
        <v>0</v>
      </c>
      <c r="AM200" s="9">
        <f>VLOOKUP($H200,output!$A$9:$AH$2199,AM$1-$J$1+2)</f>
        <v>0</v>
      </c>
      <c r="AN200" s="9">
        <f>VLOOKUP($H200,output!$A$9:$AH$2199,AN$1-$J$1+2)</f>
        <v>0</v>
      </c>
      <c r="AO200" s="9">
        <f>VLOOKUP($H200,output!$A$9:$AH$2199,AO$1-$J$1+2)</f>
        <v>0</v>
      </c>
      <c r="AP200" s="9">
        <f>VLOOKUP($H200,output!$A$9:$AH$2199,AP$1-$J$1+2)</f>
        <v>0</v>
      </c>
    </row>
    <row r="201" spans="8:42" x14ac:dyDescent="0.35">
      <c r="H201" t="s">
        <v>99</v>
      </c>
      <c r="J201" s="9">
        <f>VLOOKUP($H201,output!$A$9:$AH$2199,J$1-$J$1+2)</f>
        <v>0</v>
      </c>
      <c r="K201" s="9">
        <f>VLOOKUP($H201,output!$A$9:$AH$2199,K$1-$J$1+2)</f>
        <v>345.77600000000001</v>
      </c>
      <c r="L201" s="9">
        <f>VLOOKUP($H201,output!$A$9:$AH$2199,L$1-$J$1+2)</f>
        <v>342.197</v>
      </c>
      <c r="M201" s="9">
        <f>VLOOKUP($H201,output!$A$9:$AH$2199,M$1-$J$1+2)</f>
        <v>334.25900000000001</v>
      </c>
      <c r="N201" s="9">
        <f>VLOOKUP($H201,output!$A$9:$AH$2199,N$1-$J$1+2)</f>
        <v>364.90800000000002</v>
      </c>
      <c r="O201" s="9">
        <f>VLOOKUP($H201,output!$A$9:$AH$2199,O$1-$J$1+2)</f>
        <v>417.96800000000002</v>
      </c>
      <c r="P201" s="9">
        <f>VLOOKUP($H201,output!$A$9:$AH$2199,P$1-$J$1+2)</f>
        <v>390.28399999999999</v>
      </c>
      <c r="Q201" s="9">
        <f>VLOOKUP($H201,output!$A$9:$AH$2199,Q$1-$J$1+2)</f>
        <v>19.742999999999999</v>
      </c>
      <c r="R201" s="9">
        <f>VLOOKUP($H201,output!$A$9:$AH$2199,R$1-$J$1+2)</f>
        <v>18.273</v>
      </c>
      <c r="S201" s="9">
        <f>VLOOKUP($H201,output!$A$9:$AH$2199,S$1-$J$1+2)</f>
        <v>16.936</v>
      </c>
      <c r="T201" s="9">
        <f>VLOOKUP($H201,output!$A$9:$AH$2199,T$1-$J$1+2)</f>
        <v>15.708</v>
      </c>
      <c r="U201" s="9">
        <f>VLOOKUP($H201,output!$A$9:$AH$2199,U$1-$J$1+2)</f>
        <v>14.242000000000001</v>
      </c>
      <c r="V201" s="9">
        <f>VLOOKUP($H201,output!$A$9:$AH$2199,V$1-$J$1+2)</f>
        <v>13.301</v>
      </c>
      <c r="W201" s="9">
        <f>VLOOKUP($H201,output!$A$9:$AH$2199,W$1-$J$1+2)</f>
        <v>12.926</v>
      </c>
      <c r="X201" s="9">
        <f>VLOOKUP($H201,output!$A$9:$AH$2199,X$1-$J$1+2)</f>
        <v>12.206</v>
      </c>
      <c r="Y201" s="9">
        <f>VLOOKUP($H201,output!$A$9:$AH$2199,Y$1-$J$1+2)</f>
        <v>11.519</v>
      </c>
      <c r="Z201" s="9">
        <f>VLOOKUP($H201,output!$A$9:$AH$2199,Z$1-$J$1+2)</f>
        <v>10.882</v>
      </c>
      <c r="AA201" s="9">
        <f>VLOOKUP($H201,output!$A$9:$AH$2199,AA$1-$J$1+2)</f>
        <v>10.271000000000001</v>
      </c>
      <c r="AB201" s="9">
        <f>VLOOKUP($H201,output!$A$9:$AH$2199,AB$1-$J$1+2)</f>
        <v>9.7210000000000001</v>
      </c>
      <c r="AC201" s="9">
        <f>VLOOKUP($H201,output!$A$9:$AH$2199,AC$1-$J$1+2)</f>
        <v>9.2170000000000005</v>
      </c>
      <c r="AD201" s="9">
        <f>VLOOKUP($H201,output!$A$9:$AH$2199,AD$1-$J$1+2)</f>
        <v>8.7170000000000005</v>
      </c>
      <c r="AE201" s="9">
        <f>VLOOKUP($H201,output!$A$9:$AH$2199,AE$1-$J$1+2)</f>
        <v>8.26</v>
      </c>
      <c r="AF201" s="9">
        <f>VLOOKUP($H201,output!$A$9:$AH$2199,AF$1-$J$1+2)</f>
        <v>7.8109999999999999</v>
      </c>
      <c r="AG201" s="9">
        <f>VLOOKUP($H201,output!$A$9:$AH$2199,AG$1-$J$1+2)</f>
        <v>7.4</v>
      </c>
      <c r="AH201" s="9">
        <f>VLOOKUP($H201,output!$A$9:$AH$2199,AH$1-$J$1+2)</f>
        <v>7.0110000000000001</v>
      </c>
      <c r="AI201" s="9">
        <f>VLOOKUP($H201,output!$A$9:$AH$2199,AI$1-$J$1+2)</f>
        <v>6.6420000000000003</v>
      </c>
      <c r="AJ201" s="9">
        <f>VLOOKUP($H201,output!$A$9:$AH$2199,AJ$1-$J$1+2)</f>
        <v>6.2910000000000004</v>
      </c>
      <c r="AK201" s="9">
        <f>VLOOKUP($H201,output!$A$9:$AH$2199,AK$1-$J$1+2)</f>
        <v>5.9530000000000003</v>
      </c>
      <c r="AL201" s="9">
        <f>VLOOKUP($H201,output!$A$9:$AH$2199,AL$1-$J$1+2)</f>
        <v>5.6429999999999998</v>
      </c>
      <c r="AM201" s="9">
        <f>VLOOKUP($H201,output!$A$9:$AH$2199,AM$1-$J$1+2)</f>
        <v>5.3490000000000002</v>
      </c>
      <c r="AN201" s="9">
        <f>VLOOKUP($H201,output!$A$9:$AH$2199,AN$1-$J$1+2)</f>
        <v>5.0670000000000002</v>
      </c>
      <c r="AO201" s="9">
        <f>VLOOKUP($H201,output!$A$9:$AH$2199,AO$1-$J$1+2)</f>
        <v>4.7990000000000004</v>
      </c>
      <c r="AP201" s="9">
        <f>VLOOKUP($H201,output!$A$9:$AH$2199,AP$1-$J$1+2)</f>
        <v>4.5810000000000004</v>
      </c>
    </row>
    <row r="202" spans="8:42" x14ac:dyDescent="0.35">
      <c r="H202" t="s">
        <v>314</v>
      </c>
      <c r="J202" s="9">
        <f>VLOOKUP($H202,output!$A$9:$AH$2199,J$1-$J$1+2)</f>
        <v>0</v>
      </c>
      <c r="K202" s="9">
        <f>VLOOKUP($H202,output!$A$9:$AH$2199,K$1-$J$1+2)</f>
        <v>0</v>
      </c>
      <c r="L202" s="9">
        <f>VLOOKUP($H202,output!$A$9:$AH$2199,L$1-$J$1+2)</f>
        <v>0</v>
      </c>
      <c r="M202" s="9">
        <f>VLOOKUP($H202,output!$A$9:$AH$2199,M$1-$J$1+2)</f>
        <v>0</v>
      </c>
      <c r="N202" s="9">
        <f>VLOOKUP($H202,output!$A$9:$AH$2199,N$1-$J$1+2)</f>
        <v>0</v>
      </c>
      <c r="O202" s="9">
        <f>VLOOKUP($H202,output!$A$9:$AH$2199,O$1-$J$1+2)</f>
        <v>0</v>
      </c>
      <c r="P202" s="9">
        <f>VLOOKUP($H202,output!$A$9:$AH$2199,P$1-$J$1+2)</f>
        <v>0</v>
      </c>
      <c r="Q202" s="9">
        <f>VLOOKUP($H202,output!$A$9:$AH$2199,Q$1-$J$1+2)</f>
        <v>0</v>
      </c>
      <c r="R202" s="9">
        <f>VLOOKUP($H202,output!$A$9:$AH$2199,R$1-$J$1+2)</f>
        <v>0</v>
      </c>
      <c r="S202" s="9">
        <f>VLOOKUP($H202,output!$A$9:$AH$2199,S$1-$J$1+2)</f>
        <v>0</v>
      </c>
      <c r="T202" s="9">
        <f>VLOOKUP($H202,output!$A$9:$AH$2199,T$1-$J$1+2)</f>
        <v>0</v>
      </c>
      <c r="U202" s="9">
        <f>VLOOKUP($H202,output!$A$9:$AH$2199,U$1-$J$1+2)</f>
        <v>0</v>
      </c>
      <c r="V202" s="9">
        <f>VLOOKUP($H202,output!$A$9:$AH$2199,V$1-$J$1+2)</f>
        <v>0</v>
      </c>
      <c r="W202" s="9">
        <f>VLOOKUP($H202,output!$A$9:$AH$2199,W$1-$J$1+2)</f>
        <v>0</v>
      </c>
      <c r="X202" s="9">
        <f>VLOOKUP($H202,output!$A$9:$AH$2199,X$1-$J$1+2)</f>
        <v>0</v>
      </c>
      <c r="Y202" s="9">
        <f>VLOOKUP($H202,output!$A$9:$AH$2199,Y$1-$J$1+2)</f>
        <v>0</v>
      </c>
      <c r="Z202" s="9">
        <f>VLOOKUP($H202,output!$A$9:$AH$2199,Z$1-$J$1+2)</f>
        <v>0</v>
      </c>
      <c r="AA202" s="9">
        <f>VLOOKUP($H202,output!$A$9:$AH$2199,AA$1-$J$1+2)</f>
        <v>0</v>
      </c>
      <c r="AB202" s="9">
        <f>VLOOKUP($H202,output!$A$9:$AH$2199,AB$1-$J$1+2)</f>
        <v>0</v>
      </c>
      <c r="AC202" s="9">
        <f>VLOOKUP($H202,output!$A$9:$AH$2199,AC$1-$J$1+2)</f>
        <v>0</v>
      </c>
      <c r="AD202" s="9">
        <f>VLOOKUP($H202,output!$A$9:$AH$2199,AD$1-$J$1+2)</f>
        <v>0</v>
      </c>
      <c r="AE202" s="9">
        <f>VLOOKUP($H202,output!$A$9:$AH$2199,AE$1-$J$1+2)</f>
        <v>0</v>
      </c>
      <c r="AF202" s="9">
        <f>VLOOKUP($H202,output!$A$9:$AH$2199,AF$1-$J$1+2)</f>
        <v>0</v>
      </c>
      <c r="AG202" s="9">
        <f>VLOOKUP($H202,output!$A$9:$AH$2199,AG$1-$J$1+2)</f>
        <v>0</v>
      </c>
      <c r="AH202" s="9">
        <f>VLOOKUP($H202,output!$A$9:$AH$2199,AH$1-$J$1+2)</f>
        <v>0</v>
      </c>
      <c r="AI202" s="9">
        <f>VLOOKUP($H202,output!$A$9:$AH$2199,AI$1-$J$1+2)</f>
        <v>0</v>
      </c>
      <c r="AJ202" s="9">
        <f>VLOOKUP($H202,output!$A$9:$AH$2199,AJ$1-$J$1+2)</f>
        <v>0</v>
      </c>
      <c r="AK202" s="9">
        <f>VLOOKUP($H202,output!$A$9:$AH$2199,AK$1-$J$1+2)</f>
        <v>0</v>
      </c>
      <c r="AL202" s="9">
        <f>VLOOKUP($H202,output!$A$9:$AH$2199,AL$1-$J$1+2)</f>
        <v>0</v>
      </c>
      <c r="AM202" s="9">
        <f>VLOOKUP($H202,output!$A$9:$AH$2199,AM$1-$J$1+2)</f>
        <v>0</v>
      </c>
      <c r="AN202" s="9">
        <f>VLOOKUP($H202,output!$A$9:$AH$2199,AN$1-$J$1+2)</f>
        <v>0</v>
      </c>
      <c r="AO202" s="9">
        <f>VLOOKUP($H202,output!$A$9:$AH$2199,AO$1-$J$1+2)</f>
        <v>0</v>
      </c>
      <c r="AP202" s="9">
        <f>VLOOKUP($H202,output!$A$9:$AH$2199,AP$1-$J$1+2)</f>
        <v>0</v>
      </c>
    </row>
    <row r="203" spans="8:42" x14ac:dyDescent="0.35">
      <c r="H203" t="s">
        <v>100</v>
      </c>
      <c r="J203" s="9">
        <f>VLOOKUP($H203,output!$A$9:$AH$2199,J$1-$J$1+2)</f>
        <v>0</v>
      </c>
      <c r="K203" s="9">
        <f>VLOOKUP($H203,output!$A$9:$AH$2199,K$1-$J$1+2)</f>
        <v>2.5870000000000002</v>
      </c>
      <c r="L203" s="9">
        <f>VLOOKUP($H203,output!$A$9:$AH$2199,L$1-$J$1+2)</f>
        <v>2.427</v>
      </c>
      <c r="M203" s="9">
        <f>VLOOKUP($H203,output!$A$9:$AH$2199,M$1-$J$1+2)</f>
        <v>2.3879999999999999</v>
      </c>
      <c r="N203" s="9">
        <f>VLOOKUP($H203,output!$A$9:$AH$2199,N$1-$J$1+2)</f>
        <v>0</v>
      </c>
      <c r="O203" s="9">
        <f>VLOOKUP($H203,output!$A$9:$AH$2199,O$1-$J$1+2)</f>
        <v>0</v>
      </c>
      <c r="P203" s="9">
        <f>VLOOKUP($H203,output!$A$9:$AH$2199,P$1-$J$1+2)</f>
        <v>0</v>
      </c>
      <c r="Q203" s="9">
        <f>VLOOKUP($H203,output!$A$9:$AH$2199,Q$1-$J$1+2)</f>
        <v>0</v>
      </c>
      <c r="R203" s="9">
        <f>VLOOKUP($H203,output!$A$9:$AH$2199,R$1-$J$1+2)</f>
        <v>0</v>
      </c>
      <c r="S203" s="9">
        <f>VLOOKUP($H203,output!$A$9:$AH$2199,S$1-$J$1+2)</f>
        <v>0</v>
      </c>
      <c r="T203" s="9">
        <f>VLOOKUP($H203,output!$A$9:$AH$2199,T$1-$J$1+2)</f>
        <v>0</v>
      </c>
      <c r="U203" s="9">
        <f>VLOOKUP($H203,output!$A$9:$AH$2199,U$1-$J$1+2)</f>
        <v>0</v>
      </c>
      <c r="V203" s="9">
        <f>VLOOKUP($H203,output!$A$9:$AH$2199,V$1-$J$1+2)</f>
        <v>0</v>
      </c>
      <c r="W203" s="9">
        <f>VLOOKUP($H203,output!$A$9:$AH$2199,W$1-$J$1+2)</f>
        <v>0</v>
      </c>
      <c r="X203" s="9">
        <f>VLOOKUP($H203,output!$A$9:$AH$2199,X$1-$J$1+2)</f>
        <v>0</v>
      </c>
      <c r="Y203" s="9">
        <f>VLOOKUP($H203,output!$A$9:$AH$2199,Y$1-$J$1+2)</f>
        <v>0</v>
      </c>
      <c r="Z203" s="9">
        <f>VLOOKUP($H203,output!$A$9:$AH$2199,Z$1-$J$1+2)</f>
        <v>0</v>
      </c>
      <c r="AA203" s="9">
        <f>VLOOKUP($H203,output!$A$9:$AH$2199,AA$1-$J$1+2)</f>
        <v>0</v>
      </c>
      <c r="AB203" s="9">
        <f>VLOOKUP($H203,output!$A$9:$AH$2199,AB$1-$J$1+2)</f>
        <v>0</v>
      </c>
      <c r="AC203" s="9">
        <f>VLOOKUP($H203,output!$A$9:$AH$2199,AC$1-$J$1+2)</f>
        <v>0</v>
      </c>
      <c r="AD203" s="9">
        <f>VLOOKUP($H203,output!$A$9:$AH$2199,AD$1-$J$1+2)</f>
        <v>0</v>
      </c>
      <c r="AE203" s="9">
        <f>VLOOKUP($H203,output!$A$9:$AH$2199,AE$1-$J$1+2)</f>
        <v>0</v>
      </c>
      <c r="AF203" s="9">
        <f>VLOOKUP($H203,output!$A$9:$AH$2199,AF$1-$J$1+2)</f>
        <v>0</v>
      </c>
      <c r="AG203" s="9">
        <f>VLOOKUP($H203,output!$A$9:$AH$2199,AG$1-$J$1+2)</f>
        <v>0</v>
      </c>
      <c r="AH203" s="9">
        <f>VLOOKUP($H203,output!$A$9:$AH$2199,AH$1-$J$1+2)</f>
        <v>0</v>
      </c>
      <c r="AI203" s="9">
        <f>VLOOKUP($H203,output!$A$9:$AH$2199,AI$1-$J$1+2)</f>
        <v>0</v>
      </c>
      <c r="AJ203" s="9">
        <f>VLOOKUP($H203,output!$A$9:$AH$2199,AJ$1-$J$1+2)</f>
        <v>0</v>
      </c>
      <c r="AK203" s="9">
        <f>VLOOKUP($H203,output!$A$9:$AH$2199,AK$1-$J$1+2)</f>
        <v>0</v>
      </c>
      <c r="AL203" s="9">
        <f>VLOOKUP($H203,output!$A$9:$AH$2199,AL$1-$J$1+2)</f>
        <v>0</v>
      </c>
      <c r="AM203" s="9">
        <f>VLOOKUP($H203,output!$A$9:$AH$2199,AM$1-$J$1+2)</f>
        <v>0</v>
      </c>
      <c r="AN203" s="9">
        <f>VLOOKUP($H203,output!$A$9:$AH$2199,AN$1-$J$1+2)</f>
        <v>0</v>
      </c>
      <c r="AO203" s="9">
        <f>VLOOKUP($H203,output!$A$9:$AH$2199,AO$1-$J$1+2)</f>
        <v>0</v>
      </c>
      <c r="AP203" s="9">
        <f>VLOOKUP($H203,output!$A$9:$AH$2199,AP$1-$J$1+2)</f>
        <v>0</v>
      </c>
    </row>
    <row r="204" spans="8:42" x14ac:dyDescent="0.35">
      <c r="H204" t="s">
        <v>101</v>
      </c>
      <c r="J204" s="9">
        <f>VLOOKUP($H204,output!$A$9:$AH$2199,J$1-$J$1+2)</f>
        <v>0</v>
      </c>
      <c r="K204" s="9">
        <f>VLOOKUP($H204,output!$A$9:$AH$2199,K$1-$J$1+2)</f>
        <v>121.146</v>
      </c>
      <c r="L204" s="9">
        <f>VLOOKUP($H204,output!$A$9:$AH$2199,L$1-$J$1+2)</f>
        <v>118.446</v>
      </c>
      <c r="M204" s="9">
        <f>VLOOKUP($H204,output!$A$9:$AH$2199,M$1-$J$1+2)</f>
        <v>117.06699999999999</v>
      </c>
      <c r="N204" s="9">
        <f>VLOOKUP($H204,output!$A$9:$AH$2199,N$1-$J$1+2)</f>
        <v>0</v>
      </c>
      <c r="O204" s="9">
        <f>VLOOKUP($H204,output!$A$9:$AH$2199,O$1-$J$1+2)</f>
        <v>0</v>
      </c>
      <c r="P204" s="9">
        <f>VLOOKUP($H204,output!$A$9:$AH$2199,P$1-$J$1+2)</f>
        <v>0</v>
      </c>
      <c r="Q204" s="9">
        <f>VLOOKUP($H204,output!$A$9:$AH$2199,Q$1-$J$1+2)</f>
        <v>0</v>
      </c>
      <c r="R204" s="9">
        <f>VLOOKUP($H204,output!$A$9:$AH$2199,R$1-$J$1+2)</f>
        <v>0</v>
      </c>
      <c r="S204" s="9">
        <f>VLOOKUP($H204,output!$A$9:$AH$2199,S$1-$J$1+2)</f>
        <v>0</v>
      </c>
      <c r="T204" s="9">
        <f>VLOOKUP($H204,output!$A$9:$AH$2199,T$1-$J$1+2)</f>
        <v>0</v>
      </c>
      <c r="U204" s="9">
        <f>VLOOKUP($H204,output!$A$9:$AH$2199,U$1-$J$1+2)</f>
        <v>0</v>
      </c>
      <c r="V204" s="9">
        <f>VLOOKUP($H204,output!$A$9:$AH$2199,V$1-$J$1+2)</f>
        <v>0</v>
      </c>
      <c r="W204" s="9">
        <f>VLOOKUP($H204,output!$A$9:$AH$2199,W$1-$J$1+2)</f>
        <v>0</v>
      </c>
      <c r="X204" s="9">
        <f>VLOOKUP($H204,output!$A$9:$AH$2199,X$1-$J$1+2)</f>
        <v>0</v>
      </c>
      <c r="Y204" s="9">
        <f>VLOOKUP($H204,output!$A$9:$AH$2199,Y$1-$J$1+2)</f>
        <v>0</v>
      </c>
      <c r="Z204" s="9">
        <f>VLOOKUP($H204,output!$A$9:$AH$2199,Z$1-$J$1+2)</f>
        <v>0</v>
      </c>
      <c r="AA204" s="9">
        <f>VLOOKUP($H204,output!$A$9:$AH$2199,AA$1-$J$1+2)</f>
        <v>0</v>
      </c>
      <c r="AB204" s="9">
        <f>VLOOKUP($H204,output!$A$9:$AH$2199,AB$1-$J$1+2)</f>
        <v>0</v>
      </c>
      <c r="AC204" s="9">
        <f>VLOOKUP($H204,output!$A$9:$AH$2199,AC$1-$J$1+2)</f>
        <v>0</v>
      </c>
      <c r="AD204" s="9">
        <f>VLOOKUP($H204,output!$A$9:$AH$2199,AD$1-$J$1+2)</f>
        <v>0</v>
      </c>
      <c r="AE204" s="9">
        <f>VLOOKUP($H204,output!$A$9:$AH$2199,AE$1-$J$1+2)</f>
        <v>0</v>
      </c>
      <c r="AF204" s="9">
        <f>VLOOKUP($H204,output!$A$9:$AH$2199,AF$1-$J$1+2)</f>
        <v>0</v>
      </c>
      <c r="AG204" s="9">
        <f>VLOOKUP($H204,output!$A$9:$AH$2199,AG$1-$J$1+2)</f>
        <v>0</v>
      </c>
      <c r="AH204" s="9">
        <f>VLOOKUP($H204,output!$A$9:$AH$2199,AH$1-$J$1+2)</f>
        <v>0</v>
      </c>
      <c r="AI204" s="9">
        <f>VLOOKUP($H204,output!$A$9:$AH$2199,AI$1-$J$1+2)</f>
        <v>0</v>
      </c>
      <c r="AJ204" s="9">
        <f>VLOOKUP($H204,output!$A$9:$AH$2199,AJ$1-$J$1+2)</f>
        <v>0</v>
      </c>
      <c r="AK204" s="9">
        <f>VLOOKUP($H204,output!$A$9:$AH$2199,AK$1-$J$1+2)</f>
        <v>0</v>
      </c>
      <c r="AL204" s="9">
        <f>VLOOKUP($H204,output!$A$9:$AH$2199,AL$1-$J$1+2)</f>
        <v>0</v>
      </c>
      <c r="AM204" s="9">
        <f>VLOOKUP($H204,output!$A$9:$AH$2199,AM$1-$J$1+2)</f>
        <v>0</v>
      </c>
      <c r="AN204" s="9">
        <f>VLOOKUP($H204,output!$A$9:$AH$2199,AN$1-$J$1+2)</f>
        <v>0</v>
      </c>
      <c r="AO204" s="9">
        <f>VLOOKUP($H204,output!$A$9:$AH$2199,AO$1-$J$1+2)</f>
        <v>0</v>
      </c>
      <c r="AP204" s="9">
        <f>VLOOKUP($H204,output!$A$9:$AH$2199,AP$1-$J$1+2)</f>
        <v>0</v>
      </c>
    </row>
    <row r="205" spans="8:42" x14ac:dyDescent="0.35">
      <c r="H205" t="s">
        <v>276</v>
      </c>
      <c r="J205" s="9">
        <f>VLOOKUP($H205,output!$A$9:$AH$2199,J$1-$J$1+2)</f>
        <v>0</v>
      </c>
      <c r="K205" s="9">
        <f>VLOOKUP($H205,output!$A$9:$AH$2199,K$1-$J$1+2)</f>
        <v>89.350999999999999</v>
      </c>
      <c r="L205" s="9">
        <f>VLOOKUP($H205,output!$A$9:$AH$2199,L$1-$J$1+2)</f>
        <v>91.742000000000004</v>
      </c>
      <c r="M205" s="9">
        <f>VLOOKUP($H205,output!$A$9:$AH$2199,M$1-$J$1+2)</f>
        <v>86.665000000000006</v>
      </c>
      <c r="N205" s="9">
        <f>VLOOKUP($H205,output!$A$9:$AH$2199,N$1-$J$1+2)</f>
        <v>90.766000000000005</v>
      </c>
      <c r="O205" s="9">
        <f>VLOOKUP($H205,output!$A$9:$AH$2199,O$1-$J$1+2)</f>
        <v>94.001999999999995</v>
      </c>
      <c r="P205" s="9">
        <f>VLOOKUP($H205,output!$A$9:$AH$2199,P$1-$J$1+2)</f>
        <v>96.611000000000004</v>
      </c>
      <c r="Q205" s="9">
        <f>VLOOKUP($H205,output!$A$9:$AH$2199,Q$1-$J$1+2)</f>
        <v>100.137</v>
      </c>
      <c r="R205" s="9">
        <f>VLOOKUP($H205,output!$A$9:$AH$2199,R$1-$J$1+2)</f>
        <v>102.91800000000001</v>
      </c>
      <c r="S205" s="9">
        <f>VLOOKUP($H205,output!$A$9:$AH$2199,S$1-$J$1+2)</f>
        <v>105.485</v>
      </c>
      <c r="T205" s="9">
        <f>VLOOKUP($H205,output!$A$9:$AH$2199,T$1-$J$1+2)</f>
        <v>107.85</v>
      </c>
      <c r="U205" s="9">
        <f>VLOOKUP($H205,output!$A$9:$AH$2199,U$1-$J$1+2)</f>
        <v>110.142</v>
      </c>
      <c r="V205" s="9">
        <f>VLOOKUP($H205,output!$A$9:$AH$2199,V$1-$J$1+2)</f>
        <v>112.003</v>
      </c>
      <c r="W205" s="9">
        <f>VLOOKUP($H205,output!$A$9:$AH$2199,W$1-$J$1+2)</f>
        <v>113.65300000000001</v>
      </c>
      <c r="X205" s="9">
        <f>VLOOKUP($H205,output!$A$9:$AH$2199,X$1-$J$1+2)</f>
        <v>115.04300000000001</v>
      </c>
      <c r="Y205" s="9">
        <f>VLOOKUP($H205,output!$A$9:$AH$2199,Y$1-$J$1+2)</f>
        <v>116.14100000000001</v>
      </c>
      <c r="Z205" s="9">
        <f>VLOOKUP($H205,output!$A$9:$AH$2199,Z$1-$J$1+2)</f>
        <v>117.217</v>
      </c>
      <c r="AA205" s="9">
        <f>VLOOKUP($H205,output!$A$9:$AH$2199,AA$1-$J$1+2)</f>
        <v>117.875</v>
      </c>
      <c r="AB205" s="9">
        <f>VLOOKUP($H205,output!$A$9:$AH$2199,AB$1-$J$1+2)</f>
        <v>118.283</v>
      </c>
      <c r="AC205" s="9">
        <f>VLOOKUP($H205,output!$A$9:$AH$2199,AC$1-$J$1+2)</f>
        <v>118.884</v>
      </c>
      <c r="AD205" s="9">
        <f>VLOOKUP($H205,output!$A$9:$AH$2199,AD$1-$J$1+2)</f>
        <v>119.054</v>
      </c>
      <c r="AE205" s="9">
        <f>VLOOKUP($H205,output!$A$9:$AH$2199,AE$1-$J$1+2)</f>
        <v>119.404</v>
      </c>
      <c r="AF205" s="9">
        <f>VLOOKUP($H205,output!$A$9:$AH$2199,AF$1-$J$1+2)</f>
        <v>119.56</v>
      </c>
      <c r="AG205" s="9">
        <f>VLOOKUP($H205,output!$A$9:$AH$2199,AG$1-$J$1+2)</f>
        <v>119.742</v>
      </c>
      <c r="AH205" s="9">
        <f>VLOOKUP($H205,output!$A$9:$AH$2199,AH$1-$J$1+2)</f>
        <v>119.925</v>
      </c>
      <c r="AI205" s="9">
        <f>VLOOKUP($H205,output!$A$9:$AH$2199,AI$1-$J$1+2)</f>
        <v>120.111</v>
      </c>
      <c r="AJ205" s="9">
        <f>VLOOKUP($H205,output!$A$9:$AH$2199,AJ$1-$J$1+2)</f>
        <v>120.3</v>
      </c>
      <c r="AK205" s="9">
        <f>VLOOKUP($H205,output!$A$9:$AH$2199,AK$1-$J$1+2)</f>
        <v>120.41</v>
      </c>
      <c r="AL205" s="9">
        <f>VLOOKUP($H205,output!$A$9:$AH$2199,AL$1-$J$1+2)</f>
        <v>120.605</v>
      </c>
      <c r="AM205" s="9">
        <f>VLOOKUP($H205,output!$A$9:$AH$2199,AM$1-$J$1+2)</f>
        <v>120.80500000000001</v>
      </c>
      <c r="AN205" s="9">
        <f>VLOOKUP($H205,output!$A$9:$AH$2199,AN$1-$J$1+2)</f>
        <v>121.008</v>
      </c>
      <c r="AO205" s="9">
        <f>VLOOKUP($H205,output!$A$9:$AH$2199,AO$1-$J$1+2)</f>
        <v>121.21599999999999</v>
      </c>
      <c r="AP205" s="9">
        <f>VLOOKUP($H205,output!$A$9:$AH$2199,AP$1-$J$1+2)</f>
        <v>121.464</v>
      </c>
    </row>
    <row r="206" spans="8:42" x14ac:dyDescent="0.35">
      <c r="H206" t="s">
        <v>277</v>
      </c>
      <c r="J206" s="9">
        <f>VLOOKUP($H206,output!$A$9:$AH$2199,J$1-$J$1+2)</f>
        <v>0</v>
      </c>
      <c r="K206" s="9">
        <f>VLOOKUP($H206,output!$A$9:$AH$2199,K$1-$J$1+2)</f>
        <v>107.358</v>
      </c>
      <c r="L206" s="9">
        <f>VLOOKUP($H206,output!$A$9:$AH$2199,L$1-$J$1+2)</f>
        <v>109.97499999999999</v>
      </c>
      <c r="M206" s="9">
        <f>VLOOKUP($H206,output!$A$9:$AH$2199,M$1-$J$1+2)</f>
        <v>121.404</v>
      </c>
      <c r="N206" s="9">
        <f>VLOOKUP($H206,output!$A$9:$AH$2199,N$1-$J$1+2)</f>
        <v>204.875</v>
      </c>
      <c r="O206" s="9">
        <f>VLOOKUP($H206,output!$A$9:$AH$2199,O$1-$J$1+2)</f>
        <v>408.10199999999998</v>
      </c>
      <c r="P206" s="9">
        <f>VLOOKUP($H206,output!$A$9:$AH$2199,P$1-$J$1+2)</f>
        <v>384.74799999999999</v>
      </c>
      <c r="Q206" s="9">
        <f>VLOOKUP($H206,output!$A$9:$AH$2199,Q$1-$J$1+2)</f>
        <v>642.38199999999995</v>
      </c>
      <c r="R206" s="9">
        <f>VLOOKUP($H206,output!$A$9:$AH$2199,R$1-$J$1+2)</f>
        <v>610.79899999999998</v>
      </c>
      <c r="S206" s="9">
        <f>VLOOKUP($H206,output!$A$9:$AH$2199,S$1-$J$1+2)</f>
        <v>582.322</v>
      </c>
      <c r="T206" s="9">
        <f>VLOOKUP($H206,output!$A$9:$AH$2199,T$1-$J$1+2)</f>
        <v>557.25199999999995</v>
      </c>
      <c r="U206" s="9">
        <f>VLOOKUP($H206,output!$A$9:$AH$2199,U$1-$J$1+2)</f>
        <v>460.495</v>
      </c>
      <c r="V206" s="9">
        <f>VLOOKUP($H206,output!$A$9:$AH$2199,V$1-$J$1+2)</f>
        <v>456.26400000000001</v>
      </c>
      <c r="W206" s="9">
        <f>VLOOKUP($H206,output!$A$9:$AH$2199,W$1-$J$1+2)</f>
        <v>451.92200000000003</v>
      </c>
      <c r="X206" s="9">
        <f>VLOOKUP($H206,output!$A$9:$AH$2199,X$1-$J$1+2)</f>
        <v>447.23200000000003</v>
      </c>
      <c r="Y206" s="9">
        <f>VLOOKUP($H206,output!$A$9:$AH$2199,Y$1-$J$1+2)</f>
        <v>443.00200000000001</v>
      </c>
      <c r="Z206" s="9">
        <f>VLOOKUP($H206,output!$A$9:$AH$2199,Z$1-$J$1+2)</f>
        <v>438.505</v>
      </c>
      <c r="AA206" s="9">
        <f>VLOOKUP($H206,output!$A$9:$AH$2199,AA$1-$J$1+2)</f>
        <v>434.47500000000002</v>
      </c>
      <c r="AB206" s="9">
        <f>VLOOKUP($H206,output!$A$9:$AH$2199,AB$1-$J$1+2)</f>
        <v>430.077</v>
      </c>
      <c r="AC206" s="9">
        <f>VLOOKUP($H206,output!$A$9:$AH$2199,AC$1-$J$1+2)</f>
        <v>425.10399999999998</v>
      </c>
      <c r="AD206" s="9">
        <f>VLOOKUP($H206,output!$A$9:$AH$2199,AD$1-$J$1+2)</f>
        <v>421.36900000000003</v>
      </c>
      <c r="AE206" s="9">
        <f>VLOOKUP($H206,output!$A$9:$AH$2199,AE$1-$J$1+2)</f>
        <v>417.05700000000002</v>
      </c>
      <c r="AF206" s="9">
        <f>VLOOKUP($H206,output!$A$9:$AH$2199,AF$1-$J$1+2)</f>
        <v>413.66899999999998</v>
      </c>
      <c r="AG206" s="9">
        <f>VLOOKUP($H206,output!$A$9:$AH$2199,AG$1-$J$1+2)</f>
        <v>409.62</v>
      </c>
      <c r="AH206" s="9">
        <f>VLOOKUP($H206,output!$A$9:$AH$2199,AH$1-$J$1+2)</f>
        <v>405.733</v>
      </c>
      <c r="AI206" s="9">
        <f>VLOOKUP($H206,output!$A$9:$AH$2199,AI$1-$J$1+2)</f>
        <v>401.99799999999999</v>
      </c>
      <c r="AJ206" s="9">
        <f>VLOOKUP($H206,output!$A$9:$AH$2199,AJ$1-$J$1+2)</f>
        <v>398.40699999999998</v>
      </c>
      <c r="AK206" s="9">
        <f>VLOOKUP($H206,output!$A$9:$AH$2199,AK$1-$J$1+2)</f>
        <v>395.29599999999999</v>
      </c>
      <c r="AL206" s="9">
        <f>VLOOKUP($H206,output!$A$9:$AH$2199,AL$1-$J$1+2)</f>
        <v>391.97399999999999</v>
      </c>
      <c r="AM206" s="9">
        <f>VLOOKUP($H206,output!$A$9:$AH$2199,AM$1-$J$1+2)</f>
        <v>388.76499999999999</v>
      </c>
      <c r="AN206" s="9">
        <f>VLOOKUP($H206,output!$A$9:$AH$2199,AN$1-$J$1+2)</f>
        <v>385.661</v>
      </c>
      <c r="AO206" s="9">
        <f>VLOOKUP($H206,output!$A$9:$AH$2199,AO$1-$J$1+2)</f>
        <v>382.64699999999999</v>
      </c>
      <c r="AP206" s="9">
        <f>VLOOKUP($H206,output!$A$9:$AH$2199,AP$1-$J$1+2)</f>
        <v>379.35300000000001</v>
      </c>
    </row>
    <row r="207" spans="8:42" x14ac:dyDescent="0.35">
      <c r="H207" t="s">
        <v>278</v>
      </c>
      <c r="J207" s="9">
        <f>VLOOKUP($H207,output!$A$9:$AH$2199,J$1-$J$1+2)</f>
        <v>0</v>
      </c>
      <c r="K207" s="9">
        <f>VLOOKUP($H207,output!$A$9:$AH$2199,K$1-$J$1+2)</f>
        <v>87.221999999999994</v>
      </c>
      <c r="L207" s="9">
        <f>VLOOKUP($H207,output!$A$9:$AH$2199,L$1-$J$1+2)</f>
        <v>84.570999999999998</v>
      </c>
      <c r="M207" s="9">
        <f>VLOOKUP($H207,output!$A$9:$AH$2199,M$1-$J$1+2)</f>
        <v>95.254999999999995</v>
      </c>
      <c r="N207" s="9">
        <f>VLOOKUP($H207,output!$A$9:$AH$2199,N$1-$J$1+2)</f>
        <v>98.150999999999996</v>
      </c>
      <c r="O207" s="9">
        <f>VLOOKUP($H207,output!$A$9:$AH$2199,O$1-$J$1+2)</f>
        <v>94.841999999999999</v>
      </c>
      <c r="P207" s="9">
        <f>VLOOKUP($H207,output!$A$9:$AH$2199,P$1-$J$1+2)</f>
        <v>90.897999999999996</v>
      </c>
      <c r="Q207" s="9">
        <f>VLOOKUP($H207,output!$A$9:$AH$2199,Q$1-$J$1+2)</f>
        <v>89.168999999999997</v>
      </c>
      <c r="R207" s="9">
        <f>VLOOKUP($H207,output!$A$9:$AH$2199,R$1-$J$1+2)</f>
        <v>84.503</v>
      </c>
      <c r="S207" s="9">
        <f>VLOOKUP($H207,output!$A$9:$AH$2199,S$1-$J$1+2)</f>
        <v>80.021000000000001</v>
      </c>
      <c r="T207" s="9">
        <f>VLOOKUP($H207,output!$A$9:$AH$2199,T$1-$J$1+2)</f>
        <v>75.703999999999994</v>
      </c>
      <c r="U207" s="9">
        <f>VLOOKUP($H207,output!$A$9:$AH$2199,U$1-$J$1+2)</f>
        <v>71.415999999999997</v>
      </c>
      <c r="V207" s="9">
        <f>VLOOKUP($H207,output!$A$9:$AH$2199,V$1-$J$1+2)</f>
        <v>67.543000000000006</v>
      </c>
      <c r="W207" s="9">
        <f>VLOOKUP($H207,output!$A$9:$AH$2199,W$1-$J$1+2)</f>
        <v>64.266999999999996</v>
      </c>
      <c r="X207" s="9">
        <f>VLOOKUP($H207,output!$A$9:$AH$2199,X$1-$J$1+2)</f>
        <v>61.271999999999998</v>
      </c>
      <c r="Y207" s="9">
        <f>VLOOKUP($H207,output!$A$9:$AH$2199,Y$1-$J$1+2)</f>
        <v>58.319000000000003</v>
      </c>
      <c r="Z207" s="9">
        <f>VLOOKUP($H207,output!$A$9:$AH$2199,Z$1-$J$1+2)</f>
        <v>55.646999999999998</v>
      </c>
      <c r="AA207" s="9">
        <f>VLOOKUP($H207,output!$A$9:$AH$2199,AA$1-$J$1+2)</f>
        <v>53.210999999999999</v>
      </c>
      <c r="AB207" s="9">
        <f>VLOOKUP($H207,output!$A$9:$AH$2199,AB$1-$J$1+2)</f>
        <v>51.167999999999999</v>
      </c>
      <c r="AC207" s="9">
        <f>VLOOKUP($H207,output!$A$9:$AH$2199,AC$1-$J$1+2)</f>
        <v>49.438000000000002</v>
      </c>
      <c r="AD207" s="9">
        <f>VLOOKUP($H207,output!$A$9:$AH$2199,AD$1-$J$1+2)</f>
        <v>47.491999999999997</v>
      </c>
      <c r="AE207" s="9">
        <f>VLOOKUP($H207,output!$A$9:$AH$2199,AE$1-$J$1+2)</f>
        <v>45.853999999999999</v>
      </c>
      <c r="AF207" s="9">
        <f>VLOOKUP($H207,output!$A$9:$AH$2199,AF$1-$J$1+2)</f>
        <v>44.003</v>
      </c>
      <c r="AG207" s="9">
        <f>VLOOKUP($H207,output!$A$9:$AH$2199,AG$1-$J$1+2)</f>
        <v>42.625</v>
      </c>
      <c r="AH207" s="9">
        <f>VLOOKUP($H207,output!$A$9:$AH$2199,AH$1-$J$1+2)</f>
        <v>41.28</v>
      </c>
      <c r="AI207" s="9">
        <f>VLOOKUP($H207,output!$A$9:$AH$2199,AI$1-$J$1+2)</f>
        <v>39.968000000000004</v>
      </c>
      <c r="AJ207" s="9">
        <f>VLOOKUP($H207,output!$A$9:$AH$2199,AJ$1-$J$1+2)</f>
        <v>38.688000000000002</v>
      </c>
      <c r="AK207" s="9">
        <f>VLOOKUP($H207,output!$A$9:$AH$2199,AK$1-$J$1+2)</f>
        <v>37.340000000000003</v>
      </c>
      <c r="AL207" s="9">
        <f>VLOOKUP($H207,output!$A$9:$AH$2199,AL$1-$J$1+2)</f>
        <v>36.128</v>
      </c>
      <c r="AM207" s="9">
        <f>VLOOKUP($H207,output!$A$9:$AH$2199,AM$1-$J$1+2)</f>
        <v>34.950000000000003</v>
      </c>
      <c r="AN207" s="9">
        <f>VLOOKUP($H207,output!$A$9:$AH$2199,AN$1-$J$1+2)</f>
        <v>33.807000000000002</v>
      </c>
      <c r="AO207" s="9">
        <f>VLOOKUP($H207,output!$A$9:$AH$2199,AO$1-$J$1+2)</f>
        <v>32.698999999999998</v>
      </c>
      <c r="AP207" s="9">
        <f>VLOOKUP($H207,output!$A$9:$AH$2199,AP$1-$J$1+2)</f>
        <v>31.780999999999999</v>
      </c>
    </row>
    <row r="208" spans="8:42" x14ac:dyDescent="0.35">
      <c r="H208" t="s">
        <v>279</v>
      </c>
      <c r="J208" s="9">
        <f>VLOOKUP($H208,output!$A$9:$AH$2199,J$1-$J$1+2)</f>
        <v>0</v>
      </c>
      <c r="K208" s="9">
        <f>VLOOKUP($H208,output!$A$9:$AH$2199,K$1-$J$1+2)</f>
        <v>0</v>
      </c>
      <c r="L208" s="9">
        <f>VLOOKUP($H208,output!$A$9:$AH$2199,L$1-$J$1+2)</f>
        <v>0</v>
      </c>
      <c r="M208" s="9">
        <f>VLOOKUP($H208,output!$A$9:$AH$2199,M$1-$J$1+2)</f>
        <v>0</v>
      </c>
      <c r="N208" s="9">
        <f>VLOOKUP($H208,output!$A$9:$AH$2199,N$1-$J$1+2)</f>
        <v>0</v>
      </c>
      <c r="O208" s="9">
        <f>VLOOKUP($H208,output!$A$9:$AH$2199,O$1-$J$1+2)</f>
        <v>0</v>
      </c>
      <c r="P208" s="9">
        <f>VLOOKUP($H208,output!$A$9:$AH$2199,P$1-$J$1+2)</f>
        <v>0</v>
      </c>
      <c r="Q208" s="9">
        <f>VLOOKUP($H208,output!$A$9:$AH$2199,Q$1-$J$1+2)</f>
        <v>0</v>
      </c>
      <c r="R208" s="9">
        <f>VLOOKUP($H208,output!$A$9:$AH$2199,R$1-$J$1+2)</f>
        <v>0</v>
      </c>
      <c r="S208" s="9">
        <f>VLOOKUP($H208,output!$A$9:$AH$2199,S$1-$J$1+2)</f>
        <v>0</v>
      </c>
      <c r="T208" s="9">
        <f>VLOOKUP($H208,output!$A$9:$AH$2199,T$1-$J$1+2)</f>
        <v>0</v>
      </c>
      <c r="U208" s="9">
        <f>VLOOKUP($H208,output!$A$9:$AH$2199,U$1-$J$1+2)</f>
        <v>0</v>
      </c>
      <c r="V208" s="9">
        <f>VLOOKUP($H208,output!$A$9:$AH$2199,V$1-$J$1+2)</f>
        <v>0</v>
      </c>
      <c r="W208" s="9">
        <f>VLOOKUP($H208,output!$A$9:$AH$2199,W$1-$J$1+2)</f>
        <v>0</v>
      </c>
      <c r="X208" s="9">
        <f>VLOOKUP($H208,output!$A$9:$AH$2199,X$1-$J$1+2)</f>
        <v>0</v>
      </c>
      <c r="Y208" s="9">
        <f>VLOOKUP($H208,output!$A$9:$AH$2199,Y$1-$J$1+2)</f>
        <v>0</v>
      </c>
      <c r="Z208" s="9">
        <f>VLOOKUP($H208,output!$A$9:$AH$2199,Z$1-$J$1+2)</f>
        <v>0</v>
      </c>
      <c r="AA208" s="9">
        <f>VLOOKUP($H208,output!$A$9:$AH$2199,AA$1-$J$1+2)</f>
        <v>0</v>
      </c>
      <c r="AB208" s="9">
        <f>VLOOKUP($H208,output!$A$9:$AH$2199,AB$1-$J$1+2)</f>
        <v>0</v>
      </c>
      <c r="AC208" s="9">
        <f>VLOOKUP($H208,output!$A$9:$AH$2199,AC$1-$J$1+2)</f>
        <v>0</v>
      </c>
      <c r="AD208" s="9">
        <f>VLOOKUP($H208,output!$A$9:$AH$2199,AD$1-$J$1+2)</f>
        <v>0</v>
      </c>
      <c r="AE208" s="9">
        <f>VLOOKUP($H208,output!$A$9:$AH$2199,AE$1-$J$1+2)</f>
        <v>0</v>
      </c>
      <c r="AF208" s="9">
        <f>VLOOKUP($H208,output!$A$9:$AH$2199,AF$1-$J$1+2)</f>
        <v>0</v>
      </c>
      <c r="AG208" s="9">
        <f>VLOOKUP($H208,output!$A$9:$AH$2199,AG$1-$J$1+2)</f>
        <v>0</v>
      </c>
      <c r="AH208" s="9">
        <f>VLOOKUP($H208,output!$A$9:$AH$2199,AH$1-$J$1+2)</f>
        <v>0</v>
      </c>
      <c r="AI208" s="9">
        <f>VLOOKUP($H208,output!$A$9:$AH$2199,AI$1-$J$1+2)</f>
        <v>0</v>
      </c>
      <c r="AJ208" s="9">
        <f>VLOOKUP($H208,output!$A$9:$AH$2199,AJ$1-$J$1+2)</f>
        <v>0</v>
      </c>
      <c r="AK208" s="9">
        <f>VLOOKUP($H208,output!$A$9:$AH$2199,AK$1-$J$1+2)</f>
        <v>0</v>
      </c>
      <c r="AL208" s="9">
        <f>VLOOKUP($H208,output!$A$9:$AH$2199,AL$1-$J$1+2)</f>
        <v>0</v>
      </c>
      <c r="AM208" s="9">
        <f>VLOOKUP($H208,output!$A$9:$AH$2199,AM$1-$J$1+2)</f>
        <v>0</v>
      </c>
      <c r="AN208" s="9">
        <f>VLOOKUP($H208,output!$A$9:$AH$2199,AN$1-$J$1+2)</f>
        <v>0</v>
      </c>
      <c r="AO208" s="9">
        <f>VLOOKUP($H208,output!$A$9:$AH$2199,AO$1-$J$1+2)</f>
        <v>0</v>
      </c>
      <c r="AP208" s="9">
        <f>VLOOKUP($H208,output!$A$9:$AH$2199,AP$1-$J$1+2)</f>
        <v>0</v>
      </c>
    </row>
    <row r="209" spans="8:42" x14ac:dyDescent="0.35">
      <c r="H209" t="s">
        <v>280</v>
      </c>
      <c r="J209" s="9">
        <f>VLOOKUP($H209,output!$A$9:$AH$2199,J$1-$J$1+2)</f>
        <v>0</v>
      </c>
      <c r="K209" s="9">
        <f>VLOOKUP($H209,output!$A$9:$AH$2199,K$1-$J$1+2)</f>
        <v>0</v>
      </c>
      <c r="L209" s="9">
        <f>VLOOKUP($H209,output!$A$9:$AH$2199,L$1-$J$1+2)</f>
        <v>0</v>
      </c>
      <c r="M209" s="9">
        <f>VLOOKUP($H209,output!$A$9:$AH$2199,M$1-$J$1+2)</f>
        <v>0</v>
      </c>
      <c r="N209" s="9">
        <f>VLOOKUP($H209,output!$A$9:$AH$2199,N$1-$J$1+2)</f>
        <v>0</v>
      </c>
      <c r="O209" s="9">
        <f>VLOOKUP($H209,output!$A$9:$AH$2199,O$1-$J$1+2)</f>
        <v>0</v>
      </c>
      <c r="P209" s="9">
        <f>VLOOKUP($H209,output!$A$9:$AH$2199,P$1-$J$1+2)</f>
        <v>0</v>
      </c>
      <c r="Q209" s="9">
        <f>VLOOKUP($H209,output!$A$9:$AH$2199,Q$1-$J$1+2)</f>
        <v>0</v>
      </c>
      <c r="R209" s="9">
        <f>VLOOKUP($H209,output!$A$9:$AH$2199,R$1-$J$1+2)</f>
        <v>0</v>
      </c>
      <c r="S209" s="9">
        <f>VLOOKUP($H209,output!$A$9:$AH$2199,S$1-$J$1+2)</f>
        <v>0</v>
      </c>
      <c r="T209" s="9">
        <f>VLOOKUP($H209,output!$A$9:$AH$2199,T$1-$J$1+2)</f>
        <v>0</v>
      </c>
      <c r="U209" s="9">
        <f>VLOOKUP($H209,output!$A$9:$AH$2199,U$1-$J$1+2)</f>
        <v>0</v>
      </c>
      <c r="V209" s="9">
        <f>VLOOKUP($H209,output!$A$9:$AH$2199,V$1-$J$1+2)</f>
        <v>0</v>
      </c>
      <c r="W209" s="9">
        <f>VLOOKUP($H209,output!$A$9:$AH$2199,W$1-$J$1+2)</f>
        <v>0</v>
      </c>
      <c r="X209" s="9">
        <f>VLOOKUP($H209,output!$A$9:$AH$2199,X$1-$J$1+2)</f>
        <v>0</v>
      </c>
      <c r="Y209" s="9">
        <f>VLOOKUP($H209,output!$A$9:$AH$2199,Y$1-$J$1+2)</f>
        <v>0</v>
      </c>
      <c r="Z209" s="9">
        <f>VLOOKUP($H209,output!$A$9:$AH$2199,Z$1-$J$1+2)</f>
        <v>0</v>
      </c>
      <c r="AA209" s="9">
        <f>VLOOKUP($H209,output!$A$9:$AH$2199,AA$1-$J$1+2)</f>
        <v>0</v>
      </c>
      <c r="AB209" s="9">
        <f>VLOOKUP($H209,output!$A$9:$AH$2199,AB$1-$J$1+2)</f>
        <v>0</v>
      </c>
      <c r="AC209" s="9">
        <f>VLOOKUP($H209,output!$A$9:$AH$2199,AC$1-$J$1+2)</f>
        <v>0</v>
      </c>
      <c r="AD209" s="9">
        <f>VLOOKUP($H209,output!$A$9:$AH$2199,AD$1-$J$1+2)</f>
        <v>0</v>
      </c>
      <c r="AE209" s="9">
        <f>VLOOKUP($H209,output!$A$9:$AH$2199,AE$1-$J$1+2)</f>
        <v>0</v>
      </c>
      <c r="AF209" s="9">
        <f>VLOOKUP($H209,output!$A$9:$AH$2199,AF$1-$J$1+2)</f>
        <v>0</v>
      </c>
      <c r="AG209" s="9">
        <f>VLOOKUP($H209,output!$A$9:$AH$2199,AG$1-$J$1+2)</f>
        <v>0</v>
      </c>
      <c r="AH209" s="9">
        <f>VLOOKUP($H209,output!$A$9:$AH$2199,AH$1-$J$1+2)</f>
        <v>0</v>
      </c>
      <c r="AI209" s="9">
        <f>VLOOKUP($H209,output!$A$9:$AH$2199,AI$1-$J$1+2)</f>
        <v>0</v>
      </c>
      <c r="AJ209" s="9">
        <f>VLOOKUP($H209,output!$A$9:$AH$2199,AJ$1-$J$1+2)</f>
        <v>0</v>
      </c>
      <c r="AK209" s="9">
        <f>VLOOKUP($H209,output!$A$9:$AH$2199,AK$1-$J$1+2)</f>
        <v>0</v>
      </c>
      <c r="AL209" s="9">
        <f>VLOOKUP($H209,output!$A$9:$AH$2199,AL$1-$J$1+2)</f>
        <v>0</v>
      </c>
      <c r="AM209" s="9">
        <f>VLOOKUP($H209,output!$A$9:$AH$2199,AM$1-$J$1+2)</f>
        <v>0</v>
      </c>
      <c r="AN209" s="9">
        <f>VLOOKUP($H209,output!$A$9:$AH$2199,AN$1-$J$1+2)</f>
        <v>0</v>
      </c>
      <c r="AO209" s="9">
        <f>VLOOKUP($H209,output!$A$9:$AH$2199,AO$1-$J$1+2)</f>
        <v>0</v>
      </c>
      <c r="AP209" s="9">
        <f>VLOOKUP($H209,output!$A$9:$AH$2199,AP$1-$J$1+2)</f>
        <v>0</v>
      </c>
    </row>
    <row r="210" spans="8:42" x14ac:dyDescent="0.35">
      <c r="H210" t="s">
        <v>281</v>
      </c>
      <c r="J210" s="9">
        <f>VLOOKUP($H210,output!$A$9:$AH$2199,J$1-$J$1+2)</f>
        <v>0</v>
      </c>
      <c r="K210" s="9">
        <f>VLOOKUP($H210,output!$A$9:$AH$2199,K$1-$J$1+2)</f>
        <v>319.06099999999998</v>
      </c>
      <c r="L210" s="9">
        <f>VLOOKUP($H210,output!$A$9:$AH$2199,L$1-$J$1+2)</f>
        <v>316.77300000000002</v>
      </c>
      <c r="M210" s="9">
        <f>VLOOKUP($H210,output!$A$9:$AH$2199,M$1-$J$1+2)</f>
        <v>311.14400000000001</v>
      </c>
      <c r="N210" s="9">
        <f>VLOOKUP($H210,output!$A$9:$AH$2199,N$1-$J$1+2)</f>
        <v>342.20499999999998</v>
      </c>
      <c r="O210" s="9">
        <f>VLOOKUP($H210,output!$A$9:$AH$2199,O$1-$J$1+2)</f>
        <v>395.15800000000002</v>
      </c>
      <c r="P210" s="9">
        <f>VLOOKUP($H210,output!$A$9:$AH$2199,P$1-$J$1+2)</f>
        <v>369.08699999999999</v>
      </c>
      <c r="Q210" s="9">
        <f>VLOOKUP($H210,output!$A$9:$AH$2199,Q$1-$J$1+2)</f>
        <v>0</v>
      </c>
      <c r="R210" s="9">
        <f>VLOOKUP($H210,output!$A$9:$AH$2199,R$1-$J$1+2)</f>
        <v>0</v>
      </c>
      <c r="S210" s="9">
        <f>VLOOKUP($H210,output!$A$9:$AH$2199,S$1-$J$1+2)</f>
        <v>0</v>
      </c>
      <c r="T210" s="9">
        <f>VLOOKUP($H210,output!$A$9:$AH$2199,T$1-$J$1+2)</f>
        <v>0</v>
      </c>
      <c r="U210" s="9">
        <f>VLOOKUP($H210,output!$A$9:$AH$2199,U$1-$J$1+2)</f>
        <v>0</v>
      </c>
      <c r="V210" s="9">
        <f>VLOOKUP($H210,output!$A$9:$AH$2199,V$1-$J$1+2)</f>
        <v>0</v>
      </c>
      <c r="W210" s="9">
        <f>VLOOKUP($H210,output!$A$9:$AH$2199,W$1-$J$1+2)</f>
        <v>0</v>
      </c>
      <c r="X210" s="9">
        <f>VLOOKUP($H210,output!$A$9:$AH$2199,X$1-$J$1+2)</f>
        <v>0</v>
      </c>
      <c r="Y210" s="9">
        <f>VLOOKUP($H210,output!$A$9:$AH$2199,Y$1-$J$1+2)</f>
        <v>0</v>
      </c>
      <c r="Z210" s="9">
        <f>VLOOKUP($H210,output!$A$9:$AH$2199,Z$1-$J$1+2)</f>
        <v>0</v>
      </c>
      <c r="AA210" s="9">
        <f>VLOOKUP($H210,output!$A$9:$AH$2199,AA$1-$J$1+2)</f>
        <v>0</v>
      </c>
      <c r="AB210" s="9">
        <f>VLOOKUP($H210,output!$A$9:$AH$2199,AB$1-$J$1+2)</f>
        <v>0</v>
      </c>
      <c r="AC210" s="9">
        <f>VLOOKUP($H210,output!$A$9:$AH$2199,AC$1-$J$1+2)</f>
        <v>0</v>
      </c>
      <c r="AD210" s="9">
        <f>VLOOKUP($H210,output!$A$9:$AH$2199,AD$1-$J$1+2)</f>
        <v>0</v>
      </c>
      <c r="AE210" s="9">
        <f>VLOOKUP($H210,output!$A$9:$AH$2199,AE$1-$J$1+2)</f>
        <v>0</v>
      </c>
      <c r="AF210" s="9">
        <f>VLOOKUP($H210,output!$A$9:$AH$2199,AF$1-$J$1+2)</f>
        <v>0</v>
      </c>
      <c r="AG210" s="9">
        <f>VLOOKUP($H210,output!$A$9:$AH$2199,AG$1-$J$1+2)</f>
        <v>0</v>
      </c>
      <c r="AH210" s="9">
        <f>VLOOKUP($H210,output!$A$9:$AH$2199,AH$1-$J$1+2)</f>
        <v>0</v>
      </c>
      <c r="AI210" s="9">
        <f>VLOOKUP($H210,output!$A$9:$AH$2199,AI$1-$J$1+2)</f>
        <v>0</v>
      </c>
      <c r="AJ210" s="9">
        <f>VLOOKUP($H210,output!$A$9:$AH$2199,AJ$1-$J$1+2)</f>
        <v>0</v>
      </c>
      <c r="AK210" s="9">
        <f>VLOOKUP($H210,output!$A$9:$AH$2199,AK$1-$J$1+2)</f>
        <v>0</v>
      </c>
      <c r="AL210" s="9">
        <f>VLOOKUP($H210,output!$A$9:$AH$2199,AL$1-$J$1+2)</f>
        <v>0</v>
      </c>
      <c r="AM210" s="9">
        <f>VLOOKUP($H210,output!$A$9:$AH$2199,AM$1-$J$1+2)</f>
        <v>0</v>
      </c>
      <c r="AN210" s="9">
        <f>VLOOKUP($H210,output!$A$9:$AH$2199,AN$1-$J$1+2)</f>
        <v>0</v>
      </c>
      <c r="AO210" s="9">
        <f>VLOOKUP($H210,output!$A$9:$AH$2199,AO$1-$J$1+2)</f>
        <v>0</v>
      </c>
      <c r="AP210" s="9">
        <f>VLOOKUP($H210,output!$A$9:$AH$2199,AP$1-$J$1+2)</f>
        <v>0</v>
      </c>
    </row>
    <row r="211" spans="8:42" x14ac:dyDescent="0.35">
      <c r="H211" t="s">
        <v>317</v>
      </c>
      <c r="J211" s="9">
        <f>VLOOKUP($H211,output!$A$9:$AH$2199,J$1-$J$1+2)</f>
        <v>0</v>
      </c>
      <c r="K211" s="9">
        <f>VLOOKUP($H211,output!$A$9:$AH$2199,K$1-$J$1+2)</f>
        <v>0</v>
      </c>
      <c r="L211" s="9">
        <f>VLOOKUP($H211,output!$A$9:$AH$2199,L$1-$J$1+2)</f>
        <v>0</v>
      </c>
      <c r="M211" s="9">
        <f>VLOOKUP($H211,output!$A$9:$AH$2199,M$1-$J$1+2)</f>
        <v>0</v>
      </c>
      <c r="N211" s="9">
        <f>VLOOKUP($H211,output!$A$9:$AH$2199,N$1-$J$1+2)</f>
        <v>0</v>
      </c>
      <c r="O211" s="9">
        <f>VLOOKUP($H211,output!$A$9:$AH$2199,O$1-$J$1+2)</f>
        <v>0</v>
      </c>
      <c r="P211" s="9">
        <f>VLOOKUP($H211,output!$A$9:$AH$2199,P$1-$J$1+2)</f>
        <v>0</v>
      </c>
      <c r="Q211" s="9">
        <f>VLOOKUP($H211,output!$A$9:$AH$2199,Q$1-$J$1+2)</f>
        <v>0</v>
      </c>
      <c r="R211" s="9">
        <f>VLOOKUP($H211,output!$A$9:$AH$2199,R$1-$J$1+2)</f>
        <v>0</v>
      </c>
      <c r="S211" s="9">
        <f>VLOOKUP($H211,output!$A$9:$AH$2199,S$1-$J$1+2)</f>
        <v>0</v>
      </c>
      <c r="T211" s="9">
        <f>VLOOKUP($H211,output!$A$9:$AH$2199,T$1-$J$1+2)</f>
        <v>0</v>
      </c>
      <c r="U211" s="9">
        <f>VLOOKUP($H211,output!$A$9:$AH$2199,U$1-$J$1+2)</f>
        <v>0</v>
      </c>
      <c r="V211" s="9">
        <f>VLOOKUP($H211,output!$A$9:$AH$2199,V$1-$J$1+2)</f>
        <v>0</v>
      </c>
      <c r="W211" s="9">
        <f>VLOOKUP($H211,output!$A$9:$AH$2199,W$1-$J$1+2)</f>
        <v>0</v>
      </c>
      <c r="X211" s="9">
        <f>VLOOKUP($H211,output!$A$9:$AH$2199,X$1-$J$1+2)</f>
        <v>0</v>
      </c>
      <c r="Y211" s="9">
        <f>VLOOKUP($H211,output!$A$9:$AH$2199,Y$1-$J$1+2)</f>
        <v>0</v>
      </c>
      <c r="Z211" s="9">
        <f>VLOOKUP($H211,output!$A$9:$AH$2199,Z$1-$J$1+2)</f>
        <v>0</v>
      </c>
      <c r="AA211" s="9">
        <f>VLOOKUP($H211,output!$A$9:$AH$2199,AA$1-$J$1+2)</f>
        <v>0</v>
      </c>
      <c r="AB211" s="9">
        <f>VLOOKUP($H211,output!$A$9:$AH$2199,AB$1-$J$1+2)</f>
        <v>0</v>
      </c>
      <c r="AC211" s="9">
        <f>VLOOKUP($H211,output!$A$9:$AH$2199,AC$1-$J$1+2)</f>
        <v>0</v>
      </c>
      <c r="AD211" s="9">
        <f>VLOOKUP($H211,output!$A$9:$AH$2199,AD$1-$J$1+2)</f>
        <v>0</v>
      </c>
      <c r="AE211" s="9">
        <f>VLOOKUP($H211,output!$A$9:$AH$2199,AE$1-$J$1+2)</f>
        <v>0</v>
      </c>
      <c r="AF211" s="9">
        <f>VLOOKUP($H211,output!$A$9:$AH$2199,AF$1-$J$1+2)</f>
        <v>0</v>
      </c>
      <c r="AG211" s="9">
        <f>VLOOKUP($H211,output!$A$9:$AH$2199,AG$1-$J$1+2)</f>
        <v>0</v>
      </c>
      <c r="AH211" s="9">
        <f>VLOOKUP($H211,output!$A$9:$AH$2199,AH$1-$J$1+2)</f>
        <v>0</v>
      </c>
      <c r="AI211" s="9">
        <f>VLOOKUP($H211,output!$A$9:$AH$2199,AI$1-$J$1+2)</f>
        <v>0</v>
      </c>
      <c r="AJ211" s="9">
        <f>VLOOKUP($H211,output!$A$9:$AH$2199,AJ$1-$J$1+2)</f>
        <v>0</v>
      </c>
      <c r="AK211" s="9">
        <f>VLOOKUP($H211,output!$A$9:$AH$2199,AK$1-$J$1+2)</f>
        <v>0</v>
      </c>
      <c r="AL211" s="9">
        <f>VLOOKUP($H211,output!$A$9:$AH$2199,AL$1-$J$1+2)</f>
        <v>0</v>
      </c>
      <c r="AM211" s="9">
        <f>VLOOKUP($H211,output!$A$9:$AH$2199,AM$1-$J$1+2)</f>
        <v>0</v>
      </c>
      <c r="AN211" s="9">
        <f>VLOOKUP($H211,output!$A$9:$AH$2199,AN$1-$J$1+2)</f>
        <v>0</v>
      </c>
      <c r="AO211" s="9">
        <f>VLOOKUP($H211,output!$A$9:$AH$2199,AO$1-$J$1+2)</f>
        <v>0</v>
      </c>
      <c r="AP211" s="9">
        <f>VLOOKUP($H211,output!$A$9:$AH$2199,AP$1-$J$1+2)</f>
        <v>0</v>
      </c>
    </row>
    <row r="212" spans="8:42" x14ac:dyDescent="0.35">
      <c r="H212" t="s">
        <v>282</v>
      </c>
      <c r="J212" s="9">
        <f>VLOOKUP($H212,output!$A$9:$AH$2199,J$1-$J$1+2)</f>
        <v>0</v>
      </c>
      <c r="K212" s="9">
        <f>VLOOKUP($H212,output!$A$9:$AH$2199,K$1-$J$1+2)</f>
        <v>0</v>
      </c>
      <c r="L212" s="9">
        <f>VLOOKUP($H212,output!$A$9:$AH$2199,L$1-$J$1+2)</f>
        <v>0</v>
      </c>
      <c r="M212" s="9">
        <f>VLOOKUP($H212,output!$A$9:$AH$2199,M$1-$J$1+2)</f>
        <v>0</v>
      </c>
      <c r="N212" s="9">
        <f>VLOOKUP($H212,output!$A$9:$AH$2199,N$1-$J$1+2)</f>
        <v>0</v>
      </c>
      <c r="O212" s="9">
        <f>VLOOKUP($H212,output!$A$9:$AH$2199,O$1-$J$1+2)</f>
        <v>0</v>
      </c>
      <c r="P212" s="9">
        <f>VLOOKUP($H212,output!$A$9:$AH$2199,P$1-$J$1+2)</f>
        <v>0</v>
      </c>
      <c r="Q212" s="9">
        <f>VLOOKUP($H212,output!$A$9:$AH$2199,Q$1-$J$1+2)</f>
        <v>0</v>
      </c>
      <c r="R212" s="9">
        <f>VLOOKUP($H212,output!$A$9:$AH$2199,R$1-$J$1+2)</f>
        <v>0</v>
      </c>
      <c r="S212" s="9">
        <f>VLOOKUP($H212,output!$A$9:$AH$2199,S$1-$J$1+2)</f>
        <v>0</v>
      </c>
      <c r="T212" s="9">
        <f>VLOOKUP($H212,output!$A$9:$AH$2199,T$1-$J$1+2)</f>
        <v>0</v>
      </c>
      <c r="U212" s="9">
        <f>VLOOKUP($H212,output!$A$9:$AH$2199,U$1-$J$1+2)</f>
        <v>0</v>
      </c>
      <c r="V212" s="9">
        <f>VLOOKUP($H212,output!$A$9:$AH$2199,V$1-$J$1+2)</f>
        <v>0</v>
      </c>
      <c r="W212" s="9">
        <f>VLOOKUP($H212,output!$A$9:$AH$2199,W$1-$J$1+2)</f>
        <v>0</v>
      </c>
      <c r="X212" s="9">
        <f>VLOOKUP($H212,output!$A$9:$AH$2199,X$1-$J$1+2)</f>
        <v>0</v>
      </c>
      <c r="Y212" s="9">
        <f>VLOOKUP($H212,output!$A$9:$AH$2199,Y$1-$J$1+2)</f>
        <v>0</v>
      </c>
      <c r="Z212" s="9">
        <f>VLOOKUP($H212,output!$A$9:$AH$2199,Z$1-$J$1+2)</f>
        <v>0</v>
      </c>
      <c r="AA212" s="9">
        <f>VLOOKUP($H212,output!$A$9:$AH$2199,AA$1-$J$1+2)</f>
        <v>0</v>
      </c>
      <c r="AB212" s="9">
        <f>VLOOKUP($H212,output!$A$9:$AH$2199,AB$1-$J$1+2)</f>
        <v>0</v>
      </c>
      <c r="AC212" s="9">
        <f>VLOOKUP($H212,output!$A$9:$AH$2199,AC$1-$J$1+2)</f>
        <v>0</v>
      </c>
      <c r="AD212" s="9">
        <f>VLOOKUP($H212,output!$A$9:$AH$2199,AD$1-$J$1+2)</f>
        <v>0</v>
      </c>
      <c r="AE212" s="9">
        <f>VLOOKUP($H212,output!$A$9:$AH$2199,AE$1-$J$1+2)</f>
        <v>0</v>
      </c>
      <c r="AF212" s="9">
        <f>VLOOKUP($H212,output!$A$9:$AH$2199,AF$1-$J$1+2)</f>
        <v>0</v>
      </c>
      <c r="AG212" s="9">
        <f>VLOOKUP($H212,output!$A$9:$AH$2199,AG$1-$J$1+2)</f>
        <v>0</v>
      </c>
      <c r="AH212" s="9">
        <f>VLOOKUP($H212,output!$A$9:$AH$2199,AH$1-$J$1+2)</f>
        <v>0</v>
      </c>
      <c r="AI212" s="9">
        <f>VLOOKUP($H212,output!$A$9:$AH$2199,AI$1-$J$1+2)</f>
        <v>0</v>
      </c>
      <c r="AJ212" s="9">
        <f>VLOOKUP($H212,output!$A$9:$AH$2199,AJ$1-$J$1+2)</f>
        <v>0</v>
      </c>
      <c r="AK212" s="9">
        <f>VLOOKUP($H212,output!$A$9:$AH$2199,AK$1-$J$1+2)</f>
        <v>0</v>
      </c>
      <c r="AL212" s="9">
        <f>VLOOKUP($H212,output!$A$9:$AH$2199,AL$1-$J$1+2)</f>
        <v>0</v>
      </c>
      <c r="AM212" s="9">
        <f>VLOOKUP($H212,output!$A$9:$AH$2199,AM$1-$J$1+2)</f>
        <v>0</v>
      </c>
      <c r="AN212" s="9">
        <f>VLOOKUP($H212,output!$A$9:$AH$2199,AN$1-$J$1+2)</f>
        <v>0</v>
      </c>
      <c r="AO212" s="9">
        <f>VLOOKUP($H212,output!$A$9:$AH$2199,AO$1-$J$1+2)</f>
        <v>0</v>
      </c>
      <c r="AP212" s="9">
        <f>VLOOKUP($H212,output!$A$9:$AH$2199,AP$1-$J$1+2)</f>
        <v>0</v>
      </c>
    </row>
    <row r="213" spans="8:42" x14ac:dyDescent="0.35">
      <c r="H213" t="s">
        <v>283</v>
      </c>
      <c r="J213" s="9">
        <f>VLOOKUP($H213,output!$A$9:$AH$2199,J$1-$J$1+2)</f>
        <v>0</v>
      </c>
      <c r="K213" s="9">
        <f>VLOOKUP($H213,output!$A$9:$AH$2199,K$1-$J$1+2)</f>
        <v>121.146</v>
      </c>
      <c r="L213" s="9">
        <f>VLOOKUP($H213,output!$A$9:$AH$2199,L$1-$J$1+2)</f>
        <v>118.446</v>
      </c>
      <c r="M213" s="9">
        <f>VLOOKUP($H213,output!$A$9:$AH$2199,M$1-$J$1+2)</f>
        <v>117.06699999999999</v>
      </c>
      <c r="N213" s="9">
        <f>VLOOKUP($H213,output!$A$9:$AH$2199,N$1-$J$1+2)</f>
        <v>0</v>
      </c>
      <c r="O213" s="9">
        <f>VLOOKUP($H213,output!$A$9:$AH$2199,O$1-$J$1+2)</f>
        <v>0</v>
      </c>
      <c r="P213" s="9">
        <f>VLOOKUP($H213,output!$A$9:$AH$2199,P$1-$J$1+2)</f>
        <v>0</v>
      </c>
      <c r="Q213" s="9">
        <f>VLOOKUP($H213,output!$A$9:$AH$2199,Q$1-$J$1+2)</f>
        <v>0</v>
      </c>
      <c r="R213" s="9">
        <f>VLOOKUP($H213,output!$A$9:$AH$2199,R$1-$J$1+2)</f>
        <v>0</v>
      </c>
      <c r="S213" s="9">
        <f>VLOOKUP($H213,output!$A$9:$AH$2199,S$1-$J$1+2)</f>
        <v>0</v>
      </c>
      <c r="T213" s="9">
        <f>VLOOKUP($H213,output!$A$9:$AH$2199,T$1-$J$1+2)</f>
        <v>0</v>
      </c>
      <c r="U213" s="9">
        <f>VLOOKUP($H213,output!$A$9:$AH$2199,U$1-$J$1+2)</f>
        <v>0</v>
      </c>
      <c r="V213" s="9">
        <f>VLOOKUP($H213,output!$A$9:$AH$2199,V$1-$J$1+2)</f>
        <v>0</v>
      </c>
      <c r="W213" s="9">
        <f>VLOOKUP($H213,output!$A$9:$AH$2199,W$1-$J$1+2)</f>
        <v>0</v>
      </c>
      <c r="X213" s="9">
        <f>VLOOKUP($H213,output!$A$9:$AH$2199,X$1-$J$1+2)</f>
        <v>0</v>
      </c>
      <c r="Y213" s="9">
        <f>VLOOKUP($H213,output!$A$9:$AH$2199,Y$1-$J$1+2)</f>
        <v>0</v>
      </c>
      <c r="Z213" s="9">
        <f>VLOOKUP($H213,output!$A$9:$AH$2199,Z$1-$J$1+2)</f>
        <v>0</v>
      </c>
      <c r="AA213" s="9">
        <f>VLOOKUP($H213,output!$A$9:$AH$2199,AA$1-$J$1+2)</f>
        <v>0</v>
      </c>
      <c r="AB213" s="9">
        <f>VLOOKUP($H213,output!$A$9:$AH$2199,AB$1-$J$1+2)</f>
        <v>0</v>
      </c>
      <c r="AC213" s="9">
        <f>VLOOKUP($H213,output!$A$9:$AH$2199,AC$1-$J$1+2)</f>
        <v>0</v>
      </c>
      <c r="AD213" s="9">
        <f>VLOOKUP($H213,output!$A$9:$AH$2199,AD$1-$J$1+2)</f>
        <v>0</v>
      </c>
      <c r="AE213" s="9">
        <f>VLOOKUP($H213,output!$A$9:$AH$2199,AE$1-$J$1+2)</f>
        <v>0</v>
      </c>
      <c r="AF213" s="9">
        <f>VLOOKUP($H213,output!$A$9:$AH$2199,AF$1-$J$1+2)</f>
        <v>0</v>
      </c>
      <c r="AG213" s="9">
        <f>VLOOKUP($H213,output!$A$9:$AH$2199,AG$1-$J$1+2)</f>
        <v>0</v>
      </c>
      <c r="AH213" s="9">
        <f>VLOOKUP($H213,output!$A$9:$AH$2199,AH$1-$J$1+2)</f>
        <v>0</v>
      </c>
      <c r="AI213" s="9">
        <f>VLOOKUP($H213,output!$A$9:$AH$2199,AI$1-$J$1+2)</f>
        <v>0</v>
      </c>
      <c r="AJ213" s="9">
        <f>VLOOKUP($H213,output!$A$9:$AH$2199,AJ$1-$J$1+2)</f>
        <v>0</v>
      </c>
      <c r="AK213" s="9">
        <f>VLOOKUP($H213,output!$A$9:$AH$2199,AK$1-$J$1+2)</f>
        <v>0</v>
      </c>
      <c r="AL213" s="9">
        <f>VLOOKUP($H213,output!$A$9:$AH$2199,AL$1-$J$1+2)</f>
        <v>0</v>
      </c>
      <c r="AM213" s="9">
        <f>VLOOKUP($H213,output!$A$9:$AH$2199,AM$1-$J$1+2)</f>
        <v>0</v>
      </c>
      <c r="AN213" s="9">
        <f>VLOOKUP($H213,output!$A$9:$AH$2199,AN$1-$J$1+2)</f>
        <v>0</v>
      </c>
      <c r="AO213" s="9">
        <f>VLOOKUP($H213,output!$A$9:$AH$2199,AO$1-$J$1+2)</f>
        <v>0</v>
      </c>
      <c r="AP213" s="9">
        <f>VLOOKUP($H213,output!$A$9:$AH$2199,AP$1-$J$1+2)</f>
        <v>0</v>
      </c>
    </row>
    <row r="214" spans="8:42" x14ac:dyDescent="0.35">
      <c r="H214" t="s">
        <v>284</v>
      </c>
      <c r="J214" s="9">
        <f>VLOOKUP($H214,output!$A$9:$AH$2199,J$1-$J$1+2)</f>
        <v>0</v>
      </c>
      <c r="K214" s="9">
        <f>VLOOKUP($H214,output!$A$9:$AH$2199,K$1-$J$1+2)</f>
        <v>113.288</v>
      </c>
      <c r="L214" s="9">
        <f>VLOOKUP($H214,output!$A$9:$AH$2199,L$1-$J$1+2)</f>
        <v>112.739</v>
      </c>
      <c r="M214" s="9">
        <f>VLOOKUP($H214,output!$A$9:$AH$2199,M$1-$J$1+2)</f>
        <v>99.468999999999994</v>
      </c>
      <c r="N214" s="9">
        <f>VLOOKUP($H214,output!$A$9:$AH$2199,N$1-$J$1+2)</f>
        <v>91.686000000000007</v>
      </c>
      <c r="O214" s="9">
        <f>VLOOKUP($H214,output!$A$9:$AH$2199,O$1-$J$1+2)</f>
        <v>102.502</v>
      </c>
      <c r="P214" s="9">
        <f>VLOOKUP($H214,output!$A$9:$AH$2199,P$1-$J$1+2)</f>
        <v>95.542000000000002</v>
      </c>
      <c r="Q214" s="9">
        <f>VLOOKUP($H214,output!$A$9:$AH$2199,Q$1-$J$1+2)</f>
        <v>157.29900000000001</v>
      </c>
      <c r="R214" s="9">
        <f>VLOOKUP($H214,output!$A$9:$AH$2199,R$1-$J$1+2)</f>
        <v>145.124</v>
      </c>
      <c r="S214" s="9">
        <f>VLOOKUP($H214,output!$A$9:$AH$2199,S$1-$J$1+2)</f>
        <v>137.14099999999999</v>
      </c>
      <c r="T214" s="9">
        <f>VLOOKUP($H214,output!$A$9:$AH$2199,T$1-$J$1+2)</f>
        <v>131.75800000000001</v>
      </c>
      <c r="U214" s="9">
        <f>VLOOKUP($H214,output!$A$9:$AH$2199,U$1-$J$1+2)</f>
        <v>121.816</v>
      </c>
      <c r="V214" s="9">
        <f>VLOOKUP($H214,output!$A$9:$AH$2199,V$1-$J$1+2)</f>
        <v>120.786</v>
      </c>
      <c r="W214" s="9">
        <f>VLOOKUP($H214,output!$A$9:$AH$2199,W$1-$J$1+2)</f>
        <v>119.916</v>
      </c>
      <c r="X214" s="9">
        <f>VLOOKUP($H214,output!$A$9:$AH$2199,X$1-$J$1+2)</f>
        <v>119.726</v>
      </c>
      <c r="Y214" s="9">
        <f>VLOOKUP($H214,output!$A$9:$AH$2199,Y$1-$J$1+2)</f>
        <v>119.648</v>
      </c>
      <c r="Z214" s="9">
        <f>VLOOKUP($H214,output!$A$9:$AH$2199,Z$1-$J$1+2)</f>
        <v>119.884</v>
      </c>
      <c r="AA214" s="9">
        <f>VLOOKUP($H214,output!$A$9:$AH$2199,AA$1-$J$1+2)</f>
        <v>120.176</v>
      </c>
      <c r="AB214" s="9">
        <f>VLOOKUP($H214,output!$A$9:$AH$2199,AB$1-$J$1+2)</f>
        <v>121.01900000000001</v>
      </c>
      <c r="AC214" s="9">
        <f>VLOOKUP($H214,output!$A$9:$AH$2199,AC$1-$J$1+2)</f>
        <v>122.238</v>
      </c>
      <c r="AD214" s="9">
        <f>VLOOKUP($H214,output!$A$9:$AH$2199,AD$1-$J$1+2)</f>
        <v>123.154</v>
      </c>
      <c r="AE214" s="9">
        <f>VLOOKUP($H214,output!$A$9:$AH$2199,AE$1-$J$1+2)</f>
        <v>124.43300000000001</v>
      </c>
      <c r="AF214" s="9">
        <f>VLOOKUP($H214,output!$A$9:$AH$2199,AF$1-$J$1+2)</f>
        <v>125.45</v>
      </c>
      <c r="AG214" s="9">
        <f>VLOOKUP($H214,output!$A$9:$AH$2199,AG$1-$J$1+2)</f>
        <v>126.871</v>
      </c>
      <c r="AH214" s="9">
        <f>VLOOKUP($H214,output!$A$9:$AH$2199,AH$1-$J$1+2)</f>
        <v>128.32499999999999</v>
      </c>
      <c r="AI214" s="9">
        <f>VLOOKUP($H214,output!$A$9:$AH$2199,AI$1-$J$1+2)</f>
        <v>129.80699999999999</v>
      </c>
      <c r="AJ214" s="9">
        <f>VLOOKUP($H214,output!$A$9:$AH$2199,AJ$1-$J$1+2)</f>
        <v>131.31299999999999</v>
      </c>
      <c r="AK214" s="9">
        <f>VLOOKUP($H214,output!$A$9:$AH$2199,AK$1-$J$1+2)</f>
        <v>132.679</v>
      </c>
      <c r="AL214" s="9">
        <f>VLOOKUP($H214,output!$A$9:$AH$2199,AL$1-$J$1+2)</f>
        <v>134.21700000000001</v>
      </c>
      <c r="AM214" s="9">
        <f>VLOOKUP($H214,output!$A$9:$AH$2199,AM$1-$J$1+2)</f>
        <v>135.77500000000001</v>
      </c>
      <c r="AN214" s="9">
        <f>VLOOKUP($H214,output!$A$9:$AH$2199,AN$1-$J$1+2)</f>
        <v>137.352</v>
      </c>
      <c r="AO214" s="9">
        <f>VLOOKUP($H214,output!$A$9:$AH$2199,AO$1-$J$1+2)</f>
        <v>138.952</v>
      </c>
      <c r="AP214" s="9">
        <f>VLOOKUP($H214,output!$A$9:$AH$2199,AP$1-$J$1+2)</f>
        <v>140.46600000000001</v>
      </c>
    </row>
    <row r="215" spans="8:42" x14ac:dyDescent="0.35">
      <c r="H215" t="s">
        <v>102</v>
      </c>
      <c r="J215" s="9">
        <f>VLOOKUP($H215,output!$A$9:$AH$2199,J$1-$J$1+2)</f>
        <v>0</v>
      </c>
      <c r="K215" s="9">
        <f>VLOOKUP($H215,output!$A$9:$AH$2199,K$1-$J$1+2)</f>
        <v>116.413</v>
      </c>
      <c r="L215" s="9">
        <f>VLOOKUP($H215,output!$A$9:$AH$2199,L$1-$J$1+2)</f>
        <v>115.83799999999999</v>
      </c>
      <c r="M215" s="9">
        <f>VLOOKUP($H215,output!$A$9:$AH$2199,M$1-$J$1+2)</f>
        <v>102.289</v>
      </c>
      <c r="N215" s="9">
        <f>VLOOKUP($H215,output!$A$9:$AH$2199,N$1-$J$1+2)</f>
        <v>94.986000000000004</v>
      </c>
      <c r="O215" s="9">
        <f>VLOOKUP($H215,output!$A$9:$AH$2199,O$1-$J$1+2)</f>
        <v>106.871</v>
      </c>
      <c r="P215" s="9">
        <f>VLOOKUP($H215,output!$A$9:$AH$2199,P$1-$J$1+2)</f>
        <v>99.546999999999997</v>
      </c>
      <c r="Q215" s="9">
        <f>VLOOKUP($H215,output!$A$9:$AH$2199,Q$1-$J$1+2)</f>
        <v>161.023</v>
      </c>
      <c r="R215" s="9">
        <f>VLOOKUP($H215,output!$A$9:$AH$2199,R$1-$J$1+2)</f>
        <v>148.721</v>
      </c>
      <c r="S215" s="9">
        <f>VLOOKUP($H215,output!$A$9:$AH$2199,S$1-$J$1+2)</f>
        <v>142.583</v>
      </c>
      <c r="T215" s="9">
        <f>VLOOKUP($H215,output!$A$9:$AH$2199,T$1-$J$1+2)</f>
        <v>137.06299999999999</v>
      </c>
      <c r="U215" s="9">
        <f>VLOOKUP($H215,output!$A$9:$AH$2199,U$1-$J$1+2)</f>
        <v>126.68600000000001</v>
      </c>
      <c r="V215" s="9">
        <f>VLOOKUP($H215,output!$A$9:$AH$2199,V$1-$J$1+2)</f>
        <v>125.617</v>
      </c>
      <c r="W215" s="9">
        <f>VLOOKUP($H215,output!$A$9:$AH$2199,W$1-$J$1+2)</f>
        <v>124.69</v>
      </c>
      <c r="X215" s="9">
        <f>VLOOKUP($H215,output!$A$9:$AH$2199,X$1-$J$1+2)</f>
        <v>124.464</v>
      </c>
      <c r="Y215" s="9">
        <f>VLOOKUP($H215,output!$A$9:$AH$2199,Y$1-$J$1+2)</f>
        <v>124.349</v>
      </c>
      <c r="Z215" s="9">
        <f>VLOOKUP($H215,output!$A$9:$AH$2199,Z$1-$J$1+2)</f>
        <v>124.554</v>
      </c>
      <c r="AA215" s="9">
        <f>VLOOKUP($H215,output!$A$9:$AH$2199,AA$1-$J$1+2)</f>
        <v>124.816</v>
      </c>
      <c r="AB215" s="9">
        <f>VLOOKUP($H215,output!$A$9:$AH$2199,AB$1-$J$1+2)</f>
        <v>125.649</v>
      </c>
      <c r="AC215" s="9">
        <f>VLOOKUP($H215,output!$A$9:$AH$2199,AC$1-$J$1+2)</f>
        <v>126.864</v>
      </c>
      <c r="AD215" s="9">
        <f>VLOOKUP($H215,output!$A$9:$AH$2199,AD$1-$J$1+2)</f>
        <v>127.77200000000001</v>
      </c>
      <c r="AE215" s="9">
        <f>VLOOKUP($H215,output!$A$9:$AH$2199,AE$1-$J$1+2)</f>
        <v>129.05000000000001</v>
      </c>
      <c r="AF215" s="9">
        <f>VLOOKUP($H215,output!$A$9:$AH$2199,AF$1-$J$1+2)</f>
        <v>130.05600000000001</v>
      </c>
      <c r="AG215" s="9">
        <f>VLOOKUP($H215,output!$A$9:$AH$2199,AG$1-$J$1+2)</f>
        <v>131.46199999999999</v>
      </c>
      <c r="AH215" s="9">
        <f>VLOOKUP($H215,output!$A$9:$AH$2199,AH$1-$J$1+2)</f>
        <v>132.90100000000001</v>
      </c>
      <c r="AI215" s="9">
        <f>VLOOKUP($H215,output!$A$9:$AH$2199,AI$1-$J$1+2)</f>
        <v>134.36799999999999</v>
      </c>
      <c r="AJ215" s="9">
        <f>VLOOKUP($H215,output!$A$9:$AH$2199,AJ$1-$J$1+2)</f>
        <v>135.86099999999999</v>
      </c>
      <c r="AK215" s="9">
        <f>VLOOKUP($H215,output!$A$9:$AH$2199,AK$1-$J$1+2)</f>
        <v>137.21199999999999</v>
      </c>
      <c r="AL215" s="9">
        <f>VLOOKUP($H215,output!$A$9:$AH$2199,AL$1-$J$1+2)</f>
        <v>138.73699999999999</v>
      </c>
      <c r="AM215" s="9">
        <f>VLOOKUP($H215,output!$A$9:$AH$2199,AM$1-$J$1+2)</f>
        <v>140.28100000000001</v>
      </c>
      <c r="AN215" s="9">
        <f>VLOOKUP($H215,output!$A$9:$AH$2199,AN$1-$J$1+2)</f>
        <v>141.84700000000001</v>
      </c>
      <c r="AO215" s="9">
        <f>VLOOKUP($H215,output!$A$9:$AH$2199,AO$1-$J$1+2)</f>
        <v>143.435</v>
      </c>
      <c r="AP215" s="9">
        <f>VLOOKUP($H215,output!$A$9:$AH$2199,AP$1-$J$1+2)</f>
        <v>144.934</v>
      </c>
    </row>
    <row r="216" spans="8:42" x14ac:dyDescent="0.35"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</row>
    <row r="217" spans="8:42" x14ac:dyDescent="0.35">
      <c r="H217" s="2" t="s">
        <v>510</v>
      </c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</row>
    <row r="218" spans="8:42" x14ac:dyDescent="0.35">
      <c r="H218" t="s">
        <v>494</v>
      </c>
      <c r="J218" s="9">
        <f>J190+J205</f>
        <v>0</v>
      </c>
      <c r="K218" s="9">
        <f t="shared" ref="K218:AP218" si="117">K190+K205</f>
        <v>152.82999999999998</v>
      </c>
      <c r="L218" s="9">
        <f t="shared" si="117"/>
        <v>157.10000000000002</v>
      </c>
      <c r="M218" s="9">
        <f t="shared" si="117"/>
        <v>145.57600000000002</v>
      </c>
      <c r="N218" s="9">
        <f t="shared" si="117"/>
        <v>151.68900000000002</v>
      </c>
      <c r="O218" s="9">
        <f t="shared" si="117"/>
        <v>157.44900000000001</v>
      </c>
      <c r="P218" s="9">
        <f t="shared" si="117"/>
        <v>162.34899999999999</v>
      </c>
      <c r="Q218" s="9">
        <f t="shared" si="117"/>
        <v>168.322</v>
      </c>
      <c r="R218" s="9">
        <f t="shared" si="117"/>
        <v>174.179</v>
      </c>
      <c r="S218" s="9">
        <f t="shared" si="117"/>
        <v>179.74200000000002</v>
      </c>
      <c r="T218" s="9">
        <f t="shared" si="117"/>
        <v>185.11399999999998</v>
      </c>
      <c r="U218" s="9">
        <f t="shared" si="117"/>
        <v>190.131</v>
      </c>
      <c r="V218" s="9">
        <f t="shared" si="117"/>
        <v>194.221</v>
      </c>
      <c r="W218" s="9">
        <f t="shared" si="117"/>
        <v>197.85399999999998</v>
      </c>
      <c r="X218" s="9">
        <f t="shared" si="117"/>
        <v>201.03399999999999</v>
      </c>
      <c r="Y218" s="9">
        <f t="shared" si="117"/>
        <v>203.79400000000001</v>
      </c>
      <c r="Z218" s="9">
        <f t="shared" si="117"/>
        <v>206.50299999999999</v>
      </c>
      <c r="AA218" s="9">
        <f t="shared" si="117"/>
        <v>208.7</v>
      </c>
      <c r="AB218" s="9">
        <f t="shared" si="117"/>
        <v>210.297</v>
      </c>
      <c r="AC218" s="9">
        <f t="shared" si="117"/>
        <v>212.12700000000001</v>
      </c>
      <c r="AD218" s="9">
        <f t="shared" si="117"/>
        <v>213.21600000000001</v>
      </c>
      <c r="AE218" s="9">
        <f t="shared" si="117"/>
        <v>214.52199999999999</v>
      </c>
      <c r="AF218" s="9">
        <f t="shared" si="117"/>
        <v>215.55599999999998</v>
      </c>
      <c r="AG218" s="9">
        <f t="shared" si="117"/>
        <v>216.69200000000001</v>
      </c>
      <c r="AH218" s="9">
        <f t="shared" si="117"/>
        <v>217.791</v>
      </c>
      <c r="AI218" s="9">
        <f t="shared" si="117"/>
        <v>218.85599999999999</v>
      </c>
      <c r="AJ218" s="9">
        <f t="shared" si="117"/>
        <v>219.89</v>
      </c>
      <c r="AK218" s="9">
        <f t="shared" si="117"/>
        <v>220.773</v>
      </c>
      <c r="AL218" s="9">
        <f t="shared" si="117"/>
        <v>221.74600000000001</v>
      </c>
      <c r="AM218" s="9">
        <f t="shared" si="117"/>
        <v>222.69400000000002</v>
      </c>
      <c r="AN218" s="9">
        <f t="shared" si="117"/>
        <v>223.61699999999999</v>
      </c>
      <c r="AO218" s="9">
        <f t="shared" si="117"/>
        <v>224.517</v>
      </c>
      <c r="AP218" s="9">
        <f t="shared" si="117"/>
        <v>225.393</v>
      </c>
    </row>
    <row r="219" spans="8:42" x14ac:dyDescent="0.35">
      <c r="H219" t="s">
        <v>495</v>
      </c>
      <c r="J219" s="9">
        <f>J191+J206</f>
        <v>0</v>
      </c>
      <c r="K219" s="9">
        <f t="shared" ref="K219:AP219" si="118">K191+K206</f>
        <v>130.39600000000002</v>
      </c>
      <c r="L219" s="9">
        <f t="shared" si="118"/>
        <v>133.30500000000001</v>
      </c>
      <c r="M219" s="9">
        <f t="shared" si="118"/>
        <v>144.316</v>
      </c>
      <c r="N219" s="9">
        <f t="shared" si="118"/>
        <v>229.02100000000002</v>
      </c>
      <c r="O219" s="9">
        <f t="shared" si="118"/>
        <v>434.37199999999996</v>
      </c>
      <c r="P219" s="9">
        <f t="shared" si="118"/>
        <v>411.69900000000001</v>
      </c>
      <c r="Q219" s="9">
        <f t="shared" si="118"/>
        <v>669.71599999999989</v>
      </c>
      <c r="R219" s="9">
        <f t="shared" si="118"/>
        <v>638.61199999999997</v>
      </c>
      <c r="S219" s="9">
        <f t="shared" si="118"/>
        <v>620.00800000000004</v>
      </c>
      <c r="T219" s="9">
        <f t="shared" si="118"/>
        <v>595.28499999999997</v>
      </c>
      <c r="U219" s="9">
        <f t="shared" si="118"/>
        <v>498.298</v>
      </c>
      <c r="V219" s="9">
        <f t="shared" si="118"/>
        <v>494.52199999999999</v>
      </c>
      <c r="W219" s="9">
        <f t="shared" si="118"/>
        <v>490.38</v>
      </c>
      <c r="X219" s="9">
        <f t="shared" si="118"/>
        <v>485.92900000000003</v>
      </c>
      <c r="Y219" s="9">
        <f t="shared" si="118"/>
        <v>482.07600000000002</v>
      </c>
      <c r="Z219" s="9">
        <f t="shared" si="118"/>
        <v>477.81599999999997</v>
      </c>
      <c r="AA219" s="9">
        <f t="shared" si="118"/>
        <v>474.161</v>
      </c>
      <c r="AB219" s="9">
        <f t="shared" si="118"/>
        <v>469.99299999999999</v>
      </c>
      <c r="AC219" s="9">
        <f t="shared" si="118"/>
        <v>464.97399999999999</v>
      </c>
      <c r="AD219" s="9">
        <f t="shared" si="118"/>
        <v>461.57000000000005</v>
      </c>
      <c r="AE219" s="9">
        <f t="shared" si="118"/>
        <v>457.32</v>
      </c>
      <c r="AF219" s="9">
        <f t="shared" si="118"/>
        <v>454.27699999999999</v>
      </c>
      <c r="AG219" s="9">
        <f t="shared" si="118"/>
        <v>450.32</v>
      </c>
      <c r="AH219" s="9">
        <f t="shared" si="118"/>
        <v>446.52300000000002</v>
      </c>
      <c r="AI219" s="9">
        <f t="shared" si="118"/>
        <v>442.87599999999998</v>
      </c>
      <c r="AJ219" s="9">
        <f t="shared" si="118"/>
        <v>439.37099999999998</v>
      </c>
      <c r="AK219" s="9">
        <f t="shared" si="118"/>
        <v>436.464</v>
      </c>
      <c r="AL219" s="9">
        <f t="shared" si="118"/>
        <v>433.22499999999997</v>
      </c>
      <c r="AM219" s="9">
        <f t="shared" si="118"/>
        <v>430.09799999999996</v>
      </c>
      <c r="AN219" s="9">
        <f t="shared" si="118"/>
        <v>427.07299999999998</v>
      </c>
      <c r="AO219" s="9">
        <f t="shared" si="118"/>
        <v>424.13599999999997</v>
      </c>
      <c r="AP219" s="9">
        <f t="shared" si="118"/>
        <v>420.904</v>
      </c>
    </row>
    <row r="220" spans="8:42" x14ac:dyDescent="0.35">
      <c r="H220" t="s">
        <v>496</v>
      </c>
      <c r="J220" s="9">
        <f>J195+J196+J209+J210</f>
        <v>0</v>
      </c>
      <c r="K220" s="9">
        <f t="shared" ref="K220:AP220" si="119">K195+K196+K209+K210</f>
        <v>345.77599999999995</v>
      </c>
      <c r="L220" s="9">
        <f t="shared" si="119"/>
        <v>342.197</v>
      </c>
      <c r="M220" s="9">
        <f t="shared" si="119"/>
        <v>334.25900000000001</v>
      </c>
      <c r="N220" s="9">
        <f t="shared" si="119"/>
        <v>364.90799999999996</v>
      </c>
      <c r="O220" s="9">
        <f t="shared" si="119"/>
        <v>417.96800000000002</v>
      </c>
      <c r="P220" s="9">
        <f t="shared" si="119"/>
        <v>390.28499999999997</v>
      </c>
      <c r="Q220" s="9">
        <f t="shared" si="119"/>
        <v>19.742999999999999</v>
      </c>
      <c r="R220" s="9">
        <f t="shared" si="119"/>
        <v>18.273</v>
      </c>
      <c r="S220" s="9">
        <f t="shared" si="119"/>
        <v>16.936</v>
      </c>
      <c r="T220" s="9">
        <f t="shared" si="119"/>
        <v>15.708</v>
      </c>
      <c r="U220" s="9">
        <f t="shared" si="119"/>
        <v>14.242000000000001</v>
      </c>
      <c r="V220" s="9">
        <f t="shared" si="119"/>
        <v>13.301</v>
      </c>
      <c r="W220" s="9">
        <f t="shared" si="119"/>
        <v>12.926</v>
      </c>
      <c r="X220" s="9">
        <f t="shared" si="119"/>
        <v>12.206</v>
      </c>
      <c r="Y220" s="9">
        <f t="shared" si="119"/>
        <v>11.519</v>
      </c>
      <c r="Z220" s="9">
        <f t="shared" si="119"/>
        <v>10.882</v>
      </c>
      <c r="AA220" s="9">
        <f t="shared" si="119"/>
        <v>10.271000000000001</v>
      </c>
      <c r="AB220" s="9">
        <f t="shared" si="119"/>
        <v>9.7210000000000001</v>
      </c>
      <c r="AC220" s="9">
        <f t="shared" si="119"/>
        <v>9.2170000000000005</v>
      </c>
      <c r="AD220" s="9">
        <f t="shared" si="119"/>
        <v>8.7170000000000005</v>
      </c>
      <c r="AE220" s="9">
        <f t="shared" si="119"/>
        <v>8.26</v>
      </c>
      <c r="AF220" s="9">
        <f t="shared" si="119"/>
        <v>7.8109999999999999</v>
      </c>
      <c r="AG220" s="9">
        <f t="shared" si="119"/>
        <v>7.4</v>
      </c>
      <c r="AH220" s="9">
        <f t="shared" si="119"/>
        <v>7.0110000000000001</v>
      </c>
      <c r="AI220" s="9">
        <f t="shared" si="119"/>
        <v>6.6420000000000003</v>
      </c>
      <c r="AJ220" s="9">
        <f t="shared" si="119"/>
        <v>6.2910000000000004</v>
      </c>
      <c r="AK220" s="9">
        <f t="shared" si="119"/>
        <v>5.9530000000000003</v>
      </c>
      <c r="AL220" s="9">
        <f t="shared" si="119"/>
        <v>5.6429999999999998</v>
      </c>
      <c r="AM220" s="9">
        <f t="shared" si="119"/>
        <v>5.3490000000000002</v>
      </c>
      <c r="AN220" s="9">
        <f t="shared" si="119"/>
        <v>5.0670000000000002</v>
      </c>
      <c r="AO220" s="9">
        <f t="shared" si="119"/>
        <v>4.7990000000000004</v>
      </c>
      <c r="AP220" s="9">
        <f t="shared" si="119"/>
        <v>4.5810000000000004</v>
      </c>
    </row>
    <row r="221" spans="8:42" x14ac:dyDescent="0.35">
      <c r="H221" t="s">
        <v>497</v>
      </c>
      <c r="J221" s="9">
        <f>J197+J198+J212+J213</f>
        <v>0</v>
      </c>
      <c r="K221" s="9">
        <f t="shared" ref="K221:AP221" si="120">K197+K198+K212+K213</f>
        <v>123.733</v>
      </c>
      <c r="L221" s="9">
        <f t="shared" si="120"/>
        <v>120.873</v>
      </c>
      <c r="M221" s="9">
        <f t="shared" si="120"/>
        <v>119.455</v>
      </c>
      <c r="N221" s="9">
        <f t="shared" si="120"/>
        <v>0</v>
      </c>
      <c r="O221" s="9">
        <f t="shared" si="120"/>
        <v>0</v>
      </c>
      <c r="P221" s="9">
        <f t="shared" si="120"/>
        <v>0</v>
      </c>
      <c r="Q221" s="9">
        <f t="shared" si="120"/>
        <v>0</v>
      </c>
      <c r="R221" s="9">
        <f t="shared" si="120"/>
        <v>0</v>
      </c>
      <c r="S221" s="9">
        <f t="shared" si="120"/>
        <v>0</v>
      </c>
      <c r="T221" s="9">
        <f t="shared" si="120"/>
        <v>0</v>
      </c>
      <c r="U221" s="9">
        <f t="shared" si="120"/>
        <v>0</v>
      </c>
      <c r="V221" s="9">
        <f t="shared" si="120"/>
        <v>0</v>
      </c>
      <c r="W221" s="9">
        <f t="shared" si="120"/>
        <v>0</v>
      </c>
      <c r="X221" s="9">
        <f t="shared" si="120"/>
        <v>0</v>
      </c>
      <c r="Y221" s="9">
        <f t="shared" si="120"/>
        <v>0</v>
      </c>
      <c r="Z221" s="9">
        <f t="shared" si="120"/>
        <v>0</v>
      </c>
      <c r="AA221" s="9">
        <f t="shared" si="120"/>
        <v>0</v>
      </c>
      <c r="AB221" s="9">
        <f t="shared" si="120"/>
        <v>0</v>
      </c>
      <c r="AC221" s="9">
        <f t="shared" si="120"/>
        <v>0</v>
      </c>
      <c r="AD221" s="9">
        <f t="shared" si="120"/>
        <v>0</v>
      </c>
      <c r="AE221" s="9">
        <f t="shared" si="120"/>
        <v>0</v>
      </c>
      <c r="AF221" s="9">
        <f t="shared" si="120"/>
        <v>0</v>
      </c>
      <c r="AG221" s="9">
        <f t="shared" si="120"/>
        <v>0</v>
      </c>
      <c r="AH221" s="9">
        <f t="shared" si="120"/>
        <v>0</v>
      </c>
      <c r="AI221" s="9">
        <f t="shared" si="120"/>
        <v>0</v>
      </c>
      <c r="AJ221" s="9">
        <f t="shared" si="120"/>
        <v>0</v>
      </c>
      <c r="AK221" s="9">
        <f t="shared" si="120"/>
        <v>0</v>
      </c>
      <c r="AL221" s="9">
        <f t="shared" si="120"/>
        <v>0</v>
      </c>
      <c r="AM221" s="9">
        <f t="shared" si="120"/>
        <v>0</v>
      </c>
      <c r="AN221" s="9">
        <f t="shared" si="120"/>
        <v>0</v>
      </c>
      <c r="AO221" s="9">
        <f t="shared" si="120"/>
        <v>0</v>
      </c>
      <c r="AP221" s="9">
        <f t="shared" si="120"/>
        <v>0</v>
      </c>
    </row>
    <row r="222" spans="8:42" x14ac:dyDescent="0.35">
      <c r="H222" t="s">
        <v>552</v>
      </c>
      <c r="J222" s="9">
        <f>J193+J208</f>
        <v>0</v>
      </c>
      <c r="K222" s="9">
        <f t="shared" ref="K222:AP222" si="121">K193+K208</f>
        <v>436.76600000000002</v>
      </c>
      <c r="L222" s="9">
        <f t="shared" si="121"/>
        <v>432.67200000000003</v>
      </c>
      <c r="M222" s="9">
        <f t="shared" si="121"/>
        <v>428.76799999999997</v>
      </c>
      <c r="N222" s="9">
        <f t="shared" si="121"/>
        <v>424.98899999999998</v>
      </c>
      <c r="O222" s="9">
        <f t="shared" si="121"/>
        <v>458.94799999999998</v>
      </c>
      <c r="P222" s="9">
        <f t="shared" si="121"/>
        <v>447.98</v>
      </c>
      <c r="Q222" s="9">
        <f t="shared" si="121"/>
        <v>438.48500000000001</v>
      </c>
      <c r="R222" s="9">
        <f t="shared" si="121"/>
        <v>430.2</v>
      </c>
      <c r="S222" s="9">
        <f t="shared" si="121"/>
        <v>422.90699999999998</v>
      </c>
      <c r="T222" s="9">
        <f t="shared" si="121"/>
        <v>415.755</v>
      </c>
      <c r="U222" s="9">
        <f t="shared" si="121"/>
        <v>398.01600000000002</v>
      </c>
      <c r="V222" s="9">
        <f t="shared" si="121"/>
        <v>394.44499999999999</v>
      </c>
      <c r="W222" s="9">
        <f t="shared" si="121"/>
        <v>391.036</v>
      </c>
      <c r="X222" s="9">
        <f t="shared" si="121"/>
        <v>387.84100000000001</v>
      </c>
      <c r="Y222" s="9">
        <f t="shared" si="121"/>
        <v>384.83499999999998</v>
      </c>
      <c r="Z222" s="9">
        <f t="shared" si="121"/>
        <v>382.01</v>
      </c>
      <c r="AA222" s="9">
        <f t="shared" si="121"/>
        <v>379.31200000000001</v>
      </c>
      <c r="AB222" s="9">
        <f t="shared" si="121"/>
        <v>376.72399999999999</v>
      </c>
      <c r="AC222" s="9">
        <f t="shared" si="121"/>
        <v>374.24</v>
      </c>
      <c r="AD222" s="9">
        <f t="shared" si="121"/>
        <v>371.85500000000002</v>
      </c>
      <c r="AE222" s="9">
        <f t="shared" si="121"/>
        <v>369.56099999999998</v>
      </c>
      <c r="AF222" s="9">
        <f t="shared" si="121"/>
        <v>367.35500000000002</v>
      </c>
      <c r="AG222" s="9">
        <f t="shared" si="121"/>
        <v>365.22899999999998</v>
      </c>
      <c r="AH222" s="9">
        <f t="shared" si="121"/>
        <v>363.18099999999998</v>
      </c>
      <c r="AI222" s="9">
        <f t="shared" si="121"/>
        <v>361.20699999999999</v>
      </c>
      <c r="AJ222" s="9">
        <f t="shared" si="121"/>
        <v>359.30200000000002</v>
      </c>
      <c r="AK222" s="9">
        <f t="shared" si="121"/>
        <v>357.46499999999997</v>
      </c>
      <c r="AL222" s="9">
        <f t="shared" si="121"/>
        <v>355.69200000000001</v>
      </c>
      <c r="AM222" s="9">
        <f t="shared" si="121"/>
        <v>353.98</v>
      </c>
      <c r="AN222" s="9">
        <f t="shared" si="121"/>
        <v>352.32799999999997</v>
      </c>
      <c r="AO222" s="9">
        <f t="shared" si="121"/>
        <v>350.73399999999998</v>
      </c>
      <c r="AP222" s="9">
        <f t="shared" si="121"/>
        <v>348.92399999999998</v>
      </c>
    </row>
    <row r="223" spans="8:42" x14ac:dyDescent="0.35">
      <c r="H223" t="s">
        <v>498</v>
      </c>
      <c r="J223" s="9">
        <f>J192+J207</f>
        <v>0</v>
      </c>
      <c r="K223" s="9">
        <f t="shared" ref="K223:AP223" si="122">K192+K207</f>
        <v>229.69</v>
      </c>
      <c r="L223" s="9">
        <f t="shared" si="122"/>
        <v>224.005</v>
      </c>
      <c r="M223" s="9">
        <f t="shared" si="122"/>
        <v>241.65199999999999</v>
      </c>
      <c r="N223" s="9">
        <f t="shared" si="122"/>
        <v>241.34499999999997</v>
      </c>
      <c r="O223" s="9">
        <f t="shared" si="122"/>
        <v>234.25700000000001</v>
      </c>
      <c r="P223" s="9">
        <f t="shared" si="122"/>
        <v>226.32300000000001</v>
      </c>
      <c r="Q223" s="9">
        <f t="shared" si="122"/>
        <v>220.66000000000003</v>
      </c>
      <c r="R223" s="9">
        <f t="shared" si="122"/>
        <v>211.34899999999999</v>
      </c>
      <c r="S223" s="9">
        <f t="shared" si="122"/>
        <v>202.239</v>
      </c>
      <c r="T223" s="9">
        <f t="shared" si="122"/>
        <v>193.226</v>
      </c>
      <c r="U223" s="9">
        <f t="shared" si="122"/>
        <v>184.47399999999999</v>
      </c>
      <c r="V223" s="9">
        <f t="shared" si="122"/>
        <v>176.61599999999999</v>
      </c>
      <c r="W223" s="9">
        <f t="shared" si="122"/>
        <v>169.369</v>
      </c>
      <c r="X223" s="9">
        <f t="shared" si="122"/>
        <v>162.934</v>
      </c>
      <c r="Y223" s="9">
        <f t="shared" si="122"/>
        <v>156.56100000000001</v>
      </c>
      <c r="Z223" s="9">
        <f t="shared" si="122"/>
        <v>150.64099999999999</v>
      </c>
      <c r="AA223" s="9">
        <f t="shared" si="122"/>
        <v>144.92599999999999</v>
      </c>
      <c r="AB223" s="9">
        <f t="shared" si="122"/>
        <v>140.065</v>
      </c>
      <c r="AC223" s="9">
        <f t="shared" si="122"/>
        <v>135.74099999999999</v>
      </c>
      <c r="AD223" s="9">
        <f t="shared" si="122"/>
        <v>131.16999999999999</v>
      </c>
      <c r="AE223" s="9">
        <f t="shared" si="122"/>
        <v>127.128</v>
      </c>
      <c r="AF223" s="9">
        <f t="shared" si="122"/>
        <v>122.70699999999999</v>
      </c>
      <c r="AG223" s="9">
        <f t="shared" si="122"/>
        <v>118.934</v>
      </c>
      <c r="AH223" s="9">
        <f t="shared" si="122"/>
        <v>115.246</v>
      </c>
      <c r="AI223" s="9">
        <f t="shared" si="122"/>
        <v>111.64200000000001</v>
      </c>
      <c r="AJ223" s="9">
        <f t="shared" si="122"/>
        <v>108.119</v>
      </c>
      <c r="AK223" s="9">
        <f t="shared" si="122"/>
        <v>104.503</v>
      </c>
      <c r="AL223" s="9">
        <f t="shared" si="122"/>
        <v>101.14</v>
      </c>
      <c r="AM223" s="9">
        <f t="shared" si="122"/>
        <v>97.858000000000004</v>
      </c>
      <c r="AN223" s="9">
        <f t="shared" si="122"/>
        <v>94.658999999999992</v>
      </c>
      <c r="AO223" s="9">
        <f t="shared" si="122"/>
        <v>91.542000000000002</v>
      </c>
      <c r="AP223" s="9">
        <f t="shared" si="122"/>
        <v>89.205999999999989</v>
      </c>
    </row>
    <row r="224" spans="8:42" x14ac:dyDescent="0.35">
      <c r="H224" t="s">
        <v>499</v>
      </c>
      <c r="J224" s="9">
        <f>J199+J214</f>
        <v>0</v>
      </c>
      <c r="K224" s="9">
        <f t="shared" ref="K224:AP224" si="123">K199+K214</f>
        <v>116.413</v>
      </c>
      <c r="L224" s="9">
        <f t="shared" si="123"/>
        <v>115.83800000000001</v>
      </c>
      <c r="M224" s="9">
        <f t="shared" si="123"/>
        <v>102.28899999999999</v>
      </c>
      <c r="N224" s="9">
        <f t="shared" si="123"/>
        <v>94.986000000000004</v>
      </c>
      <c r="O224" s="9">
        <f t="shared" si="123"/>
        <v>106.871</v>
      </c>
      <c r="P224" s="9">
        <f t="shared" si="123"/>
        <v>99.546999999999997</v>
      </c>
      <c r="Q224" s="9">
        <f t="shared" si="123"/>
        <v>161.023</v>
      </c>
      <c r="R224" s="9">
        <f t="shared" si="123"/>
        <v>148.721</v>
      </c>
      <c r="S224" s="9">
        <f t="shared" si="123"/>
        <v>142.583</v>
      </c>
      <c r="T224" s="9">
        <f t="shared" si="123"/>
        <v>137.06300000000002</v>
      </c>
      <c r="U224" s="9">
        <f t="shared" si="123"/>
        <v>126.68600000000001</v>
      </c>
      <c r="V224" s="9">
        <f t="shared" si="123"/>
        <v>125.616</v>
      </c>
      <c r="W224" s="9">
        <f t="shared" si="123"/>
        <v>124.69</v>
      </c>
      <c r="X224" s="9">
        <f t="shared" si="123"/>
        <v>124.464</v>
      </c>
      <c r="Y224" s="9">
        <f t="shared" si="123"/>
        <v>124.34899999999999</v>
      </c>
      <c r="Z224" s="9">
        <f t="shared" si="123"/>
        <v>124.554</v>
      </c>
      <c r="AA224" s="9">
        <f t="shared" si="123"/>
        <v>124.816</v>
      </c>
      <c r="AB224" s="9">
        <f t="shared" si="123"/>
        <v>125.65</v>
      </c>
      <c r="AC224" s="9">
        <f t="shared" si="123"/>
        <v>126.864</v>
      </c>
      <c r="AD224" s="9">
        <f t="shared" si="123"/>
        <v>127.773</v>
      </c>
      <c r="AE224" s="9">
        <f t="shared" si="123"/>
        <v>129.05100000000002</v>
      </c>
      <c r="AF224" s="9">
        <f t="shared" si="123"/>
        <v>130.05500000000001</v>
      </c>
      <c r="AG224" s="9">
        <f t="shared" si="123"/>
        <v>131.46099999999998</v>
      </c>
      <c r="AH224" s="9">
        <f t="shared" si="123"/>
        <v>132.90099999999998</v>
      </c>
      <c r="AI224" s="9">
        <f t="shared" si="123"/>
        <v>134.369</v>
      </c>
      <c r="AJ224" s="9">
        <f t="shared" si="123"/>
        <v>135.86099999999999</v>
      </c>
      <c r="AK224" s="9">
        <f t="shared" si="123"/>
        <v>137.21199999999999</v>
      </c>
      <c r="AL224" s="9">
        <f t="shared" si="123"/>
        <v>138.73600000000002</v>
      </c>
      <c r="AM224" s="9">
        <f t="shared" si="123"/>
        <v>140.28200000000001</v>
      </c>
      <c r="AN224" s="9">
        <f t="shared" si="123"/>
        <v>141.846</v>
      </c>
      <c r="AO224" s="9">
        <f t="shared" si="123"/>
        <v>143.435</v>
      </c>
      <c r="AP224" s="9">
        <f t="shared" si="123"/>
        <v>144.934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I53"/>
  <sheetViews>
    <sheetView zoomScale="70" zoomScaleNormal="70" workbookViewId="0">
      <selection activeCell="G38" sqref="G38"/>
    </sheetView>
  </sheetViews>
  <sheetFormatPr baseColWidth="10" defaultRowHeight="14.5" x14ac:dyDescent="0.35"/>
  <cols>
    <col min="1" max="1" width="34.7265625" customWidth="1"/>
    <col min="9" max="9" width="13.26953125" customWidth="1"/>
  </cols>
  <sheetData>
    <row r="2" spans="1:35" x14ac:dyDescent="0.35">
      <c r="A2" s="18" t="s">
        <v>555</v>
      </c>
    </row>
    <row r="3" spans="1:35" x14ac:dyDescent="0.35">
      <c r="C3" s="2">
        <v>2018</v>
      </c>
      <c r="D3" s="2">
        <v>2019</v>
      </c>
      <c r="E3" s="2">
        <v>2020</v>
      </c>
      <c r="F3" s="2">
        <v>2021</v>
      </c>
      <c r="G3" s="2">
        <v>2022</v>
      </c>
      <c r="H3" s="2">
        <v>2023</v>
      </c>
      <c r="I3" s="2">
        <v>2024</v>
      </c>
      <c r="J3" s="2">
        <v>2025</v>
      </c>
      <c r="K3" s="2">
        <v>2026</v>
      </c>
      <c r="L3" s="2">
        <v>2027</v>
      </c>
      <c r="M3" s="2">
        <v>2028</v>
      </c>
      <c r="N3" s="2">
        <v>2029</v>
      </c>
      <c r="O3" s="2">
        <v>2030</v>
      </c>
      <c r="P3" s="2">
        <v>2031</v>
      </c>
      <c r="Q3" s="2">
        <v>2032</v>
      </c>
      <c r="R3" s="2">
        <v>2033</v>
      </c>
      <c r="S3" s="2">
        <v>2034</v>
      </c>
      <c r="T3" s="2">
        <v>2035</v>
      </c>
      <c r="U3" s="2">
        <v>2036</v>
      </c>
      <c r="V3" s="2">
        <v>2037</v>
      </c>
      <c r="W3" s="2">
        <v>2038</v>
      </c>
      <c r="X3" s="2">
        <v>2039</v>
      </c>
      <c r="Y3" s="2">
        <v>2040</v>
      </c>
      <c r="Z3" s="2">
        <v>2041</v>
      </c>
      <c r="AA3" s="2">
        <v>2042</v>
      </c>
      <c r="AB3" s="2">
        <v>2043</v>
      </c>
      <c r="AC3" s="2">
        <v>2044</v>
      </c>
      <c r="AD3" s="2">
        <v>2045</v>
      </c>
      <c r="AE3" s="2">
        <v>2046</v>
      </c>
      <c r="AF3" s="2">
        <v>2047</v>
      </c>
      <c r="AG3" s="2">
        <v>2048</v>
      </c>
      <c r="AH3" s="2">
        <v>2049</v>
      </c>
      <c r="AI3" s="2">
        <v>2050</v>
      </c>
    </row>
    <row r="4" spans="1:35" x14ac:dyDescent="0.35">
      <c r="A4" t="s">
        <v>331</v>
      </c>
      <c r="C4" s="9">
        <v>10.568</v>
      </c>
      <c r="D4" s="9">
        <v>13.821999999999999</v>
      </c>
      <c r="E4" s="9">
        <v>16.904</v>
      </c>
      <c r="F4" s="9">
        <v>19.469339999999999</v>
      </c>
      <c r="G4" s="9">
        <v>21.763839999999998</v>
      </c>
      <c r="H4" s="9">
        <v>24.13748</v>
      </c>
      <c r="I4" s="9">
        <v>25.912655999999998</v>
      </c>
      <c r="J4" s="9">
        <v>27.308091999999998</v>
      </c>
      <c r="K4" s="9">
        <v>28.35698</v>
      </c>
      <c r="L4" s="9">
        <v>29.1124224</v>
      </c>
      <c r="M4" s="9">
        <v>29.591017999999998</v>
      </c>
      <c r="N4" s="9">
        <v>29.924599199999999</v>
      </c>
      <c r="O4" s="9">
        <v>30.082579800000001</v>
      </c>
      <c r="P4" s="9">
        <v>30.115154700000001</v>
      </c>
      <c r="Q4" s="9">
        <v>30.350165400000002</v>
      </c>
      <c r="R4" s="9">
        <v>30.121702455000005</v>
      </c>
      <c r="S4" s="9">
        <v>30.073705200000003</v>
      </c>
      <c r="T4" s="9">
        <v>29.557638000000001</v>
      </c>
      <c r="U4" s="9">
        <v>29.289126240000002</v>
      </c>
      <c r="V4" s="9">
        <v>28.671775440000001</v>
      </c>
      <c r="W4" s="9">
        <v>27.548179380000004</v>
      </c>
      <c r="X4" s="9">
        <v>26.989669395</v>
      </c>
      <c r="Y4" s="9">
        <v>26.756036549999997</v>
      </c>
      <c r="Z4" s="9">
        <v>26.475340185000004</v>
      </c>
      <c r="AA4" s="9">
        <v>26.153369280000003</v>
      </c>
      <c r="AB4" s="9">
        <v>25.794292005000003</v>
      </c>
      <c r="AC4" s="9">
        <v>25.252329060000001</v>
      </c>
      <c r="AD4" s="9">
        <v>24.822089737500001</v>
      </c>
      <c r="AE4" s="9">
        <v>24.350031990000002</v>
      </c>
      <c r="AF4" s="9">
        <v>23.834022727500003</v>
      </c>
      <c r="AG4" s="9">
        <v>23.126552400000001</v>
      </c>
      <c r="AH4" s="9">
        <v>22.459376010000003</v>
      </c>
      <c r="AI4" s="9">
        <v>21.947544000000001</v>
      </c>
    </row>
    <row r="5" spans="1:35" x14ac:dyDescent="0.35">
      <c r="A5" t="s">
        <v>525</v>
      </c>
      <c r="C5" s="9">
        <v>129</v>
      </c>
      <c r="D5" s="9">
        <v>124.964</v>
      </c>
      <c r="E5" s="9">
        <v>121.419</v>
      </c>
      <c r="F5" s="9">
        <v>115.67754000000001</v>
      </c>
      <c r="G5" s="9">
        <v>110.79390000000001</v>
      </c>
      <c r="H5" s="9">
        <v>106.99585</v>
      </c>
      <c r="I5" s="9">
        <v>101.73271679999999</v>
      </c>
      <c r="J5" s="9">
        <v>92.276995999999997</v>
      </c>
      <c r="K5" s="9">
        <v>83.688651199999995</v>
      </c>
      <c r="L5" s="9">
        <v>75.841574399999999</v>
      </c>
      <c r="M5" s="9">
        <v>68.673676</v>
      </c>
      <c r="N5" s="9">
        <v>62.5757154</v>
      </c>
      <c r="O5" s="9">
        <v>56.845971000000006</v>
      </c>
      <c r="P5" s="9">
        <v>53.527560750000013</v>
      </c>
      <c r="Q5" s="9">
        <v>49.9854159</v>
      </c>
      <c r="R5" s="9">
        <v>46.232352960000007</v>
      </c>
      <c r="S5" s="9">
        <v>43.248734760000005</v>
      </c>
      <c r="T5" s="9">
        <v>40.136203800000004</v>
      </c>
      <c r="U5" s="9">
        <v>37.790250960000009</v>
      </c>
      <c r="V5" s="9">
        <v>35.595757560000003</v>
      </c>
      <c r="W5" s="9">
        <v>33.209880120000001</v>
      </c>
      <c r="X5" s="9">
        <v>31.4955225</v>
      </c>
      <c r="Y5" s="9">
        <v>29.9442168</v>
      </c>
      <c r="Z5" s="9">
        <v>28.548035145</v>
      </c>
      <c r="AA5" s="9">
        <v>27.283227840000002</v>
      </c>
      <c r="AB5" s="9">
        <v>26.134117919999998</v>
      </c>
      <c r="AC5" s="9">
        <v>24.94410534</v>
      </c>
      <c r="AD5" s="9">
        <v>23.991572962500001</v>
      </c>
      <c r="AE5" s="9">
        <v>23.145500459999997</v>
      </c>
      <c r="AF5" s="9">
        <v>22.364689612500001</v>
      </c>
      <c r="AG5" s="9">
        <v>21.512819160000003</v>
      </c>
      <c r="AH5" s="9">
        <v>20.830491720000001</v>
      </c>
      <c r="AI5" s="9">
        <v>20.227716000000001</v>
      </c>
    </row>
    <row r="6" spans="1:35" x14ac:dyDescent="0.35">
      <c r="A6" t="s">
        <v>333</v>
      </c>
      <c r="C6" s="9">
        <v>40</v>
      </c>
      <c r="D6" s="9">
        <v>37.94</v>
      </c>
      <c r="E6" s="9">
        <v>36.101999999999997</v>
      </c>
      <c r="F6" s="9">
        <v>33.15213</v>
      </c>
      <c r="G6" s="9">
        <v>29.325519999999997</v>
      </c>
      <c r="H6" s="9">
        <v>23.009370000000001</v>
      </c>
      <c r="I6" s="9">
        <v>17.866569599999998</v>
      </c>
      <c r="J6" s="9">
        <v>13.925898</v>
      </c>
      <c r="K6" s="9">
        <v>11.1276072</v>
      </c>
      <c r="L6" s="9">
        <v>8.9815680000000011</v>
      </c>
      <c r="M6" s="9">
        <v>7.3127580000000005</v>
      </c>
      <c r="N6" s="9">
        <v>6.6743759999999996</v>
      </c>
      <c r="O6" s="9">
        <v>6.0747414000000006</v>
      </c>
      <c r="P6" s="9">
        <v>5.7735058500000003</v>
      </c>
      <c r="Q6" s="9">
        <v>5.3995896000000005</v>
      </c>
      <c r="R6" s="9">
        <v>5.0055945150000003</v>
      </c>
      <c r="S6" s="9">
        <v>4.6932085200000007</v>
      </c>
      <c r="T6" s="9">
        <v>4.3634250000000003</v>
      </c>
      <c r="U6" s="9">
        <v>4.1034602400000004</v>
      </c>
      <c r="V6" s="9">
        <v>3.8645481600000005</v>
      </c>
      <c r="W6" s="9">
        <v>3.6067485600000002</v>
      </c>
      <c r="X6" s="9">
        <v>3.4150714650000005</v>
      </c>
      <c r="Y6" s="9">
        <v>3.2335551000000002</v>
      </c>
      <c r="Z6" s="9">
        <v>2.4522651720000002</v>
      </c>
      <c r="AA6" s="9">
        <v>1.747630944</v>
      </c>
      <c r="AB6" s="9">
        <v>1.1099395620000001</v>
      </c>
      <c r="AC6" s="9">
        <v>0.52696820699999991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</row>
    <row r="7" spans="1:35" x14ac:dyDescent="0.35">
      <c r="A7" t="s">
        <v>334</v>
      </c>
      <c r="C7" s="9">
        <v>73.981999999999999</v>
      </c>
      <c r="D7" s="9">
        <v>72.945999999999998</v>
      </c>
      <c r="E7" s="9">
        <v>71.924000000000007</v>
      </c>
      <c r="F7" s="9">
        <v>68.283270000000002</v>
      </c>
      <c r="G7" s="9">
        <v>62.153559999999999</v>
      </c>
      <c r="H7" s="9">
        <v>57.651949999999999</v>
      </c>
      <c r="I7" s="9">
        <v>52.87265279999999</v>
      </c>
      <c r="J7" s="9">
        <v>49.100008999999993</v>
      </c>
      <c r="K7" s="9">
        <v>46.191787999999995</v>
      </c>
      <c r="L7" s="9">
        <v>43.536499200000002</v>
      </c>
      <c r="M7" s="9">
        <v>41.011575999999998</v>
      </c>
      <c r="N7" s="9">
        <v>39.106166699999996</v>
      </c>
      <c r="O7" s="9">
        <v>37.214349900000002</v>
      </c>
      <c r="P7" s="9">
        <v>35.764984350000006</v>
      </c>
      <c r="Q7" s="9">
        <v>34.689359700000004</v>
      </c>
      <c r="R7" s="9">
        <v>33.314344275000003</v>
      </c>
      <c r="S7" s="9">
        <v>32.335195200000001</v>
      </c>
      <c r="T7" s="9">
        <v>31.104117000000002</v>
      </c>
      <c r="U7" s="9">
        <v>30.313572960000005</v>
      </c>
      <c r="V7" s="9">
        <v>29.549714040000001</v>
      </c>
      <c r="W7" s="9">
        <v>28.51535664</v>
      </c>
      <c r="X7" s="9">
        <v>27.905032935000001</v>
      </c>
      <c r="Y7" s="9">
        <v>27.251975700000003</v>
      </c>
      <c r="Z7" s="9">
        <v>26.657336790000002</v>
      </c>
      <c r="AA7" s="9">
        <v>26.117664480000002</v>
      </c>
      <c r="AB7" s="9">
        <v>25.625567250000003</v>
      </c>
      <c r="AC7" s="9">
        <v>25.032955545</v>
      </c>
      <c r="AD7" s="9">
        <v>24.625057875000003</v>
      </c>
      <c r="AE7" s="9">
        <v>24.252854429999999</v>
      </c>
      <c r="AF7" s="9">
        <v>23.910697192500002</v>
      </c>
      <c r="AG7" s="9">
        <v>23.458152060000003</v>
      </c>
      <c r="AH7" s="9">
        <v>23.161788749999999</v>
      </c>
      <c r="AI7" s="9">
        <v>22.942907999999999</v>
      </c>
    </row>
    <row r="8" spans="1:35" x14ac:dyDescent="0.35">
      <c r="A8" t="s">
        <v>336</v>
      </c>
      <c r="C8" s="9">
        <v>4.79</v>
      </c>
      <c r="D8" s="9">
        <v>5.7949999999999999</v>
      </c>
      <c r="E8" s="9">
        <v>6.7830000000000004</v>
      </c>
      <c r="F8" s="9">
        <v>7.6309199999999997</v>
      </c>
      <c r="G8" s="9">
        <v>8.7954999999999988</v>
      </c>
      <c r="H8" s="9">
        <v>10.801919999999999</v>
      </c>
      <c r="I8" s="9">
        <v>12.368505599999999</v>
      </c>
      <c r="J8" s="9">
        <v>14.769384000000001</v>
      </c>
      <c r="K8" s="9">
        <v>16.7561486</v>
      </c>
      <c r="L8" s="9">
        <v>18.401500800000001</v>
      </c>
      <c r="M8" s="9">
        <v>19.733172</v>
      </c>
      <c r="N8" s="9">
        <v>20.6553015</v>
      </c>
      <c r="O8" s="9">
        <v>21.4232382</v>
      </c>
      <c r="P8" s="9">
        <v>22.179822300000005</v>
      </c>
      <c r="Q8" s="9">
        <v>23.084246700000001</v>
      </c>
      <c r="R8" s="9">
        <v>23.638399110000002</v>
      </c>
      <c r="S8" s="9">
        <v>24.371460960000004</v>
      </c>
      <c r="T8" s="9">
        <v>24.749346600000003</v>
      </c>
      <c r="U8" s="9">
        <v>25.332362880000002</v>
      </c>
      <c r="V8" s="9">
        <v>25.837287960000005</v>
      </c>
      <c r="W8" s="9">
        <v>25.981208460000001</v>
      </c>
      <c r="X8" s="9">
        <v>26.369327205000001</v>
      </c>
      <c r="Y8" s="9">
        <v>26.639813250000003</v>
      </c>
      <c r="Z8" s="9">
        <v>27.021210788250002</v>
      </c>
      <c r="AA8" s="9">
        <v>27.347575824</v>
      </c>
      <c r="AB8" s="9">
        <v>27.626064585750004</v>
      </c>
      <c r="AC8" s="9">
        <v>27.699405237000001</v>
      </c>
      <c r="AD8" s="9">
        <v>27.891587109375003</v>
      </c>
      <c r="AE8" s="9">
        <v>27.923854312499998</v>
      </c>
      <c r="AF8" s="9">
        <v>27.930043063125002</v>
      </c>
      <c r="AG8" s="9">
        <v>27.745456095000002</v>
      </c>
      <c r="AH8" s="9">
        <v>27.685412077500001</v>
      </c>
      <c r="AI8" s="9">
        <v>27.590971499999998</v>
      </c>
    </row>
    <row r="9" spans="1:35" x14ac:dyDescent="0.35">
      <c r="A9" t="s">
        <v>335</v>
      </c>
      <c r="C9" s="9">
        <v>36.228000000000002</v>
      </c>
      <c r="D9" s="9">
        <v>35.023000000000003</v>
      </c>
      <c r="E9" s="9">
        <v>33.936</v>
      </c>
      <c r="F9" s="9">
        <v>32.475960000000001</v>
      </c>
      <c r="G9" s="9">
        <v>30.964079999999999</v>
      </c>
      <c r="H9" s="9">
        <v>29.533589999999997</v>
      </c>
      <c r="I9" s="9">
        <v>27.822959999999995</v>
      </c>
      <c r="J9" s="9">
        <v>26.040069999999996</v>
      </c>
      <c r="K9" s="9">
        <v>24.396120799999998</v>
      </c>
      <c r="L9" s="9">
        <v>22.835145600000004</v>
      </c>
      <c r="M9" s="9">
        <v>21.323851999999999</v>
      </c>
      <c r="N9" s="9">
        <v>20.066132999999997</v>
      </c>
      <c r="O9" s="9">
        <v>18.863180700000001</v>
      </c>
      <c r="P9" s="9">
        <v>17.793495450000002</v>
      </c>
      <c r="Q9" s="9">
        <v>16.977170700000002</v>
      </c>
      <c r="R9" s="9">
        <v>16.019220360000002</v>
      </c>
      <c r="S9" s="9">
        <v>15.247376760000002</v>
      </c>
      <c r="T9" s="9">
        <v>14.364801000000002</v>
      </c>
      <c r="U9" s="9">
        <v>13.698732960000003</v>
      </c>
      <c r="V9" s="9">
        <v>13.030712640000001</v>
      </c>
      <c r="W9" s="9">
        <v>12.259431000000001</v>
      </c>
      <c r="X9" s="9">
        <v>11.690021655000001</v>
      </c>
      <c r="Y9" s="9">
        <v>11.123206650000002</v>
      </c>
      <c r="Z9" s="9">
        <v>10.59236136</v>
      </c>
      <c r="AA9" s="9">
        <v>10.09414368</v>
      </c>
      <c r="AB9" s="9">
        <v>9.6268166550000007</v>
      </c>
      <c r="AC9" s="9">
        <v>9.1358454150000004</v>
      </c>
      <c r="AD9" s="9">
        <v>8.7251360625000007</v>
      </c>
      <c r="AE9" s="9">
        <v>8.3384616000000005</v>
      </c>
      <c r="AF9" s="9">
        <v>7.9749267525</v>
      </c>
      <c r="AG9" s="9">
        <v>7.5871865999999999</v>
      </c>
      <c r="AH9" s="9">
        <v>7.2652425900000006</v>
      </c>
      <c r="AI9" s="9">
        <v>7.0503660000000004</v>
      </c>
    </row>
    <row r="10" spans="1:35" x14ac:dyDescent="0.35">
      <c r="A10" t="s">
        <v>530</v>
      </c>
      <c r="C10" s="9">
        <v>9.58</v>
      </c>
      <c r="D10" s="9">
        <v>11.59</v>
      </c>
      <c r="E10" s="9">
        <v>13.566000000000001</v>
      </c>
      <c r="F10" s="9">
        <v>15.261839999999999</v>
      </c>
      <c r="G10" s="9">
        <v>17.590999999999998</v>
      </c>
      <c r="H10" s="9">
        <v>21.603839999999998</v>
      </c>
      <c r="I10" s="9">
        <v>24.737011199999998</v>
      </c>
      <c r="J10" s="9">
        <v>29.538768000000001</v>
      </c>
      <c r="K10" s="9">
        <v>33.512297199999999</v>
      </c>
      <c r="L10" s="9">
        <v>36.803001600000002</v>
      </c>
      <c r="M10" s="9">
        <v>39.466343999999999</v>
      </c>
      <c r="N10" s="9">
        <v>41.310603</v>
      </c>
      <c r="O10" s="9">
        <v>42.8464764</v>
      </c>
      <c r="P10" s="9">
        <v>44.35964460000001</v>
      </c>
      <c r="Q10" s="9">
        <v>46.168493400000003</v>
      </c>
      <c r="R10" s="9">
        <v>47.276798220000003</v>
      </c>
      <c r="S10" s="9">
        <v>48.742921920000008</v>
      </c>
      <c r="T10" s="9">
        <v>49.498693200000005</v>
      </c>
      <c r="U10" s="9">
        <v>50.664725760000003</v>
      </c>
      <c r="V10" s="9">
        <v>51.674575920000009</v>
      </c>
      <c r="W10" s="9">
        <v>51.962416920000003</v>
      </c>
      <c r="X10" s="9">
        <v>52.738654410000002</v>
      </c>
      <c r="Y10" s="9">
        <v>53.279626500000006</v>
      </c>
      <c r="Z10" s="9">
        <v>54.042421576500004</v>
      </c>
      <c r="AA10" s="9">
        <v>54.695151648</v>
      </c>
      <c r="AB10" s="9">
        <v>55.252129171500009</v>
      </c>
      <c r="AC10" s="9">
        <v>55.398810474000001</v>
      </c>
      <c r="AD10" s="9">
        <v>55.783174218750005</v>
      </c>
      <c r="AE10" s="9">
        <v>55.847708624999996</v>
      </c>
      <c r="AF10" s="9">
        <v>55.860086126250003</v>
      </c>
      <c r="AG10" s="9">
        <v>55.490912190000003</v>
      </c>
      <c r="AH10" s="9">
        <v>55.370824155000001</v>
      </c>
      <c r="AI10" s="9">
        <v>55.181942999999997</v>
      </c>
    </row>
    <row r="11" spans="1:35" x14ac:dyDescent="0.35"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spans="1:35" x14ac:dyDescent="0.35">
      <c r="A12" t="s">
        <v>531</v>
      </c>
      <c r="C12" s="9">
        <v>294.56800000000004</v>
      </c>
      <c r="D12" s="9">
        <v>290.49</v>
      </c>
      <c r="E12" s="9">
        <v>287.06799999999998</v>
      </c>
      <c r="F12" s="9">
        <v>276.68916000000002</v>
      </c>
      <c r="G12" s="9">
        <v>263.79640000000001</v>
      </c>
      <c r="H12" s="9">
        <v>252.13015999999999</v>
      </c>
      <c r="I12" s="9">
        <v>238.57606079999996</v>
      </c>
      <c r="J12" s="9">
        <v>223.42044899999999</v>
      </c>
      <c r="K12" s="9">
        <v>210.5172958</v>
      </c>
      <c r="L12" s="9">
        <v>198.7087104</v>
      </c>
      <c r="M12" s="9">
        <v>187.64605199999997</v>
      </c>
      <c r="N12" s="9">
        <v>179.00229179999999</v>
      </c>
      <c r="O12" s="9">
        <v>170.50406099999998</v>
      </c>
      <c r="P12" s="9">
        <v>165.15452340000002</v>
      </c>
      <c r="Q12" s="9">
        <v>160.48594800000001</v>
      </c>
      <c r="R12" s="9">
        <v>154.331613675</v>
      </c>
      <c r="S12" s="9">
        <v>149.96968140000001</v>
      </c>
      <c r="T12" s="9">
        <v>144.27553140000001</v>
      </c>
      <c r="U12" s="9">
        <v>140.52750624000004</v>
      </c>
      <c r="V12" s="9">
        <v>136.5497958</v>
      </c>
      <c r="W12" s="9">
        <v>131.12080416000001</v>
      </c>
      <c r="X12" s="9">
        <v>127.86464515500001</v>
      </c>
      <c r="Y12" s="9">
        <v>124.94880405000001</v>
      </c>
      <c r="Z12" s="9">
        <v>121.74654944025001</v>
      </c>
      <c r="AA12" s="9">
        <v>118.743612048</v>
      </c>
      <c r="AB12" s="9">
        <v>115.91679797774999</v>
      </c>
      <c r="AC12" s="9">
        <v>112.591608804</v>
      </c>
      <c r="AD12" s="9">
        <v>110.05544374687501</v>
      </c>
      <c r="AE12" s="9">
        <v>108.0107027925</v>
      </c>
      <c r="AF12" s="9">
        <v>106.01437934812499</v>
      </c>
      <c r="AG12" s="9">
        <v>103.43016631500001</v>
      </c>
      <c r="AH12" s="9">
        <v>101.4023111475</v>
      </c>
      <c r="AI12" s="9">
        <v>99.759505499999989</v>
      </c>
    </row>
    <row r="13" spans="1:35" x14ac:dyDescent="0.35">
      <c r="A13" t="s">
        <v>532</v>
      </c>
      <c r="C13" s="9">
        <v>304.14800000000002</v>
      </c>
      <c r="D13" s="9">
        <v>302.08</v>
      </c>
      <c r="E13" s="9">
        <v>300.63399999999996</v>
      </c>
      <c r="F13" s="9">
        <v>291.95100000000002</v>
      </c>
      <c r="G13" s="9">
        <v>281.38740000000001</v>
      </c>
      <c r="H13" s="9">
        <v>273.73399999999998</v>
      </c>
      <c r="I13" s="9">
        <v>263.31307199999998</v>
      </c>
      <c r="J13" s="9">
        <v>252.959217</v>
      </c>
      <c r="K13" s="9">
        <v>244.02959300000001</v>
      </c>
      <c r="L13" s="9">
        <v>235.51171199999999</v>
      </c>
      <c r="M13" s="9">
        <v>227.11239599999996</v>
      </c>
      <c r="N13" s="9">
        <v>220.31289479999998</v>
      </c>
      <c r="O13" s="9">
        <v>213.35053739999998</v>
      </c>
      <c r="P13" s="9">
        <v>209.51416800000004</v>
      </c>
      <c r="Q13" s="9">
        <v>206.6544414</v>
      </c>
      <c r="R13" s="9">
        <v>201.60841189500002</v>
      </c>
      <c r="S13" s="9">
        <v>198.71260332000003</v>
      </c>
      <c r="T13" s="9">
        <v>193.77422460000003</v>
      </c>
      <c r="U13" s="9">
        <v>191.19223200000005</v>
      </c>
      <c r="V13" s="9">
        <v>188.22437172000002</v>
      </c>
      <c r="W13" s="9">
        <v>183.08322108000002</v>
      </c>
      <c r="X13" s="9">
        <v>180.60329956500001</v>
      </c>
      <c r="Y13" s="9">
        <v>178.22843055000001</v>
      </c>
      <c r="Z13" s="9">
        <v>175.78897101675</v>
      </c>
      <c r="AA13" s="9">
        <v>173.438763696</v>
      </c>
      <c r="AB13" s="9">
        <v>171.16892714925001</v>
      </c>
      <c r="AC13" s="9">
        <v>167.99041927799999</v>
      </c>
      <c r="AD13" s="9">
        <v>165.83861796562502</v>
      </c>
      <c r="AE13" s="9">
        <v>163.85841141750001</v>
      </c>
      <c r="AF13" s="9">
        <v>161.874465474375</v>
      </c>
      <c r="AG13" s="9">
        <v>158.92107850500003</v>
      </c>
      <c r="AH13" s="9">
        <v>156.77313530250001</v>
      </c>
      <c r="AI13" s="9">
        <v>154.94144849999998</v>
      </c>
    </row>
    <row r="17" spans="1:35" x14ac:dyDescent="0.35">
      <c r="A17" s="18" t="s">
        <v>554</v>
      </c>
      <c r="F17" s="2">
        <v>2021</v>
      </c>
      <c r="G17" s="2">
        <v>2022</v>
      </c>
      <c r="H17" s="2">
        <v>2023</v>
      </c>
      <c r="I17" s="2">
        <v>2024</v>
      </c>
      <c r="J17" s="2">
        <v>2025</v>
      </c>
      <c r="K17" s="2">
        <v>2026</v>
      </c>
      <c r="L17" s="2">
        <v>2027</v>
      </c>
      <c r="M17" s="2">
        <v>2028</v>
      </c>
      <c r="N17" s="2">
        <v>2029</v>
      </c>
      <c r="O17" s="2">
        <v>2030</v>
      </c>
      <c r="P17" s="2">
        <v>2031</v>
      </c>
      <c r="Q17" s="2">
        <v>2032</v>
      </c>
      <c r="R17" s="2">
        <v>2033</v>
      </c>
      <c r="S17" s="2">
        <v>2034</v>
      </c>
      <c r="T17" s="2">
        <v>2035</v>
      </c>
      <c r="U17" s="2">
        <v>2036</v>
      </c>
      <c r="V17" s="2">
        <v>2037</v>
      </c>
      <c r="W17" s="2">
        <v>2038</v>
      </c>
      <c r="X17" s="2">
        <v>2039</v>
      </c>
      <c r="Y17" s="2">
        <v>2040</v>
      </c>
      <c r="Z17" s="2">
        <v>2041</v>
      </c>
      <c r="AA17" s="2">
        <v>2042</v>
      </c>
      <c r="AB17" s="2">
        <v>2043</v>
      </c>
      <c r="AC17" s="2">
        <v>2044</v>
      </c>
      <c r="AD17" s="2">
        <v>2045</v>
      </c>
      <c r="AE17" s="2">
        <v>2046</v>
      </c>
      <c r="AF17" s="2">
        <v>2047</v>
      </c>
      <c r="AG17" s="2">
        <v>2048</v>
      </c>
      <c r="AH17" s="2">
        <v>2049</v>
      </c>
      <c r="AI17" s="2">
        <v>2050</v>
      </c>
    </row>
    <row r="18" spans="1:35" x14ac:dyDescent="0.35">
      <c r="A18" t="s">
        <v>318</v>
      </c>
      <c r="F18" s="9">
        <v>2.8</v>
      </c>
      <c r="G18" s="9">
        <v>1.3</v>
      </c>
      <c r="H18" s="9">
        <v>2.6</v>
      </c>
      <c r="I18" s="9">
        <v>5.2919999999999998</v>
      </c>
      <c r="J18" s="9">
        <v>5.7990000000000004</v>
      </c>
      <c r="K18" s="9">
        <v>5.2839999999999998</v>
      </c>
      <c r="L18" s="9">
        <v>4.9080000000000004</v>
      </c>
      <c r="M18" s="9">
        <v>4.7709999999999999</v>
      </c>
      <c r="N18" s="9">
        <v>4.1790000000000003</v>
      </c>
      <c r="O18" s="9">
        <v>4.1449999999999996</v>
      </c>
      <c r="P18" s="9">
        <v>3.9550000000000001</v>
      </c>
      <c r="Q18" s="9">
        <v>3.7589999999999999</v>
      </c>
      <c r="R18" s="9">
        <v>3.6070000000000002</v>
      </c>
      <c r="S18" s="9">
        <v>3.6949999999999998</v>
      </c>
      <c r="T18" s="9">
        <v>3.5230000000000001</v>
      </c>
      <c r="U18" s="9">
        <v>3.383</v>
      </c>
      <c r="V18" s="9">
        <v>3.46</v>
      </c>
      <c r="W18" s="9">
        <v>3.3439999999999999</v>
      </c>
      <c r="X18" s="9">
        <v>3.22</v>
      </c>
      <c r="Y18" s="9">
        <v>3.6779999999999999</v>
      </c>
      <c r="Z18" s="9">
        <v>3.51</v>
      </c>
      <c r="AA18" s="9">
        <v>3.3570000000000002</v>
      </c>
      <c r="AB18" s="9">
        <v>3.218</v>
      </c>
      <c r="AC18" s="9">
        <v>3.0920000000000001</v>
      </c>
      <c r="AD18" s="9">
        <v>2.9780000000000002</v>
      </c>
      <c r="AE18" s="9">
        <v>2.8730000000000002</v>
      </c>
      <c r="AF18" s="9">
        <v>2.7759999999999998</v>
      </c>
      <c r="AG18" s="9">
        <v>2.6880000000000002</v>
      </c>
      <c r="AH18" s="9">
        <v>2.6080000000000001</v>
      </c>
      <c r="AI18" s="9">
        <v>2.5329999999999999</v>
      </c>
    </row>
    <row r="19" spans="1:35" x14ac:dyDescent="0.35">
      <c r="A19" t="s">
        <v>354</v>
      </c>
      <c r="F19" s="9">
        <v>2</v>
      </c>
      <c r="G19" s="9">
        <v>2.4500000000000002</v>
      </c>
      <c r="H19" s="9">
        <v>1.9545282581498038</v>
      </c>
      <c r="I19" s="9">
        <v>1.7912524746434386</v>
      </c>
      <c r="J19" s="9">
        <v>2.3356550050325997</v>
      </c>
      <c r="K19" s="9">
        <v>2.1872038212923561</v>
      </c>
      <c r="L19" s="9">
        <v>2.0748232667439637</v>
      </c>
      <c r="M19" s="9">
        <v>2.0070229346483219</v>
      </c>
      <c r="N19" s="9">
        <v>1.7199355930544811</v>
      </c>
      <c r="O19" s="9">
        <v>1.6873019753232825</v>
      </c>
      <c r="P19" s="9">
        <v>1.6341756155779581</v>
      </c>
      <c r="Q19" s="9">
        <v>1.5914439814829457</v>
      </c>
      <c r="R19" s="9">
        <v>1.5958264208016861</v>
      </c>
      <c r="S19" s="9">
        <v>1.567486498757078</v>
      </c>
      <c r="T19" s="9">
        <v>1.5753218661641712</v>
      </c>
      <c r="U19" s="9">
        <v>1.5884514277697075</v>
      </c>
      <c r="V19" s="9">
        <v>1.5470624645710298</v>
      </c>
      <c r="W19" s="9">
        <v>1.6029899438550972</v>
      </c>
      <c r="X19" s="9">
        <v>1.5830820776514876</v>
      </c>
      <c r="Y19" s="9">
        <v>1.7068964571774496</v>
      </c>
      <c r="Z19" s="9">
        <v>1.6834404043368774</v>
      </c>
      <c r="AA19" s="9">
        <v>1.6630231089044383</v>
      </c>
      <c r="AB19" s="9">
        <v>1.6435222199898056</v>
      </c>
      <c r="AC19" s="9">
        <v>1.6259202447187766</v>
      </c>
      <c r="AD19" s="9">
        <v>1.6479735224777139</v>
      </c>
      <c r="AE19" s="9">
        <v>1.6329286274391948</v>
      </c>
      <c r="AF19" s="9">
        <v>1.6190460533753226</v>
      </c>
      <c r="AG19" s="9">
        <v>1.6055184012206856</v>
      </c>
      <c r="AH19" s="9">
        <v>1.5934013015479433</v>
      </c>
      <c r="AI19" s="9">
        <v>1.5807255533747007</v>
      </c>
    </row>
    <row r="20" spans="1:35" x14ac:dyDescent="0.35">
      <c r="A20" t="s">
        <v>319</v>
      </c>
      <c r="F20" s="9">
        <v>9.1928147812900415E-2</v>
      </c>
      <c r="G20" s="9">
        <v>0.16179643500971713</v>
      </c>
      <c r="H20" s="9">
        <v>0.1605390663239549</v>
      </c>
      <c r="I20" s="9">
        <v>0.23507149881934811</v>
      </c>
      <c r="J20" s="9">
        <v>0.32155324798933993</v>
      </c>
      <c r="K20" s="9">
        <v>0.30688802887477584</v>
      </c>
      <c r="L20" s="9">
        <v>0.30436611556081905</v>
      </c>
      <c r="M20" s="9">
        <v>0.29291063796034916</v>
      </c>
      <c r="N20" s="9">
        <v>0.28107838757525522</v>
      </c>
      <c r="O20" s="9">
        <v>0.28802779643313847</v>
      </c>
      <c r="P20" s="9">
        <v>0.33655936590991242</v>
      </c>
      <c r="Q20" s="9">
        <v>0.31910490955688448</v>
      </c>
      <c r="R20" s="9">
        <v>0.30599180756492939</v>
      </c>
      <c r="S20" s="9">
        <v>0.29149799691833589</v>
      </c>
      <c r="T20" s="9">
        <v>0.28143361377539461</v>
      </c>
      <c r="U20" s="9">
        <v>0.27313742117604206</v>
      </c>
      <c r="V20" s="9">
        <v>0.39390681290040142</v>
      </c>
      <c r="W20" s="9">
        <v>0.38899334528241192</v>
      </c>
      <c r="X20" s="9">
        <v>0.37915946783352739</v>
      </c>
      <c r="Y20" s="9">
        <v>0.38832685751309992</v>
      </c>
      <c r="Z20" s="9">
        <v>0.37751237328955417</v>
      </c>
      <c r="AA20" s="9">
        <v>0.36566243723865632</v>
      </c>
      <c r="AB20" s="9">
        <v>0.35377518872633124</v>
      </c>
      <c r="AC20" s="9">
        <v>0.34290671259596128</v>
      </c>
      <c r="AD20" s="9">
        <v>0.33456130633832259</v>
      </c>
      <c r="AE20" s="9">
        <v>0.32364718689576033</v>
      </c>
      <c r="AF20" s="9">
        <v>0.31275336455250047</v>
      </c>
      <c r="AG20" s="9">
        <v>0.3018322012661393</v>
      </c>
      <c r="AH20" s="9">
        <v>0.29188848302603465</v>
      </c>
      <c r="AI20" s="9">
        <v>0.28296236675747877</v>
      </c>
    </row>
    <row r="21" spans="1:35" x14ac:dyDescent="0.35">
      <c r="A21" t="s">
        <v>355</v>
      </c>
      <c r="F21" s="9">
        <v>0.4</v>
      </c>
      <c r="G21" s="9">
        <v>0.5</v>
      </c>
      <c r="H21" s="9">
        <v>0.6</v>
      </c>
      <c r="I21" s="9">
        <v>2.2506760265372132</v>
      </c>
      <c r="J21" s="9">
        <v>2.2677917469780597</v>
      </c>
      <c r="K21" s="9">
        <v>2.0859081498328682</v>
      </c>
      <c r="L21" s="9">
        <v>1.9468106176952176</v>
      </c>
      <c r="M21" s="9">
        <v>2.0250664273913292</v>
      </c>
      <c r="N21" s="9">
        <v>1.8479860193702637</v>
      </c>
      <c r="O21" s="9">
        <v>2.3016702282435788</v>
      </c>
      <c r="P21" s="9">
        <v>2.0792650185121295</v>
      </c>
      <c r="Q21" s="9">
        <v>1.9264511089601699</v>
      </c>
      <c r="R21" s="9">
        <v>1.8661817716333844</v>
      </c>
      <c r="S21" s="9">
        <v>2.1380155043245859</v>
      </c>
      <c r="T21" s="9">
        <v>1.9762445200604339</v>
      </c>
      <c r="U21" s="9">
        <v>1.8994111510542506</v>
      </c>
      <c r="V21" s="9">
        <v>1.8420307225285688</v>
      </c>
      <c r="W21" s="9">
        <v>1.7710167108624908</v>
      </c>
      <c r="X21" s="9">
        <v>1.641758454514985</v>
      </c>
      <c r="Y21" s="9">
        <v>2.3707766853094503</v>
      </c>
      <c r="Z21" s="9">
        <v>2.1750472223735686</v>
      </c>
      <c r="AA21" s="9">
        <v>1.9963144538569058</v>
      </c>
      <c r="AB21" s="9">
        <v>1.8357025912838631</v>
      </c>
      <c r="AC21" s="9">
        <v>1.6901730426852621</v>
      </c>
      <c r="AD21" s="9">
        <v>1.5624651711839634</v>
      </c>
      <c r="AE21" s="9">
        <v>1.4444241856650448</v>
      </c>
      <c r="AF21" s="9">
        <v>1.3372005820721768</v>
      </c>
      <c r="AG21" s="9">
        <v>1.2406493975131752</v>
      </c>
      <c r="AH21" s="9">
        <v>1.154710215426022</v>
      </c>
      <c r="AI21" s="9">
        <v>1.0803120798678205</v>
      </c>
    </row>
    <row r="23" spans="1:35" x14ac:dyDescent="0.35">
      <c r="A23" t="s">
        <v>480</v>
      </c>
      <c r="F23" s="9">
        <f>SUM(F18:F21)</f>
        <v>5.291928147812901</v>
      </c>
      <c r="G23" s="9">
        <f t="shared" ref="G23:AI23" si="0">SUM(G18:G21)</f>
        <v>4.411796435009717</v>
      </c>
      <c r="H23" s="9">
        <f t="shared" si="0"/>
        <v>5.315067324473759</v>
      </c>
      <c r="I23" s="9">
        <f t="shared" si="0"/>
        <v>9.5689999999999991</v>
      </c>
      <c r="J23" s="9">
        <f t="shared" si="0"/>
        <v>10.724</v>
      </c>
      <c r="K23" s="9">
        <f t="shared" si="0"/>
        <v>9.8640000000000008</v>
      </c>
      <c r="L23" s="9">
        <f t="shared" si="0"/>
        <v>9.234</v>
      </c>
      <c r="M23" s="9">
        <f t="shared" si="0"/>
        <v>9.0960000000000001</v>
      </c>
      <c r="N23" s="9">
        <f t="shared" si="0"/>
        <v>8.0280000000000005</v>
      </c>
      <c r="O23" s="9">
        <f t="shared" si="0"/>
        <v>8.4219999999999988</v>
      </c>
      <c r="P23" s="9">
        <f t="shared" si="0"/>
        <v>8.0050000000000008</v>
      </c>
      <c r="Q23" s="9">
        <f t="shared" si="0"/>
        <v>7.5960000000000001</v>
      </c>
      <c r="R23" s="9">
        <f t="shared" si="0"/>
        <v>7.375</v>
      </c>
      <c r="S23" s="9">
        <f t="shared" si="0"/>
        <v>7.6919999999999993</v>
      </c>
      <c r="T23" s="9">
        <f t="shared" si="0"/>
        <v>7.3560000000000008</v>
      </c>
      <c r="U23" s="9">
        <f t="shared" si="0"/>
        <v>7.1440000000000001</v>
      </c>
      <c r="V23" s="9">
        <f t="shared" si="0"/>
        <v>7.2430000000000003</v>
      </c>
      <c r="W23" s="9">
        <f t="shared" si="0"/>
        <v>7.1070000000000002</v>
      </c>
      <c r="X23" s="9">
        <f t="shared" si="0"/>
        <v>6.8239999999999998</v>
      </c>
      <c r="Y23" s="9">
        <f t="shared" si="0"/>
        <v>8.1439999999999984</v>
      </c>
      <c r="Z23" s="9">
        <f t="shared" si="0"/>
        <v>7.7460000000000004</v>
      </c>
      <c r="AA23" s="9">
        <f t="shared" si="0"/>
        <v>7.3820000000000006</v>
      </c>
      <c r="AB23" s="9">
        <f t="shared" si="0"/>
        <v>7.0510000000000002</v>
      </c>
      <c r="AC23" s="9">
        <f t="shared" si="0"/>
        <v>6.7509999999999994</v>
      </c>
      <c r="AD23" s="9">
        <f t="shared" si="0"/>
        <v>6.5230000000000006</v>
      </c>
      <c r="AE23" s="9">
        <f t="shared" si="0"/>
        <v>6.274</v>
      </c>
      <c r="AF23" s="9">
        <f t="shared" si="0"/>
        <v>6.0449999999999999</v>
      </c>
      <c r="AG23" s="9">
        <f t="shared" si="0"/>
        <v>5.8360000000000003</v>
      </c>
      <c r="AH23" s="9">
        <f t="shared" si="0"/>
        <v>5.6479999999999997</v>
      </c>
      <c r="AI23" s="9">
        <f t="shared" si="0"/>
        <v>5.4770000000000003</v>
      </c>
    </row>
    <row r="25" spans="1:35" x14ac:dyDescent="0.35">
      <c r="A25" t="s">
        <v>353</v>
      </c>
      <c r="C25" s="9"/>
      <c r="D25" s="9"/>
      <c r="E25" s="9"/>
      <c r="F25" s="9">
        <f ca="1">VLOOKUP($H25,output!$A$9:$AH$2199,F$1-$J$1+2)</f>
        <v>21.064</v>
      </c>
      <c r="G25" s="9">
        <f ca="1">VLOOKUP($H25,output!$A$9:$AH$2199,G$1-$J$1+2)</f>
        <v>22.597999999999999</v>
      </c>
      <c r="H25" s="9">
        <f ca="1">VLOOKUP($H25,output!$A$9:$AH$2199,H$1-$J$1+2)</f>
        <v>26.039000000000001</v>
      </c>
      <c r="I25" s="9">
        <f ca="1">VLOOKUP($H25,output!$A$9:$AH$2199,I$1-$J$1+2)</f>
        <v>27.018999999999998</v>
      </c>
      <c r="J25" s="9">
        <f ca="1">VLOOKUP($H25,output!$A$9:$AH$2199,J$1-$J$1+2)</f>
        <v>29.709</v>
      </c>
      <c r="K25" s="9">
        <f ca="1">VLOOKUP($H25,output!$A$9:$AH$2199,K$1-$J$1+2)</f>
        <v>27.751999999999999</v>
      </c>
      <c r="L25" s="9">
        <f ca="1">VLOOKUP($H25,output!$A$9:$AH$2199,L$1-$J$1+2)</f>
        <v>26.338000000000001</v>
      </c>
      <c r="M25" s="9">
        <f ca="1">VLOOKUP($H25,output!$A$9:$AH$2199,M$1-$J$1+2)</f>
        <v>26.041</v>
      </c>
      <c r="N25" s="9">
        <f ca="1">VLOOKUP($H25,output!$A$9:$AH$2199,N$1-$J$1+2)</f>
        <v>23.202000000000002</v>
      </c>
      <c r="O25" s="9">
        <f ca="1">VLOOKUP($H25,output!$A$9:$AH$2199,O$1-$J$1+2)</f>
        <v>23.495000000000001</v>
      </c>
      <c r="P25" s="9">
        <f ca="1">VLOOKUP($H25,output!$A$9:$AH$2199,P$1-$J$1+2)</f>
        <v>23.021000000000001</v>
      </c>
      <c r="Q25" s="9">
        <f ca="1">VLOOKUP($H25,output!$A$9:$AH$2199,Q$1-$J$1+2)</f>
        <v>22.231999999999999</v>
      </c>
      <c r="R25" s="9">
        <f ca="1">VLOOKUP($H25,output!$A$9:$AH$2199,R$1-$J$1+2)</f>
        <v>21.856000000000002</v>
      </c>
      <c r="S25" s="9">
        <f ca="1">VLOOKUP($H25,output!$A$9:$AH$2199,S$1-$J$1+2)</f>
        <v>22.899000000000001</v>
      </c>
      <c r="T25" s="9">
        <f ca="1">VLOOKUP($H25,output!$A$9:$AH$2199,T$1-$J$1+2)</f>
        <v>22.021999999999998</v>
      </c>
      <c r="U25" s="9">
        <f ca="1">VLOOKUP($H25,output!$A$9:$AH$2199,U$1-$J$1+2)</f>
        <v>21.335000000000001</v>
      </c>
      <c r="V25" s="9">
        <f ca="1">VLOOKUP($H25,output!$A$9:$AH$2199,V$1-$J$1+2)</f>
        <v>22.956</v>
      </c>
      <c r="W25" s="9">
        <f ca="1">VLOOKUP($H25,output!$A$9:$AH$2199,W$1-$J$1+2)</f>
        <v>23.114000000000001</v>
      </c>
      <c r="X25" s="9">
        <f ca="1">VLOOKUP($H25,output!$A$9:$AH$2199,X$1-$J$1+2)</f>
        <v>21.117000000000001</v>
      </c>
      <c r="Y25" s="9">
        <f ca="1">VLOOKUP($H25,output!$A$9:$AH$2199,Y$1-$J$1+2)</f>
        <v>22.263000000000002</v>
      </c>
      <c r="Z25" s="9">
        <f ca="1">VLOOKUP($H25,output!$A$9:$AH$2199,Z$1-$J$1+2)</f>
        <v>21.526</v>
      </c>
      <c r="AA25" s="9">
        <f ca="1">VLOOKUP($H25,output!$A$9:$AH$2199,AA$1-$J$1+2)</f>
        <v>20.881</v>
      </c>
      <c r="AB25" s="9">
        <f ca="1">VLOOKUP($H25,output!$A$9:$AH$2199,AB$1-$J$1+2)</f>
        <v>20.329999999999998</v>
      </c>
      <c r="AC25" s="9">
        <f ca="1">VLOOKUP($H25,output!$A$9:$AH$2199,AC$1-$J$1+2)</f>
        <v>19.876999999999999</v>
      </c>
      <c r="AD25" s="9">
        <f ca="1">VLOOKUP($H25,output!$A$9:$AH$2199,AD$1-$J$1+2)</f>
        <v>19.53</v>
      </c>
      <c r="AE25" s="9">
        <f ca="1">VLOOKUP($H25,output!$A$9:$AH$2199,AE$1-$J$1+2)</f>
        <v>19.309999999999999</v>
      </c>
      <c r="AF25" s="9">
        <f ca="1">VLOOKUP($H25,output!$A$9:$AH$2199,AF$1-$J$1+2)</f>
        <v>19.268000000000001</v>
      </c>
      <c r="AG25" s="9">
        <f ca="1">VLOOKUP($H25,output!$A$9:$AH$2199,AG$1-$J$1+2)</f>
        <v>19.521999999999998</v>
      </c>
      <c r="AH25" s="9">
        <f ca="1">VLOOKUP($H25,output!$A$9:$AH$2199,AH$1-$J$1+2)</f>
        <v>20.535</v>
      </c>
      <c r="AI25" s="9">
        <f ca="1">VLOOKUP($H25,output!$A$9:$AH$2199,AI$1-$J$1+2)</f>
        <v>18.280999999999999</v>
      </c>
    </row>
    <row r="26" spans="1:35" x14ac:dyDescent="0.35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</row>
    <row r="27" spans="1:35" x14ac:dyDescent="0.35">
      <c r="A27" s="18" t="s">
        <v>581</v>
      </c>
    </row>
    <row r="28" spans="1:35" ht="31" customHeight="1" x14ac:dyDescent="0.35">
      <c r="C28" s="59" t="s">
        <v>583</v>
      </c>
      <c r="D28" s="60"/>
      <c r="E28" s="60"/>
      <c r="F28" s="60"/>
      <c r="G28" s="61"/>
      <c r="H28" s="59" t="s">
        <v>582</v>
      </c>
      <c r="I28" s="61"/>
    </row>
    <row r="29" spans="1:35" ht="15.5" x14ac:dyDescent="0.35">
      <c r="B29" s="19"/>
      <c r="C29" s="20" t="s">
        <v>572</v>
      </c>
      <c r="D29" s="20" t="s">
        <v>573</v>
      </c>
      <c r="E29" s="20" t="s">
        <v>574</v>
      </c>
      <c r="F29" s="20" t="s">
        <v>575</v>
      </c>
      <c r="G29" s="20" t="s">
        <v>576</v>
      </c>
      <c r="H29" s="20" t="s">
        <v>577</v>
      </c>
      <c r="I29" s="20" t="s">
        <v>578</v>
      </c>
    </row>
    <row r="30" spans="1:35" ht="31" x14ac:dyDescent="0.35">
      <c r="B30" s="21">
        <v>2023</v>
      </c>
      <c r="C30" s="22">
        <v>0.5</v>
      </c>
      <c r="D30" s="22">
        <v>0.35</v>
      </c>
      <c r="E30" s="22">
        <v>0</v>
      </c>
      <c r="F30" s="22">
        <v>0</v>
      </c>
      <c r="G30" s="22">
        <v>0.25</v>
      </c>
      <c r="H30" s="23" t="s">
        <v>579</v>
      </c>
      <c r="I30" s="62" t="s">
        <v>579</v>
      </c>
    </row>
    <row r="31" spans="1:35" ht="15.5" customHeight="1" x14ac:dyDescent="0.35">
      <c r="B31" s="24">
        <v>2024</v>
      </c>
      <c r="C31" s="25">
        <v>0.65</v>
      </c>
      <c r="D31" s="25">
        <v>0.45</v>
      </c>
      <c r="E31" s="25">
        <v>0.25</v>
      </c>
      <c r="F31" s="25">
        <v>0.15</v>
      </c>
      <c r="G31" s="25">
        <v>0.35</v>
      </c>
      <c r="H31" s="65" t="s">
        <v>580</v>
      </c>
      <c r="I31" s="63"/>
    </row>
    <row r="32" spans="1:35" ht="15.5" x14ac:dyDescent="0.35">
      <c r="B32" s="21">
        <v>2030</v>
      </c>
      <c r="C32" s="22">
        <v>0.8</v>
      </c>
      <c r="D32" s="22">
        <v>0.55000000000000004</v>
      </c>
      <c r="E32" s="22">
        <v>0.4</v>
      </c>
      <c r="F32" s="22">
        <v>0.25</v>
      </c>
      <c r="G32" s="22">
        <v>0.35</v>
      </c>
      <c r="H32" s="66"/>
      <c r="I32" s="64"/>
    </row>
    <row r="33" spans="1:9" ht="15.5" x14ac:dyDescent="0.35">
      <c r="B33" s="26"/>
      <c r="C33" s="27"/>
      <c r="D33" s="27"/>
      <c r="E33" s="27"/>
      <c r="F33" s="27"/>
      <c r="G33" s="27"/>
      <c r="H33" s="28"/>
      <c r="I33" s="29"/>
    </row>
    <row r="34" spans="1:9" x14ac:dyDescent="0.35">
      <c r="A34" s="18" t="s">
        <v>569</v>
      </c>
    </row>
    <row r="35" spans="1:9" x14ac:dyDescent="0.35">
      <c r="C35" s="2">
        <v>2015</v>
      </c>
      <c r="D35" s="2">
        <v>2020</v>
      </c>
      <c r="E35" s="2">
        <v>2030</v>
      </c>
      <c r="F35" s="2">
        <v>2040</v>
      </c>
      <c r="G35" s="2">
        <v>2050</v>
      </c>
    </row>
    <row r="36" spans="1:9" x14ac:dyDescent="0.35">
      <c r="A36" t="s">
        <v>556</v>
      </c>
      <c r="C36" s="17">
        <v>3170.3677947230954</v>
      </c>
      <c r="D36" s="17">
        <v>3304.9621891799998</v>
      </c>
      <c r="E36" s="17">
        <v>3396.3365784177618</v>
      </c>
      <c r="F36" s="17">
        <v>3485.145234169463</v>
      </c>
      <c r="G36" s="17">
        <v>3485.1516808354259</v>
      </c>
    </row>
    <row r="37" spans="1:9" x14ac:dyDescent="0.35">
      <c r="A37" t="s">
        <v>571</v>
      </c>
      <c r="C37">
        <v>64.5</v>
      </c>
      <c r="D37" s="9">
        <v>65.150087834546284</v>
      </c>
      <c r="E37" s="9">
        <v>66.381694954194302</v>
      </c>
      <c r="F37" s="9">
        <v>66.908551375631674</v>
      </c>
      <c r="G37" s="9">
        <v>66.828310881977941</v>
      </c>
      <c r="H37" s="17"/>
    </row>
    <row r="38" spans="1:9" x14ac:dyDescent="0.35">
      <c r="A38" t="s">
        <v>570</v>
      </c>
      <c r="C38" s="9">
        <f>C36/C37</f>
        <v>49.152989065474344</v>
      </c>
      <c r="D38" s="9">
        <f>D36/D37</f>
        <v>50.728437965781538</v>
      </c>
      <c r="E38" s="9">
        <f t="shared" ref="E38:G38" si="1">E36/E37</f>
        <v>51.163752006654143</v>
      </c>
      <c r="F38" s="9">
        <f t="shared" si="1"/>
        <v>52.08818846792078</v>
      </c>
      <c r="G38" s="9">
        <f t="shared" si="1"/>
        <v>52.150827019859499</v>
      </c>
    </row>
    <row r="40" spans="1:9" x14ac:dyDescent="0.35">
      <c r="A40" t="s">
        <v>557</v>
      </c>
      <c r="C40" s="17">
        <v>2647.597394723095</v>
      </c>
      <c r="D40" s="17">
        <v>2740.7053891799997</v>
      </c>
      <c r="E40" s="17">
        <v>2831.985931366572</v>
      </c>
      <c r="F40" s="17">
        <v>2923.4476832646992</v>
      </c>
      <c r="G40" s="17">
        <v>2942.3261076896392</v>
      </c>
    </row>
    <row r="41" spans="1:9" x14ac:dyDescent="0.35">
      <c r="B41" t="s">
        <v>558</v>
      </c>
      <c r="C41" s="17">
        <v>1851.2338480064182</v>
      </c>
      <c r="D41" s="17">
        <v>1908.3067685199999</v>
      </c>
      <c r="E41" s="17">
        <v>1958.9671428618312</v>
      </c>
      <c r="F41" s="17">
        <v>2001.8813579079051</v>
      </c>
      <c r="G41" s="17">
        <v>2008.9477548545094</v>
      </c>
    </row>
    <row r="42" spans="1:9" x14ac:dyDescent="0.35">
      <c r="B42" t="s">
        <v>559</v>
      </c>
      <c r="C42" s="17">
        <v>796.36354671667686</v>
      </c>
      <c r="D42" s="17">
        <v>832.39862066000001</v>
      </c>
      <c r="E42" s="17">
        <v>873.01878850474054</v>
      </c>
      <c r="F42" s="17">
        <v>921.56632535679421</v>
      </c>
      <c r="G42" s="17">
        <v>933.3783528351297</v>
      </c>
    </row>
    <row r="43" spans="1:9" x14ac:dyDescent="0.35">
      <c r="C43" s="17"/>
      <c r="D43" s="17"/>
      <c r="E43" s="17"/>
      <c r="F43" s="17"/>
      <c r="G43" s="17"/>
    </row>
    <row r="44" spans="1:9" x14ac:dyDescent="0.35">
      <c r="A44" t="s">
        <v>560</v>
      </c>
      <c r="C44" s="17">
        <v>297.72000000000003</v>
      </c>
      <c r="D44" s="17">
        <v>321.57</v>
      </c>
      <c r="E44" s="17">
        <v>333.36656714660529</v>
      </c>
      <c r="F44" s="17">
        <v>343.24326518425676</v>
      </c>
      <c r="G44" s="17">
        <v>343.56048933277629</v>
      </c>
    </row>
    <row r="45" spans="1:9" x14ac:dyDescent="0.35">
      <c r="C45" s="17"/>
      <c r="D45" s="17"/>
      <c r="E45" s="17"/>
      <c r="F45" s="17"/>
      <c r="G45" s="17"/>
    </row>
    <row r="46" spans="1:9" x14ac:dyDescent="0.35">
      <c r="A46" t="s">
        <v>561</v>
      </c>
      <c r="C46" s="17">
        <v>225.05040000000002</v>
      </c>
      <c r="D46" s="17">
        <v>242.68680000000001</v>
      </c>
      <c r="E46" s="17">
        <v>230.98407990458483</v>
      </c>
      <c r="F46" s="17">
        <v>218.45428572050696</v>
      </c>
      <c r="G46" s="17">
        <v>199.26508381301025</v>
      </c>
    </row>
    <row r="47" spans="1:9" x14ac:dyDescent="0.35">
      <c r="B47" t="s">
        <v>562</v>
      </c>
      <c r="C47" s="17">
        <v>183.465</v>
      </c>
      <c r="D47" s="17">
        <v>197.8425</v>
      </c>
      <c r="E47" s="17">
        <v>191.32186375506558</v>
      </c>
      <c r="F47" s="17">
        <v>184.30590801824403</v>
      </c>
      <c r="G47" s="17">
        <v>171.78024466638814</v>
      </c>
    </row>
    <row r="48" spans="1:9" x14ac:dyDescent="0.35">
      <c r="B48" t="s">
        <v>563</v>
      </c>
      <c r="C48" s="17">
        <v>41.585400000000007</v>
      </c>
      <c r="D48" s="17">
        <v>44.844300000000004</v>
      </c>
      <c r="E48" s="17">
        <v>39.66221614951926</v>
      </c>
      <c r="F48" s="17">
        <v>34.148377702262941</v>
      </c>
      <c r="G48" s="17">
        <v>27.484839146622107</v>
      </c>
    </row>
    <row r="49" spans="1:7" x14ac:dyDescent="0.35">
      <c r="C49" s="17"/>
      <c r="D49" s="17"/>
      <c r="E49" s="17"/>
      <c r="F49" s="17"/>
      <c r="G49" s="17"/>
    </row>
    <row r="50" spans="1:7" x14ac:dyDescent="0.35">
      <c r="A50" t="s">
        <v>568</v>
      </c>
      <c r="B50" t="s">
        <v>564</v>
      </c>
      <c r="C50" s="17">
        <v>115.696157148308</v>
      </c>
      <c r="D50" s="17">
        <v>115.4</v>
      </c>
      <c r="E50" s="17">
        <v>115.4</v>
      </c>
      <c r="F50" s="17">
        <v>115.4</v>
      </c>
      <c r="G50" s="17">
        <v>115.4</v>
      </c>
    </row>
    <row r="51" spans="1:7" x14ac:dyDescent="0.35">
      <c r="B51" t="s">
        <v>565</v>
      </c>
      <c r="C51" s="17">
        <v>64.854803507717193</v>
      </c>
      <c r="D51" s="17">
        <v>64.3</v>
      </c>
      <c r="E51" s="17">
        <v>64.3</v>
      </c>
      <c r="F51" s="17">
        <v>64.3</v>
      </c>
      <c r="G51" s="17">
        <v>64.3</v>
      </c>
    </row>
    <row r="52" spans="1:7" x14ac:dyDescent="0.35">
      <c r="B52" t="s">
        <v>566</v>
      </c>
      <c r="C52" s="17">
        <v>90</v>
      </c>
      <c r="D52" s="17">
        <v>90</v>
      </c>
      <c r="E52" s="17">
        <v>90</v>
      </c>
      <c r="F52" s="17">
        <v>90</v>
      </c>
      <c r="G52" s="17">
        <v>90</v>
      </c>
    </row>
    <row r="53" spans="1:7" x14ac:dyDescent="0.35">
      <c r="B53" t="s">
        <v>567</v>
      </c>
      <c r="C53" s="17">
        <v>90</v>
      </c>
      <c r="D53" s="17">
        <v>90</v>
      </c>
      <c r="E53" s="17">
        <v>90</v>
      </c>
      <c r="F53" s="17">
        <v>90</v>
      </c>
      <c r="G53" s="17">
        <v>90</v>
      </c>
    </row>
  </sheetData>
  <mergeCells count="4">
    <mergeCell ref="C28:G28"/>
    <mergeCell ref="H28:I28"/>
    <mergeCell ref="I30:I32"/>
    <mergeCell ref="H31:H3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EF62E-1272-43BA-85A5-1077E3073E0E}">
  <dimension ref="B1:AP37"/>
  <sheetViews>
    <sheetView showGridLines="0" topLeftCell="B15" zoomScale="70" zoomScaleNormal="70" workbookViewId="0">
      <selection activeCell="N30" sqref="N30"/>
    </sheetView>
  </sheetViews>
  <sheetFormatPr baseColWidth="10" defaultRowHeight="14.5" x14ac:dyDescent="0.35"/>
  <cols>
    <col min="2" max="2" width="45.81640625" customWidth="1"/>
  </cols>
  <sheetData>
    <row r="1" spans="2:18" ht="21" x14ac:dyDescent="0.5">
      <c r="B1" s="30" t="s">
        <v>595</v>
      </c>
    </row>
    <row r="4" spans="2:18" s="56" customFormat="1" ht="20.149999999999999" customHeight="1" x14ac:dyDescent="0.35">
      <c r="B4" s="31" t="s">
        <v>596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Q4" s="57"/>
      <c r="R4" s="57"/>
    </row>
    <row r="5" spans="2:18" s="56" customFormat="1" ht="20.149999999999999" customHeight="1" x14ac:dyDescent="0.35">
      <c r="B5" s="33" t="s">
        <v>597</v>
      </c>
      <c r="C5" s="34">
        <v>2011</v>
      </c>
      <c r="D5" s="35">
        <v>2012</v>
      </c>
      <c r="E5" s="35">
        <v>2013</v>
      </c>
      <c r="F5" s="35">
        <v>2014</v>
      </c>
      <c r="G5" s="35">
        <v>2015</v>
      </c>
      <c r="H5" s="35">
        <v>2016</v>
      </c>
      <c r="I5" s="35">
        <v>2017</v>
      </c>
      <c r="J5" s="35">
        <v>2018</v>
      </c>
      <c r="K5" s="35">
        <v>2019</v>
      </c>
      <c r="L5" s="35">
        <v>2020</v>
      </c>
      <c r="M5" s="36">
        <v>2021</v>
      </c>
      <c r="Q5" s="57"/>
      <c r="R5" s="57"/>
    </row>
    <row r="6" spans="2:18" s="56" customFormat="1" ht="20.149999999999999" customHeight="1" x14ac:dyDescent="0.35">
      <c r="B6" s="37" t="s">
        <v>598</v>
      </c>
      <c r="C6" s="38"/>
      <c r="D6" s="39"/>
      <c r="E6" s="39"/>
      <c r="F6" s="39"/>
      <c r="G6" s="39"/>
      <c r="H6" s="39"/>
      <c r="I6" s="39"/>
      <c r="J6" s="39"/>
      <c r="K6" s="39"/>
      <c r="L6" s="39"/>
      <c r="M6" s="40"/>
      <c r="Q6" s="57"/>
      <c r="R6" s="57"/>
    </row>
    <row r="7" spans="2:18" s="56" customFormat="1" ht="20.149999999999999" customHeight="1" x14ac:dyDescent="0.35">
      <c r="B7" s="41" t="s">
        <v>599</v>
      </c>
      <c r="C7" s="42">
        <v>510.78674696704098</v>
      </c>
      <c r="D7" s="43">
        <v>688.37721770837516</v>
      </c>
      <c r="E7" s="43">
        <v>876.64547173053802</v>
      </c>
      <c r="F7" s="43">
        <v>937.06008919403837</v>
      </c>
      <c r="G7" s="43">
        <v>687.9441410146228</v>
      </c>
      <c r="H7" s="43">
        <v>580.18553201451482</v>
      </c>
      <c r="I7" s="43">
        <v>614.47676460259856</v>
      </c>
      <c r="J7" s="43">
        <v>693.01474891724195</v>
      </c>
      <c r="K7" s="43">
        <v>767.12805805922983</v>
      </c>
      <c r="L7" s="43">
        <v>721.77513753950598</v>
      </c>
      <c r="M7" s="44">
        <v>775.42887439767765</v>
      </c>
      <c r="Q7" s="57"/>
      <c r="R7" s="57"/>
    </row>
    <row r="8" spans="2:18" s="56" customFormat="1" ht="20.149999999999999" customHeight="1" x14ac:dyDescent="0.35">
      <c r="B8" s="41" t="s">
        <v>600</v>
      </c>
      <c r="C8" s="42">
        <v>348.31131808805168</v>
      </c>
      <c r="D8" s="43">
        <v>289.39072450039981</v>
      </c>
      <c r="E8" s="43">
        <v>235.45201668984697</v>
      </c>
      <c r="F8" s="43">
        <v>336.65343118820891</v>
      </c>
      <c r="G8" s="43">
        <v>553.65616614817372</v>
      </c>
      <c r="H8" s="43">
        <v>663.13794313794313</v>
      </c>
      <c r="I8" s="43">
        <v>702.81502281502287</v>
      </c>
      <c r="J8" s="43">
        <v>792.27799227799221</v>
      </c>
      <c r="K8" s="43">
        <v>877.4447174447173</v>
      </c>
      <c r="L8" s="43">
        <v>825.38434538434535</v>
      </c>
      <c r="M8" s="44">
        <v>886.73995625377893</v>
      </c>
      <c r="Q8" s="57"/>
      <c r="R8" s="57"/>
    </row>
    <row r="9" spans="2:18" s="56" customFormat="1" ht="20.149999999999999" customHeight="1" x14ac:dyDescent="0.35">
      <c r="B9" s="41" t="s">
        <v>601</v>
      </c>
      <c r="C9" s="42">
        <v>607.0422061543635</v>
      </c>
      <c r="D9" s="43">
        <v>785.06671935483587</v>
      </c>
      <c r="E9" s="43">
        <v>978.20191444461295</v>
      </c>
      <c r="F9" s="43">
        <v>928.39090512655241</v>
      </c>
      <c r="G9" s="43">
        <v>1378.0090718197944</v>
      </c>
      <c r="H9" s="43">
        <v>1120.3292384812946</v>
      </c>
      <c r="I9" s="43">
        <v>1187.2859485719587</v>
      </c>
      <c r="J9" s="43">
        <v>1338.7356499675091</v>
      </c>
      <c r="K9" s="43">
        <v>1482.6128662932824</v>
      </c>
      <c r="L9" s="43">
        <v>1394.5329083763959</v>
      </c>
      <c r="M9" s="44">
        <v>1498.1966366133538</v>
      </c>
      <c r="Q9" s="57"/>
      <c r="R9" s="57"/>
    </row>
    <row r="10" spans="2:18" s="56" customFormat="1" ht="20.149999999999999" customHeight="1" x14ac:dyDescent="0.35">
      <c r="B10" s="41" t="s">
        <v>602</v>
      </c>
      <c r="C10" s="42">
        <v>3188.8502186588917</v>
      </c>
      <c r="D10" s="43">
        <v>3269.3899386503072</v>
      </c>
      <c r="E10" s="43">
        <v>3331.6754375077571</v>
      </c>
      <c r="F10" s="43">
        <v>3979.1668965517238</v>
      </c>
      <c r="G10" s="43">
        <v>3641.0060457936706</v>
      </c>
      <c r="H10" s="43">
        <v>4103.2600463678518</v>
      </c>
      <c r="I10" s="43">
        <v>4150.2044228694713</v>
      </c>
      <c r="J10" s="43">
        <v>3756.7874465049927</v>
      </c>
      <c r="K10" s="43">
        <v>2356.6393994304944</v>
      </c>
      <c r="L10" s="43">
        <v>1961.6101958346285</v>
      </c>
      <c r="M10" s="44">
        <v>2003.0453132039652</v>
      </c>
      <c r="Q10" s="57"/>
      <c r="R10" s="57"/>
    </row>
    <row r="11" spans="2:18" s="56" customFormat="1" ht="20.149999999999999" customHeight="1" x14ac:dyDescent="0.35">
      <c r="B11" s="41" t="s">
        <v>603</v>
      </c>
      <c r="C11" s="42">
        <v>880.92499999999995</v>
      </c>
      <c r="D11" s="43">
        <v>896.66000000000008</v>
      </c>
      <c r="E11" s="43">
        <v>773.61</v>
      </c>
      <c r="F11" s="43">
        <v>802.8549999999999</v>
      </c>
      <c r="G11" s="43">
        <v>1043.395</v>
      </c>
      <c r="H11" s="43">
        <v>1258.615</v>
      </c>
      <c r="I11" s="43">
        <v>1327.1899999999998</v>
      </c>
      <c r="J11" s="43">
        <v>1415.81</v>
      </c>
      <c r="K11" s="43">
        <v>1232.24</v>
      </c>
      <c r="L11" s="43">
        <v>1200.5899999999999</v>
      </c>
      <c r="M11" s="44">
        <v>1518.1878215278464</v>
      </c>
      <c r="Q11" s="57"/>
      <c r="R11" s="57"/>
    </row>
    <row r="12" spans="2:18" s="56" customFormat="1" ht="20.149999999999999" customHeight="1" x14ac:dyDescent="0.35">
      <c r="B12" s="41" t="s">
        <v>604</v>
      </c>
      <c r="C12" s="42">
        <v>772.1492239449999</v>
      </c>
      <c r="D12" s="43">
        <v>870.62780522000003</v>
      </c>
      <c r="E12" s="43">
        <v>1094.18586377</v>
      </c>
      <c r="F12" s="43">
        <v>864.47937620499999</v>
      </c>
      <c r="G12" s="43">
        <v>831.07136007499992</v>
      </c>
      <c r="H12" s="43">
        <v>754.54066942999998</v>
      </c>
      <c r="I12" s="43">
        <v>800.77219367999987</v>
      </c>
      <c r="J12" s="43">
        <v>886.79467395999995</v>
      </c>
      <c r="K12" s="43">
        <v>947.77760699999988</v>
      </c>
      <c r="L12" s="43">
        <v>795.90171971500001</v>
      </c>
      <c r="M12" s="44">
        <v>1197.7916709932829</v>
      </c>
      <c r="Q12" s="57"/>
      <c r="R12" s="57"/>
    </row>
    <row r="13" spans="2:18" s="56" customFormat="1" ht="20.149999999999999" customHeight="1" x14ac:dyDescent="0.35">
      <c r="B13" s="41" t="s">
        <v>605</v>
      </c>
      <c r="C13" s="42">
        <v>1218.021878</v>
      </c>
      <c r="D13" s="43">
        <v>1043.366086</v>
      </c>
      <c r="E13" s="43">
        <v>872.79359999999997</v>
      </c>
      <c r="F13" s="43">
        <v>1001.4646320000001</v>
      </c>
      <c r="G13" s="43">
        <v>932.40633999999989</v>
      </c>
      <c r="H13" s="43">
        <v>1010.1744519999997</v>
      </c>
      <c r="I13" s="43">
        <v>1182.207328</v>
      </c>
      <c r="J13" s="43">
        <v>1573.5942899999998</v>
      </c>
      <c r="K13" s="43">
        <v>3022.4994879999995</v>
      </c>
      <c r="L13" s="43">
        <v>3272.6702794999997</v>
      </c>
      <c r="M13" s="44">
        <v>4164.6726410379997</v>
      </c>
      <c r="Q13" s="57"/>
      <c r="R13" s="57"/>
    </row>
    <row r="14" spans="2:18" s="56" customFormat="1" ht="20.149999999999999" customHeight="1" x14ac:dyDescent="0.35">
      <c r="B14" s="41" t="s">
        <v>606</v>
      </c>
      <c r="C14" s="42">
        <v>51.388131999999992</v>
      </c>
      <c r="D14" s="43">
        <v>60.227701000000003</v>
      </c>
      <c r="E14" s="43">
        <v>71.555847999999997</v>
      </c>
      <c r="F14" s="43">
        <v>77.461838999999998</v>
      </c>
      <c r="G14" s="43">
        <v>64.342799999999997</v>
      </c>
      <c r="H14" s="43">
        <v>78.426828000000015</v>
      </c>
      <c r="I14" s="43">
        <v>165.04516000000001</v>
      </c>
      <c r="J14" s="43">
        <v>98.470319999999987</v>
      </c>
      <c r="K14" s="43">
        <v>112.85585999999999</v>
      </c>
      <c r="L14" s="43">
        <v>175.05026000000001</v>
      </c>
      <c r="M14" s="44">
        <v>278.31279813749995</v>
      </c>
      <c r="Q14" s="57"/>
      <c r="R14" s="57"/>
    </row>
    <row r="15" spans="2:18" s="56" customFormat="1" ht="20.149999999999999" customHeight="1" x14ac:dyDescent="0.35">
      <c r="B15" s="41" t="s">
        <v>607</v>
      </c>
      <c r="C15" s="42">
        <v>177.97009164999997</v>
      </c>
      <c r="D15" s="43">
        <v>132.48082485000003</v>
      </c>
      <c r="E15" s="43">
        <v>85.223471280000012</v>
      </c>
      <c r="F15" s="43">
        <v>64.041258825</v>
      </c>
      <c r="G15" s="43">
        <v>53.617155139999987</v>
      </c>
      <c r="H15" s="43">
        <v>59.186626739999994</v>
      </c>
      <c r="I15" s="43">
        <v>76.91662547</v>
      </c>
      <c r="J15" s="43">
        <v>115.36083179999999</v>
      </c>
      <c r="K15" s="43">
        <v>88.639217753400004</v>
      </c>
      <c r="L15" s="43">
        <v>109.94090212450001</v>
      </c>
      <c r="M15" s="44">
        <v>109.94090212450001</v>
      </c>
      <c r="Q15" s="57"/>
      <c r="R15" s="57"/>
    </row>
    <row r="16" spans="2:18" s="56" customFormat="1" ht="20.149999999999999" customHeight="1" x14ac:dyDescent="0.35">
      <c r="B16" s="45" t="s">
        <v>608</v>
      </c>
      <c r="C16" s="42">
        <v>1200.6954999999998</v>
      </c>
      <c r="D16" s="43">
        <v>1200.6954999999998</v>
      </c>
      <c r="E16" s="43">
        <v>1197.0029999999999</v>
      </c>
      <c r="F16" s="43">
        <v>1181.9140829208256</v>
      </c>
      <c r="G16" s="43">
        <v>1402.0796442260332</v>
      </c>
      <c r="H16" s="43">
        <v>1182.4260870051962</v>
      </c>
      <c r="I16" s="43">
        <v>1258.9183182740464</v>
      </c>
      <c r="J16" s="43">
        <v>1425.0128716193412</v>
      </c>
      <c r="K16" s="43">
        <v>1606.8648781780826</v>
      </c>
      <c r="L16" s="43">
        <v>1526.0407025148434</v>
      </c>
      <c r="M16" s="44">
        <v>1726.8892085747957</v>
      </c>
      <c r="Q16" s="57"/>
      <c r="R16" s="57"/>
    </row>
    <row r="17" spans="2:42" s="56" customFormat="1" ht="20.149999999999999" customHeight="1" x14ac:dyDescent="0.35">
      <c r="B17" s="45" t="s">
        <v>609</v>
      </c>
      <c r="C17" s="42">
        <v>446.92307692307696</v>
      </c>
      <c r="D17" s="43">
        <v>50.555555555555557</v>
      </c>
      <c r="E17" s="43">
        <v>224.25986842105266</v>
      </c>
      <c r="F17" s="43">
        <v>313.17567567567573</v>
      </c>
      <c r="G17" s="43">
        <v>405.25791855203624</v>
      </c>
      <c r="H17" s="43">
        <v>776.61230769230792</v>
      </c>
      <c r="I17" s="43">
        <v>883.88461538461547</v>
      </c>
      <c r="J17" s="43">
        <v>845.34800000000018</v>
      </c>
      <c r="K17" s="43">
        <v>1046.1054545454547</v>
      </c>
      <c r="L17" s="43">
        <v>769.17750000000024</v>
      </c>
      <c r="M17" s="44">
        <v>871.97384615384647</v>
      </c>
      <c r="Q17" s="57"/>
      <c r="R17" s="57"/>
    </row>
    <row r="18" spans="2:42" s="56" customFormat="1" ht="20.149999999999999" customHeight="1" x14ac:dyDescent="0.35">
      <c r="B18" s="46" t="s">
        <v>352</v>
      </c>
      <c r="C18" s="47">
        <f t="shared" ref="C18:J18" si="0">SUM(C6:C17)</f>
        <v>9403.0633923864243</v>
      </c>
      <c r="D18" s="48">
        <f t="shared" si="0"/>
        <v>9286.8380728394732</v>
      </c>
      <c r="E18" s="48">
        <f t="shared" si="0"/>
        <v>9740.6064918438096</v>
      </c>
      <c r="F18" s="48">
        <f t="shared" si="0"/>
        <v>10486.663186687025</v>
      </c>
      <c r="G18" s="48">
        <f t="shared" si="0"/>
        <v>10992.78564276933</v>
      </c>
      <c r="H18" s="48">
        <f t="shared" si="0"/>
        <v>11586.894730869109</v>
      </c>
      <c r="I18" s="48">
        <f t="shared" si="0"/>
        <v>12349.716399667714</v>
      </c>
      <c r="J18" s="48">
        <f t="shared" si="0"/>
        <v>12941.206825047077</v>
      </c>
      <c r="K18" s="48">
        <f>SUM(K6:K17)</f>
        <v>13540.80754670466</v>
      </c>
      <c r="L18" s="48">
        <f>SUM(L6:L17)</f>
        <v>12752.673950989218</v>
      </c>
      <c r="M18" s="49">
        <f>SUM(M6:M17)</f>
        <v>15031.179669018547</v>
      </c>
      <c r="Q18" s="57"/>
      <c r="R18" s="57"/>
    </row>
    <row r="19" spans="2:42" x14ac:dyDescent="0.35">
      <c r="B19" s="50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</row>
    <row r="21" spans="2:42" s="56" customFormat="1" ht="20.149999999999999" customHeight="1" x14ac:dyDescent="0.35">
      <c r="B21" s="31" t="s">
        <v>610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Q21" s="57"/>
      <c r="R21" s="57"/>
    </row>
    <row r="22" spans="2:42" s="56" customFormat="1" ht="20.149999999999999" customHeight="1" x14ac:dyDescent="0.35">
      <c r="B22" s="33" t="s">
        <v>597</v>
      </c>
      <c r="C22" s="34">
        <v>2011</v>
      </c>
      <c r="D22" s="35">
        <v>2012</v>
      </c>
      <c r="E22" s="35">
        <v>2013</v>
      </c>
      <c r="F22" s="35">
        <v>2014</v>
      </c>
      <c r="G22" s="35">
        <v>2015</v>
      </c>
      <c r="H22" s="35">
        <v>2016</v>
      </c>
      <c r="I22" s="35">
        <v>2017</v>
      </c>
      <c r="J22" s="35">
        <v>2018</v>
      </c>
      <c r="K22" s="35">
        <v>2019</v>
      </c>
      <c r="L22" s="35">
        <v>2020</v>
      </c>
      <c r="M22" s="36">
        <v>2021</v>
      </c>
      <c r="Q22" s="57"/>
      <c r="R22" s="57"/>
    </row>
    <row r="23" spans="2:42" s="56" customFormat="1" ht="20.149999999999999" customHeight="1" x14ac:dyDescent="0.35">
      <c r="B23" s="51" t="s">
        <v>611</v>
      </c>
      <c r="C23" s="52"/>
      <c r="D23" s="53"/>
      <c r="E23" s="53"/>
      <c r="F23" s="53"/>
      <c r="G23" s="53"/>
      <c r="H23" s="53"/>
      <c r="I23" s="53"/>
      <c r="J23" s="53"/>
      <c r="K23" s="53"/>
      <c r="L23" s="53"/>
      <c r="M23" s="54"/>
      <c r="Q23" s="57"/>
      <c r="R23" s="57"/>
    </row>
    <row r="24" spans="2:42" ht="18" customHeight="1" x14ac:dyDescent="0.35">
      <c r="B24" s="41" t="s">
        <v>612</v>
      </c>
      <c r="C24" s="42">
        <v>872.2564451325627</v>
      </c>
      <c r="D24" s="43">
        <v>797.84755656436084</v>
      </c>
      <c r="E24" s="43">
        <v>819.13544743079854</v>
      </c>
      <c r="F24" s="43">
        <v>730</v>
      </c>
      <c r="G24" s="43">
        <v>1080</v>
      </c>
      <c r="H24" s="43">
        <v>1180</v>
      </c>
      <c r="I24" s="43">
        <v>1070</v>
      </c>
      <c r="J24" s="43">
        <v>1150</v>
      </c>
      <c r="K24" s="43">
        <v>1235</v>
      </c>
      <c r="L24" s="43">
        <v>1310</v>
      </c>
      <c r="M24" s="44">
        <v>1390</v>
      </c>
    </row>
    <row r="25" spans="2:42" ht="18" customHeight="1" x14ac:dyDescent="0.35">
      <c r="B25" s="41" t="s">
        <v>613</v>
      </c>
      <c r="C25" s="42">
        <v>1110</v>
      </c>
      <c r="D25" s="43">
        <v>673</v>
      </c>
      <c r="E25" s="43">
        <v>619</v>
      </c>
      <c r="F25" s="43">
        <v>874</v>
      </c>
      <c r="G25" s="43">
        <v>1678</v>
      </c>
      <c r="H25" s="43">
        <v>1682</v>
      </c>
      <c r="I25" s="43">
        <v>1948</v>
      </c>
      <c r="J25" s="43">
        <v>1132</v>
      </c>
      <c r="K25" s="43">
        <v>1084</v>
      </c>
      <c r="L25" s="43">
        <v>300</v>
      </c>
      <c r="M25" s="44">
        <v>150</v>
      </c>
    </row>
    <row r="26" spans="2:42" ht="18" customHeight="1" x14ac:dyDescent="0.35">
      <c r="B26" s="41" t="s">
        <v>614</v>
      </c>
      <c r="C26" s="42">
        <v>0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570.1</v>
      </c>
      <c r="M26" s="44">
        <v>2058.5</v>
      </c>
    </row>
    <row r="27" spans="2:42" ht="18" customHeight="1" x14ac:dyDescent="0.35">
      <c r="B27" s="41" t="s">
        <v>615</v>
      </c>
      <c r="C27" s="42">
        <v>38.5</v>
      </c>
      <c r="D27" s="43">
        <v>69.599999999999994</v>
      </c>
      <c r="E27" s="43">
        <v>284.10000000000002</v>
      </c>
      <c r="F27" s="43">
        <v>402.5</v>
      </c>
      <c r="G27" s="43">
        <v>392.4</v>
      </c>
      <c r="H27" s="43">
        <v>349</v>
      </c>
      <c r="I27" s="43">
        <v>418.2</v>
      </c>
      <c r="J27" s="43">
        <v>527.1</v>
      </c>
      <c r="K27" s="43">
        <v>760.5</v>
      </c>
      <c r="L27" s="43">
        <v>597.29999999999995</v>
      </c>
      <c r="M27" s="44">
        <v>729.5</v>
      </c>
    </row>
    <row r="28" spans="2:42" ht="18" customHeight="1" x14ac:dyDescent="0.35">
      <c r="B28" s="41" t="s">
        <v>616</v>
      </c>
      <c r="C28" s="42">
        <v>13</v>
      </c>
      <c r="D28" s="43">
        <v>31.1</v>
      </c>
      <c r="E28" s="43">
        <v>99.2</v>
      </c>
      <c r="F28" s="43">
        <v>168.6</v>
      </c>
      <c r="G28" s="43">
        <v>140.1</v>
      </c>
      <c r="H28" s="43">
        <v>80</v>
      </c>
      <c r="I28" s="43">
        <v>83.5</v>
      </c>
      <c r="J28" s="43">
        <v>0</v>
      </c>
      <c r="K28" s="43">
        <v>0</v>
      </c>
      <c r="L28" s="43">
        <v>0</v>
      </c>
      <c r="M28" s="44">
        <v>0</v>
      </c>
    </row>
    <row r="29" spans="2:42" ht="18" customHeight="1" x14ac:dyDescent="0.35">
      <c r="B29" s="41" t="s">
        <v>617</v>
      </c>
      <c r="C29" s="42">
        <v>276.65563255669815</v>
      </c>
      <c r="D29" s="43">
        <v>273.59281753720239</v>
      </c>
      <c r="E29" s="43">
        <v>271.57177053139327</v>
      </c>
      <c r="F29" s="43">
        <v>295.29524570633299</v>
      </c>
      <c r="G29" s="43">
        <v>229.91851819417619</v>
      </c>
      <c r="H29" s="43">
        <v>384.97146280054613</v>
      </c>
      <c r="I29" s="43">
        <v>920.23492662200215</v>
      </c>
      <c r="J29" s="43">
        <v>1484.0288610065631</v>
      </c>
      <c r="K29" s="43">
        <v>3408.1634376470829</v>
      </c>
      <c r="L29" s="43">
        <v>3099.7238437370838</v>
      </c>
      <c r="M29" s="44">
        <v>3895.0952288893923</v>
      </c>
    </row>
    <row r="30" spans="2:42" ht="18" customHeight="1" x14ac:dyDescent="0.35">
      <c r="B30" s="45" t="s">
        <v>618</v>
      </c>
      <c r="C30" s="42"/>
      <c r="D30" s="43"/>
      <c r="E30" s="43"/>
      <c r="F30" s="43"/>
      <c r="G30" s="43"/>
      <c r="H30" s="43"/>
      <c r="I30" s="43"/>
      <c r="J30" s="43"/>
      <c r="K30" s="43"/>
      <c r="L30" s="43"/>
      <c r="M30" s="44"/>
    </row>
    <row r="31" spans="2:42" ht="18" customHeight="1" x14ac:dyDescent="0.35">
      <c r="B31" s="41" t="s">
        <v>619</v>
      </c>
      <c r="C31" s="42">
        <v>667.35831499999995</v>
      </c>
      <c r="D31" s="43">
        <v>558.372073</v>
      </c>
      <c r="E31" s="43">
        <v>542.67663299999992</v>
      </c>
      <c r="F31" s="43">
        <v>548.42016699999999</v>
      </c>
      <c r="G31" s="43">
        <v>386.67755599999998</v>
      </c>
      <c r="H31" s="43">
        <v>398.11483199999998</v>
      </c>
      <c r="I31" s="43">
        <v>444.10196400000001</v>
      </c>
      <c r="J31" s="43">
        <v>350.99992200000003</v>
      </c>
      <c r="K31" s="43">
        <v>483.67923999999999</v>
      </c>
      <c r="L31" s="43">
        <v>537.42986399999995</v>
      </c>
      <c r="M31" s="44">
        <v>769.71829200000002</v>
      </c>
      <c r="O31" s="58"/>
    </row>
    <row r="32" spans="2:42" ht="18" customHeight="1" x14ac:dyDescent="0.35">
      <c r="B32" s="41" t="s">
        <v>620</v>
      </c>
      <c r="C32" s="42">
        <v>415</v>
      </c>
      <c r="D32" s="43">
        <v>70</v>
      </c>
      <c r="E32" s="43">
        <v>300</v>
      </c>
      <c r="F32" s="43">
        <v>515</v>
      </c>
      <c r="G32" s="43">
        <v>590</v>
      </c>
      <c r="H32" s="43">
        <v>606</v>
      </c>
      <c r="I32" s="43">
        <v>670</v>
      </c>
      <c r="J32" s="43">
        <v>454</v>
      </c>
      <c r="K32" s="43">
        <v>618</v>
      </c>
      <c r="L32" s="43">
        <v>483</v>
      </c>
      <c r="M32" s="44">
        <v>538</v>
      </c>
    </row>
    <row r="33" spans="2:13" ht="18" customHeight="1" x14ac:dyDescent="0.35">
      <c r="B33" s="55" t="s">
        <v>621</v>
      </c>
      <c r="C33" s="47">
        <f t="shared" ref="C33:L33" si="1">SUM(C24:C32)</f>
        <v>3392.7703926892609</v>
      </c>
      <c r="D33" s="48">
        <f t="shared" si="1"/>
        <v>2473.5124471015629</v>
      </c>
      <c r="E33" s="48">
        <f t="shared" si="1"/>
        <v>2935.6838509621921</v>
      </c>
      <c r="F33" s="48">
        <f t="shared" si="1"/>
        <v>3533.8154127063326</v>
      </c>
      <c r="G33" s="48">
        <f t="shared" si="1"/>
        <v>4497.0960741941763</v>
      </c>
      <c r="H33" s="48">
        <f t="shared" si="1"/>
        <v>4680.0862948005461</v>
      </c>
      <c r="I33" s="48">
        <f t="shared" si="1"/>
        <v>5554.0368906220019</v>
      </c>
      <c r="J33" s="48">
        <f t="shared" si="1"/>
        <v>5098.128783006563</v>
      </c>
      <c r="K33" s="48">
        <f t="shared" si="1"/>
        <v>7589.3426776470833</v>
      </c>
      <c r="L33" s="48">
        <f t="shared" si="1"/>
        <v>6897.5537077370827</v>
      </c>
      <c r="M33" s="49">
        <f>SUM(M24:M32)</f>
        <v>9530.8135208893927</v>
      </c>
    </row>
    <row r="35" spans="2:13" x14ac:dyDescent="0.35">
      <c r="B35" t="s">
        <v>622</v>
      </c>
      <c r="C35" s="3">
        <f>SUM(C25:C29)/C18</f>
        <v>0.15294543624167839</v>
      </c>
      <c r="D35" s="3">
        <f t="shared" ref="D35:M35" si="2">SUM(D25:D29)/D18</f>
        <v>0.1127717323509863</v>
      </c>
      <c r="E35" s="3">
        <f t="shared" si="2"/>
        <v>0.13077951271289484</v>
      </c>
      <c r="F35" s="3">
        <f t="shared" si="2"/>
        <v>0.16596272949013854</v>
      </c>
      <c r="G35" s="3">
        <f t="shared" si="2"/>
        <v>0.222001828972204</v>
      </c>
      <c r="H35" s="3">
        <f t="shared" si="2"/>
        <v>0.21541332002878466</v>
      </c>
      <c r="I35" s="3">
        <f t="shared" si="2"/>
        <v>0.2728754910284964</v>
      </c>
      <c r="J35" s="3">
        <f t="shared" si="2"/>
        <v>0.24287756957281526</v>
      </c>
      <c r="K35" s="3">
        <f t="shared" si="2"/>
        <v>0.3879136026067655</v>
      </c>
      <c r="L35" s="3">
        <f t="shared" si="2"/>
        <v>0.35813068390906477</v>
      </c>
      <c r="M35" s="3">
        <f t="shared" si="2"/>
        <v>0.45459474102178404</v>
      </c>
    </row>
    <row r="36" spans="2:13" x14ac:dyDescent="0.35">
      <c r="B36" t="s">
        <v>623</v>
      </c>
      <c r="C36" s="3">
        <f>SUM(C25:C28)/C18</f>
        <v>0.12352357434285258</v>
      </c>
      <c r="D36" s="3">
        <f t="shared" ref="D36:L36" si="3">SUM(D25:D28)/D18</f>
        <v>8.3311455840151136E-2</v>
      </c>
      <c r="E36" s="3">
        <f t="shared" si="3"/>
        <v>0.10289913680829474</v>
      </c>
      <c r="F36" s="3">
        <f t="shared" si="3"/>
        <v>0.13780360580614204</v>
      </c>
      <c r="G36" s="3">
        <f t="shared" si="3"/>
        <v>0.20108642812060923</v>
      </c>
      <c r="H36" s="3">
        <f t="shared" si="3"/>
        <v>0.18218858883528133</v>
      </c>
      <c r="I36" s="3">
        <f t="shared" si="3"/>
        <v>0.19836083038035696</v>
      </c>
      <c r="J36" s="3">
        <f t="shared" si="3"/>
        <v>0.12820288110911671</v>
      </c>
      <c r="K36" s="3">
        <f t="shared" si="3"/>
        <v>0.13621787279953507</v>
      </c>
      <c r="L36" s="3">
        <f t="shared" si="3"/>
        <v>0.11506606423401695</v>
      </c>
      <c r="M36" s="3">
        <f>SUM(M25:M28)/M18</f>
        <v>0.19546037401546376</v>
      </c>
    </row>
    <row r="37" spans="2:13" x14ac:dyDescent="0.35">
      <c r="B37" s="41" t="s">
        <v>617</v>
      </c>
      <c r="C37" s="3">
        <f>C29/C18</f>
        <v>2.9421861898825837E-2</v>
      </c>
      <c r="D37" s="3">
        <f t="shared" ref="D37:M37" si="4">D29/D18</f>
        <v>2.9460276510835159E-2</v>
      </c>
      <c r="E37" s="3">
        <f t="shared" si="4"/>
        <v>2.7880375904600081E-2</v>
      </c>
      <c r="F37" s="3">
        <f t="shared" si="4"/>
        <v>2.8159123683996517E-2</v>
      </c>
      <c r="G37" s="3">
        <f t="shared" si="4"/>
        <v>2.091540085159475E-2</v>
      </c>
      <c r="H37" s="3">
        <f t="shared" si="4"/>
        <v>3.3224731193503318E-2</v>
      </c>
      <c r="I37" s="3">
        <f t="shared" si="4"/>
        <v>7.4514660648139441E-2</v>
      </c>
      <c r="J37" s="3">
        <f t="shared" si="4"/>
        <v>0.11467468846369856</v>
      </c>
      <c r="K37" s="3">
        <f t="shared" si="4"/>
        <v>0.25169572980723043</v>
      </c>
      <c r="L37" s="3">
        <f t="shared" si="4"/>
        <v>0.24306461967504783</v>
      </c>
      <c r="M37" s="3">
        <f t="shared" si="4"/>
        <v>0.25913436700632031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66F54-1BB5-42B4-A0D0-FBA7CA9033A0}">
  <dimension ref="A1:AV29"/>
  <sheetViews>
    <sheetView tabSelected="1" workbookViewId="0">
      <pane xSplit="17" ySplit="1" topLeftCell="R7" activePane="bottomRight" state="frozen"/>
      <selection pane="topRight" activeCell="R1" sqref="R1"/>
      <selection pane="bottomLeft" activeCell="A2" sqref="A2"/>
      <selection pane="bottomRight" activeCell="S10" sqref="S10"/>
    </sheetView>
  </sheetViews>
  <sheetFormatPr baseColWidth="10" defaultRowHeight="14.5" x14ac:dyDescent="0.35"/>
  <cols>
    <col min="1" max="1" width="27.6328125" customWidth="1"/>
    <col min="2" max="17" width="10.90625" hidden="1" customWidth="1"/>
    <col min="18" max="19" width="10.90625" customWidth="1"/>
    <col min="20" max="20" width="11.36328125" bestFit="1" customWidth="1"/>
  </cols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">
        <v>584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x14ac:dyDescent="0.35">
      <c r="A3" t="s">
        <v>585</v>
      </c>
      <c r="B3">
        <v>0</v>
      </c>
      <c r="C3">
        <v>0</v>
      </c>
      <c r="D3">
        <v>0</v>
      </c>
      <c r="E3">
        <v>1249.4183169999999</v>
      </c>
      <c r="F3">
        <v>1591.1541360000001</v>
      </c>
      <c r="G3">
        <v>1540.752328</v>
      </c>
      <c r="H3">
        <v>1090.5415720000001</v>
      </c>
      <c r="I3">
        <v>919.18038720000004</v>
      </c>
      <c r="J3">
        <v>1103.461358</v>
      </c>
      <c r="K3">
        <v>1256.232837</v>
      </c>
      <c r="L3">
        <v>1233.1886420000001</v>
      </c>
      <c r="M3">
        <v>1009.382783</v>
      </c>
      <c r="N3">
        <v>770.73274700000002</v>
      </c>
      <c r="O3">
        <v>745.68889049999996</v>
      </c>
      <c r="P3">
        <v>1057.0457039999999</v>
      </c>
      <c r="Q3">
        <v>1680.8493800000001</v>
      </c>
      <c r="R3">
        <v>1914.514549</v>
      </c>
      <c r="S3">
        <v>1947.0497270000001</v>
      </c>
      <c r="T3">
        <v>2161.5476210000002</v>
      </c>
      <c r="U3">
        <v>2716.7877090000002</v>
      </c>
      <c r="V3">
        <v>3149.4195100000002</v>
      </c>
      <c r="W3">
        <v>3566.310907</v>
      </c>
      <c r="X3">
        <v>3925.0888110000001</v>
      </c>
      <c r="Y3">
        <v>4113.6384029999999</v>
      </c>
      <c r="Z3">
        <v>4188.0862470000002</v>
      </c>
      <c r="AA3">
        <v>4216.0114450000001</v>
      </c>
      <c r="AB3">
        <v>4221.2372850000002</v>
      </c>
      <c r="AC3">
        <v>4214.4814720000004</v>
      </c>
      <c r="AD3">
        <v>4185.3649059999998</v>
      </c>
      <c r="AE3">
        <v>4142.325855</v>
      </c>
      <c r="AF3">
        <v>4092.5883250000002</v>
      </c>
      <c r="AG3">
        <v>4042.57492</v>
      </c>
      <c r="AH3">
        <v>3996.6404950000001</v>
      </c>
      <c r="AI3">
        <v>3966.0672330000002</v>
      </c>
      <c r="AJ3">
        <v>3951.5439529999999</v>
      </c>
      <c r="AK3">
        <v>3948.7131009999998</v>
      </c>
      <c r="AL3">
        <v>3954.5773589999999</v>
      </c>
      <c r="AM3">
        <v>3970.4424279999998</v>
      </c>
      <c r="AN3">
        <v>3998.2425400000002</v>
      </c>
      <c r="AO3">
        <v>4035.0800960000001</v>
      </c>
      <c r="AP3">
        <v>4079.3552450000002</v>
      </c>
      <c r="AQ3">
        <v>4128.2624589999996</v>
      </c>
      <c r="AR3">
        <v>4183.562559</v>
      </c>
      <c r="AS3">
        <v>4250.6386080000002</v>
      </c>
      <c r="AT3">
        <v>4325.5951919999998</v>
      </c>
      <c r="AU3">
        <v>4406.5631460000004</v>
      </c>
      <c r="AV3">
        <v>4497.6936690000002</v>
      </c>
    </row>
    <row r="4" spans="1:48" x14ac:dyDescent="0.35">
      <c r="A4" t="s">
        <v>586</v>
      </c>
      <c r="B4">
        <v>0</v>
      </c>
      <c r="C4">
        <v>0</v>
      </c>
      <c r="D4">
        <v>0</v>
      </c>
      <c r="E4">
        <v>1249.4183169999999</v>
      </c>
      <c r="F4">
        <v>1591.1541360000001</v>
      </c>
      <c r="G4">
        <v>1540.752328</v>
      </c>
      <c r="H4">
        <v>1090.5415720000001</v>
      </c>
      <c r="I4">
        <v>919.18038720000004</v>
      </c>
      <c r="J4">
        <v>1103.461358</v>
      </c>
      <c r="K4">
        <v>1256.232837</v>
      </c>
      <c r="L4">
        <v>1233.1886420000001</v>
      </c>
      <c r="M4">
        <v>1009.382783</v>
      </c>
      <c r="N4">
        <v>770.73274700000002</v>
      </c>
      <c r="O4">
        <v>745.68889049999996</v>
      </c>
      <c r="P4">
        <v>1057.0457039999999</v>
      </c>
      <c r="Q4">
        <v>1680.8493800000001</v>
      </c>
      <c r="R4">
        <v>1914.514549</v>
      </c>
      <c r="S4">
        <v>1947.053762</v>
      </c>
      <c r="T4">
        <v>2161.2465390000002</v>
      </c>
      <c r="U4">
        <v>2713.959116</v>
      </c>
      <c r="V4">
        <v>4540.0919990000002</v>
      </c>
      <c r="W4">
        <v>5869.8530689999998</v>
      </c>
      <c r="X4">
        <v>6562.4498299999996</v>
      </c>
      <c r="Y4">
        <v>6781.9617559999997</v>
      </c>
      <c r="Z4">
        <v>6780.6999320000004</v>
      </c>
      <c r="AA4">
        <v>6640.9252809999998</v>
      </c>
      <c r="AB4">
        <v>6460.9734639999997</v>
      </c>
      <c r="AC4">
        <v>6342.5849250000001</v>
      </c>
      <c r="AD4">
        <v>6204.2914069999997</v>
      </c>
      <c r="AE4">
        <v>6070.2778200000002</v>
      </c>
      <c r="AF4">
        <v>5974.9058809999997</v>
      </c>
      <c r="AG4">
        <v>5900.2905540000002</v>
      </c>
      <c r="AH4">
        <v>5818.4612299999999</v>
      </c>
      <c r="AI4">
        <v>5775.4276360000003</v>
      </c>
      <c r="AJ4">
        <v>5753.7950170000004</v>
      </c>
      <c r="AK4">
        <v>5724.3142379999999</v>
      </c>
      <c r="AL4">
        <v>5761.4893400000001</v>
      </c>
      <c r="AM4">
        <v>5795.2124999999996</v>
      </c>
      <c r="AN4">
        <v>5764.4853000000003</v>
      </c>
      <c r="AO4">
        <v>5720.7273830000004</v>
      </c>
      <c r="AP4">
        <v>5672.7660310000001</v>
      </c>
      <c r="AQ4">
        <v>5626.6955090000001</v>
      </c>
      <c r="AR4">
        <v>5589.3678959999997</v>
      </c>
      <c r="AS4">
        <v>5568.4347040000002</v>
      </c>
      <c r="AT4">
        <v>5561.3431389999996</v>
      </c>
      <c r="AU4">
        <v>5566.8475070000004</v>
      </c>
      <c r="AV4">
        <v>5587.9930039999999</v>
      </c>
    </row>
    <row r="5" spans="1:48" x14ac:dyDescent="0.35">
      <c r="A5" t="s">
        <v>587</v>
      </c>
      <c r="B5">
        <v>4614.1902287389803</v>
      </c>
      <c r="C5">
        <v>4782.0379962707702</v>
      </c>
      <c r="D5">
        <v>4955.9916439999997</v>
      </c>
      <c r="E5">
        <v>7114.7431919999999</v>
      </c>
      <c r="F5">
        <v>9060.7388310000006</v>
      </c>
      <c r="G5">
        <v>9629.7020520000005</v>
      </c>
      <c r="H5">
        <v>7789.5826589999997</v>
      </c>
      <c r="I5">
        <v>7992.8729320000002</v>
      </c>
      <c r="J5">
        <v>9595.3161540000001</v>
      </c>
      <c r="K5">
        <v>10923.763800000001</v>
      </c>
      <c r="L5">
        <v>10723.379499999999</v>
      </c>
      <c r="M5">
        <v>8777.2415880000008</v>
      </c>
      <c r="N5">
        <v>6503.7736130000003</v>
      </c>
      <c r="O5">
        <v>6106.3082100000001</v>
      </c>
      <c r="P5">
        <v>8399.9027540000006</v>
      </c>
      <c r="Q5">
        <v>12961.902050000001</v>
      </c>
      <c r="R5">
        <v>14327.09208</v>
      </c>
      <c r="S5">
        <v>14139.559139999999</v>
      </c>
      <c r="T5">
        <v>15697.252109999999</v>
      </c>
      <c r="U5">
        <v>19729.42959</v>
      </c>
      <c r="V5">
        <v>22871.220399999998</v>
      </c>
      <c r="W5">
        <v>25898.703710000002</v>
      </c>
      <c r="X5">
        <v>28504.16433</v>
      </c>
      <c r="Y5">
        <v>29873.419610000001</v>
      </c>
      <c r="Z5">
        <v>30414.06306</v>
      </c>
      <c r="AA5">
        <v>30616.857049999999</v>
      </c>
      <c r="AB5">
        <v>30654.80733</v>
      </c>
      <c r="AC5">
        <v>30605.746319999998</v>
      </c>
      <c r="AD5">
        <v>30394.30056</v>
      </c>
      <c r="AE5">
        <v>30081.74912</v>
      </c>
      <c r="AF5">
        <v>29720.553029999999</v>
      </c>
      <c r="AG5">
        <v>29357.35353</v>
      </c>
      <c r="AH5">
        <v>29023.775750000001</v>
      </c>
      <c r="AI5">
        <v>28801.751400000001</v>
      </c>
      <c r="AJ5">
        <v>28696.282719999999</v>
      </c>
      <c r="AK5">
        <v>28675.72495</v>
      </c>
      <c r="AL5">
        <v>28718.311440000001</v>
      </c>
      <c r="AM5">
        <v>28833.524259999998</v>
      </c>
      <c r="AN5">
        <v>29035.40987</v>
      </c>
      <c r="AO5">
        <v>29302.925790000001</v>
      </c>
      <c r="AP5">
        <v>29624.453829999999</v>
      </c>
      <c r="AQ5">
        <v>29979.620129999999</v>
      </c>
      <c r="AR5">
        <v>30381.21185</v>
      </c>
      <c r="AS5">
        <v>30868.32101</v>
      </c>
      <c r="AT5">
        <v>31412.658950000001</v>
      </c>
      <c r="AU5">
        <v>32000.651730000001</v>
      </c>
      <c r="AV5">
        <v>32662.445520000001</v>
      </c>
    </row>
    <row r="6" spans="1:48" x14ac:dyDescent="0.35">
      <c r="A6" t="s">
        <v>588</v>
      </c>
      <c r="B6">
        <v>4614.1902287389803</v>
      </c>
      <c r="C6">
        <v>4782.0379962707702</v>
      </c>
      <c r="D6">
        <v>4955.9916439999997</v>
      </c>
      <c r="E6">
        <v>7114.7431919999999</v>
      </c>
      <c r="F6">
        <v>9060.7388310000006</v>
      </c>
      <c r="G6">
        <v>9629.7020520000005</v>
      </c>
      <c r="H6">
        <v>7789.5826589999997</v>
      </c>
      <c r="I6">
        <v>7992.8729320000002</v>
      </c>
      <c r="J6">
        <v>9595.3161540000001</v>
      </c>
      <c r="K6">
        <v>10923.763800000001</v>
      </c>
      <c r="L6">
        <v>10723.379499999999</v>
      </c>
      <c r="M6">
        <v>8777.2415880000008</v>
      </c>
      <c r="N6">
        <v>6503.7736130000003</v>
      </c>
      <c r="O6">
        <v>6106.3082100000001</v>
      </c>
      <c r="P6">
        <v>8399.9027540000006</v>
      </c>
      <c r="Q6">
        <v>12961.902050000001</v>
      </c>
      <c r="R6">
        <v>14327.09208</v>
      </c>
      <c r="S6">
        <v>14139.588449999999</v>
      </c>
      <c r="T6">
        <v>15695.065640000001</v>
      </c>
      <c r="U6">
        <v>19708.888220000001</v>
      </c>
      <c r="V6">
        <v>26376.27522</v>
      </c>
      <c r="W6">
        <v>34101.70104</v>
      </c>
      <c r="X6">
        <v>38125.435089999999</v>
      </c>
      <c r="Y6">
        <v>39400.719160000001</v>
      </c>
      <c r="Z6">
        <v>39393.388420000003</v>
      </c>
      <c r="AA6">
        <v>38581.34878</v>
      </c>
      <c r="AB6">
        <v>37535.894500000002</v>
      </c>
      <c r="AC6">
        <v>36848.100350000001</v>
      </c>
      <c r="AD6">
        <v>36044.665549999998</v>
      </c>
      <c r="AE6">
        <v>35266.095589999997</v>
      </c>
      <c r="AF6">
        <v>34712.019480000003</v>
      </c>
      <c r="AG6">
        <v>34278.5317</v>
      </c>
      <c r="AH6">
        <v>33803.133240000003</v>
      </c>
      <c r="AI6">
        <v>33553.123789999998</v>
      </c>
      <c r="AJ6">
        <v>33427.446179999999</v>
      </c>
      <c r="AK6">
        <v>33256.173620000001</v>
      </c>
      <c r="AL6">
        <v>33472.147380000002</v>
      </c>
      <c r="AM6">
        <v>33668.066610000002</v>
      </c>
      <c r="AN6">
        <v>33489.552810000001</v>
      </c>
      <c r="AO6">
        <v>33235.335310000002</v>
      </c>
      <c r="AP6">
        <v>32956.697379999998</v>
      </c>
      <c r="AQ6">
        <v>32689.04448</v>
      </c>
      <c r="AR6">
        <v>32472.184689999998</v>
      </c>
      <c r="AS6">
        <v>32350.570500000002</v>
      </c>
      <c r="AT6">
        <v>32309.3711</v>
      </c>
      <c r="AU6">
        <v>32341.349470000001</v>
      </c>
      <c r="AV6">
        <v>32464.197080000002</v>
      </c>
    </row>
    <row r="7" spans="1:48" x14ac:dyDescent="0.35">
      <c r="A7" t="s">
        <v>591</v>
      </c>
      <c r="B7">
        <v>0.96116878123798499</v>
      </c>
      <c r="C7">
        <v>0.98039215686274495</v>
      </c>
      <c r="D7">
        <v>1.000000035</v>
      </c>
      <c r="E7">
        <v>1.0233252310000001</v>
      </c>
      <c r="F7">
        <v>1.0432176449999999</v>
      </c>
      <c r="G7">
        <v>1.057202247</v>
      </c>
      <c r="H7">
        <v>1.0690820379999999</v>
      </c>
      <c r="I7">
        <v>1.0804143879999999</v>
      </c>
      <c r="J7">
        <v>1.0899234790000001</v>
      </c>
      <c r="K7">
        <v>1.102510264</v>
      </c>
      <c r="L7">
        <v>1.11713336</v>
      </c>
      <c r="M7">
        <v>1.133281201</v>
      </c>
      <c r="N7">
        <v>1.1487213350000001</v>
      </c>
      <c r="O7">
        <v>1.1636894470000001</v>
      </c>
      <c r="P7">
        <v>1.186254755</v>
      </c>
      <c r="Q7">
        <v>1.220624911</v>
      </c>
      <c r="R7">
        <v>1.2627616829999999</v>
      </c>
      <c r="S7">
        <v>1.30292217</v>
      </c>
      <c r="T7">
        <v>1.351468941</v>
      </c>
      <c r="U7">
        <v>1.4079014990000001</v>
      </c>
      <c r="V7">
        <v>1.470282549</v>
      </c>
      <c r="W7">
        <v>1.5375990150000001</v>
      </c>
      <c r="X7">
        <v>1.609162902</v>
      </c>
      <c r="Y7">
        <v>1.679016673</v>
      </c>
      <c r="Z7">
        <v>1.7461486310000001</v>
      </c>
      <c r="AA7">
        <v>1.8098276369999999</v>
      </c>
      <c r="AB7">
        <v>1.86965731</v>
      </c>
      <c r="AC7">
        <v>1.925631954</v>
      </c>
      <c r="AD7">
        <v>1.977957561</v>
      </c>
      <c r="AE7">
        <v>2.0270253829999998</v>
      </c>
      <c r="AF7">
        <v>2.0732460530000001</v>
      </c>
      <c r="AG7">
        <v>2.117250673</v>
      </c>
      <c r="AH7">
        <v>2.1588811040000002</v>
      </c>
      <c r="AI7">
        <v>2.1984657159999998</v>
      </c>
      <c r="AJ7">
        <v>2.2368382690000002</v>
      </c>
      <c r="AK7">
        <v>2.2741537260000002</v>
      </c>
      <c r="AL7">
        <v>2.310633819</v>
      </c>
      <c r="AM7">
        <v>2.3466410010000001</v>
      </c>
      <c r="AN7">
        <v>2.3823997220000002</v>
      </c>
      <c r="AO7">
        <v>2.418491994</v>
      </c>
      <c r="AP7">
        <v>2.4556593549999999</v>
      </c>
      <c r="AQ7">
        <v>2.4941845460000001</v>
      </c>
      <c r="AR7">
        <v>2.5345035889999998</v>
      </c>
      <c r="AS7">
        <v>2.5771266640000001</v>
      </c>
      <c r="AT7">
        <v>2.6221739730000002</v>
      </c>
      <c r="AU7">
        <v>2.669927699</v>
      </c>
      <c r="AV7">
        <v>2.721535024</v>
      </c>
    </row>
    <row r="8" spans="1:48" x14ac:dyDescent="0.35">
      <c r="A8" t="s">
        <v>592</v>
      </c>
      <c r="B8">
        <v>0.96116878123798499</v>
      </c>
      <c r="C8">
        <v>0.98039215686274495</v>
      </c>
      <c r="D8">
        <v>1.000000035</v>
      </c>
      <c r="E8">
        <v>1.0233252310000001</v>
      </c>
      <c r="F8">
        <v>1.0432176449999999</v>
      </c>
      <c r="G8">
        <v>1.057202247</v>
      </c>
      <c r="H8">
        <v>1.0690820379999999</v>
      </c>
      <c r="I8">
        <v>1.0804143879999999</v>
      </c>
      <c r="J8">
        <v>1.0899234790000001</v>
      </c>
      <c r="K8">
        <v>1.102510264</v>
      </c>
      <c r="L8">
        <v>1.11713336</v>
      </c>
      <c r="M8">
        <v>1.133281201</v>
      </c>
      <c r="N8">
        <v>1.1487213350000001</v>
      </c>
      <c r="O8">
        <v>1.1636894470000001</v>
      </c>
      <c r="P8">
        <v>1.186254755</v>
      </c>
      <c r="Q8">
        <v>1.220624911</v>
      </c>
      <c r="R8">
        <v>1.2627616829999999</v>
      </c>
      <c r="S8">
        <v>1.302923864</v>
      </c>
      <c r="T8">
        <v>1.351462819</v>
      </c>
      <c r="U8">
        <v>1.4096330450000001</v>
      </c>
      <c r="V8">
        <v>1.4731805579999999</v>
      </c>
      <c r="W8">
        <v>1.543100382</v>
      </c>
      <c r="X8">
        <v>1.6183967159999999</v>
      </c>
      <c r="Y8">
        <v>1.6932953239999999</v>
      </c>
      <c r="Z8">
        <v>1.7674605759999999</v>
      </c>
      <c r="AA8">
        <v>1.840216981</v>
      </c>
      <c r="AB8">
        <v>1.9118938110000001</v>
      </c>
      <c r="AC8">
        <v>1.9820514060000001</v>
      </c>
      <c r="AD8">
        <v>2.0500951789999999</v>
      </c>
      <c r="AE8">
        <v>2.1158764329999999</v>
      </c>
      <c r="AF8">
        <v>2.1792213139999999</v>
      </c>
      <c r="AG8">
        <v>2.24005521</v>
      </c>
      <c r="AH8">
        <v>2.2976620200000002</v>
      </c>
      <c r="AI8">
        <v>2.3519209110000001</v>
      </c>
      <c r="AJ8">
        <v>2.4035612670000002</v>
      </c>
      <c r="AK8">
        <v>2.4526342429999999</v>
      </c>
      <c r="AL8">
        <v>2.4998494299999998</v>
      </c>
      <c r="AM8">
        <v>2.5450823969999998</v>
      </c>
      <c r="AN8">
        <v>2.5890428910000001</v>
      </c>
      <c r="AO8">
        <v>2.6325627909999998</v>
      </c>
      <c r="AP8">
        <v>2.6761565030000001</v>
      </c>
      <c r="AQ8">
        <v>2.7207539540000001</v>
      </c>
      <c r="AR8">
        <v>2.7664461039999999</v>
      </c>
      <c r="AS8">
        <v>2.814565999</v>
      </c>
      <c r="AT8">
        <v>2.8640115900000001</v>
      </c>
      <c r="AU8">
        <v>2.916968609</v>
      </c>
      <c r="AV8">
        <v>2.971150014</v>
      </c>
    </row>
    <row r="13" spans="1:48" x14ac:dyDescent="0.35">
      <c r="A13" t="s">
        <v>589</v>
      </c>
      <c r="R13" s="17"/>
      <c r="S13" s="1">
        <f>(export!F23-export!F18)*1000</f>
        <v>2491.928147812901</v>
      </c>
      <c r="T13" s="17">
        <f>(export!G23-export!G18)*1000</f>
        <v>3111.7964350097172</v>
      </c>
      <c r="U13" s="17">
        <f>(export!H23-export!H18)*1000</f>
        <v>2715.0673244737591</v>
      </c>
      <c r="V13" s="17">
        <f>(export!I23-export!I18)*1000</f>
        <v>4276.9999999999991</v>
      </c>
      <c r="W13" s="17">
        <f>(export!J23-export!J18)*1000</f>
        <v>4925</v>
      </c>
      <c r="X13" s="17">
        <f>(export!K23-export!K18)*1000</f>
        <v>4580.0000000000009</v>
      </c>
      <c r="Y13" s="17">
        <f>(export!L23-export!L18)*1000</f>
        <v>4326</v>
      </c>
      <c r="Z13" s="17">
        <f>(export!M23-export!M18)*1000</f>
        <v>4325</v>
      </c>
      <c r="AA13" s="17">
        <f>(export!N23-export!N18)*1000</f>
        <v>3849</v>
      </c>
      <c r="AB13" s="17">
        <f>(export!O23-export!O18)*1000</f>
        <v>4276.9999999999991</v>
      </c>
      <c r="AC13" s="17">
        <f>(export!P23-export!P18)*1000</f>
        <v>4050.0000000000009</v>
      </c>
      <c r="AD13" s="17">
        <f>(export!Q23-export!Q18)*1000</f>
        <v>3837</v>
      </c>
      <c r="AE13" s="17">
        <f>(export!R23-export!R18)*1000</f>
        <v>3768</v>
      </c>
      <c r="AF13" s="17">
        <f>(export!S23-export!S18)*1000</f>
        <v>3996.9999999999995</v>
      </c>
      <c r="AG13" s="17">
        <f>(export!T23-export!T18)*1000</f>
        <v>3833.0000000000005</v>
      </c>
      <c r="AH13" s="17">
        <f>(export!U23-export!U18)*1000</f>
        <v>3761</v>
      </c>
      <c r="AI13" s="17">
        <f>(export!V23-export!V18)*1000</f>
        <v>3783.0000000000005</v>
      </c>
      <c r="AJ13" s="17">
        <f>(export!W23-export!W18)*1000</f>
        <v>3763.0000000000005</v>
      </c>
      <c r="AK13" s="17">
        <f>(export!X23-export!X18)*1000</f>
        <v>3603.9999999999995</v>
      </c>
      <c r="AL13" s="17">
        <f>(export!Y23-export!Y18)*1000</f>
        <v>4465.9999999999982</v>
      </c>
      <c r="AM13" s="17">
        <f>(export!Z23-export!Z18)*1000</f>
        <v>4236.0000000000009</v>
      </c>
      <c r="AN13" s="17">
        <f>(export!AA23-export!AA18)*1000</f>
        <v>4025.0000000000005</v>
      </c>
      <c r="AO13" s="17">
        <f>(export!AB23-export!AB18)*1000</f>
        <v>3833</v>
      </c>
      <c r="AP13" s="17">
        <f>(export!AC23-export!AC18)*1000</f>
        <v>3658.9999999999995</v>
      </c>
      <c r="AQ13" s="17">
        <f>(export!AD23-export!AD18)*1000</f>
        <v>3545.0000000000005</v>
      </c>
      <c r="AR13" s="17">
        <f>(export!AE23-export!AE18)*1000</f>
        <v>3401</v>
      </c>
      <c r="AS13" s="17">
        <f>(export!AF23-export!AF18)*1000</f>
        <v>3269</v>
      </c>
      <c r="AT13" s="17">
        <f>(export!AG23-export!AG18)*1000</f>
        <v>3148</v>
      </c>
      <c r="AU13" s="17">
        <f>(export!AH23-export!AH18)*1000</f>
        <v>3039.9999999999995</v>
      </c>
      <c r="AV13" s="17">
        <f>(export!AI23-export!AI18)*1000</f>
        <v>2944.0000000000005</v>
      </c>
    </row>
    <row r="14" spans="1:48" x14ac:dyDescent="0.35">
      <c r="A14" t="s">
        <v>593</v>
      </c>
      <c r="R14" s="17"/>
      <c r="S14" s="1">
        <f>S13-S4*$U$8/S8</f>
        <v>385.41110630235789</v>
      </c>
      <c r="T14" s="17">
        <f>T13-T4*$U$8/T8</f>
        <v>857.52462158272738</v>
      </c>
      <c r="U14" s="17">
        <f>U13-U4*$U$8/U8</f>
        <v>1.1082084737590776</v>
      </c>
      <c r="V14" s="17">
        <f t="shared" ref="U14:AV14" si="0">V13-V4*$U$8/V8</f>
        <v>-67.249368739299825</v>
      </c>
      <c r="W14" s="17">
        <f t="shared" si="0"/>
        <v>-437.15203617068801</v>
      </c>
      <c r="X14" s="17">
        <f t="shared" si="0"/>
        <v>-1135.9323453067555</v>
      </c>
      <c r="Y14" s="17">
        <f t="shared" si="0"/>
        <v>-1319.841729840995</v>
      </c>
      <c r="Z14" s="17">
        <f t="shared" si="0"/>
        <v>-1082.9275216469978</v>
      </c>
      <c r="AA14" s="17">
        <f t="shared" si="0"/>
        <v>-1238.0456158851803</v>
      </c>
      <c r="AB14" s="17">
        <f t="shared" si="0"/>
        <v>-486.65457397388855</v>
      </c>
      <c r="AC14" s="17">
        <f t="shared" si="0"/>
        <v>-460.84027080922533</v>
      </c>
      <c r="AD14" s="17">
        <f t="shared" si="0"/>
        <v>-429.03324455539587</v>
      </c>
      <c r="AE14" s="17">
        <f t="shared" si="0"/>
        <v>-276.12283909708003</v>
      </c>
      <c r="AF14" s="17">
        <f t="shared" si="0"/>
        <v>132.12188206211749</v>
      </c>
      <c r="AG14" s="17">
        <f t="shared" si="0"/>
        <v>120.03591639611568</v>
      </c>
      <c r="AH14" s="17">
        <f t="shared" si="0"/>
        <v>191.32998349367972</v>
      </c>
      <c r="AI14" s="17">
        <f t="shared" si="0"/>
        <v>321.47473925034956</v>
      </c>
      <c r="AJ14" s="17">
        <f t="shared" si="0"/>
        <v>388.53241247603455</v>
      </c>
      <c r="AK14" s="17">
        <f t="shared" si="0"/>
        <v>313.99353740622291</v>
      </c>
      <c r="AL14" s="17">
        <f t="shared" si="0"/>
        <v>1217.1700246365453</v>
      </c>
      <c r="AM14" s="17">
        <f t="shared" si="0"/>
        <v>1026.2323899507683</v>
      </c>
      <c r="AN14" s="17">
        <f t="shared" si="0"/>
        <v>886.46220499336732</v>
      </c>
      <c r="AO14" s="17">
        <f t="shared" si="0"/>
        <v>769.77720125720134</v>
      </c>
      <c r="AP14" s="17">
        <f t="shared" si="0"/>
        <v>670.93915793530277</v>
      </c>
      <c r="AQ14" s="17">
        <f t="shared" si="0"/>
        <v>629.78750458907052</v>
      </c>
      <c r="AR14" s="17">
        <f t="shared" si="0"/>
        <v>552.95691849136301</v>
      </c>
      <c r="AS14" s="17">
        <f t="shared" si="0"/>
        <v>480.13323671498165</v>
      </c>
      <c r="AT14" s="17">
        <f t="shared" si="0"/>
        <v>410.77187889507513</v>
      </c>
      <c r="AU14" s="17">
        <f t="shared" si="0"/>
        <v>349.80574212169313</v>
      </c>
      <c r="AV14" s="17">
        <f t="shared" si="0"/>
        <v>292.83140987467641</v>
      </c>
    </row>
    <row r="15" spans="1:48" x14ac:dyDescent="0.35">
      <c r="A15" t="s">
        <v>594</v>
      </c>
      <c r="R15" s="17"/>
      <c r="S15" s="1">
        <f>S13-S3*$U$7/S7</f>
        <v>388.00030592896019</v>
      </c>
      <c r="T15" s="17">
        <f>T13-T3*$U$7/T7</f>
        <v>859.9902384766483</v>
      </c>
      <c r="U15" s="17">
        <f t="shared" ref="U15:AV15" si="1">U13-U3*$U$7/U7</f>
        <v>-1.720384526241105</v>
      </c>
      <c r="V15" s="17">
        <f t="shared" si="1"/>
        <v>1261.2038510729499</v>
      </c>
      <c r="W15" s="17">
        <f t="shared" si="1"/>
        <v>1659.5098280611542</v>
      </c>
      <c r="X15" s="17">
        <f t="shared" si="1"/>
        <v>1145.8303370984463</v>
      </c>
      <c r="Y15" s="17">
        <f t="shared" si="1"/>
        <v>876.6014519918549</v>
      </c>
      <c r="Z15" s="17">
        <f t="shared" si="1"/>
        <v>948.18957251893607</v>
      </c>
      <c r="AA15" s="17">
        <f t="shared" si="1"/>
        <v>569.27948304744768</v>
      </c>
      <c r="AB15" s="17">
        <f t="shared" si="1"/>
        <v>1098.2964646520209</v>
      </c>
      <c r="AC15" s="17">
        <f t="shared" si="1"/>
        <v>968.63506439479988</v>
      </c>
      <c r="AD15" s="17">
        <f t="shared" si="1"/>
        <v>857.87565415697327</v>
      </c>
      <c r="AE15" s="17">
        <f t="shared" si="1"/>
        <v>890.88418807582457</v>
      </c>
      <c r="AF15" s="17">
        <f t="shared" si="1"/>
        <v>1217.8020224035604</v>
      </c>
      <c r="AG15" s="17">
        <f t="shared" si="1"/>
        <v>1144.8217118697289</v>
      </c>
      <c r="AH15" s="17">
        <f t="shared" si="1"/>
        <v>1154.6146212734643</v>
      </c>
      <c r="AI15" s="17">
        <f t="shared" si="1"/>
        <v>1243.1232296517273</v>
      </c>
      <c r="AJ15" s="17">
        <f t="shared" si="1"/>
        <v>1275.8355358117828</v>
      </c>
      <c r="AK15" s="17">
        <f t="shared" si="1"/>
        <v>1159.3987268058418</v>
      </c>
      <c r="AL15" s="17">
        <f t="shared" si="1"/>
        <v>2056.4207123320193</v>
      </c>
      <c r="AM15" s="17">
        <f t="shared" si="1"/>
        <v>1853.8751484814798</v>
      </c>
      <c r="AN15" s="17">
        <f t="shared" si="1"/>
        <v>1662.2010064264246</v>
      </c>
      <c r="AO15" s="17">
        <f t="shared" si="1"/>
        <v>1484.0175225564694</v>
      </c>
      <c r="AP15" s="17">
        <f t="shared" si="1"/>
        <v>1320.1860465520413</v>
      </c>
      <c r="AQ15" s="17">
        <f t="shared" si="1"/>
        <v>1214.7045478801051</v>
      </c>
      <c r="AR15" s="17">
        <f t="shared" si="1"/>
        <v>1077.0561620272474</v>
      </c>
      <c r="AS15" s="17">
        <f t="shared" si="1"/>
        <v>946.84775521205302</v>
      </c>
      <c r="AT15" s="17">
        <f t="shared" si="1"/>
        <v>825.4950794296542</v>
      </c>
      <c r="AU15" s="17">
        <f t="shared" si="1"/>
        <v>716.33900310663148</v>
      </c>
      <c r="AV15" s="17">
        <f t="shared" si="1"/>
        <v>617.258068411355</v>
      </c>
    </row>
    <row r="16" spans="1:48" hidden="1" x14ac:dyDescent="0.35">
      <c r="R16" s="17"/>
      <c r="S16" s="1">
        <v>21.597999999999999</v>
      </c>
      <c r="T16" s="17">
        <v>22.597999999999999</v>
      </c>
      <c r="U16" s="17">
        <v>26.039000000000001</v>
      </c>
      <c r="V16" s="17">
        <v>27.018999999999998</v>
      </c>
      <c r="W16" s="17">
        <v>29.709</v>
      </c>
      <c r="X16" s="17">
        <v>27.751999999999999</v>
      </c>
      <c r="Y16" s="17">
        <v>26.338000000000001</v>
      </c>
      <c r="Z16" s="17">
        <v>26.041</v>
      </c>
      <c r="AA16" s="17">
        <v>23.202000000000002</v>
      </c>
      <c r="AB16" s="17">
        <v>23.495000000000001</v>
      </c>
      <c r="AC16" s="17">
        <v>23.021000000000001</v>
      </c>
      <c r="AD16" s="17">
        <v>22.231999999999999</v>
      </c>
      <c r="AE16" s="17">
        <v>21.856000000000002</v>
      </c>
      <c r="AF16" s="17">
        <v>22.899000000000001</v>
      </c>
      <c r="AG16" s="17">
        <v>22.021999999999998</v>
      </c>
      <c r="AH16" s="17">
        <v>21.335000000000001</v>
      </c>
      <c r="AI16" s="17">
        <v>22.956</v>
      </c>
      <c r="AJ16" s="17">
        <v>23.114000000000001</v>
      </c>
      <c r="AK16" s="17">
        <v>21.117000000000001</v>
      </c>
      <c r="AL16" s="17">
        <v>22.263000000000002</v>
      </c>
      <c r="AM16" s="17">
        <v>21.526</v>
      </c>
      <c r="AN16" s="17">
        <v>20.881</v>
      </c>
      <c r="AO16" s="17">
        <v>20.329999999999998</v>
      </c>
      <c r="AP16" s="17">
        <v>19.876999999999999</v>
      </c>
      <c r="AQ16" s="17">
        <v>19.53</v>
      </c>
      <c r="AR16" s="17">
        <v>19.309999999999999</v>
      </c>
      <c r="AS16" s="17">
        <v>19.268000000000001</v>
      </c>
      <c r="AT16" s="17">
        <v>19.521999999999998</v>
      </c>
      <c r="AU16" s="17">
        <v>20.535</v>
      </c>
      <c r="AV16" s="17">
        <v>18.280999999999999</v>
      </c>
    </row>
    <row r="17" spans="1:48" x14ac:dyDescent="0.35">
      <c r="A17" t="s">
        <v>590</v>
      </c>
      <c r="R17" s="17"/>
      <c r="S17" s="1">
        <f t="shared" ref="R17:AV17" si="2">S16*1000</f>
        <v>21598</v>
      </c>
      <c r="T17" s="17">
        <f t="shared" si="2"/>
        <v>22598</v>
      </c>
      <c r="U17" s="17">
        <f t="shared" si="2"/>
        <v>26039</v>
      </c>
      <c r="V17" s="17">
        <f t="shared" si="2"/>
        <v>27019</v>
      </c>
      <c r="W17" s="17">
        <f t="shared" si="2"/>
        <v>29709</v>
      </c>
      <c r="X17" s="17">
        <f t="shared" si="2"/>
        <v>27752</v>
      </c>
      <c r="Y17" s="17">
        <f t="shared" si="2"/>
        <v>26338</v>
      </c>
      <c r="Z17" s="17">
        <f t="shared" si="2"/>
        <v>26041</v>
      </c>
      <c r="AA17" s="17">
        <f t="shared" si="2"/>
        <v>23202</v>
      </c>
      <c r="AB17" s="17">
        <f t="shared" si="2"/>
        <v>23495</v>
      </c>
      <c r="AC17" s="17">
        <f t="shared" si="2"/>
        <v>23021</v>
      </c>
      <c r="AD17" s="17">
        <f t="shared" si="2"/>
        <v>22232</v>
      </c>
      <c r="AE17" s="17">
        <f t="shared" si="2"/>
        <v>21856</v>
      </c>
      <c r="AF17" s="17">
        <f t="shared" si="2"/>
        <v>22899</v>
      </c>
      <c r="AG17" s="17">
        <f t="shared" si="2"/>
        <v>22022</v>
      </c>
      <c r="AH17" s="17">
        <f t="shared" si="2"/>
        <v>21335</v>
      </c>
      <c r="AI17" s="17">
        <f t="shared" si="2"/>
        <v>22956</v>
      </c>
      <c r="AJ17" s="17">
        <f t="shared" si="2"/>
        <v>23114</v>
      </c>
      <c r="AK17" s="17">
        <f t="shared" si="2"/>
        <v>21117</v>
      </c>
      <c r="AL17" s="17">
        <f t="shared" si="2"/>
        <v>22263</v>
      </c>
      <c r="AM17" s="17">
        <f t="shared" si="2"/>
        <v>21526</v>
      </c>
      <c r="AN17" s="17">
        <f t="shared" si="2"/>
        <v>20881</v>
      </c>
      <c r="AO17" s="17">
        <f t="shared" si="2"/>
        <v>20330</v>
      </c>
      <c r="AP17" s="17">
        <f t="shared" si="2"/>
        <v>19877</v>
      </c>
      <c r="AQ17" s="17">
        <f t="shared" si="2"/>
        <v>19530</v>
      </c>
      <c r="AR17" s="17">
        <f t="shared" si="2"/>
        <v>19310</v>
      </c>
      <c r="AS17" s="17">
        <f t="shared" si="2"/>
        <v>19268</v>
      </c>
      <c r="AT17" s="17">
        <f t="shared" si="2"/>
        <v>19522</v>
      </c>
      <c r="AU17" s="17">
        <f t="shared" si="2"/>
        <v>20535</v>
      </c>
      <c r="AV17" s="17">
        <f t="shared" si="2"/>
        <v>18281</v>
      </c>
    </row>
    <row r="18" spans="1:48" x14ac:dyDescent="0.35">
      <c r="A18" t="s">
        <v>593</v>
      </c>
      <c r="R18" s="17"/>
      <c r="S18" s="1">
        <f t="shared" ref="R18:AV18" si="3">S17-S6*$U$8/S8</f>
        <v>6300.3823321265609</v>
      </c>
      <c r="T18" s="17">
        <f t="shared" si="3"/>
        <v>6227.3808023821948</v>
      </c>
      <c r="U18" s="17">
        <f t="shared" si="3"/>
        <v>6330.1117799999993</v>
      </c>
      <c r="V18" s="17">
        <f>V17-V6*$U$8/V8</f>
        <v>1780.4988860539597</v>
      </c>
      <c r="W18" s="17">
        <f t="shared" si="3"/>
        <v>-1443.1435918450006</v>
      </c>
      <c r="X18" s="17">
        <f t="shared" si="3"/>
        <v>-5455.4778863222527</v>
      </c>
      <c r="Y18" s="17">
        <f t="shared" si="3"/>
        <v>-6462.2770323014556</v>
      </c>
      <c r="Z18" s="17">
        <f t="shared" si="3"/>
        <v>-5377.082431589326</v>
      </c>
      <c r="AA18" s="17">
        <f t="shared" si="3"/>
        <v>-6351.8758322969952</v>
      </c>
      <c r="AB18" s="17">
        <f t="shared" si="3"/>
        <v>-4180.0920769802906</v>
      </c>
      <c r="AC18" s="17">
        <f t="shared" si="3"/>
        <v>-3185.3333683465862</v>
      </c>
      <c r="AD18" s="17">
        <f t="shared" si="3"/>
        <v>-2552.0940146189678</v>
      </c>
      <c r="AE18" s="17">
        <f t="shared" si="3"/>
        <v>-1638.8756630878233</v>
      </c>
      <c r="AF18" s="17">
        <f t="shared" si="3"/>
        <v>445.47065750398178</v>
      </c>
      <c r="AG18" s="17">
        <f t="shared" si="3"/>
        <v>451.03567613405903</v>
      </c>
      <c r="AH18" s="17">
        <f t="shared" si="3"/>
        <v>596.52183181322471</v>
      </c>
      <c r="AI18" s="17">
        <f t="shared" si="3"/>
        <v>2845.8033364355615</v>
      </c>
      <c r="AJ18" s="17">
        <f t="shared" si="3"/>
        <v>3509.5766003417557</v>
      </c>
      <c r="AK18" s="17">
        <f t="shared" si="3"/>
        <v>2003.2648726342195</v>
      </c>
      <c r="AL18" s="17">
        <f t="shared" si="3"/>
        <v>3388.4852121400872</v>
      </c>
      <c r="AM18" s="17">
        <f t="shared" si="3"/>
        <v>2878.4232808101369</v>
      </c>
      <c r="AN18" s="17">
        <f t="shared" si="3"/>
        <v>2647.2424723234872</v>
      </c>
      <c r="AO18" s="17">
        <f t="shared" si="3"/>
        <v>2533.7950719362998</v>
      </c>
      <c r="AP18" s="17">
        <f t="shared" si="3"/>
        <v>2517.4585722717275</v>
      </c>
      <c r="AQ18" s="17">
        <f t="shared" si="3"/>
        <v>2593.680844518276</v>
      </c>
      <c r="AR18" s="17">
        <f t="shared" si="3"/>
        <v>2763.9105908541933</v>
      </c>
      <c r="AS18" s="17">
        <f t="shared" si="3"/>
        <v>3065.7033696831149</v>
      </c>
      <c r="AT18" s="17">
        <f t="shared" si="3"/>
        <v>3619.7050076365085</v>
      </c>
      <c r="AU18" s="17">
        <f t="shared" si="3"/>
        <v>4905.9545614773397</v>
      </c>
      <c r="AV18" s="17">
        <f t="shared" si="3"/>
        <v>2878.6794279225123</v>
      </c>
    </row>
    <row r="19" spans="1:48" x14ac:dyDescent="0.35">
      <c r="A19" t="s">
        <v>594</v>
      </c>
      <c r="R19" s="17"/>
      <c r="S19" s="1">
        <f t="shared" ref="R19:S19" si="4">S17-S5*$U$7/S7</f>
        <v>6319.1852198315482</v>
      </c>
      <c r="T19" s="17">
        <f t="shared" ref="T19:AV19" si="5">T17-T5*$U$7/T7</f>
        <v>6245.2862191733402</v>
      </c>
      <c r="U19" s="17">
        <f t="shared" si="5"/>
        <v>6309.5704100000003</v>
      </c>
      <c r="V19" s="17">
        <f t="shared" si="5"/>
        <v>5118.1582148477355</v>
      </c>
      <c r="W19" s="17">
        <f t="shared" si="5"/>
        <v>5994.8694498670302</v>
      </c>
      <c r="X19" s="17">
        <f t="shared" si="5"/>
        <v>2812.9117087703453</v>
      </c>
      <c r="Y19" s="17">
        <f t="shared" si="5"/>
        <v>1288.3188827625163</v>
      </c>
      <c r="Z19" s="17">
        <f t="shared" si="5"/>
        <v>1518.4569514555114</v>
      </c>
      <c r="AA19" s="17">
        <f t="shared" si="5"/>
        <v>-615.4719261200662</v>
      </c>
      <c r="AB19" s="17">
        <f t="shared" si="5"/>
        <v>411.11775022921938</v>
      </c>
      <c r="AC19" s="17">
        <f t="shared" si="5"/>
        <v>643.99486543432431</v>
      </c>
      <c r="AD19" s="17">
        <f t="shared" si="5"/>
        <v>597.47044121309955</v>
      </c>
      <c r="AE19" s="17">
        <f t="shared" si="5"/>
        <v>962.26081262548178</v>
      </c>
      <c r="AF19" s="17">
        <f t="shared" si="5"/>
        <v>2716.3443516277184</v>
      </c>
      <c r="AG19" s="17">
        <f t="shared" si="5"/>
        <v>2500.3332608439123</v>
      </c>
      <c r="AH19" s="17">
        <f t="shared" si="5"/>
        <v>2407.3169009381236</v>
      </c>
      <c r="AI19" s="17">
        <f t="shared" si="5"/>
        <v>4511.3052864230558</v>
      </c>
      <c r="AJ19" s="17">
        <f t="shared" si="5"/>
        <v>5052.1043246914378</v>
      </c>
      <c r="AK19" s="17">
        <f t="shared" si="5"/>
        <v>3364.2000549286095</v>
      </c>
      <c r="AL19" s="17">
        <f t="shared" si="5"/>
        <v>4764.5312280751932</v>
      </c>
      <c r="AM19" s="17">
        <f t="shared" si="5"/>
        <v>4226.9065256220383</v>
      </c>
      <c r="AN19" s="17">
        <f t="shared" si="5"/>
        <v>3722.2517418634961</v>
      </c>
      <c r="AO19" s="17">
        <f t="shared" si="5"/>
        <v>3271.5878790679344</v>
      </c>
      <c r="AP19" s="17">
        <f t="shared" si="5"/>
        <v>2892.432140703695</v>
      </c>
      <c r="AQ19" s="17">
        <f t="shared" si="5"/>
        <v>2607.2938641736037</v>
      </c>
      <c r="AR19" s="17">
        <f t="shared" si="5"/>
        <v>2433.4195561237502</v>
      </c>
      <c r="AS19" s="17">
        <f t="shared" si="5"/>
        <v>2404.4301845614718</v>
      </c>
      <c r="AT19" s="17">
        <f t="shared" si="5"/>
        <v>2655.8690419986233</v>
      </c>
      <c r="AU19" s="17">
        <f t="shared" si="5"/>
        <v>3660.4735637528793</v>
      </c>
      <c r="AV19" s="17">
        <f t="shared" si="5"/>
        <v>1384.0996834182806</v>
      </c>
    </row>
    <row r="20" spans="1:48" x14ac:dyDescent="0.35">
      <c r="S20">
        <f>S13/S17</f>
        <v>0.11537772700309755</v>
      </c>
      <c r="T20">
        <f>T13/T17</f>
        <v>0.1377022937874908</v>
      </c>
      <c r="U20">
        <f t="shared" ref="U20:AV20" si="6">U13/U17</f>
        <v>0.10426926243226541</v>
      </c>
      <c r="V20">
        <f t="shared" si="6"/>
        <v>0.15829601391613307</v>
      </c>
      <c r="W20">
        <f t="shared" si="6"/>
        <v>0.1657746810730755</v>
      </c>
      <c r="X20">
        <f t="shared" si="6"/>
        <v>0.16503315076390895</v>
      </c>
      <c r="Y20">
        <f t="shared" si="6"/>
        <v>0.16424937352874175</v>
      </c>
      <c r="Z20">
        <f t="shared" si="6"/>
        <v>0.16608425175684496</v>
      </c>
      <c r="AA20">
        <f t="shared" si="6"/>
        <v>0.16589087147659684</v>
      </c>
      <c r="AB20">
        <f t="shared" si="6"/>
        <v>0.18203873164503082</v>
      </c>
      <c r="AC20">
        <f t="shared" si="6"/>
        <v>0.17592632813518097</v>
      </c>
      <c r="AD20">
        <f t="shared" si="6"/>
        <v>0.17258906081324218</v>
      </c>
      <c r="AE20">
        <f t="shared" si="6"/>
        <v>0.17240117130307467</v>
      </c>
      <c r="AF20">
        <f t="shared" si="6"/>
        <v>0.17454910694790163</v>
      </c>
      <c r="AG20">
        <f t="shared" si="6"/>
        <v>0.17405321950776498</v>
      </c>
      <c r="AH20">
        <f t="shared" si="6"/>
        <v>0.17628310288258731</v>
      </c>
      <c r="AI20">
        <f t="shared" si="6"/>
        <v>0.16479351803450079</v>
      </c>
      <c r="AJ20">
        <f t="shared" si="6"/>
        <v>0.16280176516396991</v>
      </c>
      <c r="AK20">
        <f t="shared" si="6"/>
        <v>0.17066818203343276</v>
      </c>
      <c r="AL20">
        <f t="shared" si="6"/>
        <v>0.20060189552171756</v>
      </c>
      <c r="AM20">
        <f t="shared" si="6"/>
        <v>0.19678528291368583</v>
      </c>
      <c r="AN20">
        <f t="shared" si="6"/>
        <v>0.19275896748240029</v>
      </c>
      <c r="AO20">
        <f t="shared" si="6"/>
        <v>0.18853910477127397</v>
      </c>
      <c r="AP20">
        <f t="shared" si="6"/>
        <v>0.18408210494541427</v>
      </c>
      <c r="AQ20">
        <f t="shared" si="6"/>
        <v>0.18151561699948798</v>
      </c>
      <c r="AR20">
        <f t="shared" si="6"/>
        <v>0.17612635939927498</v>
      </c>
      <c r="AS20">
        <f t="shared" si="6"/>
        <v>0.16965953913223999</v>
      </c>
      <c r="AT20">
        <f t="shared" si="6"/>
        <v>0.16125396988013524</v>
      </c>
      <c r="AU20">
        <f t="shared" si="6"/>
        <v>0.14803993182371558</v>
      </c>
      <c r="AV20">
        <f t="shared" si="6"/>
        <v>0.16104151851649257</v>
      </c>
    </row>
    <row r="22" spans="1:48" x14ac:dyDescent="0.35">
      <c r="S22" s="67">
        <v>2491.928147812901</v>
      </c>
      <c r="T22">
        <f>17.5/14-1</f>
        <v>0.25</v>
      </c>
    </row>
    <row r="23" spans="1:48" x14ac:dyDescent="0.35">
      <c r="S23" s="67">
        <v>385.41110630235789</v>
      </c>
    </row>
    <row r="24" spans="1:48" x14ac:dyDescent="0.35">
      <c r="S24" s="67">
        <v>388.00030592896019</v>
      </c>
    </row>
    <row r="25" spans="1:48" x14ac:dyDescent="0.35">
      <c r="S25" s="67">
        <v>21.597999999999999</v>
      </c>
    </row>
    <row r="26" spans="1:48" x14ac:dyDescent="0.35">
      <c r="S26" s="67">
        <v>21598</v>
      </c>
    </row>
    <row r="27" spans="1:48" x14ac:dyDescent="0.35">
      <c r="S27" s="67">
        <v>6300.3823321265609</v>
      </c>
    </row>
    <row r="28" spans="1:48" x14ac:dyDescent="0.35">
      <c r="S28" s="67">
        <v>6319.1852198315482</v>
      </c>
    </row>
    <row r="29" spans="1:48" x14ac:dyDescent="0.35">
      <c r="S29" s="67">
        <v>0.11537772700309755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output</vt:lpstr>
      <vt:lpstr>figures 2030</vt:lpstr>
      <vt:lpstr>figures</vt:lpstr>
      <vt:lpstr>export</vt:lpstr>
      <vt:lpstr>données I4CE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TIRANA Florian</dc:creator>
  <cp:lastModifiedBy>CALLONNEC Gaël</cp:lastModifiedBy>
  <dcterms:created xsi:type="dcterms:W3CDTF">2023-02-23T08:37:10Z</dcterms:created>
  <dcterms:modified xsi:type="dcterms:W3CDTF">2023-06-26T14:52:52Z</dcterms:modified>
</cp:coreProperties>
</file>