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12-Bâtiments\42_Hypothèses run2\Vivaldi\"/>
    </mc:Choice>
  </mc:AlternateContent>
  <bookViews>
    <workbookView xWindow="-120" yWindow="-120" windowWidth="20730" windowHeight="11120" tabRatio="884"/>
  </bookViews>
  <sheets>
    <sheet name="Tableau de bord" sheetId="100" r:id="rId1"/>
    <sheet name="Résultats" sheetId="10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00" l="1"/>
  <c r="E22" i="100" l="1"/>
  <c r="E25" i="100" s="1"/>
  <c r="I22" i="100"/>
  <c r="I23" i="100"/>
  <c r="I26" i="100" s="1"/>
  <c r="M4" i="100"/>
  <c r="E11" i="100"/>
  <c r="I25" i="100" l="1"/>
  <c r="E23" i="100" l="1"/>
  <c r="F11" i="100" l="1"/>
  <c r="G11" i="100"/>
  <c r="H11" i="100"/>
  <c r="J11" i="100"/>
  <c r="K11" i="100"/>
  <c r="L11" i="100"/>
  <c r="F22" i="100" l="1"/>
  <c r="M8" i="100" l="1"/>
  <c r="M19" i="100"/>
  <c r="F23" i="100"/>
  <c r="G23" i="100"/>
  <c r="H23" i="100"/>
  <c r="J23" i="100"/>
  <c r="K23" i="100"/>
  <c r="L23" i="100"/>
  <c r="G22" i="100"/>
  <c r="H22" i="100"/>
  <c r="J22" i="100"/>
  <c r="K22" i="100"/>
  <c r="L22" i="100"/>
  <c r="M18" i="100" l="1"/>
  <c r="M17" i="100"/>
  <c r="M10" i="100"/>
  <c r="M11" i="100"/>
  <c r="H26" i="100"/>
  <c r="L26" i="100"/>
  <c r="K26" i="100"/>
  <c r="J26" i="100"/>
  <c r="G26" i="100"/>
  <c r="F26" i="100"/>
  <c r="J25" i="100"/>
  <c r="H25" i="100"/>
  <c r="G25" i="100"/>
  <c r="F25" i="100"/>
  <c r="K25" i="100"/>
  <c r="L25" i="100"/>
  <c r="M6" i="100"/>
  <c r="M7" i="100"/>
  <c r="M23" i="100"/>
  <c r="M13" i="100"/>
  <c r="M15" i="100"/>
  <c r="M14" i="100"/>
  <c r="M22" i="100"/>
  <c r="M26" i="100"/>
  <c r="M25" i="100" l="1"/>
</calcChain>
</file>

<file path=xl/sharedStrings.xml><?xml version="1.0" encoding="utf-8"?>
<sst xmlns="http://schemas.openxmlformats.org/spreadsheetml/2006/main" count="289" uniqueCount="89">
  <si>
    <t>Bureaux</t>
  </si>
  <si>
    <t>Habitat communautaire</t>
  </si>
  <si>
    <t>Santé</t>
  </si>
  <si>
    <t>Commerce</t>
  </si>
  <si>
    <t>Transport</t>
  </si>
  <si>
    <t>S2</t>
  </si>
  <si>
    <t>S3</t>
  </si>
  <si>
    <t>S4</t>
  </si>
  <si>
    <t>Cafés-hôtels-restaurants</t>
  </si>
  <si>
    <t>Enseignement-recherche</t>
  </si>
  <si>
    <t>Sport, Loisirs, Culture</t>
  </si>
  <si>
    <t>TOTAL</t>
  </si>
  <si>
    <t>Fuel domestique</t>
  </si>
  <si>
    <t>Gaz naturel</t>
  </si>
  <si>
    <t>Total</t>
  </si>
  <si>
    <t>AME</t>
  </si>
  <si>
    <t>AMS</t>
  </si>
  <si>
    <t>Energie</t>
  </si>
  <si>
    <t>Réseau de chaleur</t>
  </si>
  <si>
    <t>GPL</t>
  </si>
  <si>
    <t>Catégorie</t>
  </si>
  <si>
    <t>ENR</t>
  </si>
  <si>
    <t>Enseignement</t>
  </si>
  <si>
    <t>Sport Loisir Culture</t>
  </si>
  <si>
    <t>Santé social</t>
  </si>
  <si>
    <t>Electricité Joule</t>
  </si>
  <si>
    <t>Electricité PAC</t>
  </si>
  <si>
    <t>Café Hôtels Restaurants</t>
  </si>
  <si>
    <t>Surface chauffée  - Scénario AME [thousand sq m]</t>
  </si>
  <si>
    <t>Consommation par source énergie - Scénario AME [GWh LHV]</t>
  </si>
  <si>
    <t>Gaz</t>
  </si>
  <si>
    <t>Part Etat</t>
  </si>
  <si>
    <t>Part Privé</t>
  </si>
  <si>
    <t>Part collectivités</t>
  </si>
  <si>
    <t>Etat</t>
  </si>
  <si>
    <t>Privé</t>
  </si>
  <si>
    <t>Collectivités</t>
  </si>
  <si>
    <t>Réalisation des objectifs</t>
  </si>
  <si>
    <t>Surface du parc (milliers de m²)</t>
  </si>
  <si>
    <t>Existant 2020</t>
  </si>
  <si>
    <t>Neuf post 2020</t>
  </si>
  <si>
    <t>Gain énergétique</t>
  </si>
  <si>
    <t>Consommation totale en GWh AME</t>
  </si>
  <si>
    <t>Consommation parc suivant le décret en GWh AME</t>
  </si>
  <si>
    <t>Consommation parc hors décret en GWh AME</t>
  </si>
  <si>
    <t>Scénario AME</t>
  </si>
  <si>
    <t>Scénario AMS</t>
  </si>
  <si>
    <t>Consommation parc suivant le décret en GWh AMS</t>
  </si>
  <si>
    <t>Consommation parc hors décret en GWh AMS</t>
  </si>
  <si>
    <t>Surfaces &gt; 1000m²</t>
  </si>
  <si>
    <t>Surfaces &gt; 500m²</t>
  </si>
  <si>
    <t>Bois</t>
  </si>
  <si>
    <t>TWh</t>
  </si>
  <si>
    <t>ecs</t>
  </si>
  <si>
    <t>Electricité</t>
  </si>
  <si>
    <t>Pétrole</t>
  </si>
  <si>
    <t>Chaleur</t>
  </si>
  <si>
    <t>Baisse de consommation</t>
  </si>
  <si>
    <t>SDES</t>
  </si>
  <si>
    <t>Mtep</t>
  </si>
  <si>
    <t>chauffage</t>
  </si>
  <si>
    <t>elec spé</t>
  </si>
  <si>
    <t>clim</t>
  </si>
  <si>
    <t>cuisson</t>
  </si>
  <si>
    <t>autre</t>
  </si>
  <si>
    <t>total HC</t>
  </si>
  <si>
    <t>Chauffage</t>
  </si>
  <si>
    <t>Consommation totale</t>
  </si>
  <si>
    <t>Consommation totale de chauffage en GWh AME</t>
  </si>
  <si>
    <t>Consommation totale de chauffage en GWh AMS</t>
  </si>
  <si>
    <t>Hors Chauffage</t>
  </si>
  <si>
    <t>Electricité (PAC incluses)</t>
  </si>
  <si>
    <t>EnR thermique</t>
  </si>
  <si>
    <t>REBASAGE Consommation totale de chauffage en GWh AME</t>
  </si>
  <si>
    <t>REBASAGE Consommation totale de chauffage en GWh AMS</t>
  </si>
  <si>
    <t>Usage</t>
  </si>
  <si>
    <t>Hors chauffage</t>
  </si>
  <si>
    <t>Emissions totales (Mt) AME</t>
  </si>
  <si>
    <t>Total hors électricité</t>
  </si>
  <si>
    <t>Estimation GES (FE constant)</t>
  </si>
  <si>
    <t>Surface chauffée  - Scénario AMS [thousand sq m]</t>
  </si>
  <si>
    <t>Consommation totale en GWh AMS</t>
  </si>
  <si>
    <t>Consommation par source énergie - Scénario AMS [GWh LHV]</t>
  </si>
  <si>
    <t>Emissions totales (Mt) AMS</t>
  </si>
  <si>
    <t>Estimation GES</t>
  </si>
  <si>
    <t>Part de la surface assujettie qui applique les objectifs du décret tertiaire</t>
  </si>
  <si>
    <t>Proportion du parc qui applique la trajectoire décret tertiaire</t>
  </si>
  <si>
    <t>Ademe</t>
  </si>
  <si>
    <t>Proportion du parc assujetti qui applique la trajectoire décret tertiaire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</si>
</sst>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5" formatCode="#,##0.00&quot;    &quot;;#,##0.00&quot;    &quot;;&quot;-&quot;#&quot;    &quot;;@&quot; &quot;"/>
    <numFmt numFmtId="166" formatCode="_-* #,##0_-;\-* #,##0_-;_-* &quot;-&quot;??_-;_-@_-"/>
    <numFmt numFmtId="168" formatCode="0\ %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Helvetica Neue LT Std"/>
    </font>
    <font>
      <b/>
      <sz val="2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7829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12" fillId="0" borderId="0"/>
    <xf numFmtId="0" fontId="14" fillId="0" borderId="0"/>
    <xf numFmtId="43" fontId="1" fillId="0" borderId="0" applyFont="0" applyFill="0" applyBorder="0" applyAlignment="0" applyProtection="0"/>
    <xf numFmtId="165" fontId="15" fillId="0" borderId="0"/>
    <xf numFmtId="9" fontId="15" fillId="0" borderId="0"/>
    <xf numFmtId="168" fontId="16" fillId="0" borderId="0" applyBorder="0" applyProtection="0"/>
  </cellStyleXfs>
  <cellXfs count="88">
    <xf numFmtId="0" fontId="0" fillId="0" borderId="0" xfId="0"/>
    <xf numFmtId="0" fontId="6" fillId="7" borderId="3" xfId="0" applyFont="1" applyFill="1" applyBorder="1"/>
    <xf numFmtId="0" fontId="6" fillId="7" borderId="3" xfId="0" applyFont="1" applyFill="1" applyBorder="1" applyAlignment="1">
      <alignment horizontal="center"/>
    </xf>
    <xf numFmtId="0" fontId="5" fillId="6" borderId="3" xfId="2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horizontal="center"/>
    </xf>
    <xf numFmtId="0" fontId="10" fillId="0" borderId="0" xfId="0" applyFont="1"/>
    <xf numFmtId="0" fontId="7" fillId="8" borderId="0" xfId="0" applyFont="1" applyFill="1"/>
    <xf numFmtId="0" fontId="0" fillId="0" borderId="0" xfId="0" applyAlignment="1">
      <alignment wrapText="1"/>
    </xf>
    <xf numFmtId="0" fontId="8" fillId="8" borderId="3" xfId="0" applyFont="1" applyFill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/>
    </xf>
    <xf numFmtId="0" fontId="0" fillId="0" borderId="3" xfId="0" applyBorder="1"/>
    <xf numFmtId="9" fontId="0" fillId="0" borderId="3" xfId="1" applyFont="1" applyBorder="1" applyAlignment="1">
      <alignment horizontal="center"/>
    </xf>
    <xf numFmtId="0" fontId="13" fillId="0" borderId="3" xfId="0" applyFont="1" applyBorder="1"/>
    <xf numFmtId="9" fontId="13" fillId="0" borderId="3" xfId="1" applyFont="1" applyBorder="1" applyAlignment="1">
      <alignment horizontal="center"/>
    </xf>
    <xf numFmtId="166" fontId="0" fillId="0" borderId="0" xfId="6" applyNumberFormat="1" applyFont="1"/>
    <xf numFmtId="0" fontId="4" fillId="6" borderId="3" xfId="2" applyFont="1" applyFill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9" fontId="0" fillId="0" borderId="0" xfId="1" applyFont="1"/>
    <xf numFmtId="0" fontId="0" fillId="0" borderId="3" xfId="0" applyFont="1" applyBorder="1" applyAlignment="1">
      <alignment horizontal="left" vertical="center" wrapText="1"/>
    </xf>
    <xf numFmtId="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9" fontId="0" fillId="4" borderId="3" xfId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9" fontId="0" fillId="0" borderId="0" xfId="0" applyNumberFormat="1" applyFont="1"/>
    <xf numFmtId="9" fontId="0" fillId="3" borderId="3" xfId="1" applyFont="1" applyFill="1" applyBorder="1" applyAlignment="1">
      <alignment vertical="center"/>
    </xf>
    <xf numFmtId="0" fontId="0" fillId="0" borderId="3" xfId="0" applyFont="1" applyBorder="1" applyAlignment="1">
      <alignment wrapText="1"/>
    </xf>
    <xf numFmtId="0" fontId="17" fillId="2" borderId="3" xfId="0" applyFont="1" applyFill="1" applyBorder="1" applyAlignment="1">
      <alignment horizontal="center" vertical="top" wrapText="1"/>
    </xf>
    <xf numFmtId="0" fontId="17" fillId="2" borderId="2" xfId="0" applyFont="1" applyFill="1" applyBorder="1" applyAlignment="1">
      <alignment horizontal="center" vertical="top" wrapText="1"/>
    </xf>
    <xf numFmtId="166" fontId="10" fillId="0" borderId="3" xfId="6" applyNumberFormat="1" applyFont="1" applyBorder="1" applyAlignment="1">
      <alignment horizontal="center" vertical="center"/>
    </xf>
    <xf numFmtId="9" fontId="10" fillId="4" borderId="3" xfId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9" fontId="10" fillId="3" borderId="3" xfId="1" applyFont="1" applyFill="1" applyBorder="1" applyAlignment="1">
      <alignment horizontal="center" vertical="center"/>
    </xf>
    <xf numFmtId="9" fontId="10" fillId="0" borderId="0" xfId="1" applyFont="1" applyAlignment="1">
      <alignment horizontal="center"/>
    </xf>
    <xf numFmtId="9" fontId="0" fillId="3" borderId="4" xfId="1" applyFont="1" applyFill="1" applyBorder="1" applyAlignment="1">
      <alignment vertical="center"/>
    </xf>
    <xf numFmtId="9" fontId="10" fillId="3" borderId="8" xfId="1" applyFont="1" applyFill="1" applyBorder="1" applyAlignment="1">
      <alignment horizontal="center" vertical="center"/>
    </xf>
    <xf numFmtId="9" fontId="10" fillId="3" borderId="9" xfId="1" applyFont="1" applyFill="1" applyBorder="1" applyAlignment="1">
      <alignment horizontal="center" vertical="center"/>
    </xf>
    <xf numFmtId="3" fontId="0" fillId="0" borderId="0" xfId="0" applyNumberFormat="1"/>
    <xf numFmtId="0" fontId="5" fillId="6" borderId="2" xfId="2" applyFont="1" applyFill="1" applyBorder="1" applyAlignment="1">
      <alignment vertical="center"/>
    </xf>
    <xf numFmtId="9" fontId="6" fillId="6" borderId="3" xfId="1" applyFont="1" applyFill="1" applyBorder="1" applyAlignment="1">
      <alignment horizontal="center"/>
    </xf>
    <xf numFmtId="0" fontId="0" fillId="10" borderId="0" xfId="0" applyFill="1"/>
    <xf numFmtId="9" fontId="19" fillId="11" borderId="3" xfId="1" applyFont="1" applyFill="1" applyBorder="1" applyAlignment="1">
      <alignment horizontal="center"/>
    </xf>
    <xf numFmtId="166" fontId="2" fillId="0" borderId="3" xfId="6" applyNumberFormat="1" applyFont="1" applyBorder="1" applyAlignment="1">
      <alignment horizontal="right"/>
    </xf>
    <xf numFmtId="9" fontId="2" fillId="0" borderId="3" xfId="1" applyFont="1" applyBorder="1" applyAlignment="1">
      <alignment horizontal="right"/>
    </xf>
    <xf numFmtId="166" fontId="6" fillId="0" borderId="3" xfId="6" applyNumberFormat="1" applyFont="1" applyBorder="1" applyAlignment="1">
      <alignment horizontal="right"/>
    </xf>
    <xf numFmtId="0" fontId="20" fillId="13" borderId="10" xfId="0" applyFont="1" applyFill="1" applyBorder="1" applyAlignment="1">
      <alignment vertical="center" wrapText="1"/>
    </xf>
    <xf numFmtId="0" fontId="0" fillId="9" borderId="0" xfId="0" applyFill="1"/>
    <xf numFmtId="0" fontId="4" fillId="6" borderId="2" xfId="2" applyFont="1" applyFill="1" applyBorder="1" applyAlignment="1">
      <alignment vertical="center"/>
    </xf>
    <xf numFmtId="166" fontId="6" fillId="0" borderId="5" xfId="6" applyNumberFormat="1" applyFont="1" applyBorder="1" applyAlignment="1">
      <alignment horizontal="right"/>
    </xf>
    <xf numFmtId="0" fontId="22" fillId="0" borderId="0" xfId="0" applyFont="1"/>
    <xf numFmtId="0" fontId="22" fillId="10" borderId="0" xfId="0" applyFont="1" applyFill="1"/>
    <xf numFmtId="0" fontId="9" fillId="12" borderId="3" xfId="0" applyFont="1" applyFill="1" applyBorder="1"/>
    <xf numFmtId="0" fontId="9" fillId="12" borderId="3" xfId="0" applyFont="1" applyFill="1" applyBorder="1" applyAlignment="1">
      <alignment horizontal="center"/>
    </xf>
    <xf numFmtId="0" fontId="23" fillId="12" borderId="3" xfId="2" applyFont="1" applyFill="1" applyBorder="1" applyAlignment="1">
      <alignment vertical="center"/>
    </xf>
    <xf numFmtId="3" fontId="8" fillId="12" borderId="3" xfId="0" applyNumberFormat="1" applyFont="1" applyFill="1" applyBorder="1" applyAlignment="1">
      <alignment horizontal="right"/>
    </xf>
    <xf numFmtId="0" fontId="24" fillId="12" borderId="3" xfId="2" applyFont="1" applyFill="1" applyBorder="1" applyAlignment="1">
      <alignment vertical="center"/>
    </xf>
    <xf numFmtId="3" fontId="9" fillId="12" borderId="3" xfId="0" applyNumberFormat="1" applyFont="1" applyFill="1" applyBorder="1" applyAlignment="1">
      <alignment horizontal="center"/>
    </xf>
    <xf numFmtId="0" fontId="24" fillId="12" borderId="2" xfId="2" applyFont="1" applyFill="1" applyBorder="1" applyAlignment="1">
      <alignment vertical="center"/>
    </xf>
    <xf numFmtId="9" fontId="9" fillId="12" borderId="3" xfId="1" applyFont="1" applyFill="1" applyBorder="1" applyAlignment="1">
      <alignment horizontal="center"/>
    </xf>
    <xf numFmtId="9" fontId="25" fillId="12" borderId="3" xfId="1" applyFont="1" applyFill="1" applyBorder="1" applyAlignment="1">
      <alignment horizontal="center"/>
    </xf>
    <xf numFmtId="166" fontId="0" fillId="0" borderId="3" xfId="6" applyNumberFormat="1" applyFont="1" applyBorder="1"/>
    <xf numFmtId="166" fontId="0" fillId="0" borderId="3" xfId="0" applyNumberFormat="1" applyBorder="1"/>
    <xf numFmtId="0" fontId="4" fillId="8" borderId="2" xfId="2" applyFont="1" applyFill="1" applyBorder="1" applyAlignment="1">
      <alignment vertical="center"/>
    </xf>
    <xf numFmtId="166" fontId="0" fillId="0" borderId="0" xfId="0" applyNumberFormat="1" applyBorder="1"/>
    <xf numFmtId="166" fontId="0" fillId="0" borderId="0" xfId="0" applyNumberForma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21" fillId="9" borderId="0" xfId="0" applyFont="1" applyFill="1" applyAlignment="1">
      <alignment horizontal="center" wrapText="1"/>
    </xf>
    <xf numFmtId="0" fontId="7" fillId="5" borderId="7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26" fillId="12" borderId="7" xfId="0" applyFont="1" applyFill="1" applyBorder="1" applyAlignment="1">
      <alignment horizontal="center"/>
    </xf>
    <xf numFmtId="0" fontId="26" fillId="12" borderId="1" xfId="0" applyFont="1" applyFill="1" applyBorder="1" applyAlignment="1">
      <alignment horizontal="center"/>
    </xf>
    <xf numFmtId="0" fontId="18" fillId="10" borderId="0" xfId="0" applyFont="1" applyFill="1" applyAlignment="1">
      <alignment horizontal="center" vertical="center"/>
    </xf>
    <xf numFmtId="0" fontId="7" fillId="5" borderId="6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</cellXfs>
  <cellStyles count="10">
    <cellStyle name="Excel_BuiltIn_Comma" xfId="7"/>
    <cellStyle name="Milliers" xfId="6" builtinId="3"/>
    <cellStyle name="Normal" xfId="0" builtinId="0"/>
    <cellStyle name="Normal 2" xfId="2"/>
    <cellStyle name="Normal 2 2" xfId="5"/>
    <cellStyle name="Normal 3" xfId="3"/>
    <cellStyle name="Normal 4" xfId="4"/>
    <cellStyle name="Pourcentage" xfId="1" builtinId="5"/>
    <cellStyle name="Pourcentage 3" xfId="8"/>
    <cellStyle name="Pourcentage 3 4" xfId="9"/>
  </cellStyles>
  <dxfs count="0"/>
  <tableStyles count="0" defaultTableStyle="TableStyleMedium2" defaultPivotStyle="PivotStyleLight16"/>
  <colors>
    <mruColors>
      <color rgb="FF3DB84B"/>
      <color rgb="FFFFC000"/>
      <color rgb="FF44546A"/>
      <color rgb="FFFF5328"/>
      <color rgb="FF020407"/>
      <color rgb="FFD5DBDA"/>
      <color rgb="FF00B9F2"/>
      <color rgb="FF1D60B3"/>
      <color rgb="FF3CB74B"/>
      <color rgb="FF988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Parc tertiaire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Résultats!$B$25</c:f>
              <c:strCache>
                <c:ptCount val="1"/>
                <c:pt idx="0">
                  <c:v>Neuf post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Résultats!$C$8:$F$8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Résultats!$C$25:$F$25</c:f>
              <c:numCache>
                <c:formatCode>#,##0</c:formatCode>
                <c:ptCount val="4"/>
                <c:pt idx="0">
                  <c:v>0</c:v>
                </c:pt>
                <c:pt idx="1">
                  <c:v>43305.628128021497</c:v>
                </c:pt>
                <c:pt idx="2">
                  <c:v>49369.372265111757</c:v>
                </c:pt>
                <c:pt idx="3">
                  <c:v>45299.353840345255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8-4621-9EB7-F26240277A5A}"/>
            </c:ext>
          </c:extLst>
        </c:ser>
        <c:ser>
          <c:idx val="1"/>
          <c:order val="1"/>
          <c:tx>
            <c:strRef>
              <c:f>Résultats!$B$26</c:f>
              <c:strCache>
                <c:ptCount val="1"/>
                <c:pt idx="0">
                  <c:v>Existant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Résultats!$C$8:$F$8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Résultats!$C$26:$F$26</c:f>
              <c:numCache>
                <c:formatCode>#,##0</c:formatCode>
                <c:ptCount val="4"/>
                <c:pt idx="0">
                  <c:v>1004670.0170267724</c:v>
                </c:pt>
                <c:pt idx="1">
                  <c:v>974586.26312492765</c:v>
                </c:pt>
                <c:pt idx="2">
                  <c:v>981571.0812123362</c:v>
                </c:pt>
                <c:pt idx="3">
                  <c:v>976998.43666769937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8-4621-9EB7-F2624027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783488"/>
        <c:axId val="1017780992"/>
      </c:barChart>
      <c:catAx>
        <c:axId val="10177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780992"/>
        <c:crosses val="autoZero"/>
        <c:auto val="1"/>
        <c:lblAlgn val="ctr"/>
        <c:lblOffset val="100"/>
        <c:noMultiLvlLbl val="0"/>
      </c:catAx>
      <c:valAx>
        <c:axId val="10177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7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Résultats!$A$31</c:f>
              <c:strCache>
                <c:ptCount val="1"/>
                <c:pt idx="0">
                  <c:v>Chauffage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Résultats!$Y$30:$AB$30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Résultats!$Y$31:$AB$31</c:f>
              <c:numCache>
                <c:formatCode>#,##0</c:formatCode>
                <c:ptCount val="4"/>
                <c:pt idx="0">
                  <c:v>112000</c:v>
                </c:pt>
                <c:pt idx="1">
                  <c:v>72664.138552981763</c:v>
                </c:pt>
                <c:pt idx="2">
                  <c:v>61703.746226135016</c:v>
                </c:pt>
                <c:pt idx="3">
                  <c:v>50234.850316829237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1-4B0B-9399-400D1379574E}"/>
            </c:ext>
          </c:extLst>
        </c:ser>
        <c:ser>
          <c:idx val="1"/>
          <c:order val="1"/>
          <c:tx>
            <c:strRef>
              <c:f>Résultats!$A$32</c:f>
              <c:strCache>
                <c:ptCount val="1"/>
                <c:pt idx="0">
                  <c:v>Hors chauffage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Résultats!$Y$30:$AB$30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Résultats!$Y$32:$AB$32</c:f>
              <c:numCache>
                <c:formatCode>#,##0</c:formatCode>
                <c:ptCount val="4"/>
                <c:pt idx="0">
                  <c:v>149178.39460178243</c:v>
                </c:pt>
                <c:pt idx="1">
                  <c:v>109955.56720889313</c:v>
                </c:pt>
                <c:pt idx="2">
                  <c:v>89554.108632056115</c:v>
                </c:pt>
                <c:pt idx="3">
                  <c:v>85614.863816842437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1-4B0B-9399-400D1379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18207"/>
        <c:axId val="1895409135"/>
      </c:areaChart>
      <c:catAx>
        <c:axId val="164811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5409135"/>
        <c:crosses val="autoZero"/>
        <c:auto val="1"/>
        <c:lblAlgn val="ctr"/>
        <c:lblOffset val="100"/>
        <c:noMultiLvlLbl val="0"/>
      </c:catAx>
      <c:valAx>
        <c:axId val="18954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11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759405074366"/>
          <c:y val="5.0925925925925923E-2"/>
          <c:w val="0.85219685039370074"/>
          <c:h val="0.683686934966462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Résultats!$A$35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3-4B03-81FB-0333B09A8D98}"/>
            </c:ext>
          </c:extLst>
        </c:ser>
        <c:ser>
          <c:idx val="1"/>
          <c:order val="1"/>
          <c:tx>
            <c:strRef>
              <c:f>Résultats!$A$36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Résultats!$B$36:$E$36</c:f>
              <c:numCache>
                <c:formatCode>#,##0</c:formatCode>
                <c:ptCount val="4"/>
                <c:pt idx="0">
                  <c:v>20915.934143609949</c:v>
                </c:pt>
                <c:pt idx="1">
                  <c:v>12671.086126719494</c:v>
                </c:pt>
                <c:pt idx="2">
                  <c:v>9053.6128144898339</c:v>
                </c:pt>
                <c:pt idx="3">
                  <c:v>5849.3822006781047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3-4B03-81FB-0333B09A8D98}"/>
            </c:ext>
          </c:extLst>
        </c:ser>
        <c:ser>
          <c:idx val="2"/>
          <c:order val="2"/>
          <c:tx>
            <c:strRef>
              <c:f>Résultats!$A$37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Résultats!$B$37:$E$37</c:f>
              <c:numCache>
                <c:formatCode>#,##0</c:formatCode>
                <c:ptCount val="4"/>
                <c:pt idx="0">
                  <c:v>65235.216162126744</c:v>
                </c:pt>
                <c:pt idx="1">
                  <c:v>52317.72333158696</c:v>
                </c:pt>
                <c:pt idx="2">
                  <c:v>45002.778278617312</c:v>
                </c:pt>
                <c:pt idx="3">
                  <c:v>37730.440340993911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3-4B03-81FB-0333B09A8D98}"/>
            </c:ext>
          </c:extLst>
        </c:ser>
        <c:ser>
          <c:idx val="3"/>
          <c:order val="3"/>
          <c:tx>
            <c:strRef>
              <c:f>Résultats!$A$38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Résultats!$B$38:$E$38</c:f>
              <c:numCache>
                <c:formatCode>#,##0</c:formatCode>
                <c:ptCount val="4"/>
                <c:pt idx="0">
                  <c:v>7995.6370849444884</c:v>
                </c:pt>
                <c:pt idx="1">
                  <c:v>7939.7214490035813</c:v>
                </c:pt>
                <c:pt idx="2">
                  <c:v>7491.8107110581805</c:v>
                </c:pt>
                <c:pt idx="3">
                  <c:v>7876.6040204036881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3-4B03-81FB-0333B09A8D98}"/>
            </c:ext>
          </c:extLst>
        </c:ser>
        <c:ser>
          <c:idx val="4"/>
          <c:order val="4"/>
          <c:tx>
            <c:strRef>
              <c:f>Résultats!$A$39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Résultats!$B$39:$E$39</c:f>
              <c:numCache>
                <c:formatCode>#,##0</c:formatCode>
                <c:ptCount val="4"/>
                <c:pt idx="0">
                  <c:v>1103.9262822092655</c:v>
                </c:pt>
                <c:pt idx="1">
                  <c:v>888.54114221284931</c:v>
                </c:pt>
                <c:pt idx="2">
                  <c:v>804.73656580281113</c:v>
                </c:pt>
                <c:pt idx="3">
                  <c:v>710.87252011022076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3-4B03-81FB-0333B09A8D98}"/>
            </c:ext>
          </c:extLst>
        </c:ser>
        <c:ser>
          <c:idx val="5"/>
          <c:order val="5"/>
          <c:tx>
            <c:strRef>
              <c:f>Résultats!$A$40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Résultats!$B$40:$E$40</c:f>
              <c:numCache>
                <c:formatCode>#,##0</c:formatCode>
                <c:ptCount val="4"/>
                <c:pt idx="0">
                  <c:v>1030.0172268649769</c:v>
                </c:pt>
                <c:pt idx="1">
                  <c:v>1002.6599011053531</c:v>
                </c:pt>
                <c:pt idx="2">
                  <c:v>1027.069455448493</c:v>
                </c:pt>
                <c:pt idx="3">
                  <c:v>1011.5814845122688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63-4B03-81FB-0333B09A8D98}"/>
            </c:ext>
          </c:extLst>
        </c:ser>
        <c:ser>
          <c:idx val="6"/>
          <c:order val="6"/>
          <c:tx>
            <c:strRef>
              <c:f>Résultats!$A$41</c:f>
              <c:strCache>
                <c:ptCount val="1"/>
                <c:pt idx="0">
                  <c:v>Electricité (PAC incluses)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Résultats!$B$41:$E$41</c:f>
              <c:numCache>
                <c:formatCode>#,##0</c:formatCode>
                <c:ptCount val="4"/>
                <c:pt idx="0">
                  <c:v>143008.55679835551</c:v>
                </c:pt>
                <c:pt idx="1">
                  <c:v>148451.7885944455</c:v>
                </c:pt>
                <c:pt idx="2">
                  <c:v>142893.54553057597</c:v>
                </c:pt>
                <c:pt idx="3">
                  <c:v>170884.41676211247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3-4B03-81FB-0333B09A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7548031"/>
        <c:axId val="1727546783"/>
      </c:barChart>
      <c:catAx>
        <c:axId val="172754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546783"/>
        <c:crosses val="autoZero"/>
        <c:auto val="1"/>
        <c:lblAlgn val="ctr"/>
        <c:lblOffset val="100"/>
        <c:noMultiLvlLbl val="0"/>
      </c:catAx>
      <c:valAx>
        <c:axId val="17275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54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824803149606284E-2"/>
          <c:y val="0.82349372995042291"/>
          <c:w val="0.87490594925634291"/>
          <c:h val="0.14872849227179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48067962486376"/>
          <c:y val="5.3528001045271202E-2"/>
          <c:w val="0.85190302106388238"/>
          <c:h val="0.62372933310343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Résultats!$X$35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5B1-977A-EEA61785EC9F}"/>
            </c:ext>
          </c:extLst>
        </c:ser>
        <c:ser>
          <c:idx val="1"/>
          <c:order val="1"/>
          <c:tx>
            <c:strRef>
              <c:f>Résultats!$X$36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Résultats!$Y$36:$AB$36</c:f>
              <c:numCache>
                <c:formatCode>#,##0</c:formatCode>
                <c:ptCount val="4"/>
                <c:pt idx="0">
                  <c:v>20915.934143609949</c:v>
                </c:pt>
                <c:pt idx="1">
                  <c:v>3486.5815654655303</c:v>
                </c:pt>
                <c:pt idx="2">
                  <c:v>504.73115555072877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5B1-977A-EEA61785EC9F}"/>
            </c:ext>
          </c:extLst>
        </c:ser>
        <c:ser>
          <c:idx val="2"/>
          <c:order val="2"/>
          <c:tx>
            <c:strRef>
              <c:f>Résultats!$X$37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Résultats!$Y$37:$AB$37</c:f>
              <c:numCache>
                <c:formatCode>#,##0</c:formatCode>
                <c:ptCount val="4"/>
                <c:pt idx="0">
                  <c:v>65235.216162126744</c:v>
                </c:pt>
                <c:pt idx="1">
                  <c:v>30502.061645926209</c:v>
                </c:pt>
                <c:pt idx="2">
                  <c:v>21292.701461372541</c:v>
                </c:pt>
                <c:pt idx="3">
                  <c:v>12187.126811603295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5B1-977A-EEA61785EC9F}"/>
            </c:ext>
          </c:extLst>
        </c:ser>
        <c:ser>
          <c:idx val="3"/>
          <c:order val="3"/>
          <c:tx>
            <c:strRef>
              <c:f>Résultats!$X$38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Résultats!$Y$38:$AB$38</c:f>
              <c:numCache>
                <c:formatCode>#,##0</c:formatCode>
                <c:ptCount val="4"/>
                <c:pt idx="0">
                  <c:v>7995.6370849444884</c:v>
                </c:pt>
                <c:pt idx="1">
                  <c:v>18730.209889504804</c:v>
                </c:pt>
                <c:pt idx="2">
                  <c:v>17572.509491804194</c:v>
                </c:pt>
                <c:pt idx="3">
                  <c:v>18954.574818346518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5B1-977A-EEA61785EC9F}"/>
            </c:ext>
          </c:extLst>
        </c:ser>
        <c:ser>
          <c:idx val="4"/>
          <c:order val="4"/>
          <c:tx>
            <c:strRef>
              <c:f>Résultats!$X$39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Résultats!$Y$39:$AB$39</c:f>
              <c:numCache>
                <c:formatCode>#,##0</c:formatCode>
                <c:ptCount val="4"/>
                <c:pt idx="0">
                  <c:v>1103.9262822092655</c:v>
                </c:pt>
                <c:pt idx="1">
                  <c:v>526.32370685106901</c:v>
                </c:pt>
                <c:pt idx="2">
                  <c:v>287.48296836836829</c:v>
                </c:pt>
                <c:pt idx="3">
                  <c:v>37.491714290223243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5B1-977A-EEA61785EC9F}"/>
            </c:ext>
          </c:extLst>
        </c:ser>
        <c:ser>
          <c:idx val="5"/>
          <c:order val="5"/>
          <c:tx>
            <c:strRef>
              <c:f>Résultats!$X$40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Résultats!$Y$40:$AB$40</c:f>
              <c:numCache>
                <c:formatCode>#,##0</c:formatCode>
                <c:ptCount val="4"/>
                <c:pt idx="0">
                  <c:v>1030.0172268649769</c:v>
                </c:pt>
                <c:pt idx="1">
                  <c:v>1417.196405929659</c:v>
                </c:pt>
                <c:pt idx="2">
                  <c:v>1503.0391214496005</c:v>
                </c:pt>
                <c:pt idx="3">
                  <c:v>1406.4584462395251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5B1-977A-EEA61785EC9F}"/>
            </c:ext>
          </c:extLst>
        </c:ser>
        <c:ser>
          <c:idx val="6"/>
          <c:order val="6"/>
          <c:tx>
            <c:strRef>
              <c:f>Résultats!$X$41</c:f>
              <c:strCache>
                <c:ptCount val="1"/>
                <c:pt idx="0">
                  <c:v>Electricité (PAC incluses)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Résultats!$Y$41:$AB$41</c:f>
              <c:numCache>
                <c:formatCode>#,##0</c:formatCode>
                <c:ptCount val="4"/>
                <c:pt idx="0">
                  <c:v>143010.87625711359</c:v>
                </c:pt>
                <c:pt idx="1">
                  <c:v>112966.55052733424</c:v>
                </c:pt>
                <c:pt idx="2">
                  <c:v>96988.887972861077</c:v>
                </c:pt>
                <c:pt idx="3">
                  <c:v>92252.49546727557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5B1-977A-EEA61785E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923087"/>
        <c:axId val="1649920591"/>
      </c:barChart>
      <c:catAx>
        <c:axId val="16499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9920591"/>
        <c:crosses val="autoZero"/>
        <c:auto val="1"/>
        <c:lblAlgn val="ctr"/>
        <c:lblOffset val="100"/>
        <c:noMultiLvlLbl val="0"/>
      </c:catAx>
      <c:valAx>
        <c:axId val="16499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992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85218420010485E-2"/>
          <c:y val="0.75608100082380203"/>
          <c:w val="0.82932914362682386"/>
          <c:h val="0.21958818307112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hors chauffage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Résultats!$A$115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Résultats!$B$115:$E$115</c:f>
              <c:numCache>
                <c:formatCode>_-* #\ ##0_-;\-* #\ ##0_-;_-* "-"??_-;_-@_-</c:formatCode>
                <c:ptCount val="4"/>
                <c:pt idx="0">
                  <c:v>126038.3237168944</c:v>
                </c:pt>
                <c:pt idx="1">
                  <c:v>132977.00147980088</c:v>
                </c:pt>
                <c:pt idx="2">
                  <c:v>127627.35484734952</c:v>
                </c:pt>
                <c:pt idx="3">
                  <c:v>156415.81078459451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9-4E0F-8169-7D149F47CDAC}"/>
            </c:ext>
          </c:extLst>
        </c:ser>
        <c:ser>
          <c:idx val="1"/>
          <c:order val="1"/>
          <c:tx>
            <c:strRef>
              <c:f>Résultats!$A$116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Résultats!$B$116:$E$116</c:f>
              <c:numCache>
                <c:formatCode>_-* #\ ##0_-;\-* #\ ##0_-;_-* "-"??_-;_-@_-</c:formatCode>
                <c:ptCount val="4"/>
                <c:pt idx="0">
                  <c:v>16622.667299714758</c:v>
                </c:pt>
                <c:pt idx="1">
                  <c:v>16091.054633133164</c:v>
                </c:pt>
                <c:pt idx="2">
                  <c:v>14677.776172421356</c:v>
                </c:pt>
                <c:pt idx="3">
                  <c:v>13098.832361822148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9-4E0F-8169-7D149F47CDAC}"/>
            </c:ext>
          </c:extLst>
        </c:ser>
        <c:ser>
          <c:idx val="2"/>
          <c:order val="2"/>
          <c:tx>
            <c:strRef>
              <c:f>Résultats!$A$117</c:f>
              <c:strCache>
                <c:ptCount val="1"/>
                <c:pt idx="0">
                  <c:v>Pétrole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Résultats!$B$117:$E$117</c:f>
              <c:numCache>
                <c:formatCode>_-* #\ ##0_-;\-* #\ ##0_-;_-* "-"??_-;_-@_-</c:formatCode>
                <c:ptCount val="4"/>
                <c:pt idx="0">
                  <c:v>4805.7385594458628</c:v>
                </c:pt>
                <c:pt idx="1">
                  <c:v>2342.6503007889901</c:v>
                </c:pt>
                <c:pt idx="2">
                  <c:v>1802.6402538429354</c:v>
                </c:pt>
                <c:pt idx="3">
                  <c:v>1267.8746156610418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9-4E0F-8169-7D149F47CDAC}"/>
            </c:ext>
          </c:extLst>
        </c:ser>
        <c:ser>
          <c:idx val="3"/>
          <c:order val="3"/>
          <c:tx>
            <c:strRef>
              <c:f>Résultats!$A$118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Résultats!$B$118:$E$118</c:f>
              <c:numCache>
                <c:formatCode>_-* #\ ##0_-;\-* #\ ##0_-;_-* "-"??_-;_-@_-</c:formatCode>
                <c:ptCount val="4"/>
                <c:pt idx="0">
                  <c:v>207.36389151432581</c:v>
                </c:pt>
                <c:pt idx="1">
                  <c:v>257.61658554142861</c:v>
                </c:pt>
                <c:pt idx="2">
                  <c:v>281.08264388711382</c:v>
                </c:pt>
                <c:pt idx="3">
                  <c:v>298.20946871653484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19-4E0F-8169-7D149F47CDAC}"/>
            </c:ext>
          </c:extLst>
        </c:ser>
        <c:ser>
          <c:idx val="4"/>
          <c:order val="4"/>
          <c:tx>
            <c:strRef>
              <c:f>Résultats!$A$119</c:f>
              <c:strCache>
                <c:ptCount val="1"/>
                <c:pt idx="0">
                  <c:v>Chaleur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Résultats!$B$119:$E$119</c:f>
              <c:numCache>
                <c:formatCode>_-* #\ ##0_-;\-* #\ ##0_-;_-* "-"??_-;_-@_-</c:formatCode>
                <c:ptCount val="4"/>
                <c:pt idx="0">
                  <c:v>1501.9816754550247</c:v>
                </c:pt>
                <c:pt idx="1">
                  <c:v>1872.9210799054263</c:v>
                </c:pt>
                <c:pt idx="2">
                  <c:v>1267.8746156610418</c:v>
                </c:pt>
                <c:pt idx="3">
                  <c:v>1777.0959342149788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19-4E0F-8169-7D149F47CDAC}"/>
            </c:ext>
          </c:extLst>
        </c:ser>
        <c:ser>
          <c:idx val="5"/>
          <c:order val="5"/>
          <c:tx>
            <c:strRef>
              <c:f>Résultats!$A$120</c:f>
              <c:strCache>
                <c:ptCount val="1"/>
                <c:pt idx="0">
                  <c:v>EnR thermique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Résultats!$B$120:$E$120</c:f>
              <c:numCache>
                <c:formatCode>_-* #\ ##0_-;\-* #\ ##0_-;_-*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19-4E0F-8169-7D149F47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3771444153896"/>
          <c:y val="0.82762253198897495"/>
          <c:w val="0.76023977522290231"/>
          <c:h val="0.17237746801102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hors chauffage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Résultats!$A$115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Résultats!$Y$115:$AB$115</c:f>
              <c:numCache>
                <c:formatCode>_-* #\ ##0_-;\-* #\ ##0_-;_-* "-"??_-;_-@_-</c:formatCode>
                <c:ptCount val="4"/>
                <c:pt idx="0">
                  <c:v>126040.64317565247</c:v>
                </c:pt>
                <c:pt idx="1">
                  <c:v>99604.109745900278</c:v>
                </c:pt>
                <c:pt idx="2">
                  <c:v>83852.588768817528</c:v>
                </c:pt>
                <c:pt idx="3">
                  <c:v>80836.136992930522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D-47E5-92FF-FFC57E95CE96}"/>
            </c:ext>
          </c:extLst>
        </c:ser>
        <c:ser>
          <c:idx val="1"/>
          <c:order val="1"/>
          <c:tx>
            <c:strRef>
              <c:f>Résultats!$A$116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Résultats!$Y$116:$AB$116</c:f>
              <c:numCache>
                <c:formatCode>_-* #\ ##0_-;\-* #\ ##0_-;_-* "-"??_-;_-@_-</c:formatCode>
                <c:ptCount val="4"/>
                <c:pt idx="0">
                  <c:v>16622.667299714758</c:v>
                </c:pt>
                <c:pt idx="1">
                  <c:v>7106.1282211367534</c:v>
                </c:pt>
                <c:pt idx="2">
                  <c:v>4159.8601033615023</c:v>
                </c:pt>
                <c:pt idx="3">
                  <c:v>1729.4935164669307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D-47E5-92FF-FFC57E95CE96}"/>
            </c:ext>
          </c:extLst>
        </c:ser>
        <c:ser>
          <c:idx val="2"/>
          <c:order val="2"/>
          <c:tx>
            <c:strRef>
              <c:f>Résultats!$A$117</c:f>
              <c:strCache>
                <c:ptCount val="1"/>
                <c:pt idx="0">
                  <c:v>Pétrole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Résultats!$Y$117:$AB$117</c:f>
              <c:numCache>
                <c:formatCode>_-* #\ ##0_-;\-* #\ ##0_-;_-* "-"??_-;_-@_-</c:formatCode>
                <c:ptCount val="4"/>
                <c:pt idx="0">
                  <c:v>4805.7385594458628</c:v>
                </c:pt>
                <c:pt idx="1">
                  <c:v>316.68465236610217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D-47E5-92FF-FFC57E95CE96}"/>
            </c:ext>
          </c:extLst>
        </c:ser>
        <c:ser>
          <c:idx val="3"/>
          <c:order val="3"/>
          <c:tx>
            <c:strRef>
              <c:f>Résultats!$A$118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Résultats!$Y$118:$AB$118</c:f>
              <c:numCache>
                <c:formatCode>_-* #\ ##0_-;\-* #\ ##0_-;_-* "-"??_-;_-@_-</c:formatCode>
                <c:ptCount val="4"/>
                <c:pt idx="0">
                  <c:v>207.36389151432581</c:v>
                </c:pt>
                <c:pt idx="1">
                  <c:v>553.50969674423072</c:v>
                </c:pt>
                <c:pt idx="2">
                  <c:v>490.11247407717576</c:v>
                </c:pt>
                <c:pt idx="3">
                  <c:v>418.0735980876164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D-47E5-92FF-FFC57E95CE96}"/>
            </c:ext>
          </c:extLst>
        </c:ser>
        <c:ser>
          <c:idx val="4"/>
          <c:order val="4"/>
          <c:tx>
            <c:strRef>
              <c:f>Résultats!$A$119</c:f>
              <c:strCache>
                <c:ptCount val="1"/>
                <c:pt idx="0">
                  <c:v>Chaleur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Résultats!$Y$119:$AB$119</c:f>
              <c:numCache>
                <c:formatCode>_-* #\ ##0_-;\-* #\ ##0_-;_-* "-"??_-;_-@_-</c:formatCode>
                <c:ptCount val="4"/>
                <c:pt idx="0">
                  <c:v>1501.9816754550247</c:v>
                </c:pt>
                <c:pt idx="1">
                  <c:v>1583.4232618305109</c:v>
                </c:pt>
                <c:pt idx="2">
                  <c:v>0</c:v>
                </c:pt>
                <c:pt idx="3">
                  <c:v>1435.1780232858473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D-47E5-92FF-FFC57E95CE96}"/>
            </c:ext>
          </c:extLst>
        </c:ser>
        <c:ser>
          <c:idx val="5"/>
          <c:order val="5"/>
          <c:tx>
            <c:strRef>
              <c:f>Résultats!$A$120</c:f>
              <c:strCache>
                <c:ptCount val="1"/>
                <c:pt idx="0">
                  <c:v>EnR thermique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Résultats!$Y$120:$AB$120</c:f>
              <c:numCache>
                <c:formatCode>_-* #\ ##0_-;\-* #\ ##0_-;_-* "-"??_-;_-@_-</c:formatCode>
                <c:ptCount val="4"/>
                <c:pt idx="0">
                  <c:v>0</c:v>
                </c:pt>
                <c:pt idx="1">
                  <c:v>0.79171163091525543</c:v>
                </c:pt>
                <c:pt idx="2">
                  <c:v>1.0515472857999111</c:v>
                </c:pt>
                <c:pt idx="3">
                  <c:v>1.1959816860715395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CD-47E5-92FF-FFC57E95C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3771444153896"/>
          <c:y val="0.82762253198897495"/>
          <c:w val="0.76023977522290231"/>
          <c:h val="0.17237746801102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Résultats!$A$133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Résultats!$B$133:$E$133</c:f>
              <c:numCache>
                <c:formatCode>_-* #\ ##0_-;\-* #\ ##0_-;_-* "-"??_-;_-@_-</c:formatCode>
                <c:ptCount val="4"/>
                <c:pt idx="0">
                  <c:v>6.2747802430829847</c:v>
                </c:pt>
                <c:pt idx="1">
                  <c:v>3.8013258380158481</c:v>
                </c:pt>
                <c:pt idx="2">
                  <c:v>2.7160838443469504</c:v>
                </c:pt>
                <c:pt idx="3">
                  <c:v>1.7548146602034314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8-48A5-8AAF-BB76D8FE5F8B}"/>
            </c:ext>
          </c:extLst>
        </c:ser>
        <c:ser>
          <c:idx val="1"/>
          <c:order val="1"/>
          <c:tx>
            <c:strRef>
              <c:f>Résultats!$A$134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Résultats!$B$134:$E$134</c:f>
              <c:numCache>
                <c:formatCode>_-* #\ ##0_-;\-* #\ ##0_-;_-* "-"??_-;_-@_-</c:formatCode>
                <c:ptCount val="4"/>
                <c:pt idx="0">
                  <c:v>15.265040581937656</c:v>
                </c:pt>
                <c:pt idx="1">
                  <c:v>12.242347259591348</c:v>
                </c:pt>
                <c:pt idx="2">
                  <c:v>10.530650117196451</c:v>
                </c:pt>
                <c:pt idx="3">
                  <c:v>8.8289230397925742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8-48A5-8AAF-BB76D8FE5F8B}"/>
            </c:ext>
          </c:extLst>
        </c:ser>
        <c:ser>
          <c:idx val="2"/>
          <c:order val="2"/>
          <c:tx>
            <c:strRef>
              <c:f>Résultats!$A$135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Résultats!$B$135:$E$135</c:f>
              <c:numCache>
                <c:formatCode>_-* #\ ##0_-;\-* #\ ##0_-;_-* "-"??_-;_-@_-</c:formatCode>
                <c:ptCount val="4"/>
                <c:pt idx="0">
                  <c:v>1.1993455627416734</c:v>
                </c:pt>
                <c:pt idx="1">
                  <c:v>1.1909582173505371</c:v>
                </c:pt>
                <c:pt idx="2">
                  <c:v>1.1237716066587271</c:v>
                </c:pt>
                <c:pt idx="3">
                  <c:v>1.1814906030605532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8-48A5-8AAF-BB76D8FE5F8B}"/>
            </c:ext>
          </c:extLst>
        </c:ser>
        <c:ser>
          <c:idx val="3"/>
          <c:order val="3"/>
          <c:tx>
            <c:strRef>
              <c:f>Résultats!$A$136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Résultats!$B$136:$E$136</c:f>
              <c:numCache>
                <c:formatCode>_-* #\ ##0_-;\-* #\ ##0_-;_-* "-"??_-;_-@_-</c:formatCode>
                <c:ptCount val="4"/>
                <c:pt idx="0">
                  <c:v>0.25831875003696814</c:v>
                </c:pt>
                <c:pt idx="1">
                  <c:v>0.20791862727780674</c:v>
                </c:pt>
                <c:pt idx="2">
                  <c:v>0.18830835639785778</c:v>
                </c:pt>
                <c:pt idx="3">
                  <c:v>0.16634416970579166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8-48A5-8AAF-BB76D8FE5F8B}"/>
            </c:ext>
          </c:extLst>
        </c:ser>
        <c:ser>
          <c:idx val="4"/>
          <c:order val="4"/>
          <c:tx>
            <c:strRef>
              <c:f>Résultats!$A$137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Résultats!$B$137:$E$137</c:f>
              <c:numCache>
                <c:formatCode>_-* #\ ##0_-;\-* #\ ##0_-;_-* "-"??_-;_-@_-</c:formatCode>
                <c:ptCount val="4"/>
                <c:pt idx="0">
                  <c:v>3.090051680594931E-3</c:v>
                </c:pt>
                <c:pt idx="1">
                  <c:v>3.0079797033160591E-3</c:v>
                </c:pt>
                <c:pt idx="2">
                  <c:v>3.0812083663454789E-3</c:v>
                </c:pt>
                <c:pt idx="3">
                  <c:v>3.0347444535368064E-3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8-48A5-8AAF-BB76D8FE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6896"/>
        <c:axId val="179362320"/>
      </c:areaChart>
      <c:catAx>
        <c:axId val="17936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62320"/>
        <c:crosses val="autoZero"/>
        <c:auto val="1"/>
        <c:lblAlgn val="ctr"/>
        <c:lblOffset val="100"/>
        <c:noMultiLvlLbl val="0"/>
      </c:catAx>
      <c:valAx>
        <c:axId val="1793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Résultats!$A$133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Résultats!$Y$133:$AB$133</c:f>
              <c:numCache>
                <c:formatCode>_-* #\ ##0_-;\-* #\ ##0_-;_-* "-"??_-;_-@_-</c:formatCode>
                <c:ptCount val="4"/>
                <c:pt idx="0">
                  <c:v>6.2747802430829847</c:v>
                </c:pt>
                <c:pt idx="1">
                  <c:v>1.0459744696396589</c:v>
                </c:pt>
                <c:pt idx="2">
                  <c:v>0.15141934666521861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1-4FE6-BA47-A6E6DCA90DEE}"/>
            </c:ext>
          </c:extLst>
        </c:ser>
        <c:ser>
          <c:idx val="1"/>
          <c:order val="1"/>
          <c:tx>
            <c:strRef>
              <c:f>Résultats!$A$134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Résultats!$Y$134:$AB$134</c:f>
              <c:numCache>
                <c:formatCode>_-* #\ ##0_-;\-* #\ ##0_-;_-* "-"??_-;_-@_-</c:formatCode>
                <c:ptCount val="4"/>
                <c:pt idx="0">
                  <c:v>15.265040581937656</c:v>
                </c:pt>
                <c:pt idx="1">
                  <c:v>6.0668600613747223</c:v>
                </c:pt>
                <c:pt idx="2">
                  <c:v>2.8234122137779991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1-4FE6-BA47-A6E6DCA90DEE}"/>
            </c:ext>
          </c:extLst>
        </c:ser>
        <c:ser>
          <c:idx val="2"/>
          <c:order val="2"/>
          <c:tx>
            <c:strRef>
              <c:f>Résultats!$A$135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Résultats!$Y$135:$AB$135</c:f>
              <c:numCache>
                <c:formatCode>_-* #\ ##0_-;\-* #\ ##0_-;_-* "-"??_-;_-@_-</c:formatCode>
                <c:ptCount val="4"/>
                <c:pt idx="0">
                  <c:v>1.1993455627416734</c:v>
                </c:pt>
                <c:pt idx="1">
                  <c:v>2.1851911537755599</c:v>
                </c:pt>
                <c:pt idx="2">
                  <c:v>1.3667507382514372</c:v>
                </c:pt>
                <c:pt idx="3">
                  <c:v>0.94772874091732595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1-4FE6-BA47-A6E6DCA90DEE}"/>
            </c:ext>
          </c:extLst>
        </c:ser>
        <c:ser>
          <c:idx val="3"/>
          <c:order val="3"/>
          <c:tx>
            <c:strRef>
              <c:f>Résultats!$A$136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Résultats!$Y$136:$AB$136</c:f>
              <c:numCache>
                <c:formatCode>_-* #\ ##0_-;\-* #\ ##0_-;_-* "-"??_-;_-@_-</c:formatCode>
                <c:ptCount val="4"/>
                <c:pt idx="0">
                  <c:v>0.25831875003696814</c:v>
                </c:pt>
                <c:pt idx="1">
                  <c:v>0.12315974740315014</c:v>
                </c:pt>
                <c:pt idx="2">
                  <c:v>6.7271014598198176E-2</c:v>
                </c:pt>
                <c:pt idx="3">
                  <c:v>8.7730611439122384E-3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1-4FE6-BA47-A6E6DCA90DEE}"/>
            </c:ext>
          </c:extLst>
        </c:ser>
        <c:ser>
          <c:idx val="4"/>
          <c:order val="4"/>
          <c:tx>
            <c:strRef>
              <c:f>Résultats!$A$137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Résultats!$Y$137:$AB$137</c:f>
              <c:numCache>
                <c:formatCode>_-* #\ ##0_-;\-* #\ ##0_-;_-* "-"??_-;_-@_-</c:formatCode>
                <c:ptCount val="4"/>
                <c:pt idx="0">
                  <c:v>3.090051680594931E-3</c:v>
                </c:pt>
                <c:pt idx="1">
                  <c:v>4.251589217788977E-3</c:v>
                </c:pt>
                <c:pt idx="2">
                  <c:v>4.509117364348802E-3</c:v>
                </c:pt>
                <c:pt idx="3">
                  <c:v>4.2193753387185749E-3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1-4FE6-BA47-A6E6DCA9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6896"/>
        <c:axId val="179362320"/>
      </c:areaChart>
      <c:catAx>
        <c:axId val="17936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62320"/>
        <c:crosses val="autoZero"/>
        <c:auto val="1"/>
        <c:lblAlgn val="ctr"/>
        <c:lblOffset val="100"/>
        <c:noMultiLvlLbl val="0"/>
      </c:catAx>
      <c:valAx>
        <c:axId val="1793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totale de chauffage en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Résultats!$A$58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Résultats!$B$58:$E$58</c:f>
              <c:numCache>
                <c:formatCode>#,##0</c:formatCode>
                <c:ptCount val="4"/>
                <c:pt idx="0">
                  <c:v>16110.195584164085</c:v>
                </c:pt>
                <c:pt idx="1">
                  <c:v>10328.435825930505</c:v>
                </c:pt>
                <c:pt idx="2">
                  <c:v>7250.9725606468992</c:v>
                </c:pt>
                <c:pt idx="3">
                  <c:v>4581.5075850170633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2-470A-98DB-97B4ABBC0734}"/>
            </c:ext>
          </c:extLst>
        </c:ser>
        <c:ser>
          <c:idx val="1"/>
          <c:order val="1"/>
          <c:tx>
            <c:strRef>
              <c:f>Résultats!$A$59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Résultats!$B$59:$E$59</c:f>
              <c:numCache>
                <c:formatCode>#,##0</c:formatCode>
                <c:ptCount val="4"/>
                <c:pt idx="0">
                  <c:v>48612.54886241199</c:v>
                </c:pt>
                <c:pt idx="1">
                  <c:v>36226.668698453796</c:v>
                </c:pt>
                <c:pt idx="2">
                  <c:v>30325.002106195956</c:v>
                </c:pt>
                <c:pt idx="3">
                  <c:v>24631.607979171764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2-470A-98DB-97B4ABBC0734}"/>
            </c:ext>
          </c:extLst>
        </c:ser>
        <c:ser>
          <c:idx val="2"/>
          <c:order val="2"/>
          <c:tx>
            <c:strRef>
              <c:f>Résultats!$A$60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Résultats!$B$60:$E$60</c:f>
              <c:numCache>
                <c:formatCode>#,##0</c:formatCode>
                <c:ptCount val="4"/>
                <c:pt idx="0">
                  <c:v>6493.6554094894636</c:v>
                </c:pt>
                <c:pt idx="1">
                  <c:v>6066.800369098155</c:v>
                </c:pt>
                <c:pt idx="2">
                  <c:v>6223.9360953971382</c:v>
                </c:pt>
                <c:pt idx="3">
                  <c:v>6099.5080861887091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2-470A-98DB-97B4ABBC0734}"/>
            </c:ext>
          </c:extLst>
        </c:ser>
        <c:ser>
          <c:idx val="3"/>
          <c:order val="3"/>
          <c:tx>
            <c:strRef>
              <c:f>Résultats!$A$61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Résultats!$B$61:$E$61</c:f>
              <c:numCache>
                <c:formatCode>#,##0</c:formatCode>
                <c:ptCount val="4"/>
                <c:pt idx="0">
                  <c:v>1103.9262822092655</c:v>
                </c:pt>
                <c:pt idx="1">
                  <c:v>888.54114221284931</c:v>
                </c:pt>
                <c:pt idx="2">
                  <c:v>804.73656580281113</c:v>
                </c:pt>
                <c:pt idx="3">
                  <c:v>710.87252011022076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2-470A-98DB-97B4ABBC0734}"/>
            </c:ext>
          </c:extLst>
        </c:ser>
        <c:ser>
          <c:idx val="4"/>
          <c:order val="4"/>
          <c:tx>
            <c:strRef>
              <c:f>Résultats!$A$62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Résultats!$B$62:$E$62</c:f>
              <c:numCache>
                <c:formatCode>#,##0</c:formatCode>
                <c:ptCount val="4"/>
                <c:pt idx="0">
                  <c:v>822.6533353506511</c:v>
                </c:pt>
                <c:pt idx="1">
                  <c:v>745.04331556392458</c:v>
                </c:pt>
                <c:pt idx="2">
                  <c:v>745.98681156137911</c:v>
                </c:pt>
                <c:pt idx="3">
                  <c:v>713.372015795734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2-470A-98DB-97B4ABBC0734}"/>
            </c:ext>
          </c:extLst>
        </c:ser>
        <c:ser>
          <c:idx val="5"/>
          <c:order val="5"/>
          <c:tx>
            <c:strRef>
              <c:f>Résultats!$A$63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Résultats!$B$63:$E$63</c:f>
              <c:numCache>
                <c:formatCode>#,##0</c:formatCode>
                <c:ptCount val="4"/>
                <c:pt idx="0">
                  <c:v>14018.640382729085</c:v>
                </c:pt>
                <c:pt idx="1">
                  <c:v>11965.122703181887</c:v>
                </c:pt>
                <c:pt idx="2">
                  <c:v>11355.800740215547</c:v>
                </c:pt>
                <c:pt idx="3">
                  <c:v>10481.095880657884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E2-470A-98DB-97B4ABBC0734}"/>
            </c:ext>
          </c:extLst>
        </c:ser>
        <c:ser>
          <c:idx val="6"/>
          <c:order val="6"/>
          <c:tx>
            <c:strRef>
              <c:f>Résultats!$A$64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Résultats!$B$64:$E$64</c:f>
              <c:numCache>
                <c:formatCode>#,##0</c:formatCode>
                <c:ptCount val="4"/>
                <c:pt idx="0">
                  <c:v>2951.5926987320195</c:v>
                </c:pt>
                <c:pt idx="1">
                  <c:v>3509.6644114627279</c:v>
                </c:pt>
                <c:pt idx="2">
                  <c:v>3910.3899430109159</c:v>
                </c:pt>
                <c:pt idx="3">
                  <c:v>3987.5100968600727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E2-470A-98DB-97B4ABBC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parc suivant le décret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Résultats!$A$82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Résultats!$B$82:$E$82</c:f>
              <c:numCache>
                <c:formatCode>#,##0</c:formatCode>
                <c:ptCount val="4"/>
                <c:pt idx="0">
                  <c:v>6863.5797130905457</c:v>
                </c:pt>
                <c:pt idx="1">
                  <c:v>3438.4610009541707</c:v>
                </c:pt>
                <c:pt idx="2">
                  <c:v>2351.3893735476622</c:v>
                </c:pt>
                <c:pt idx="3">
                  <c:v>1397.0218835842172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3-42CD-A851-C8AECE606C6E}"/>
            </c:ext>
          </c:extLst>
        </c:ser>
        <c:ser>
          <c:idx val="1"/>
          <c:order val="1"/>
          <c:tx>
            <c:strRef>
              <c:f>Résultats!$A$83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Résultats!$B$83:$E$83</c:f>
              <c:numCache>
                <c:formatCode>#,##0</c:formatCode>
                <c:ptCount val="4"/>
                <c:pt idx="0">
                  <c:v>19825.978931578247</c:v>
                </c:pt>
                <c:pt idx="1">
                  <c:v>11396.212848945199</c:v>
                </c:pt>
                <c:pt idx="2">
                  <c:v>9388.7760621023353</c:v>
                </c:pt>
                <c:pt idx="3">
                  <c:v>7430.1192519297292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3-42CD-A851-C8AECE606C6E}"/>
            </c:ext>
          </c:extLst>
        </c:ser>
        <c:ser>
          <c:idx val="2"/>
          <c:order val="2"/>
          <c:tx>
            <c:strRef>
              <c:f>Résultats!$A$84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Résultats!$B$84:$E$84</c:f>
              <c:numCache>
                <c:formatCode>#,##0</c:formatCode>
                <c:ptCount val="4"/>
                <c:pt idx="0">
                  <c:v>2968.6277399009405</c:v>
                </c:pt>
                <c:pt idx="1">
                  <c:v>2001.3910621560144</c:v>
                </c:pt>
                <c:pt idx="2">
                  <c:v>1922.4395345843725</c:v>
                </c:pt>
                <c:pt idx="3">
                  <c:v>1765.3381960806378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3-42CD-A851-C8AECE606C6E}"/>
            </c:ext>
          </c:extLst>
        </c:ser>
        <c:ser>
          <c:idx val="3"/>
          <c:order val="3"/>
          <c:tx>
            <c:strRef>
              <c:f>Résultats!$A$85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Résultats!$B$85:$E$85</c:f>
              <c:numCache>
                <c:formatCode>#,##0</c:formatCode>
                <c:ptCount val="4"/>
                <c:pt idx="0">
                  <c:v>477.91328367817113</c:v>
                </c:pt>
                <c:pt idx="1">
                  <c:v>293.15698059550959</c:v>
                </c:pt>
                <c:pt idx="2">
                  <c:v>261.09191548120515</c:v>
                </c:pt>
                <c:pt idx="3">
                  <c:v>227.89812230121674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3-42CD-A851-C8AECE606C6E}"/>
            </c:ext>
          </c:extLst>
        </c:ser>
        <c:ser>
          <c:idx val="4"/>
          <c:order val="4"/>
          <c:tx>
            <c:strRef>
              <c:f>Résultats!$A$86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Résultats!$B$86:$E$86</c:f>
              <c:numCache>
                <c:formatCode>#,##0</c:formatCode>
                <c:ptCount val="4"/>
                <c:pt idx="0">
                  <c:v>360.60863125060348</c:v>
                </c:pt>
                <c:pt idx="1">
                  <c:v>229.26608046317983</c:v>
                </c:pt>
                <c:pt idx="2">
                  <c:v>208.8809615088752</c:v>
                </c:pt>
                <c:pt idx="3">
                  <c:v>181.19034014892404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3-42CD-A851-C8AECE606C6E}"/>
            </c:ext>
          </c:extLst>
        </c:ser>
        <c:ser>
          <c:idx val="5"/>
          <c:order val="5"/>
          <c:tx>
            <c:strRef>
              <c:f>Résultats!$A$87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Résultats!$B$87:$E$87</c:f>
              <c:numCache>
                <c:formatCode>#,##0</c:formatCode>
                <c:ptCount val="4"/>
                <c:pt idx="0">
                  <c:v>5230.5202588625125</c:v>
                </c:pt>
                <c:pt idx="1">
                  <c:v>3630.8992121916262</c:v>
                </c:pt>
                <c:pt idx="2">
                  <c:v>3579.5704696731932</c:v>
                </c:pt>
                <c:pt idx="3">
                  <c:v>3376.9591156950601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3-42CD-A851-C8AECE606C6E}"/>
            </c:ext>
          </c:extLst>
        </c:ser>
        <c:ser>
          <c:idx val="6"/>
          <c:order val="6"/>
          <c:tx>
            <c:strRef>
              <c:f>Résultats!$A$88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Résultats!$B$88:$E$88</c:f>
              <c:numCache>
                <c:formatCode>#,##0</c:formatCode>
                <c:ptCount val="4"/>
                <c:pt idx="0">
                  <c:v>988.6563401904798</c:v>
                </c:pt>
                <c:pt idx="1">
                  <c:v>877.80747469050004</c:v>
                </c:pt>
                <c:pt idx="2">
                  <c:v>997.88937802746398</c:v>
                </c:pt>
                <c:pt idx="3">
                  <c:v>1021.0923467085569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3-42CD-A851-C8AECE60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parc hors décret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Résultats!$A$94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Résultats!$B$94:$E$94</c:f>
              <c:numCache>
                <c:formatCode>#,##0</c:formatCode>
                <c:ptCount val="4"/>
                <c:pt idx="0">
                  <c:v>10394.379834247127</c:v>
                </c:pt>
                <c:pt idx="1">
                  <c:v>7402.1702751306311</c:v>
                </c:pt>
                <c:pt idx="2">
                  <c:v>5223.68387106513</c:v>
                </c:pt>
                <c:pt idx="3">
                  <c:v>3347.1903448936055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B-4D16-BAD2-55148B93858E}"/>
            </c:ext>
          </c:extLst>
        </c:ser>
        <c:ser>
          <c:idx val="1"/>
          <c:order val="1"/>
          <c:tx>
            <c:strRef>
              <c:f>Résultats!$A$95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Résultats!$B$95:$E$95</c:f>
              <c:numCache>
                <c:formatCode>#,##0</c:formatCode>
                <c:ptCount val="4"/>
                <c:pt idx="0">
                  <c:v>31838.577281045964</c:v>
                </c:pt>
                <c:pt idx="1">
                  <c:v>25840.661189060804</c:v>
                </c:pt>
                <c:pt idx="2">
                  <c:v>21634.708233141882</c:v>
                </c:pt>
                <c:pt idx="3">
                  <c:v>17808.230769414342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B-4D16-BAD2-55148B93858E}"/>
            </c:ext>
          </c:extLst>
        </c:ser>
        <c:ser>
          <c:idx val="2"/>
          <c:order val="2"/>
          <c:tx>
            <c:strRef>
              <c:f>Résultats!$A$96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Résultats!$B$96:$E$96</c:f>
              <c:numCache>
                <c:formatCode>#,##0</c:formatCode>
                <c:ptCount val="4"/>
                <c:pt idx="0">
                  <c:v>4118.7357011287831</c:v>
                </c:pt>
                <c:pt idx="1">
                  <c:v>4224.1384738896304</c:v>
                </c:pt>
                <c:pt idx="2">
                  <c:v>4390.2421036627393</c:v>
                </c:pt>
                <c:pt idx="3">
                  <c:v>4440.7373365350504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B-4D16-BAD2-55148B93858E}"/>
            </c:ext>
          </c:extLst>
        </c:ser>
        <c:ser>
          <c:idx val="3"/>
          <c:order val="3"/>
          <c:tx>
            <c:strRef>
              <c:f>Résultats!$A$97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Résultats!$B$97:$E$97</c:f>
              <c:numCache>
                <c:formatCode>#,##0</c:formatCode>
                <c:ptCount val="4"/>
                <c:pt idx="0">
                  <c:v>708.97187141229813</c:v>
                </c:pt>
                <c:pt idx="1">
                  <c:v>616.22780565943071</c:v>
                </c:pt>
                <c:pt idx="2">
                  <c:v>556.38831119251608</c:v>
                </c:pt>
                <c:pt idx="3">
                  <c:v>500.59991682758277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B-4D16-BAD2-55148B93858E}"/>
            </c:ext>
          </c:extLst>
        </c:ser>
        <c:ser>
          <c:idx val="4"/>
          <c:order val="4"/>
          <c:tx>
            <c:strRef>
              <c:f>Résultats!$A$98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Résultats!$B$98:$E$98</c:f>
              <c:numCache>
                <c:formatCode>#,##0</c:formatCode>
                <c:ptCount val="4"/>
                <c:pt idx="0">
                  <c:v>530.61015752548826</c:v>
                </c:pt>
                <c:pt idx="1">
                  <c:v>527.1839624155906</c:v>
                </c:pt>
                <c:pt idx="2">
                  <c:v>534.86436657800812</c:v>
                </c:pt>
                <c:pt idx="3">
                  <c:v>527.68791058836337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B-4D16-BAD2-55148B93858E}"/>
            </c:ext>
          </c:extLst>
        </c:ser>
        <c:ser>
          <c:idx val="5"/>
          <c:order val="5"/>
          <c:tx>
            <c:strRef>
              <c:f>Résultats!$A$99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Résultats!$B$99:$E$99</c:f>
              <c:numCache>
                <c:formatCode>#,##0</c:formatCode>
                <c:ptCount val="4"/>
                <c:pt idx="0">
                  <c:v>9495.1339068169</c:v>
                </c:pt>
                <c:pt idx="1">
                  <c:v>8677.782470974269</c:v>
                </c:pt>
                <c:pt idx="2">
                  <c:v>8166.3132536765406</c:v>
                </c:pt>
                <c:pt idx="3">
                  <c:v>7558.2575737949664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8B-4D16-BAD2-55148B93858E}"/>
            </c:ext>
          </c:extLst>
        </c:ser>
        <c:ser>
          <c:idx val="6"/>
          <c:order val="6"/>
          <c:tx>
            <c:strRef>
              <c:f>Résultats!$A$100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Résultats!$B$100:$E$100</c:f>
              <c:numCache>
                <c:formatCode>#,##0</c:formatCode>
                <c:ptCount val="4"/>
                <c:pt idx="0">
                  <c:v>2050.0063851055588</c:v>
                </c:pt>
                <c:pt idx="1">
                  <c:v>2436.7650414882064</c:v>
                </c:pt>
                <c:pt idx="2">
                  <c:v>2714.5354495334532</c:v>
                </c:pt>
                <c:pt idx="3">
                  <c:v>2809.9948288475089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8B-4D16-BAD2-55148B93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3771444153896"/>
          <c:y val="0.82762253198897495"/>
          <c:w val="0.76023977522290231"/>
          <c:h val="0.17237746801102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Parc tertiaire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Résultats!$B$25</c:f>
              <c:strCache>
                <c:ptCount val="1"/>
                <c:pt idx="0">
                  <c:v>Neuf post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Résultats!$Z$8:$AC$8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Résultats!$Z$25:$AC$25</c:f>
              <c:numCache>
                <c:formatCode>#,##0</c:formatCode>
                <c:ptCount val="4"/>
                <c:pt idx="0">
                  <c:v>0</c:v>
                </c:pt>
                <c:pt idx="1">
                  <c:v>43305.628128021497</c:v>
                </c:pt>
                <c:pt idx="2">
                  <c:v>49369.372265111757</c:v>
                </c:pt>
                <c:pt idx="3">
                  <c:v>45299.353840345255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3-435E-81BF-1F15E705C503}"/>
            </c:ext>
          </c:extLst>
        </c:ser>
        <c:ser>
          <c:idx val="1"/>
          <c:order val="1"/>
          <c:tx>
            <c:strRef>
              <c:f>Résultats!$B$26</c:f>
              <c:strCache>
                <c:ptCount val="1"/>
                <c:pt idx="0">
                  <c:v>Existant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Résultats!$Z$8:$AC$8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Résultats!$Z$26:$AC$26</c:f>
              <c:numCache>
                <c:formatCode>#,##0</c:formatCode>
                <c:ptCount val="4"/>
                <c:pt idx="0">
                  <c:v>1004670.0170267724</c:v>
                </c:pt>
                <c:pt idx="1">
                  <c:v>974586.26312492765</c:v>
                </c:pt>
                <c:pt idx="2">
                  <c:v>981571.0812123362</c:v>
                </c:pt>
                <c:pt idx="3">
                  <c:v>976998.43666769937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3-435E-81BF-1F15E705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783488"/>
        <c:axId val="1017780992"/>
      </c:barChart>
      <c:catAx>
        <c:axId val="10177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780992"/>
        <c:crosses val="autoZero"/>
        <c:auto val="1"/>
        <c:lblAlgn val="ctr"/>
        <c:lblOffset val="100"/>
        <c:noMultiLvlLbl val="0"/>
      </c:catAx>
      <c:valAx>
        <c:axId val="10177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7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totale de chauffage en AMS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Résultats!$A$58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Résultats!$Y$58:$AB$58</c:f>
              <c:numCache>
                <c:formatCode>#,##0</c:formatCode>
                <c:ptCount val="4"/>
                <c:pt idx="0">
                  <c:v>16110.195584164085</c:v>
                </c:pt>
                <c:pt idx="1">
                  <c:v>3169.8969130994283</c:v>
                </c:pt>
                <c:pt idx="2">
                  <c:v>504.73115555072877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7-4539-AA67-0F702B6837F5}"/>
            </c:ext>
          </c:extLst>
        </c:ser>
        <c:ser>
          <c:idx val="1"/>
          <c:order val="1"/>
          <c:tx>
            <c:strRef>
              <c:f>Résultats!$A$59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Résultats!$Y$59:$AB$59</c:f>
              <c:numCache>
                <c:formatCode>#,##0</c:formatCode>
                <c:ptCount val="4"/>
                <c:pt idx="0">
                  <c:v>48612.54886241199</c:v>
                </c:pt>
                <c:pt idx="1">
                  <c:v>23395.933424789455</c:v>
                </c:pt>
                <c:pt idx="2">
                  <c:v>17132.841358011039</c:v>
                </c:pt>
                <c:pt idx="3">
                  <c:v>10457.633295136364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7-4539-AA67-0F702B6837F5}"/>
            </c:ext>
          </c:extLst>
        </c:ser>
        <c:ser>
          <c:idx val="2"/>
          <c:order val="2"/>
          <c:tx>
            <c:strRef>
              <c:f>Résultats!$A$60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Résultats!$Y$60:$AB$60</c:f>
              <c:numCache>
                <c:formatCode>_-* #\ ##0_-;\-* #\ ##0_-;_-* "-"??_-;_-@_-</c:formatCode>
                <c:ptCount val="4"/>
                <c:pt idx="0" formatCode="#,##0">
                  <c:v>6493.6554094894636</c:v>
                </c:pt>
                <c:pt idx="1">
                  <c:v>17146.786627674293</c:v>
                </c:pt>
                <c:pt idx="2" formatCode="#,##0">
                  <c:v>17572.509491804194</c:v>
                </c:pt>
                <c:pt idx="3" formatCode="#,##0">
                  <c:v>17519.396795060671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7-4539-AA67-0F702B6837F5}"/>
            </c:ext>
          </c:extLst>
        </c:ser>
        <c:ser>
          <c:idx val="3"/>
          <c:order val="3"/>
          <c:tx>
            <c:strRef>
              <c:f>Résultats!$A$61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Résultats!$Y$61:$AB$61</c:f>
              <c:numCache>
                <c:formatCode>#,##0</c:formatCode>
                <c:ptCount val="4"/>
                <c:pt idx="0">
                  <c:v>1103.9262822092655</c:v>
                </c:pt>
                <c:pt idx="1">
                  <c:v>526.32370685106901</c:v>
                </c:pt>
                <c:pt idx="2">
                  <c:v>287.48296836836829</c:v>
                </c:pt>
                <c:pt idx="3">
                  <c:v>37.491714290223243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7-4539-AA67-0F702B6837F5}"/>
            </c:ext>
          </c:extLst>
        </c:ser>
        <c:ser>
          <c:idx val="4"/>
          <c:order val="4"/>
          <c:tx>
            <c:strRef>
              <c:f>Résultats!$A$62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Résultats!$Y$62:$AB$62</c:f>
              <c:numCache>
                <c:formatCode>#,##0</c:formatCode>
                <c:ptCount val="4"/>
                <c:pt idx="0">
                  <c:v>822.6533353506511</c:v>
                </c:pt>
                <c:pt idx="1">
                  <c:v>862.89499755451322</c:v>
                </c:pt>
                <c:pt idx="2">
                  <c:v>1011.875100086625</c:v>
                </c:pt>
                <c:pt idx="3">
                  <c:v>987.18886646583712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7-4539-AA67-0F702B6837F5}"/>
            </c:ext>
          </c:extLst>
        </c:ser>
        <c:ser>
          <c:idx val="5"/>
          <c:order val="5"/>
          <c:tx>
            <c:strRef>
              <c:f>Résultats!$A$63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Résultats!$Y$63:$AB$63</c:f>
              <c:numCache>
                <c:formatCode>#,##0</c:formatCode>
                <c:ptCount val="4"/>
                <c:pt idx="0">
                  <c:v>14018.640382729085</c:v>
                </c:pt>
                <c:pt idx="1">
                  <c:v>6503.371375219951</c:v>
                </c:pt>
                <c:pt idx="2">
                  <c:v>3609.7346208845333</c:v>
                </c:pt>
                <c:pt idx="3">
                  <c:v>1591.3135823885473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27-4539-AA67-0F702B6837F5}"/>
            </c:ext>
          </c:extLst>
        </c:ser>
        <c:ser>
          <c:idx val="6"/>
          <c:order val="6"/>
          <c:tx>
            <c:strRef>
              <c:f>Résultats!$A$64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Résultats!$Y$64:$AB$64</c:f>
              <c:numCache>
                <c:formatCode>#,##0</c:formatCode>
                <c:ptCount val="4"/>
                <c:pt idx="0">
                  <c:v>2951.5926987320195</c:v>
                </c:pt>
                <c:pt idx="1">
                  <c:v>6859.0694062140155</c:v>
                </c:pt>
                <c:pt idx="2">
                  <c:v>9526.5645831590136</c:v>
                </c:pt>
                <c:pt idx="3">
                  <c:v>9825.0448919564969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27-4539-AA67-0F702B68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parc suivant le décret en GWh AMS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Résultats!$A$82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Résultats!$Y$82:$AB$82</c:f>
              <c:numCache>
                <c:formatCode>#,##0</c:formatCode>
                <c:ptCount val="4"/>
                <c:pt idx="0">
                  <c:v>15256.135436326505</c:v>
                </c:pt>
                <c:pt idx="1">
                  <c:v>2692.8096715671018</c:v>
                </c:pt>
                <c:pt idx="2">
                  <c:v>398.15169994742223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7-4BDC-9271-374D7BB41563}"/>
            </c:ext>
          </c:extLst>
        </c:ser>
        <c:ser>
          <c:idx val="1"/>
          <c:order val="1"/>
          <c:tx>
            <c:strRef>
              <c:f>Résultats!$A$83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Résultats!$Y$83:$AB$83</c:f>
              <c:numCache>
                <c:formatCode>#,##0</c:formatCode>
                <c:ptCount val="4"/>
                <c:pt idx="0">
                  <c:v>44652.906225424005</c:v>
                </c:pt>
                <c:pt idx="1">
                  <c:v>19749.220062925244</c:v>
                </c:pt>
                <c:pt idx="2">
                  <c:v>14114.79427633611</c:v>
                </c:pt>
                <c:pt idx="3">
                  <c:v>8325.1846318915959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7-4BDC-9271-374D7BB41563}"/>
            </c:ext>
          </c:extLst>
        </c:ser>
        <c:ser>
          <c:idx val="2"/>
          <c:order val="2"/>
          <c:tx>
            <c:strRef>
              <c:f>Résultats!$A$84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Résultats!$Y$84:$AB$84</c:f>
              <c:numCache>
                <c:formatCode>#,##0</c:formatCode>
                <c:ptCount val="4"/>
                <c:pt idx="0">
                  <c:v>6517.6525772497771</c:v>
                </c:pt>
                <c:pt idx="1">
                  <c:v>15239.910148331423</c:v>
                </c:pt>
                <c:pt idx="2">
                  <c:v>16129.55283333477</c:v>
                </c:pt>
                <c:pt idx="3">
                  <c:v>16361.018416692175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7-4BDC-9271-374D7BB41563}"/>
            </c:ext>
          </c:extLst>
        </c:ser>
        <c:ser>
          <c:idx val="3"/>
          <c:order val="3"/>
          <c:tx>
            <c:strRef>
              <c:f>Résultats!$A$85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Résultats!$Y$85:$AB$85</c:f>
              <c:numCache>
                <c:formatCode>#,##0</c:formatCode>
                <c:ptCount val="4"/>
                <c:pt idx="0">
                  <c:v>1062.8405089841831</c:v>
                </c:pt>
                <c:pt idx="1">
                  <c:v>440.5674462780878</c:v>
                </c:pt>
                <c:pt idx="2">
                  <c:v>218.63984386420051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7-4BDC-9271-374D7BB41563}"/>
            </c:ext>
          </c:extLst>
        </c:ser>
        <c:ser>
          <c:idx val="4"/>
          <c:order val="4"/>
          <c:tx>
            <c:strRef>
              <c:f>Résultats!$A$86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Résultats!$Y$86:$AB$86</c:f>
              <c:numCache>
                <c:formatCode>#,##0</c:formatCode>
                <c:ptCount val="4"/>
                <c:pt idx="0">
                  <c:v>797.24498472744153</c:v>
                </c:pt>
                <c:pt idx="1">
                  <c:v>707.77880619700124</c:v>
                </c:pt>
                <c:pt idx="2">
                  <c:v>805.16495190092314</c:v>
                </c:pt>
                <c:pt idx="3">
                  <c:v>745.6828122904974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7-4BDC-9271-374D7BB41563}"/>
            </c:ext>
          </c:extLst>
        </c:ser>
        <c:ser>
          <c:idx val="5"/>
          <c:order val="5"/>
          <c:tx>
            <c:strRef>
              <c:f>Résultats!$A$87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Résultats!$Y$87:$AB$87</c:f>
              <c:numCache>
                <c:formatCode>#,##0</c:formatCode>
                <c:ptCount val="4"/>
                <c:pt idx="0">
                  <c:v>12080.381510731888</c:v>
                </c:pt>
                <c:pt idx="1">
                  <c:v>5605.6856616836267</c:v>
                </c:pt>
                <c:pt idx="2">
                  <c:v>3514.1817926724984</c:v>
                </c:pt>
                <c:pt idx="3">
                  <c:v>1566.5305217355381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7-4BDC-9271-374D7BB41563}"/>
            </c:ext>
          </c:extLst>
        </c:ser>
        <c:ser>
          <c:idx val="6"/>
          <c:order val="6"/>
          <c:tx>
            <c:strRef>
              <c:f>Résultats!$A$88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Résultats!$Y$88:$AB$88</c:f>
              <c:numCache>
                <c:formatCode>#,##0</c:formatCode>
                <c:ptCount val="4"/>
                <c:pt idx="0">
                  <c:v>2360.3627662113554</c:v>
                </c:pt>
                <c:pt idx="1">
                  <c:v>4803.2649273083434</c:v>
                </c:pt>
                <c:pt idx="2">
                  <c:v>6744.801717256646</c:v>
                </c:pt>
                <c:pt idx="3">
                  <c:v>7232.3171213023743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7-4BDC-9271-374D7BB4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du parc hors décret en GWh AMS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Résultats!$A$94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Résultats!$Y$94:$AB$94</c:f>
              <c:numCache>
                <c:formatCode>#,##0</c:formatCode>
                <c:ptCount val="4"/>
                <c:pt idx="0">
                  <c:v>3041.0550492040788</c:v>
                </c:pt>
                <c:pt idx="1">
                  <c:v>649.29504609491141</c:v>
                </c:pt>
                <c:pt idx="2">
                  <c:v>106.57945560330651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8-41BF-8E5E-FC2D03167088}"/>
            </c:ext>
          </c:extLst>
        </c:ser>
        <c:ser>
          <c:idx val="1"/>
          <c:order val="1"/>
          <c:tx>
            <c:strRef>
              <c:f>Résultats!$A$95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Résultats!$Y$95:$AB$95</c:f>
              <c:numCache>
                <c:formatCode>#,##0</c:formatCode>
                <c:ptCount val="4"/>
                <c:pt idx="0">
                  <c:v>9775.0582869021528</c:v>
                </c:pt>
                <c:pt idx="1">
                  <c:v>5985.3629619933736</c:v>
                </c:pt>
                <c:pt idx="2">
                  <c:v>4525.5850889030644</c:v>
                </c:pt>
                <c:pt idx="3">
                  <c:v>2936.3442297146789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8-41BF-8E5E-FC2D03167088}"/>
            </c:ext>
          </c:extLst>
        </c:ser>
        <c:ser>
          <c:idx val="2"/>
          <c:order val="2"/>
          <c:tx>
            <c:strRef>
              <c:f>Résultats!$A$96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Résultats!$Y$96:$AB$96</c:f>
              <c:numCache>
                <c:formatCode>#,##0</c:formatCode>
                <c:ptCount val="4"/>
                <c:pt idx="0">
                  <c:v>1107.2776235205401</c:v>
                </c:pt>
                <c:pt idx="1">
                  <c:v>3835.676423366956</c:v>
                </c:pt>
                <c:pt idx="2">
                  <c:v>3777.8983372140533</c:v>
                </c:pt>
                <c:pt idx="3">
                  <c:v>3973.4609911112834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8-41BF-8E5E-FC2D03167088}"/>
            </c:ext>
          </c:extLst>
        </c:ser>
        <c:ser>
          <c:idx val="3"/>
          <c:order val="3"/>
          <c:tx>
            <c:strRef>
              <c:f>Résultats!$A$97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Résultats!$Y$97:$AB$97</c:f>
              <c:numCache>
                <c:formatCode>#,##0</c:formatCode>
                <c:ptCount val="4"/>
                <c:pt idx="0">
                  <c:v>199.15889438550369</c:v>
                </c:pt>
                <c:pt idx="1">
                  <c:v>118.88593436240271</c:v>
                </c:pt>
                <c:pt idx="2">
                  <c:v>58.083950597720637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8-41BF-8E5E-FC2D03167088}"/>
            </c:ext>
          </c:extLst>
        </c:ser>
        <c:ser>
          <c:idx val="4"/>
          <c:order val="4"/>
          <c:tx>
            <c:strRef>
              <c:f>Résultats!$A$98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Résultats!$Y$98:$AB$98</c:f>
              <c:numCache>
                <c:formatCode>#,##0</c:formatCode>
                <c:ptCount val="4"/>
                <c:pt idx="0">
                  <c:v>156.05568044239973</c:v>
                </c:pt>
                <c:pt idx="1">
                  <c:v>205.45634802303132</c:v>
                </c:pt>
                <c:pt idx="2">
                  <c:v>229.44925736638757</c:v>
                </c:pt>
                <c:pt idx="3">
                  <c:v>234.79038042973593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8-41BF-8E5E-FC2D03167088}"/>
            </c:ext>
          </c:extLst>
        </c:ser>
        <c:ser>
          <c:idx val="5"/>
          <c:order val="5"/>
          <c:tx>
            <c:strRef>
              <c:f>Résultats!$A$99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Résultats!$Y$99:$AB$99</c:f>
              <c:numCache>
                <c:formatCode>#,##0</c:formatCode>
                <c:ptCount val="4"/>
                <c:pt idx="0">
                  <c:v>3285.4309283778753</c:v>
                </c:pt>
                <c:pt idx="1">
                  <c:v>1701.9846022000484</c:v>
                </c:pt>
                <c:pt idx="2">
                  <c:v>826.40031155312886</c:v>
                </c:pt>
                <c:pt idx="3">
                  <c:v>322.973829094167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8-41BF-8E5E-FC2D03167088}"/>
            </c:ext>
          </c:extLst>
        </c:ser>
        <c:ser>
          <c:idx val="6"/>
          <c:order val="6"/>
          <c:tx>
            <c:strRef>
              <c:f>Résultats!$A$100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Résultats!$Y$100:$AB$100</c:f>
              <c:numCache>
                <c:formatCode>#,##0</c:formatCode>
                <c:ptCount val="4"/>
                <c:pt idx="0">
                  <c:v>757.13660869024568</c:v>
                </c:pt>
                <c:pt idx="1">
                  <c:v>1882.9396218424897</c:v>
                </c:pt>
                <c:pt idx="2">
                  <c:v>2570.2215247069421</c:v>
                </c:pt>
                <c:pt idx="3">
                  <c:v>2672.018880711596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8-41BF-8E5E-FC2D0316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Résultats!$A$31</c:f>
              <c:strCache>
                <c:ptCount val="1"/>
                <c:pt idx="0">
                  <c:v>Chauffage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Résultats!$B$30:$E$30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Résultats!$B$31:$E$31</c:f>
              <c:numCache>
                <c:formatCode>#,##0</c:formatCode>
                <c:ptCount val="4"/>
                <c:pt idx="0">
                  <c:v>112000</c:v>
                </c:pt>
                <c:pt idx="1">
                  <c:v>86666.435950300583</c:v>
                </c:pt>
                <c:pt idx="2">
                  <c:v>75339.500031772128</c:v>
                </c:pt>
                <c:pt idx="3">
                  <c:v>63642.311085512876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D-4947-BA4A-E39F1E48E90D}"/>
            </c:ext>
          </c:extLst>
        </c:ser>
        <c:ser>
          <c:idx val="1"/>
          <c:order val="1"/>
          <c:tx>
            <c:strRef>
              <c:f>Résultats!$A$32</c:f>
              <c:strCache>
                <c:ptCount val="1"/>
                <c:pt idx="0">
                  <c:v>Hors chauffage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Résultats!$B$30:$E$30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Résultats!$B$32:$E$32</c:f>
              <c:numCache>
                <c:formatCode>#,##0</c:formatCode>
                <c:ptCount val="4"/>
                <c:pt idx="0">
                  <c:v>149176.07514302438</c:v>
                </c:pt>
                <c:pt idx="1">
                  <c:v>153541.2440791699</c:v>
                </c:pt>
                <c:pt idx="2">
                  <c:v>145656.72853316195</c:v>
                </c:pt>
                <c:pt idx="3">
                  <c:v>172857.82316500918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D-4947-BA4A-E39F1E48E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18207"/>
        <c:axId val="1895409135"/>
      </c:areaChart>
      <c:catAx>
        <c:axId val="164811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5409135"/>
        <c:crosses val="autoZero"/>
        <c:auto val="1"/>
        <c:lblAlgn val="ctr"/>
        <c:lblOffset val="100"/>
        <c:noMultiLvlLbl val="0"/>
      </c:catAx>
      <c:valAx>
        <c:axId val="18954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11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59417</xdr:colOff>
      <xdr:row>4</xdr:row>
      <xdr:rowOff>52614</xdr:rowOff>
    </xdr:from>
    <xdr:to>
      <xdr:col>13</xdr:col>
      <xdr:colOff>545192</xdr:colOff>
      <xdr:row>22</xdr:row>
      <xdr:rowOff>125639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752474</xdr:colOff>
      <xdr:row>61</xdr:row>
      <xdr:rowOff>136072</xdr:rowOff>
    </xdr:from>
    <xdr:to>
      <xdr:col>13</xdr:col>
      <xdr:colOff>469899</xdr:colOff>
      <xdr:row>78</xdr:row>
      <xdr:rowOff>34925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78</xdr:row>
      <xdr:rowOff>25401</xdr:rowOff>
    </xdr:from>
    <xdr:to>
      <xdr:col>13</xdr:col>
      <xdr:colOff>504825</xdr:colOff>
      <xdr:row>91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650422</xdr:colOff>
      <xdr:row>90</xdr:row>
      <xdr:rowOff>135165</xdr:rowOff>
    </xdr:from>
    <xdr:to>
      <xdr:col>13</xdr:col>
      <xdr:colOff>450397</xdr:colOff>
      <xdr:row>103</xdr:row>
      <xdr:rowOff>109764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362857</xdr:colOff>
      <xdr:row>4</xdr:row>
      <xdr:rowOff>81643</xdr:rowOff>
    </xdr:from>
    <xdr:to>
      <xdr:col>22</xdr:col>
      <xdr:colOff>86632</xdr:colOff>
      <xdr:row>22</xdr:row>
      <xdr:rowOff>154668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362857</xdr:colOff>
      <xdr:row>60</xdr:row>
      <xdr:rowOff>172357</xdr:rowOff>
    </xdr:from>
    <xdr:to>
      <xdr:col>22</xdr:col>
      <xdr:colOff>80282</xdr:colOff>
      <xdr:row>78</xdr:row>
      <xdr:rowOff>63046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371929</xdr:colOff>
      <xdr:row>78</xdr:row>
      <xdr:rowOff>90715</xdr:rowOff>
    </xdr:from>
    <xdr:to>
      <xdr:col>22</xdr:col>
      <xdr:colOff>171904</xdr:colOff>
      <xdr:row>91</xdr:row>
      <xdr:rowOff>65314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399142</xdr:colOff>
      <xdr:row>91</xdr:row>
      <xdr:rowOff>9072</xdr:rowOff>
    </xdr:from>
    <xdr:to>
      <xdr:col>22</xdr:col>
      <xdr:colOff>199117</xdr:colOff>
      <xdr:row>103</xdr:row>
      <xdr:rowOff>165099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86178</xdr:colOff>
      <xdr:row>22</xdr:row>
      <xdr:rowOff>18142</xdr:rowOff>
    </xdr:from>
    <xdr:to>
      <xdr:col>13</xdr:col>
      <xdr:colOff>136071</xdr:colOff>
      <xdr:row>34</xdr:row>
      <xdr:rowOff>69850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607785</xdr:colOff>
      <xdr:row>22</xdr:row>
      <xdr:rowOff>0</xdr:rowOff>
    </xdr:from>
    <xdr:to>
      <xdr:col>21</xdr:col>
      <xdr:colOff>171450</xdr:colOff>
      <xdr:row>35</xdr:row>
      <xdr:rowOff>12700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95249</xdr:colOff>
      <xdr:row>34</xdr:row>
      <xdr:rowOff>29936</xdr:rowOff>
    </xdr:from>
    <xdr:to>
      <xdr:col>13</xdr:col>
      <xdr:colOff>95249</xdr:colOff>
      <xdr:row>48</xdr:row>
      <xdr:rowOff>178707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616857</xdr:colOff>
      <xdr:row>35</xdr:row>
      <xdr:rowOff>0</xdr:rowOff>
    </xdr:from>
    <xdr:to>
      <xdr:col>21</xdr:col>
      <xdr:colOff>607786</xdr:colOff>
      <xdr:row>49</xdr:row>
      <xdr:rowOff>15421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625929</xdr:colOff>
      <xdr:row>110</xdr:row>
      <xdr:rowOff>0</xdr:rowOff>
    </xdr:from>
    <xdr:to>
      <xdr:col>13</xdr:col>
      <xdr:colOff>425904</xdr:colOff>
      <xdr:row>122</xdr:row>
      <xdr:rowOff>156027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425823</xdr:colOff>
      <xdr:row>110</xdr:row>
      <xdr:rowOff>134470</xdr:rowOff>
    </xdr:from>
    <xdr:to>
      <xdr:col>22</xdr:col>
      <xdr:colOff>225798</xdr:colOff>
      <xdr:row>123</xdr:row>
      <xdr:rowOff>103732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571499</xdr:colOff>
      <xdr:row>129</xdr:row>
      <xdr:rowOff>166204</xdr:rowOff>
    </xdr:from>
    <xdr:to>
      <xdr:col>12</xdr:col>
      <xdr:colOff>571499</xdr:colOff>
      <xdr:row>145</xdr:row>
      <xdr:rowOff>120926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705971</xdr:colOff>
      <xdr:row>129</xdr:row>
      <xdr:rowOff>136713</xdr:rowOff>
    </xdr:from>
    <xdr:to>
      <xdr:col>21</xdr:col>
      <xdr:colOff>705971</xdr:colOff>
      <xdr:row>145</xdr:row>
      <xdr:rowOff>91435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B84B"/>
  </sheetPr>
  <dimension ref="B1:U27"/>
  <sheetViews>
    <sheetView tabSelected="1" zoomScale="94" zoomScaleNormal="115" workbookViewId="0">
      <selection activeCell="I11" sqref="I11"/>
    </sheetView>
  </sheetViews>
  <sheetFormatPr baseColWidth="10" defaultRowHeight="14.5"/>
  <cols>
    <col min="2" max="2" width="8.08984375" customWidth="1"/>
    <col min="3" max="3" width="22.81640625" customWidth="1"/>
    <col min="4" max="4" width="11.36328125" style="7" customWidth="1"/>
    <col min="7" max="7" width="10" bestFit="1" customWidth="1"/>
    <col min="8" max="8" width="13" bestFit="1" customWidth="1"/>
    <col min="9" max="9" width="14.7265625" customWidth="1"/>
    <col min="11" max="11" width="11.81640625" customWidth="1"/>
    <col min="13" max="13" width="10.90625" style="31"/>
  </cols>
  <sheetData>
    <row r="1" spans="2:20">
      <c r="B1" s="20"/>
      <c r="C1" s="20"/>
      <c r="D1" s="21"/>
      <c r="E1" s="20"/>
      <c r="F1" s="20"/>
      <c r="G1" s="20"/>
      <c r="H1" s="20"/>
      <c r="I1" s="20"/>
      <c r="J1" s="20"/>
      <c r="K1" s="20"/>
      <c r="L1" s="20"/>
    </row>
    <row r="2" spans="2:20" ht="29">
      <c r="B2" s="20"/>
      <c r="C2" s="20"/>
      <c r="D2" s="21"/>
      <c r="E2" s="27" t="s">
        <v>0</v>
      </c>
      <c r="F2" s="27" t="s">
        <v>27</v>
      </c>
      <c r="G2" s="27" t="s">
        <v>3</v>
      </c>
      <c r="H2" s="27" t="s">
        <v>22</v>
      </c>
      <c r="I2" s="27" t="s">
        <v>1</v>
      </c>
      <c r="J2" s="27" t="s">
        <v>24</v>
      </c>
      <c r="K2" s="27" t="s">
        <v>23</v>
      </c>
      <c r="L2" s="27" t="s">
        <v>4</v>
      </c>
      <c r="M2" s="28" t="s">
        <v>14</v>
      </c>
    </row>
    <row r="3" spans="2:20">
      <c r="B3" s="20"/>
      <c r="C3" s="20"/>
      <c r="D3"/>
      <c r="Q3" s="5"/>
      <c r="R3" s="5"/>
      <c r="S3" s="5"/>
    </row>
    <row r="4" spans="2:20">
      <c r="B4" s="20"/>
      <c r="C4" s="83" t="s">
        <v>38</v>
      </c>
      <c r="D4" s="83"/>
      <c r="E4" s="61">
        <v>239113.67300849396</v>
      </c>
      <c r="F4" s="61">
        <v>67389.90174661066</v>
      </c>
      <c r="G4" s="61">
        <v>215959</v>
      </c>
      <c r="H4" s="61">
        <v>190850</v>
      </c>
      <c r="I4" s="61">
        <v>72592</v>
      </c>
      <c r="J4" s="61">
        <v>118445.13907375958</v>
      </c>
      <c r="K4" s="61">
        <v>74481</v>
      </c>
      <c r="L4" s="61">
        <v>25839.303197908266</v>
      </c>
      <c r="M4" s="29">
        <f>SUM(E4:L4)</f>
        <v>1004670.0170267724</v>
      </c>
      <c r="Q4" s="5"/>
      <c r="R4" s="5"/>
      <c r="S4" s="5"/>
    </row>
    <row r="5" spans="2:20">
      <c r="B5" s="20"/>
      <c r="C5" s="20"/>
      <c r="D5"/>
      <c r="Q5" s="5"/>
      <c r="R5" s="5"/>
      <c r="S5" s="5"/>
    </row>
    <row r="6" spans="2:20">
      <c r="C6" s="81" t="s">
        <v>31</v>
      </c>
      <c r="D6" s="82"/>
      <c r="E6" s="22">
        <v>0.1</v>
      </c>
      <c r="F6" s="22">
        <v>0</v>
      </c>
      <c r="G6" s="22">
        <v>0</v>
      </c>
      <c r="H6" s="22">
        <v>7.0000000000000007E-2</v>
      </c>
      <c r="I6" s="22">
        <v>0</v>
      </c>
      <c r="J6" s="22">
        <v>0.6</v>
      </c>
      <c r="K6" s="22">
        <v>0.06</v>
      </c>
      <c r="L6" s="22">
        <v>0.5</v>
      </c>
      <c r="M6" s="30">
        <f>SUMPRODUCT(E$4:L$4,E6:L6)/M$4</f>
        <v>0.12514204685448369</v>
      </c>
      <c r="N6" s="14"/>
      <c r="Q6" s="5"/>
      <c r="R6" s="5"/>
      <c r="S6" s="5"/>
    </row>
    <row r="7" spans="2:20" ht="14.5" customHeight="1">
      <c r="C7" s="81" t="s">
        <v>33</v>
      </c>
      <c r="D7" s="82"/>
      <c r="E7" s="22">
        <v>0.1</v>
      </c>
      <c r="F7" s="22">
        <v>0</v>
      </c>
      <c r="G7" s="22">
        <v>0</v>
      </c>
      <c r="H7" s="22">
        <v>0.72</v>
      </c>
      <c r="I7" s="22">
        <v>0.1</v>
      </c>
      <c r="J7" s="22">
        <v>0.08</v>
      </c>
      <c r="K7" s="22">
        <v>0.85</v>
      </c>
      <c r="L7" s="22">
        <v>0</v>
      </c>
      <c r="M7" s="30">
        <f>SUMPRODUCT(E$4:L$4,E7:L7)/M$4</f>
        <v>0.24024507981342322</v>
      </c>
      <c r="N7" s="19"/>
      <c r="Q7" s="5"/>
      <c r="S7" s="5"/>
    </row>
    <row r="8" spans="2:20" ht="14.5" customHeight="1">
      <c r="C8" s="81" t="s">
        <v>32</v>
      </c>
      <c r="D8" s="82"/>
      <c r="E8" s="22">
        <v>0.8</v>
      </c>
      <c r="F8" s="22">
        <v>1</v>
      </c>
      <c r="G8" s="22">
        <v>1</v>
      </c>
      <c r="H8" s="22">
        <v>0.21</v>
      </c>
      <c r="I8" s="22">
        <v>0.9</v>
      </c>
      <c r="J8" s="22">
        <v>0.32</v>
      </c>
      <c r="K8" s="22">
        <v>0.09</v>
      </c>
      <c r="L8" s="22">
        <v>0.5</v>
      </c>
      <c r="M8" s="30">
        <f>SUMPRODUCT(E$4:L$4,E8:L8)/M$4</f>
        <v>0.63461287333209315</v>
      </c>
    </row>
    <row r="9" spans="2:20" ht="14.5" customHeight="1">
      <c r="C9" s="20"/>
      <c r="D9" s="23"/>
      <c r="E9" s="24"/>
      <c r="F9" s="24"/>
      <c r="G9" s="24"/>
      <c r="H9" s="24"/>
      <c r="I9" s="24"/>
      <c r="J9" s="24"/>
      <c r="K9" s="24"/>
      <c r="L9" s="24"/>
      <c r="M9" s="32"/>
      <c r="Q9" s="84" t="s">
        <v>86</v>
      </c>
      <c r="R9" s="85"/>
      <c r="S9" s="85"/>
      <c r="T9" s="85"/>
    </row>
    <row r="10" spans="2:20" ht="28.5" customHeight="1">
      <c r="C10" s="81" t="s">
        <v>49</v>
      </c>
      <c r="D10" s="82"/>
      <c r="E10" s="22">
        <v>0.65</v>
      </c>
      <c r="F10" s="22">
        <v>0.65</v>
      </c>
      <c r="G10" s="22">
        <v>0.55000000000000004</v>
      </c>
      <c r="H10" s="22">
        <v>0.85</v>
      </c>
      <c r="I10" s="22">
        <v>0.8</v>
      </c>
      <c r="J10" s="22">
        <v>0.93</v>
      </c>
      <c r="K10" s="22">
        <v>0.56999999999999995</v>
      </c>
      <c r="L10" s="22">
        <v>0.78</v>
      </c>
      <c r="M10" s="30">
        <f>SUMPRODUCT(E$4:L$4,E10:L10)/M$4</f>
        <v>0.7077584354792531</v>
      </c>
      <c r="Q10" s="69" t="s">
        <v>87</v>
      </c>
      <c r="R10" s="10" t="s">
        <v>5</v>
      </c>
      <c r="S10" s="10" t="s">
        <v>6</v>
      </c>
      <c r="T10" s="10" t="s">
        <v>7</v>
      </c>
    </row>
    <row r="11" spans="2:20" ht="28.5" customHeight="1">
      <c r="C11" s="81" t="s">
        <v>50</v>
      </c>
      <c r="D11" s="82"/>
      <c r="E11" s="22">
        <f>MIN(100%, E10+0.175)</f>
        <v>0.82499999999999996</v>
      </c>
      <c r="F11" s="22">
        <f t="shared" ref="F11:L11" si="0">MIN(100%, F10+0.175)</f>
        <v>0.82499999999999996</v>
      </c>
      <c r="G11" s="22">
        <f t="shared" si="0"/>
        <v>0.72500000000000009</v>
      </c>
      <c r="H11" s="22">
        <f t="shared" si="0"/>
        <v>1</v>
      </c>
      <c r="I11" s="22">
        <v>0.9</v>
      </c>
      <c r="J11" s="22">
        <f t="shared" si="0"/>
        <v>1</v>
      </c>
      <c r="K11" s="22">
        <f t="shared" si="0"/>
        <v>0.74499999999999988</v>
      </c>
      <c r="L11" s="22">
        <f t="shared" si="0"/>
        <v>0.95500000000000007</v>
      </c>
      <c r="M11" s="30">
        <f t="shared" ref="M11" si="1">SUMPRODUCT(E$4:L$4,E11:L11)/M$4</f>
        <v>0.86021134119073972</v>
      </c>
      <c r="Q11" s="12"/>
      <c r="R11" s="10"/>
      <c r="S11" s="10"/>
      <c r="T11" s="10"/>
    </row>
    <row r="12" spans="2:20">
      <c r="B12" s="20"/>
      <c r="C12" s="23"/>
      <c r="D12" s="23"/>
      <c r="E12" s="20"/>
      <c r="F12" s="20"/>
      <c r="G12" s="20"/>
      <c r="H12" s="20"/>
      <c r="I12" s="20"/>
      <c r="J12" s="20"/>
      <c r="K12" s="20"/>
      <c r="L12" s="20"/>
      <c r="Q12" s="10" t="s">
        <v>0</v>
      </c>
      <c r="R12" s="11">
        <v>0.65</v>
      </c>
      <c r="S12" s="11">
        <v>0.65</v>
      </c>
      <c r="T12" s="11">
        <v>0.55000000000000004</v>
      </c>
    </row>
    <row r="13" spans="2:20" ht="14.5" customHeight="1">
      <c r="B13" s="86" t="s">
        <v>15</v>
      </c>
      <c r="C13" s="80" t="s">
        <v>85</v>
      </c>
      <c r="D13" s="18" t="s">
        <v>34</v>
      </c>
      <c r="E13" s="25">
        <v>0.6</v>
      </c>
      <c r="F13" s="25">
        <v>0.6</v>
      </c>
      <c r="G13" s="25">
        <v>0.6</v>
      </c>
      <c r="H13" s="25">
        <v>0.6</v>
      </c>
      <c r="I13" s="25">
        <v>0.6</v>
      </c>
      <c r="J13" s="25">
        <v>0.6</v>
      </c>
      <c r="K13" s="25">
        <v>0.6</v>
      </c>
      <c r="L13" s="25">
        <v>0.6</v>
      </c>
      <c r="M13" s="33">
        <f>SUMPRODUCT(E$4:L$4,E13:L13)/M$4</f>
        <v>0.6</v>
      </c>
      <c r="Q13" s="10" t="s">
        <v>8</v>
      </c>
      <c r="R13" s="11">
        <v>0.66</v>
      </c>
      <c r="S13" s="11">
        <v>0.66</v>
      </c>
      <c r="T13" s="11">
        <v>0.55000000000000004</v>
      </c>
    </row>
    <row r="14" spans="2:20">
      <c r="B14" s="86"/>
      <c r="C14" s="80"/>
      <c r="D14" s="18" t="s">
        <v>36</v>
      </c>
      <c r="E14" s="25">
        <v>0.5</v>
      </c>
      <c r="F14" s="25">
        <v>0.5</v>
      </c>
      <c r="G14" s="25">
        <v>0.5</v>
      </c>
      <c r="H14" s="25">
        <v>0.5</v>
      </c>
      <c r="I14" s="25">
        <v>0.5</v>
      </c>
      <c r="J14" s="25">
        <v>0.5</v>
      </c>
      <c r="K14" s="25">
        <v>0.5</v>
      </c>
      <c r="L14" s="25">
        <v>0.5</v>
      </c>
      <c r="M14" s="33">
        <f t="shared" ref="M14:M15" si="2">SUMPRODUCT(E$4:L$4,E14:L14)/M$4</f>
        <v>0.5</v>
      </c>
      <c r="Q14" s="10" t="s">
        <v>3</v>
      </c>
      <c r="R14" s="11">
        <v>0.52</v>
      </c>
      <c r="S14" s="11">
        <v>0.52</v>
      </c>
      <c r="T14" s="11">
        <v>0.42</v>
      </c>
    </row>
    <row r="15" spans="2:20" ht="27" customHeight="1">
      <c r="B15" s="86"/>
      <c r="C15" s="80"/>
      <c r="D15" s="18" t="s">
        <v>35</v>
      </c>
      <c r="E15" s="25">
        <v>0.45</v>
      </c>
      <c r="F15" s="25">
        <v>0.45</v>
      </c>
      <c r="G15" s="25">
        <v>0.45</v>
      </c>
      <c r="H15" s="25">
        <v>0.45</v>
      </c>
      <c r="I15" s="25">
        <v>0.45</v>
      </c>
      <c r="J15" s="25">
        <v>0.45</v>
      </c>
      <c r="K15" s="25">
        <v>0.45</v>
      </c>
      <c r="L15" s="25">
        <v>0.45</v>
      </c>
      <c r="M15" s="33">
        <f t="shared" si="2"/>
        <v>0.45000000000000012</v>
      </c>
      <c r="Q15" s="10" t="s">
        <v>9</v>
      </c>
      <c r="R15" s="11">
        <v>0.85</v>
      </c>
      <c r="S15" s="11">
        <v>0.85</v>
      </c>
      <c r="T15" s="11">
        <v>0.75</v>
      </c>
    </row>
    <row r="16" spans="2:20">
      <c r="B16" s="20"/>
      <c r="C16" s="66"/>
      <c r="D16" s="23"/>
      <c r="E16" s="20"/>
      <c r="F16" s="20"/>
      <c r="G16" s="20"/>
      <c r="H16" s="20"/>
      <c r="I16" s="20"/>
      <c r="J16" s="20"/>
      <c r="K16" s="20"/>
      <c r="L16" s="20"/>
      <c r="Q16" s="10" t="s">
        <v>1</v>
      </c>
      <c r="R16" s="11">
        <v>0.78</v>
      </c>
      <c r="S16" s="11">
        <v>0.78</v>
      </c>
      <c r="T16" s="11">
        <v>0.68</v>
      </c>
    </row>
    <row r="17" spans="2:21">
      <c r="B17" s="87" t="s">
        <v>16</v>
      </c>
      <c r="C17" s="80" t="s">
        <v>85</v>
      </c>
      <c r="D17" s="18" t="s">
        <v>34</v>
      </c>
      <c r="E17" s="25">
        <v>1</v>
      </c>
      <c r="F17" s="25">
        <v>1</v>
      </c>
      <c r="G17" s="25">
        <v>1</v>
      </c>
      <c r="H17" s="25">
        <v>1</v>
      </c>
      <c r="I17" s="25">
        <v>1</v>
      </c>
      <c r="J17" s="25">
        <v>1</v>
      </c>
      <c r="K17" s="25">
        <v>1</v>
      </c>
      <c r="L17" s="25">
        <v>1</v>
      </c>
      <c r="M17" s="33">
        <f>SUMPRODUCT(E$4:L$4,E17:L17)/M$4</f>
        <v>1</v>
      </c>
      <c r="Q17" s="10" t="s">
        <v>2</v>
      </c>
      <c r="R17" s="11">
        <v>0.99</v>
      </c>
      <c r="S17" s="11">
        <v>0.99</v>
      </c>
      <c r="T17" s="11">
        <v>0.89</v>
      </c>
    </row>
    <row r="18" spans="2:21">
      <c r="B18" s="87"/>
      <c r="C18" s="80"/>
      <c r="D18" s="18" t="s">
        <v>36</v>
      </c>
      <c r="E18" s="25">
        <v>0.95</v>
      </c>
      <c r="F18" s="25">
        <v>0.95</v>
      </c>
      <c r="G18" s="25">
        <v>0.95</v>
      </c>
      <c r="H18" s="25">
        <v>0.95</v>
      </c>
      <c r="I18" s="25">
        <v>0.95</v>
      </c>
      <c r="J18" s="25">
        <v>0.95</v>
      </c>
      <c r="K18" s="25">
        <v>0.95</v>
      </c>
      <c r="L18" s="25">
        <v>0.95</v>
      </c>
      <c r="M18" s="33">
        <f t="shared" ref="M18:M19" si="3">SUMPRODUCT(E$4:L$4,E18:L18)/M$4</f>
        <v>0.95</v>
      </c>
      <c r="Q18" s="10" t="s">
        <v>10</v>
      </c>
      <c r="R18" s="11">
        <v>0.59</v>
      </c>
      <c r="S18" s="11">
        <v>0.59</v>
      </c>
      <c r="T18" s="11">
        <v>0.49</v>
      </c>
    </row>
    <row r="19" spans="2:21" ht="34" customHeight="1">
      <c r="B19" s="87"/>
      <c r="C19" s="80"/>
      <c r="D19" s="18" t="s">
        <v>35</v>
      </c>
      <c r="E19" s="25">
        <v>0.9</v>
      </c>
      <c r="F19" s="25">
        <v>0.9</v>
      </c>
      <c r="G19" s="25">
        <v>0.9</v>
      </c>
      <c r="H19" s="25">
        <v>0.9</v>
      </c>
      <c r="I19" s="25">
        <v>0.9</v>
      </c>
      <c r="J19" s="25">
        <v>0.9</v>
      </c>
      <c r="K19" s="25">
        <v>0.9</v>
      </c>
      <c r="L19" s="25">
        <v>0.9</v>
      </c>
      <c r="M19" s="33">
        <f t="shared" si="3"/>
        <v>0.90000000000000024</v>
      </c>
      <c r="Q19" s="10" t="s">
        <v>4</v>
      </c>
      <c r="R19" s="11">
        <v>0.78</v>
      </c>
      <c r="S19" s="11">
        <v>0.57999999999999996</v>
      </c>
      <c r="T19" s="11">
        <v>0.57999999999999996</v>
      </c>
    </row>
    <row r="20" spans="2:21">
      <c r="B20" s="20"/>
      <c r="C20" s="67"/>
      <c r="D20" s="21"/>
      <c r="E20" s="20"/>
      <c r="F20" s="20"/>
      <c r="G20" s="20"/>
      <c r="H20" s="20"/>
      <c r="I20" s="20"/>
      <c r="J20" s="20"/>
      <c r="K20" s="20"/>
      <c r="L20" s="20"/>
      <c r="Q20" s="12" t="s">
        <v>11</v>
      </c>
      <c r="R20" s="13">
        <v>0.70855330401002814</v>
      </c>
      <c r="S20" s="13">
        <v>0.71522962558045855</v>
      </c>
      <c r="T20" s="13">
        <v>0.61947513903282436</v>
      </c>
    </row>
    <row r="21" spans="2:21" ht="15" thickBot="1">
      <c r="B21" s="20"/>
      <c r="C21" s="67"/>
      <c r="D21" s="21"/>
      <c r="E21" s="20"/>
      <c r="F21" s="20"/>
      <c r="G21" s="20"/>
      <c r="H21" s="20"/>
      <c r="I21" s="20"/>
      <c r="J21" s="20"/>
      <c r="K21" s="20"/>
      <c r="L21" s="20"/>
    </row>
    <row r="22" spans="2:21" ht="14.5" customHeight="1">
      <c r="B22" s="16" t="s">
        <v>15</v>
      </c>
      <c r="C22" s="80" t="s">
        <v>88</v>
      </c>
      <c r="D22" s="26" t="s">
        <v>14</v>
      </c>
      <c r="E22" s="25">
        <f>E6*E13+E7*E14+E8*E15</f>
        <v>0.47000000000000003</v>
      </c>
      <c r="F22" s="25">
        <f>F6*F13+F7*F14+F8*F15</f>
        <v>0.45</v>
      </c>
      <c r="G22" s="25">
        <f t="shared" ref="G22:L22" si="4">G6*G13+G7*G14+G8*G15</f>
        <v>0.45</v>
      </c>
      <c r="H22" s="25">
        <f t="shared" si="4"/>
        <v>0.49649999999999994</v>
      </c>
      <c r="I22" s="25">
        <f t="shared" ref="I22" si="5">I6*I13+I7*I14+I8*I15</f>
        <v>0.45500000000000002</v>
      </c>
      <c r="J22" s="25">
        <f t="shared" si="4"/>
        <v>0.54400000000000004</v>
      </c>
      <c r="K22" s="25">
        <f t="shared" si="4"/>
        <v>0.50149999999999995</v>
      </c>
      <c r="L22" s="35">
        <f t="shared" si="4"/>
        <v>0.52500000000000002</v>
      </c>
      <c r="M22" s="36">
        <f t="shared" ref="M22:M23" si="6">SUMPRODUCT(E$4:L$4,E22:L22)/M$4</f>
        <v>0.48078356101884373</v>
      </c>
    </row>
    <row r="23" spans="2:21" ht="43.5" customHeight="1" thickBot="1">
      <c r="B23" s="16" t="s">
        <v>16</v>
      </c>
      <c r="C23" s="80"/>
      <c r="D23" s="26" t="s">
        <v>14</v>
      </c>
      <c r="E23" s="25">
        <f>E6*E17+E7*E18+E8*E19</f>
        <v>0.91500000000000004</v>
      </c>
      <c r="F23" s="25">
        <f t="shared" ref="F23:L23" si="7">F6*F17+F7*F18+F8*F19</f>
        <v>0.9</v>
      </c>
      <c r="G23" s="25">
        <f t="shared" si="7"/>
        <v>0.9</v>
      </c>
      <c r="H23" s="25">
        <f t="shared" si="7"/>
        <v>0.94300000000000006</v>
      </c>
      <c r="I23" s="25">
        <f t="shared" ref="I23" si="8">I6*I17+I7*I18+I8*I19</f>
        <v>0.90500000000000003</v>
      </c>
      <c r="J23" s="25">
        <f t="shared" si="7"/>
        <v>0.96399999999999997</v>
      </c>
      <c r="K23" s="25">
        <f t="shared" si="7"/>
        <v>0.9484999999999999</v>
      </c>
      <c r="L23" s="35">
        <f t="shared" si="7"/>
        <v>0.95</v>
      </c>
      <c r="M23" s="37">
        <f t="shared" si="6"/>
        <v>0.92452645867611971</v>
      </c>
    </row>
    <row r="24" spans="2:21" ht="15" thickBot="1">
      <c r="C24" s="68"/>
      <c r="L24" s="17"/>
      <c r="M24" s="34"/>
      <c r="N24" s="17"/>
      <c r="S24" s="17"/>
      <c r="T24" s="17"/>
      <c r="U24" s="17"/>
    </row>
    <row r="25" spans="2:21">
      <c r="B25" s="16" t="s">
        <v>15</v>
      </c>
      <c r="C25" s="80" t="s">
        <v>86</v>
      </c>
      <c r="D25" s="26" t="s">
        <v>14</v>
      </c>
      <c r="E25" s="25">
        <f>E10*E22</f>
        <v>0.30550000000000005</v>
      </c>
      <c r="F25" s="25">
        <f t="shared" ref="F25:K25" si="9">F10*F22</f>
        <v>0.29250000000000004</v>
      </c>
      <c r="G25" s="25">
        <f t="shared" si="9"/>
        <v>0.24750000000000003</v>
      </c>
      <c r="H25" s="25">
        <f t="shared" si="9"/>
        <v>0.42202499999999993</v>
      </c>
      <c r="I25" s="25">
        <f t="shared" ref="I25" si="10">I10*I22</f>
        <v>0.36400000000000005</v>
      </c>
      <c r="J25" s="25">
        <f t="shared" si="9"/>
        <v>0.50592000000000004</v>
      </c>
      <c r="K25" s="25">
        <f t="shared" si="9"/>
        <v>0.28585499999999997</v>
      </c>
      <c r="L25" s="35">
        <f>L10*L22</f>
        <v>0.40950000000000003</v>
      </c>
      <c r="M25" s="36">
        <f t="shared" ref="M25:M26" si="11">SUMPRODUCT(E$4:L$4,E25:L25)/M$4</f>
        <v>0.34336976812609077</v>
      </c>
      <c r="S25" s="17"/>
      <c r="T25" s="17"/>
      <c r="U25" s="17"/>
    </row>
    <row r="26" spans="2:21" ht="45" customHeight="1" thickBot="1">
      <c r="B26" s="16" t="s">
        <v>16</v>
      </c>
      <c r="C26" s="80"/>
      <c r="D26" s="26" t="s">
        <v>14</v>
      </c>
      <c r="E26" s="25">
        <f>E11*E23</f>
        <v>0.75487499999999996</v>
      </c>
      <c r="F26" s="25">
        <f t="shared" ref="F26:L26" si="12">F11*F23</f>
        <v>0.74249999999999994</v>
      </c>
      <c r="G26" s="25">
        <f t="shared" si="12"/>
        <v>0.65250000000000008</v>
      </c>
      <c r="H26" s="25">
        <f t="shared" si="12"/>
        <v>0.94300000000000006</v>
      </c>
      <c r="I26" s="25">
        <f t="shared" ref="I26" si="13">I11*I23</f>
        <v>0.8145</v>
      </c>
      <c r="J26" s="25">
        <f t="shared" si="12"/>
        <v>0.96399999999999997</v>
      </c>
      <c r="K26" s="25">
        <f t="shared" si="12"/>
        <v>0.70663249999999977</v>
      </c>
      <c r="L26" s="25">
        <f t="shared" si="12"/>
        <v>0.90725</v>
      </c>
      <c r="M26" s="37">
        <f t="shared" si="11"/>
        <v>0.79708105249816774</v>
      </c>
    </row>
    <row r="27" spans="2:21">
      <c r="S27" s="17"/>
      <c r="T27" s="17"/>
      <c r="U27" s="17"/>
    </row>
  </sheetData>
  <mergeCells count="13">
    <mergeCell ref="Q9:T9"/>
    <mergeCell ref="B13:B15"/>
    <mergeCell ref="C13:C15"/>
    <mergeCell ref="C17:C19"/>
    <mergeCell ref="B17:B19"/>
    <mergeCell ref="C25:C26"/>
    <mergeCell ref="C22:C23"/>
    <mergeCell ref="C11:D11"/>
    <mergeCell ref="C4:D4"/>
    <mergeCell ref="C6:D6"/>
    <mergeCell ref="C7:D7"/>
    <mergeCell ref="C8:D8"/>
    <mergeCell ref="C10:D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B84B"/>
  </sheetPr>
  <dimension ref="A1:AL145"/>
  <sheetViews>
    <sheetView zoomScale="85" zoomScaleNormal="85" workbookViewId="0">
      <selection activeCell="E20" sqref="E20"/>
    </sheetView>
  </sheetViews>
  <sheetFormatPr baseColWidth="10" defaultRowHeight="14.5"/>
  <cols>
    <col min="1" max="1" width="19.08984375" customWidth="1"/>
    <col min="2" max="2" width="12.453125" bestFit="1" customWidth="1"/>
    <col min="24" max="24" width="14.1796875" customWidth="1"/>
  </cols>
  <sheetData>
    <row r="1" spans="1:29" ht="14.5" customHeight="1">
      <c r="A1" s="77" t="s">
        <v>45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41"/>
      <c r="P1" s="77" t="s">
        <v>46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</row>
    <row r="2" spans="1:29" ht="14.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41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</row>
    <row r="3" spans="1:29" ht="14.5" customHeight="1">
      <c r="A3" s="70" t="s">
        <v>67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41"/>
      <c r="P3" s="70" t="s">
        <v>67</v>
      </c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</row>
    <row r="4" spans="1:29" ht="14.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41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spans="1:29">
      <c r="O5" s="41"/>
    </row>
    <row r="6" spans="1:29">
      <c r="O6" s="41"/>
    </row>
    <row r="7" spans="1:29">
      <c r="A7" s="6"/>
      <c r="B7" s="73" t="s">
        <v>28</v>
      </c>
      <c r="C7" s="74"/>
      <c r="D7" s="74"/>
      <c r="E7" s="74"/>
      <c r="F7" s="78"/>
      <c r="O7" s="41"/>
      <c r="X7" s="6"/>
      <c r="Y7" s="73" t="s">
        <v>80</v>
      </c>
      <c r="Z7" s="74"/>
      <c r="AA7" s="74"/>
      <c r="AB7" s="74"/>
      <c r="AC7" s="78"/>
    </row>
    <row r="8" spans="1:29">
      <c r="A8" s="1" t="s">
        <v>20</v>
      </c>
      <c r="B8" s="2"/>
      <c r="C8" s="2">
        <v>2020</v>
      </c>
      <c r="D8" s="2">
        <v>2030</v>
      </c>
      <c r="E8" s="2">
        <v>2040</v>
      </c>
      <c r="F8" s="2">
        <v>2050</v>
      </c>
      <c r="O8" s="41"/>
      <c r="X8" s="1" t="s">
        <v>20</v>
      </c>
      <c r="Y8" s="2"/>
      <c r="Z8" s="2">
        <v>2020</v>
      </c>
      <c r="AA8" s="2">
        <v>2030</v>
      </c>
      <c r="AB8" s="2">
        <v>2040</v>
      </c>
      <c r="AC8" s="2">
        <v>2050</v>
      </c>
    </row>
    <row r="9" spans="1:29">
      <c r="A9" t="s">
        <v>0</v>
      </c>
      <c r="B9" s="8" t="s">
        <v>40</v>
      </c>
      <c r="C9" s="38">
        <v>0</v>
      </c>
      <c r="D9" s="38">
        <v>5164.8553369834699</v>
      </c>
      <c r="E9" s="38">
        <v>5108.6719031846442</v>
      </c>
      <c r="F9" s="38">
        <v>4946.8592483837929</v>
      </c>
      <c r="O9" s="41"/>
      <c r="X9" t="s">
        <v>0</v>
      </c>
      <c r="Y9" s="8" t="s">
        <v>40</v>
      </c>
      <c r="Z9" s="38">
        <v>0</v>
      </c>
      <c r="AA9" s="38">
        <v>5164.8553369834699</v>
      </c>
      <c r="AB9" s="38">
        <v>5108.6719031846442</v>
      </c>
      <c r="AC9" s="38">
        <v>4946.8592483837929</v>
      </c>
    </row>
    <row r="10" spans="1:29">
      <c r="B10" s="8" t="s">
        <v>39</v>
      </c>
      <c r="C10" s="38">
        <v>239113.67300849396</v>
      </c>
      <c r="D10" s="38">
        <v>231347.73277341673</v>
      </c>
      <c r="E10" s="38">
        <v>223912.58959606502</v>
      </c>
      <c r="F10" s="38">
        <v>211713.03814975632</v>
      </c>
      <c r="O10" s="41"/>
      <c r="Y10" s="8" t="s">
        <v>39</v>
      </c>
      <c r="Z10" s="38">
        <v>239113.67300849396</v>
      </c>
      <c r="AA10" s="38">
        <v>231347.73277341673</v>
      </c>
      <c r="AB10" s="38">
        <v>223912.58959606502</v>
      </c>
      <c r="AC10" s="38">
        <v>211713.03814975632</v>
      </c>
    </row>
    <row r="11" spans="1:29">
      <c r="A11" t="s">
        <v>27</v>
      </c>
      <c r="B11" s="8" t="s">
        <v>40</v>
      </c>
      <c r="C11" s="38">
        <v>0</v>
      </c>
      <c r="D11" s="38">
        <v>2942.8867840113244</v>
      </c>
      <c r="E11" s="38">
        <v>2802.5547212735701</v>
      </c>
      <c r="F11" s="38">
        <v>1993.67497877806</v>
      </c>
      <c r="O11" s="41"/>
      <c r="X11" t="s">
        <v>27</v>
      </c>
      <c r="Y11" s="8" t="s">
        <v>40</v>
      </c>
      <c r="Z11" s="38">
        <v>0</v>
      </c>
      <c r="AA11" s="38">
        <v>2942.8867840113244</v>
      </c>
      <c r="AB11" s="38">
        <v>2802.5547212735701</v>
      </c>
      <c r="AC11" s="38">
        <v>1993.67497877806</v>
      </c>
    </row>
    <row r="12" spans="1:29">
      <c r="B12" s="8" t="s">
        <v>39</v>
      </c>
      <c r="C12" s="38">
        <v>67389.90174661066</v>
      </c>
      <c r="D12" s="38">
        <v>65449.072576308274</v>
      </c>
      <c r="E12" s="38">
        <v>66422.270930742394</v>
      </c>
      <c r="F12" s="38">
        <v>66501.833286520778</v>
      </c>
      <c r="O12" s="41"/>
      <c r="Y12" s="8" t="s">
        <v>39</v>
      </c>
      <c r="Z12" s="38">
        <v>67389.90174661066</v>
      </c>
      <c r="AA12" s="38">
        <v>65449.072576308274</v>
      </c>
      <c r="AB12" s="38">
        <v>66422.270930742394</v>
      </c>
      <c r="AC12" s="38">
        <v>66501.833286520778</v>
      </c>
    </row>
    <row r="13" spans="1:29">
      <c r="A13" t="s">
        <v>3</v>
      </c>
      <c r="B13" s="8" t="s">
        <v>40</v>
      </c>
      <c r="C13" s="38">
        <v>0</v>
      </c>
      <c r="D13" s="38">
        <v>10020.497600000001</v>
      </c>
      <c r="E13" s="38">
        <v>9972.5980747882168</v>
      </c>
      <c r="F13" s="38">
        <v>9893.4567010969913</v>
      </c>
      <c r="O13" s="41"/>
      <c r="X13" t="s">
        <v>3</v>
      </c>
      <c r="Y13" s="8" t="s">
        <v>40</v>
      </c>
      <c r="Z13" s="38">
        <v>0</v>
      </c>
      <c r="AA13" s="38">
        <v>10020.497600000001</v>
      </c>
      <c r="AB13" s="38">
        <v>9972.5980747882168</v>
      </c>
      <c r="AC13" s="38">
        <v>9893.4567010969913</v>
      </c>
    </row>
    <row r="14" spans="1:29">
      <c r="B14" s="8" t="s">
        <v>39</v>
      </c>
      <c r="C14" s="38">
        <v>215959</v>
      </c>
      <c r="D14" s="38">
        <v>204906.18504629776</v>
      </c>
      <c r="E14" s="38">
        <v>203248.45151781934</v>
      </c>
      <c r="F14" s="38">
        <v>196776.17202410474</v>
      </c>
      <c r="O14" s="41"/>
      <c r="Y14" s="8" t="s">
        <v>39</v>
      </c>
      <c r="Z14" s="38">
        <v>215959</v>
      </c>
      <c r="AA14" s="38">
        <v>204906.18504629776</v>
      </c>
      <c r="AB14" s="38">
        <v>203248.45151781934</v>
      </c>
      <c r="AC14" s="38">
        <v>196776.17202410474</v>
      </c>
    </row>
    <row r="15" spans="1:29">
      <c r="A15" t="s">
        <v>22</v>
      </c>
      <c r="B15" s="8" t="s">
        <v>40</v>
      </c>
      <c r="C15" s="38">
        <v>0</v>
      </c>
      <c r="D15" s="38">
        <v>3840.2979556716878</v>
      </c>
      <c r="E15" s="38">
        <v>3746.0672444943634</v>
      </c>
      <c r="F15" s="38">
        <v>3638.5091063100158</v>
      </c>
      <c r="O15" s="41"/>
      <c r="X15" t="s">
        <v>22</v>
      </c>
      <c r="Y15" s="8" t="s">
        <v>40</v>
      </c>
      <c r="Z15" s="38">
        <v>0</v>
      </c>
      <c r="AA15" s="38">
        <v>3840.2979556716878</v>
      </c>
      <c r="AB15" s="38">
        <v>3746.0672444943634</v>
      </c>
      <c r="AC15" s="38">
        <v>3638.5091063100158</v>
      </c>
    </row>
    <row r="16" spans="1:29">
      <c r="B16" s="8" t="s">
        <v>39</v>
      </c>
      <c r="C16" s="38">
        <v>190850</v>
      </c>
      <c r="D16" s="38">
        <v>182326.74998285295</v>
      </c>
      <c r="E16" s="38">
        <v>177075.69996075644</v>
      </c>
      <c r="F16" s="38">
        <v>167746.0195205627</v>
      </c>
      <c r="O16" s="41"/>
      <c r="Y16" s="8" t="s">
        <v>39</v>
      </c>
      <c r="Z16" s="38">
        <v>190850</v>
      </c>
      <c r="AA16" s="38">
        <v>182326.74998285295</v>
      </c>
      <c r="AB16" s="38">
        <v>177075.69996075644</v>
      </c>
      <c r="AC16" s="38">
        <v>167746.0195205627</v>
      </c>
    </row>
    <row r="17" spans="1:29">
      <c r="A17" t="s">
        <v>1</v>
      </c>
      <c r="B17" s="8" t="s">
        <v>40</v>
      </c>
      <c r="C17" s="38">
        <v>0</v>
      </c>
      <c r="D17" s="38">
        <v>3840.2979556716878</v>
      </c>
      <c r="E17" s="38">
        <v>3746.0672444943634</v>
      </c>
      <c r="F17" s="38">
        <v>3638.5091063100158</v>
      </c>
      <c r="O17" s="41"/>
      <c r="X17" t="s">
        <v>1</v>
      </c>
      <c r="Y17" s="8" t="s">
        <v>40</v>
      </c>
      <c r="Z17" s="38">
        <v>0</v>
      </c>
      <c r="AA17" s="38">
        <v>3840.2979556716878</v>
      </c>
      <c r="AB17" s="38">
        <v>3746.0672444943634</v>
      </c>
      <c r="AC17" s="38">
        <v>3638.5091063100158</v>
      </c>
    </row>
    <row r="18" spans="1:29">
      <c r="B18" s="8" t="s">
        <v>39</v>
      </c>
      <c r="C18" s="38">
        <v>72592</v>
      </c>
      <c r="D18" s="38">
        <v>77024.433528571317</v>
      </c>
      <c r="E18" s="38">
        <v>85427.356459798117</v>
      </c>
      <c r="F18" s="38">
        <v>91884.954014182775</v>
      </c>
      <c r="O18" s="41"/>
      <c r="Y18" s="8" t="s">
        <v>39</v>
      </c>
      <c r="Z18" s="38">
        <v>72592</v>
      </c>
      <c r="AA18" s="38">
        <v>77024.433528571317</v>
      </c>
      <c r="AB18" s="38">
        <v>85427.356459798117</v>
      </c>
      <c r="AC18" s="38">
        <v>91884.954014182775</v>
      </c>
    </row>
    <row r="19" spans="1:29">
      <c r="A19" t="s">
        <v>24</v>
      </c>
      <c r="B19" s="8" t="s">
        <v>40</v>
      </c>
      <c r="C19" s="38">
        <v>0</v>
      </c>
      <c r="D19" s="38">
        <v>13834.540453559624</v>
      </c>
      <c r="E19" s="38">
        <v>20550.753645661614</v>
      </c>
      <c r="F19" s="38">
        <v>18958.71024791403</v>
      </c>
      <c r="O19" s="41"/>
      <c r="X19" t="s">
        <v>24</v>
      </c>
      <c r="Y19" s="8" t="s">
        <v>40</v>
      </c>
      <c r="Z19" s="38">
        <v>0</v>
      </c>
      <c r="AA19" s="38">
        <v>13834.540453559624</v>
      </c>
      <c r="AB19" s="38">
        <v>20550.753645661614</v>
      </c>
      <c r="AC19" s="38">
        <v>18958.71024791403</v>
      </c>
    </row>
    <row r="20" spans="1:29">
      <c r="B20" s="8" t="s">
        <v>39</v>
      </c>
      <c r="C20" s="38">
        <v>118445.13907375958</v>
      </c>
      <c r="D20" s="38">
        <v>115382.32014812742</v>
      </c>
      <c r="E20" s="38">
        <v>125875.50063321114</v>
      </c>
      <c r="F20" s="38">
        <v>142639.88443438738</v>
      </c>
      <c r="O20" s="41"/>
      <c r="Y20" s="8" t="s">
        <v>39</v>
      </c>
      <c r="Z20" s="38">
        <v>118445.13907375958</v>
      </c>
      <c r="AA20" s="38">
        <v>115382.32014812742</v>
      </c>
      <c r="AB20" s="38">
        <v>125875.50063321114</v>
      </c>
      <c r="AC20" s="38">
        <v>142639.88443438738</v>
      </c>
    </row>
    <row r="21" spans="1:29">
      <c r="A21" t="s">
        <v>23</v>
      </c>
      <c r="B21" s="8" t="s">
        <v>40</v>
      </c>
      <c r="C21" s="38">
        <v>0</v>
      </c>
      <c r="D21" s="38">
        <v>2606.2113096947755</v>
      </c>
      <c r="E21" s="38">
        <v>2441.502020159372</v>
      </c>
      <c r="F21" s="38">
        <v>1539.5198865418247</v>
      </c>
      <c r="O21" s="41"/>
      <c r="X21" t="s">
        <v>23</v>
      </c>
      <c r="Y21" s="8" t="s">
        <v>40</v>
      </c>
      <c r="Z21" s="38">
        <v>0</v>
      </c>
      <c r="AA21" s="38">
        <v>2606.2113096947755</v>
      </c>
      <c r="AB21" s="38">
        <v>2441.502020159372</v>
      </c>
      <c r="AC21" s="38">
        <v>1539.5198865418247</v>
      </c>
    </row>
    <row r="22" spans="1:29">
      <c r="B22" s="8" t="s">
        <v>39</v>
      </c>
      <c r="C22" s="38">
        <v>74481</v>
      </c>
      <c r="D22" s="38">
        <v>72982.287754590609</v>
      </c>
      <c r="E22" s="38">
        <v>74067.501639979033</v>
      </c>
      <c r="F22" s="38">
        <v>74163.424009860362</v>
      </c>
      <c r="O22" s="41"/>
      <c r="Y22" s="8" t="s">
        <v>39</v>
      </c>
      <c r="Z22" s="38">
        <v>74481</v>
      </c>
      <c r="AA22" s="38">
        <v>72982.287754590609</v>
      </c>
      <c r="AB22" s="38">
        <v>74067.501639979033</v>
      </c>
      <c r="AC22" s="38">
        <v>74163.424009860362</v>
      </c>
    </row>
    <row r="23" spans="1:29">
      <c r="A23" t="s">
        <v>4</v>
      </c>
      <c r="B23" s="8" t="s">
        <v>40</v>
      </c>
      <c r="C23" s="38">
        <v>0</v>
      </c>
      <c r="D23" s="38">
        <v>1056.0407324289231</v>
      </c>
      <c r="E23" s="38">
        <v>1001.1574110556077</v>
      </c>
      <c r="F23" s="38">
        <v>690.11456501052521</v>
      </c>
      <c r="O23" s="41"/>
      <c r="X23" t="s">
        <v>4</v>
      </c>
      <c r="Y23" s="8" t="s">
        <v>40</v>
      </c>
      <c r="Z23" s="38">
        <v>0</v>
      </c>
      <c r="AA23" s="38">
        <v>1056.0407324289231</v>
      </c>
      <c r="AB23" s="38">
        <v>1001.1574110556077</v>
      </c>
      <c r="AC23" s="38">
        <v>690.11456501052521</v>
      </c>
    </row>
    <row r="24" spans="1:29">
      <c r="B24" s="8" t="s">
        <v>39</v>
      </c>
      <c r="C24" s="38">
        <v>25839.303197908266</v>
      </c>
      <c r="D24" s="38">
        <v>25167.481314762652</v>
      </c>
      <c r="E24" s="38">
        <v>25541.710473964595</v>
      </c>
      <c r="F24" s="38">
        <v>25573.111228324349</v>
      </c>
      <c r="O24" s="41"/>
      <c r="Y24" s="8" t="s">
        <v>39</v>
      </c>
      <c r="Z24" s="38">
        <v>25839.303197908266</v>
      </c>
      <c r="AA24" s="38">
        <v>25167.481314762652</v>
      </c>
      <c r="AB24" s="38">
        <v>25541.710473964595</v>
      </c>
      <c r="AC24" s="38">
        <v>25573.111228324349</v>
      </c>
    </row>
    <row r="25" spans="1:29">
      <c r="A25" t="s">
        <v>14</v>
      </c>
      <c r="B25" s="8" t="s">
        <v>40</v>
      </c>
      <c r="C25" s="38">
        <v>0</v>
      </c>
      <c r="D25" s="38">
        <v>43305.628128021497</v>
      </c>
      <c r="E25" s="38">
        <v>49369.372265111757</v>
      </c>
      <c r="F25" s="38">
        <v>45299.353840345255</v>
      </c>
      <c r="O25" s="41"/>
      <c r="X25" t="s">
        <v>14</v>
      </c>
      <c r="Y25" s="8" t="s">
        <v>40</v>
      </c>
      <c r="Z25" s="38">
        <v>0</v>
      </c>
      <c r="AA25" s="38">
        <v>43305.628128021497</v>
      </c>
      <c r="AB25" s="38">
        <v>49369.372265111757</v>
      </c>
      <c r="AC25" s="38">
        <v>45299.353840345255</v>
      </c>
    </row>
    <row r="26" spans="1:29">
      <c r="B26" s="8" t="s">
        <v>39</v>
      </c>
      <c r="C26" s="38">
        <v>1004670.0170267724</v>
      </c>
      <c r="D26" s="38">
        <v>974586.26312492765</v>
      </c>
      <c r="E26" s="38">
        <v>981571.0812123362</v>
      </c>
      <c r="F26" s="38">
        <v>976998.43666769937</v>
      </c>
      <c r="O26" s="41"/>
      <c r="Y26" s="8" t="s">
        <v>39</v>
      </c>
      <c r="Z26" s="38">
        <v>1004670.0170267724</v>
      </c>
      <c r="AA26" s="38">
        <v>974586.26312492765</v>
      </c>
      <c r="AB26" s="38">
        <v>981571.0812123362</v>
      </c>
      <c r="AC26" s="38">
        <v>976998.43666769937</v>
      </c>
    </row>
    <row r="27" spans="1:29">
      <c r="B27" s="38"/>
      <c r="C27" s="38"/>
      <c r="D27" s="38"/>
      <c r="E27" s="38"/>
      <c r="F27" s="38"/>
      <c r="O27" s="41"/>
      <c r="Y27" s="38"/>
      <c r="Z27" s="38"/>
      <c r="AA27" s="38"/>
      <c r="AB27" s="38"/>
      <c r="AC27" s="38"/>
    </row>
    <row r="28" spans="1:29">
      <c r="B28" s="38"/>
      <c r="C28" s="38"/>
      <c r="D28" s="38"/>
      <c r="E28" s="38"/>
      <c r="F28" s="38"/>
      <c r="O28" s="41"/>
      <c r="Y28" s="38"/>
      <c r="Z28" s="38"/>
      <c r="AA28" s="38"/>
      <c r="AB28" s="38"/>
      <c r="AC28" s="38"/>
    </row>
    <row r="29" spans="1:29">
      <c r="A29" s="71" t="s">
        <v>42</v>
      </c>
      <c r="B29" s="72"/>
      <c r="C29" s="72"/>
      <c r="D29" s="72"/>
      <c r="E29" s="72"/>
      <c r="F29" s="38"/>
      <c r="O29" s="41"/>
      <c r="X29" s="71" t="s">
        <v>81</v>
      </c>
      <c r="Y29" s="72"/>
      <c r="Z29" s="72"/>
      <c r="AA29" s="72"/>
      <c r="AB29" s="72"/>
      <c r="AC29" s="38"/>
    </row>
    <row r="30" spans="1:29">
      <c r="A30" s="1" t="s">
        <v>75</v>
      </c>
      <c r="B30" s="2">
        <v>2020</v>
      </c>
      <c r="C30" s="2">
        <v>2030</v>
      </c>
      <c r="D30" s="2">
        <v>2040</v>
      </c>
      <c r="E30" s="2">
        <v>2050</v>
      </c>
      <c r="F30" s="38"/>
      <c r="O30" s="41"/>
      <c r="X30" s="1" t="s">
        <v>75</v>
      </c>
      <c r="Y30" s="2">
        <v>2020</v>
      </c>
      <c r="Z30" s="2">
        <v>2030</v>
      </c>
      <c r="AA30" s="2">
        <v>2040</v>
      </c>
      <c r="AB30" s="2">
        <v>2050</v>
      </c>
      <c r="AC30" s="38"/>
    </row>
    <row r="31" spans="1:29">
      <c r="A31" s="15" t="s">
        <v>66</v>
      </c>
      <c r="B31" s="9">
        <v>112000</v>
      </c>
      <c r="C31" s="9">
        <v>86666.435950300583</v>
      </c>
      <c r="D31" s="9">
        <v>75339.500031772128</v>
      </c>
      <c r="E31" s="9">
        <v>63642.311085512876</v>
      </c>
      <c r="F31" s="38"/>
      <c r="O31" s="41"/>
      <c r="X31" s="15" t="s">
        <v>66</v>
      </c>
      <c r="Y31" s="9">
        <v>112000</v>
      </c>
      <c r="Z31" s="9">
        <v>72664.138552981763</v>
      </c>
      <c r="AA31" s="9">
        <v>61703.746226135016</v>
      </c>
      <c r="AB31" s="9">
        <v>50234.850316829237</v>
      </c>
      <c r="AC31" s="38"/>
    </row>
    <row r="32" spans="1:29">
      <c r="A32" s="15" t="s">
        <v>76</v>
      </c>
      <c r="B32" s="9">
        <v>149176.07514302438</v>
      </c>
      <c r="C32" s="9">
        <v>153541.2440791699</v>
      </c>
      <c r="D32" s="9">
        <v>145656.72853316195</v>
      </c>
      <c r="E32" s="9">
        <v>172857.82316500918</v>
      </c>
      <c r="F32" s="38"/>
      <c r="O32" s="41"/>
      <c r="X32" s="15" t="s">
        <v>76</v>
      </c>
      <c r="Y32" s="9">
        <v>149178.39460178243</v>
      </c>
      <c r="Z32" s="9">
        <v>109955.56720889313</v>
      </c>
      <c r="AA32" s="9">
        <v>89554.108632056115</v>
      </c>
      <c r="AB32" s="9">
        <v>85614.863816842437</v>
      </c>
      <c r="AC32" s="38"/>
    </row>
    <row r="33" spans="1:29">
      <c r="B33" s="38"/>
      <c r="C33" s="38"/>
      <c r="D33" s="38"/>
      <c r="E33" s="38"/>
      <c r="F33" s="38"/>
      <c r="O33" s="41"/>
      <c r="Y33" s="38"/>
      <c r="Z33" s="38"/>
      <c r="AA33" s="38"/>
      <c r="AB33" s="38"/>
      <c r="AC33" s="38"/>
    </row>
    <row r="34" spans="1:29">
      <c r="A34" s="71" t="s">
        <v>42</v>
      </c>
      <c r="B34" s="72"/>
      <c r="C34" s="72"/>
      <c r="D34" s="72"/>
      <c r="E34" s="72"/>
      <c r="F34" s="38"/>
      <c r="O34" s="41"/>
      <c r="X34" s="71" t="s">
        <v>81</v>
      </c>
      <c r="Y34" s="72"/>
      <c r="Z34" s="72"/>
      <c r="AA34" s="72"/>
      <c r="AB34" s="72"/>
      <c r="AC34" s="38"/>
    </row>
    <row r="35" spans="1:29">
      <c r="A35" s="1" t="s">
        <v>17</v>
      </c>
      <c r="B35" s="2">
        <v>2020</v>
      </c>
      <c r="C35" s="2">
        <v>2030</v>
      </c>
      <c r="D35" s="2">
        <v>2040</v>
      </c>
      <c r="E35" s="2">
        <v>2050</v>
      </c>
      <c r="F35" s="38"/>
      <c r="O35" s="41"/>
      <c r="X35" s="1" t="s">
        <v>17</v>
      </c>
      <c r="Y35" s="2">
        <v>2020</v>
      </c>
      <c r="Z35" s="2">
        <v>2030</v>
      </c>
      <c r="AA35" s="2">
        <v>2040</v>
      </c>
      <c r="AB35" s="2">
        <v>2050</v>
      </c>
      <c r="AC35" s="38"/>
    </row>
    <row r="36" spans="1:29">
      <c r="A36" s="15" t="s">
        <v>12</v>
      </c>
      <c r="B36" s="9">
        <v>20915.934143609949</v>
      </c>
      <c r="C36" s="9">
        <v>12671.086126719494</v>
      </c>
      <c r="D36" s="9">
        <v>9053.6128144898339</v>
      </c>
      <c r="E36" s="9">
        <v>5849.3822006781047</v>
      </c>
      <c r="F36" s="38"/>
      <c r="O36" s="41"/>
      <c r="X36" s="15" t="s">
        <v>12</v>
      </c>
      <c r="Y36" s="9">
        <v>20915.934143609949</v>
      </c>
      <c r="Z36" s="9">
        <v>3486.5815654655303</v>
      </c>
      <c r="AA36" s="9">
        <v>504.73115555072877</v>
      </c>
      <c r="AB36" s="9">
        <v>0</v>
      </c>
      <c r="AC36" s="38"/>
    </row>
    <row r="37" spans="1:29">
      <c r="A37" s="15" t="s">
        <v>13</v>
      </c>
      <c r="B37" s="9">
        <v>65235.216162126744</v>
      </c>
      <c r="C37" s="9">
        <v>52317.72333158696</v>
      </c>
      <c r="D37" s="9">
        <v>45002.778278617312</v>
      </c>
      <c r="E37" s="9">
        <v>37730.440340993911</v>
      </c>
      <c r="F37" s="38"/>
      <c r="O37" s="41"/>
      <c r="X37" s="15" t="s">
        <v>13</v>
      </c>
      <c r="Y37" s="9">
        <v>65235.216162126744</v>
      </c>
      <c r="Z37" s="9">
        <v>30502.061645926209</v>
      </c>
      <c r="AA37" s="9">
        <v>21292.701461372541</v>
      </c>
      <c r="AB37" s="9">
        <v>12187.126811603295</v>
      </c>
      <c r="AC37" s="38"/>
    </row>
    <row r="38" spans="1:29">
      <c r="A38" s="15" t="s">
        <v>18</v>
      </c>
      <c r="B38" s="9">
        <v>7995.6370849444884</v>
      </c>
      <c r="C38" s="9">
        <v>7939.7214490035813</v>
      </c>
      <c r="D38" s="9">
        <v>7491.8107110581805</v>
      </c>
      <c r="E38" s="9">
        <v>7876.6040204036881</v>
      </c>
      <c r="F38" s="38"/>
      <c r="O38" s="41"/>
      <c r="X38" s="15" t="s">
        <v>18</v>
      </c>
      <c r="Y38" s="9">
        <v>7995.6370849444884</v>
      </c>
      <c r="Z38" s="9">
        <v>18730.209889504804</v>
      </c>
      <c r="AA38" s="9">
        <v>17572.509491804194</v>
      </c>
      <c r="AB38" s="9">
        <v>18954.574818346518</v>
      </c>
      <c r="AC38" s="38"/>
    </row>
    <row r="39" spans="1:29">
      <c r="A39" s="15" t="s">
        <v>19</v>
      </c>
      <c r="B39" s="9">
        <v>1103.9262822092655</v>
      </c>
      <c r="C39" s="9">
        <v>888.54114221284931</v>
      </c>
      <c r="D39" s="9">
        <v>804.73656580281113</v>
      </c>
      <c r="E39" s="9">
        <v>710.87252011022076</v>
      </c>
      <c r="F39" s="38"/>
      <c r="O39" s="41"/>
      <c r="X39" s="15" t="s">
        <v>19</v>
      </c>
      <c r="Y39" s="9">
        <v>1103.9262822092655</v>
      </c>
      <c r="Z39" s="9">
        <v>526.32370685106901</v>
      </c>
      <c r="AA39" s="9">
        <v>287.48296836836829</v>
      </c>
      <c r="AB39" s="9">
        <v>37.491714290223243</v>
      </c>
      <c r="AC39" s="38"/>
    </row>
    <row r="40" spans="1:29">
      <c r="A40" s="15" t="s">
        <v>21</v>
      </c>
      <c r="B40" s="9">
        <v>1030.0172268649769</v>
      </c>
      <c r="C40" s="9">
        <v>1002.6599011053531</v>
      </c>
      <c r="D40" s="9">
        <v>1027.069455448493</v>
      </c>
      <c r="E40" s="9">
        <v>1011.5814845122688</v>
      </c>
      <c r="F40" s="38"/>
      <c r="O40" s="41"/>
      <c r="X40" s="15" t="s">
        <v>21</v>
      </c>
      <c r="Y40" s="9">
        <v>1030.0172268649769</v>
      </c>
      <c r="Z40" s="9">
        <v>1417.196405929659</v>
      </c>
      <c r="AA40" s="9">
        <v>1503.0391214496005</v>
      </c>
      <c r="AB40" s="9">
        <v>1406.4584462395251</v>
      </c>
      <c r="AC40" s="38"/>
    </row>
    <row r="41" spans="1:29">
      <c r="A41" s="15" t="s">
        <v>71</v>
      </c>
      <c r="B41" s="9">
        <v>143008.55679835551</v>
      </c>
      <c r="C41" s="9">
        <v>148451.7885944455</v>
      </c>
      <c r="D41" s="9">
        <v>142893.54553057597</v>
      </c>
      <c r="E41" s="9">
        <v>170884.41676211247</v>
      </c>
      <c r="F41" s="38"/>
      <c r="O41" s="41"/>
      <c r="X41" s="15" t="s">
        <v>71</v>
      </c>
      <c r="Y41" s="9">
        <v>143010.87625711359</v>
      </c>
      <c r="Z41" s="9">
        <v>112966.55052733424</v>
      </c>
      <c r="AA41" s="9">
        <v>96988.887972861077</v>
      </c>
      <c r="AB41" s="9">
        <v>92252.49546727557</v>
      </c>
      <c r="AC41" s="38"/>
    </row>
    <row r="42" spans="1:29">
      <c r="A42" s="3" t="s">
        <v>14</v>
      </c>
      <c r="B42" s="4">
        <v>261176.07514302438</v>
      </c>
      <c r="C42" s="4">
        <v>240207.68002947047</v>
      </c>
      <c r="D42" s="4">
        <v>220996.22856493408</v>
      </c>
      <c r="E42" s="4">
        <v>236500.13425052207</v>
      </c>
      <c r="F42" s="38"/>
      <c r="O42" s="41"/>
      <c r="X42" s="3" t="s">
        <v>14</v>
      </c>
      <c r="Y42" s="4">
        <v>261178.39460178243</v>
      </c>
      <c r="Z42" s="4">
        <v>168419.84366029585</v>
      </c>
      <c r="AA42" s="4">
        <v>139199.84790992062</v>
      </c>
      <c r="AB42" s="4">
        <v>126032.93296214056</v>
      </c>
      <c r="AC42" s="38"/>
    </row>
    <row r="43" spans="1:29" ht="18.5">
      <c r="A43" s="39" t="s">
        <v>41</v>
      </c>
      <c r="B43" s="40">
        <v>0</v>
      </c>
      <c r="C43" s="40">
        <v>-8.0284517263195965E-2</v>
      </c>
      <c r="D43" s="40">
        <v>-0.15384198784703829</v>
      </c>
      <c r="E43" s="42">
        <v>-9.4480096919250189E-2</v>
      </c>
      <c r="F43" s="38"/>
      <c r="O43" s="41"/>
      <c r="X43" s="39" t="s">
        <v>41</v>
      </c>
      <c r="Y43" s="40">
        <v>0</v>
      </c>
      <c r="Z43" s="40">
        <v>-0.35515399764561362</v>
      </c>
      <c r="AA43" s="40">
        <v>-0.46703153558257371</v>
      </c>
      <c r="AB43" s="42">
        <v>-0.51744502773936407</v>
      </c>
      <c r="AC43" s="38"/>
    </row>
    <row r="44" spans="1:29">
      <c r="B44" s="38"/>
      <c r="C44" s="38"/>
      <c r="D44" s="38"/>
      <c r="E44" s="38"/>
      <c r="F44" s="38"/>
      <c r="O44" s="41"/>
      <c r="Y44" s="38"/>
      <c r="Z44" s="38"/>
      <c r="AA44" s="38"/>
      <c r="AB44" s="38"/>
      <c r="AC44" s="38"/>
    </row>
    <row r="45" spans="1:29">
      <c r="B45" s="38">
        <v>239289.28769811094</v>
      </c>
      <c r="C45" s="38">
        <v>223271.52054507373</v>
      </c>
      <c r="D45" s="38">
        <v>206273.5533559926</v>
      </c>
      <c r="E45" s="38">
        <v>224063.29732881067</v>
      </c>
      <c r="F45" s="38"/>
      <c r="O45" s="41"/>
      <c r="Y45" s="38"/>
      <c r="Z45" s="38"/>
      <c r="AA45" s="38"/>
      <c r="AB45" s="38"/>
      <c r="AC45" s="38"/>
    </row>
    <row r="46" spans="1:29">
      <c r="B46" s="38"/>
      <c r="C46" s="38"/>
      <c r="D46" s="38"/>
      <c r="E46" s="38"/>
      <c r="F46" s="38"/>
      <c r="O46" s="41"/>
      <c r="Y46" s="38"/>
      <c r="Z46" s="38"/>
      <c r="AA46" s="38"/>
      <c r="AB46" s="38"/>
      <c r="AC46" s="38"/>
    </row>
    <row r="47" spans="1:29">
      <c r="B47" s="38"/>
      <c r="C47" s="38"/>
      <c r="D47" s="38"/>
      <c r="E47" s="38"/>
      <c r="F47" s="38"/>
      <c r="O47" s="41"/>
      <c r="Y47" s="38"/>
      <c r="Z47" s="38"/>
      <c r="AA47" s="38"/>
      <c r="AB47" s="38"/>
      <c r="AC47" s="38"/>
    </row>
    <row r="48" spans="1:29">
      <c r="B48" s="38"/>
      <c r="C48" s="38"/>
      <c r="D48" s="38"/>
      <c r="E48" s="38"/>
      <c r="F48" s="38"/>
      <c r="O48" s="41"/>
      <c r="Y48" s="79"/>
      <c r="Z48" s="38"/>
      <c r="AA48" s="38"/>
      <c r="AB48" s="38"/>
      <c r="AC48" s="38"/>
    </row>
    <row r="49" spans="1:31">
      <c r="B49" s="38"/>
      <c r="O49" s="41"/>
      <c r="Y49" s="38"/>
      <c r="AA49" s="79"/>
    </row>
    <row r="50" spans="1:31" ht="14.5" customHeight="1">
      <c r="A50" s="70" t="s">
        <v>66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41"/>
      <c r="P50" s="70" t="s">
        <v>66</v>
      </c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47"/>
    </row>
    <row r="51" spans="1:31" ht="14.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41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47"/>
    </row>
    <row r="52" spans="1:31">
      <c r="B52" s="38"/>
      <c r="C52" s="38"/>
      <c r="D52" s="38"/>
      <c r="E52" s="38"/>
      <c r="F52" s="38"/>
      <c r="O52" s="41"/>
      <c r="Y52" s="38"/>
      <c r="Z52" s="38"/>
      <c r="AA52" s="38"/>
      <c r="AB52" s="38"/>
      <c r="AC52" s="38"/>
    </row>
    <row r="53" spans="1:31">
      <c r="B53" s="38"/>
      <c r="C53" s="38"/>
      <c r="D53" s="38"/>
      <c r="E53" s="38"/>
      <c r="F53" s="38"/>
      <c r="O53" s="41"/>
      <c r="Y53" s="38"/>
      <c r="Z53" s="38"/>
      <c r="AA53" s="38"/>
      <c r="AB53" s="38"/>
      <c r="AC53" s="38"/>
    </row>
    <row r="54" spans="1:31">
      <c r="B54" s="38"/>
      <c r="O54" s="41"/>
      <c r="Y54" s="38"/>
    </row>
    <row r="55" spans="1:31">
      <c r="B55" s="38"/>
      <c r="O55" s="41"/>
      <c r="Y55" s="38"/>
    </row>
    <row r="56" spans="1:31">
      <c r="A56" s="71" t="s">
        <v>68</v>
      </c>
      <c r="B56" s="72"/>
      <c r="C56" s="72"/>
      <c r="D56" s="72"/>
      <c r="E56" s="72"/>
      <c r="O56" s="41"/>
      <c r="X56" s="71" t="s">
        <v>69</v>
      </c>
      <c r="Y56" s="72"/>
      <c r="Z56" s="72"/>
      <c r="AA56" s="72"/>
      <c r="AB56" s="72"/>
    </row>
    <row r="57" spans="1:31">
      <c r="A57" s="1" t="s">
        <v>17</v>
      </c>
      <c r="B57" s="2">
        <v>2020</v>
      </c>
      <c r="C57" s="2">
        <v>2030</v>
      </c>
      <c r="D57" s="2">
        <v>2040</v>
      </c>
      <c r="E57" s="2">
        <v>2050</v>
      </c>
      <c r="O57" s="41"/>
      <c r="X57" s="1" t="s">
        <v>17</v>
      </c>
      <c r="Y57" s="2">
        <v>2020</v>
      </c>
      <c r="Z57" s="2">
        <v>2030</v>
      </c>
      <c r="AA57" s="2">
        <v>2040</v>
      </c>
      <c r="AB57" s="2">
        <v>2050</v>
      </c>
    </row>
    <row r="58" spans="1:31">
      <c r="A58" s="15" t="s">
        <v>12</v>
      </c>
      <c r="B58" s="9">
        <v>16110.195584164085</v>
      </c>
      <c r="C58" s="9">
        <v>10328.435825930505</v>
      </c>
      <c r="D58" s="9">
        <v>7250.9725606468992</v>
      </c>
      <c r="E58" s="9">
        <v>4581.5075850170633</v>
      </c>
      <c r="O58" s="41"/>
      <c r="X58" s="15" t="s">
        <v>12</v>
      </c>
      <c r="Y58" s="9">
        <v>16110.195584164085</v>
      </c>
      <c r="Z58" s="9">
        <v>3169.8969130994283</v>
      </c>
      <c r="AA58" s="9">
        <v>504.73115555072877</v>
      </c>
      <c r="AB58" s="9">
        <v>0</v>
      </c>
    </row>
    <row r="59" spans="1:31">
      <c r="A59" s="15" t="s">
        <v>13</v>
      </c>
      <c r="B59" s="9">
        <v>48612.54886241199</v>
      </c>
      <c r="C59" s="9">
        <v>36226.668698453796</v>
      </c>
      <c r="D59" s="9">
        <v>30325.002106195956</v>
      </c>
      <c r="E59" s="9">
        <v>24631.607979171764</v>
      </c>
      <c r="O59" s="41"/>
      <c r="X59" s="15" t="s">
        <v>13</v>
      </c>
      <c r="Y59" s="9">
        <v>48612.54886241199</v>
      </c>
      <c r="Z59" s="9">
        <v>23395.933424789455</v>
      </c>
      <c r="AA59" s="9">
        <v>17132.841358011039</v>
      </c>
      <c r="AB59" s="9">
        <v>10457.633295136364</v>
      </c>
    </row>
    <row r="60" spans="1:31">
      <c r="A60" s="15" t="s">
        <v>18</v>
      </c>
      <c r="B60" s="9">
        <v>6493.6554094894636</v>
      </c>
      <c r="C60" s="9">
        <v>6066.800369098155</v>
      </c>
      <c r="D60" s="9">
        <v>6223.9360953971382</v>
      </c>
      <c r="E60" s="9">
        <v>6099.5080861887091</v>
      </c>
      <c r="O60" s="41"/>
      <c r="X60" s="15" t="s">
        <v>18</v>
      </c>
      <c r="Y60" s="9">
        <v>6493.6554094894636</v>
      </c>
      <c r="Z60" s="43">
        <v>17146.786627674293</v>
      </c>
      <c r="AA60" s="9">
        <v>17572.509491804194</v>
      </c>
      <c r="AB60" s="9">
        <v>17519.396795060671</v>
      </c>
      <c r="AE60" s="38"/>
    </row>
    <row r="61" spans="1:31">
      <c r="A61" s="15" t="s">
        <v>19</v>
      </c>
      <c r="B61" s="9">
        <v>1103.9262822092655</v>
      </c>
      <c r="C61" s="9">
        <v>888.54114221284931</v>
      </c>
      <c r="D61" s="9">
        <v>804.73656580281113</v>
      </c>
      <c r="E61" s="9">
        <v>710.87252011022076</v>
      </c>
      <c r="O61" s="41"/>
      <c r="X61" s="15" t="s">
        <v>19</v>
      </c>
      <c r="Y61" s="9">
        <v>1103.9262822092655</v>
      </c>
      <c r="Z61" s="9">
        <v>526.32370685106901</v>
      </c>
      <c r="AA61" s="9">
        <v>287.48296836836829</v>
      </c>
      <c r="AB61" s="9">
        <v>37.491714290223243</v>
      </c>
    </row>
    <row r="62" spans="1:31">
      <c r="A62" s="15" t="s">
        <v>21</v>
      </c>
      <c r="B62" s="9">
        <v>822.6533353506511</v>
      </c>
      <c r="C62" s="9">
        <v>745.04331556392458</v>
      </c>
      <c r="D62" s="9">
        <v>745.98681156137911</v>
      </c>
      <c r="E62" s="9">
        <v>713.372015795734</v>
      </c>
      <c r="O62" s="41"/>
      <c r="X62" s="15" t="s">
        <v>21</v>
      </c>
      <c r="Y62" s="9">
        <v>822.6533353506511</v>
      </c>
      <c r="Z62" s="9">
        <v>862.89499755451322</v>
      </c>
      <c r="AA62" s="9">
        <v>1011.875100086625</v>
      </c>
      <c r="AB62" s="9">
        <v>987.18886646583712</v>
      </c>
    </row>
    <row r="63" spans="1:31">
      <c r="A63" s="15" t="s">
        <v>25</v>
      </c>
      <c r="B63" s="9">
        <v>14018.640382729085</v>
      </c>
      <c r="C63" s="9">
        <v>11965.122703181887</v>
      </c>
      <c r="D63" s="9">
        <v>11355.800740215547</v>
      </c>
      <c r="E63" s="9">
        <v>10481.095880657884</v>
      </c>
      <c r="O63" s="41"/>
      <c r="X63" s="15" t="s">
        <v>25</v>
      </c>
      <c r="Y63" s="9">
        <v>14018.640382729085</v>
      </c>
      <c r="Z63" s="9">
        <v>6503.371375219951</v>
      </c>
      <c r="AA63" s="9">
        <v>3609.7346208845333</v>
      </c>
      <c r="AB63" s="9">
        <v>1591.3135823885473</v>
      </c>
    </row>
    <row r="64" spans="1:31">
      <c r="A64" s="15" t="s">
        <v>26</v>
      </c>
      <c r="B64" s="9">
        <v>2951.5926987320195</v>
      </c>
      <c r="C64" s="9">
        <v>3509.6644114627279</v>
      </c>
      <c r="D64" s="9">
        <v>3910.3899430109159</v>
      </c>
      <c r="E64" s="9">
        <v>3987.5100968600727</v>
      </c>
      <c r="O64" s="41"/>
      <c r="X64" s="15" t="s">
        <v>26</v>
      </c>
      <c r="Y64" s="9">
        <v>2951.5926987320195</v>
      </c>
      <c r="Z64" s="9">
        <v>6859.0694062140155</v>
      </c>
      <c r="AA64" s="9">
        <v>9526.5645831590136</v>
      </c>
      <c r="AB64" s="9">
        <v>9825.0448919564969</v>
      </c>
    </row>
    <row r="65" spans="1:28">
      <c r="A65" s="3" t="s">
        <v>14</v>
      </c>
      <c r="B65" s="4">
        <v>90113.21255508656</v>
      </c>
      <c r="C65" s="4">
        <v>69730.276465903851</v>
      </c>
      <c r="D65" s="4">
        <v>60616.824822830655</v>
      </c>
      <c r="E65" s="4">
        <v>51205.474163801453</v>
      </c>
      <c r="O65" s="41"/>
      <c r="X65" s="3" t="s">
        <v>14</v>
      </c>
      <c r="Y65" s="4">
        <v>90113.21255508656</v>
      </c>
      <c r="Z65" s="4">
        <v>58464.276451402729</v>
      </c>
      <c r="AA65" s="4">
        <v>49645.739277864508</v>
      </c>
      <c r="AB65" s="4">
        <v>40418.069145298134</v>
      </c>
    </row>
    <row r="66" spans="1:28" ht="18.5">
      <c r="A66" s="39" t="s">
        <v>41</v>
      </c>
      <c r="B66" s="40">
        <v>0</v>
      </c>
      <c r="C66" s="40">
        <v>-0.22619253615803059</v>
      </c>
      <c r="D66" s="40">
        <v>-0.32732589257346301</v>
      </c>
      <c r="E66" s="42">
        <v>-0.43176507959363508</v>
      </c>
      <c r="O66" s="41"/>
      <c r="X66" s="39" t="s">
        <v>41</v>
      </c>
      <c r="Y66" s="40">
        <v>0</v>
      </c>
      <c r="Z66" s="40">
        <v>-0.35121304863409142</v>
      </c>
      <c r="AA66" s="40">
        <v>-0.44907369440950884</v>
      </c>
      <c r="AB66" s="42">
        <v>-0.55147455074259599</v>
      </c>
    </row>
    <row r="67" spans="1:28">
      <c r="O67" s="41"/>
    </row>
    <row r="68" spans="1:28">
      <c r="A68" s="75" t="s">
        <v>73</v>
      </c>
      <c r="B68" s="76"/>
      <c r="C68" s="76"/>
      <c r="D68" s="76"/>
      <c r="E68" s="76"/>
      <c r="F68" s="50"/>
      <c r="G68" s="50"/>
      <c r="H68" s="50"/>
      <c r="I68" s="50"/>
      <c r="J68" s="50"/>
      <c r="K68" s="50"/>
      <c r="L68" s="50"/>
      <c r="M68" s="50"/>
      <c r="N68" s="50"/>
      <c r="O68" s="51"/>
      <c r="P68" s="50"/>
      <c r="Q68" s="50"/>
      <c r="R68" s="50"/>
      <c r="S68" s="50"/>
      <c r="T68" s="50"/>
      <c r="U68" s="50"/>
      <c r="V68" s="50"/>
      <c r="W68" s="50"/>
      <c r="X68" s="75" t="s">
        <v>74</v>
      </c>
      <c r="Y68" s="76"/>
      <c r="Z68" s="76"/>
      <c r="AA68" s="76"/>
      <c r="AB68" s="76"/>
    </row>
    <row r="69" spans="1:28">
      <c r="A69" s="52" t="s">
        <v>17</v>
      </c>
      <c r="B69" s="53">
        <v>2020</v>
      </c>
      <c r="C69" s="53">
        <v>2030</v>
      </c>
      <c r="D69" s="53">
        <v>2040</v>
      </c>
      <c r="E69" s="53">
        <v>2050</v>
      </c>
      <c r="F69" s="50"/>
      <c r="G69" s="50"/>
      <c r="H69" s="50"/>
      <c r="I69" s="50"/>
      <c r="J69" s="50"/>
      <c r="K69" s="50"/>
      <c r="L69" s="50"/>
      <c r="M69" s="50"/>
      <c r="N69" s="50"/>
      <c r="O69" s="51"/>
      <c r="P69" s="50"/>
      <c r="Q69" s="50"/>
      <c r="R69" s="50"/>
      <c r="S69" s="50"/>
      <c r="T69" s="50"/>
      <c r="U69" s="50"/>
      <c r="V69" s="50"/>
      <c r="W69" s="50"/>
      <c r="X69" s="52" t="s">
        <v>17</v>
      </c>
      <c r="Y69" s="53">
        <v>2020</v>
      </c>
      <c r="Z69" s="53">
        <v>2030</v>
      </c>
      <c r="AA69" s="53">
        <v>2040</v>
      </c>
      <c r="AB69" s="53">
        <v>2050</v>
      </c>
    </row>
    <row r="70" spans="1:28">
      <c r="A70" s="54" t="s">
        <v>12</v>
      </c>
      <c r="B70" s="55">
        <v>20023.056045453672</v>
      </c>
      <c r="C70" s="55">
        <v>12837.01667829309</v>
      </c>
      <c r="D70" s="55">
        <v>9012.0960485789728</v>
      </c>
      <c r="E70" s="55">
        <v>5694.2687423138241</v>
      </c>
      <c r="F70" s="50"/>
      <c r="G70" s="50"/>
      <c r="H70" s="50"/>
      <c r="I70" s="50"/>
      <c r="J70" s="50"/>
      <c r="K70" s="50"/>
      <c r="L70" s="50"/>
      <c r="M70" s="50"/>
      <c r="N70" s="50"/>
      <c r="O70" s="51"/>
      <c r="P70" s="50"/>
      <c r="Q70" s="50"/>
      <c r="R70" s="50"/>
      <c r="S70" s="50"/>
      <c r="T70" s="50"/>
      <c r="U70" s="50"/>
      <c r="V70" s="50"/>
      <c r="W70" s="50"/>
      <c r="X70" s="54" t="s">
        <v>12</v>
      </c>
      <c r="Y70" s="55">
        <v>20023.056045453672</v>
      </c>
      <c r="Z70" s="55">
        <v>3939.8046546182745</v>
      </c>
      <c r="AA70" s="55">
        <v>627.3207648337326</v>
      </c>
      <c r="AB70" s="55">
        <v>0</v>
      </c>
    </row>
    <row r="71" spans="1:28">
      <c r="A71" s="54" t="s">
        <v>13</v>
      </c>
      <c r="B71" s="55">
        <v>60419.613486333481</v>
      </c>
      <c r="C71" s="55">
        <v>45025.438325667601</v>
      </c>
      <c r="D71" s="55">
        <v>37690.369032373739</v>
      </c>
      <c r="E71" s="55">
        <v>30614.157629557478</v>
      </c>
      <c r="F71" s="50"/>
      <c r="G71" s="50"/>
      <c r="H71" s="50"/>
      <c r="I71" s="50"/>
      <c r="J71" s="50"/>
      <c r="K71" s="50"/>
      <c r="L71" s="50"/>
      <c r="M71" s="50"/>
      <c r="N71" s="50"/>
      <c r="O71" s="51"/>
      <c r="P71" s="50"/>
      <c r="Q71" s="50"/>
      <c r="R71" s="50"/>
      <c r="S71" s="50"/>
      <c r="T71" s="50"/>
      <c r="U71" s="50"/>
      <c r="V71" s="50"/>
      <c r="W71" s="50"/>
      <c r="X71" s="54" t="s">
        <v>13</v>
      </c>
      <c r="Y71" s="55">
        <v>60419.613486333481</v>
      </c>
      <c r="Z71" s="55">
        <v>29078.361200080311</v>
      </c>
      <c r="AA71" s="55">
        <v>21294.083050520683</v>
      </c>
      <c r="AB71" s="55">
        <v>12997.593758398971</v>
      </c>
    </row>
    <row r="72" spans="1:28">
      <c r="A72" s="54" t="s">
        <v>18</v>
      </c>
      <c r="B72" s="55">
        <v>8070.8409481930858</v>
      </c>
      <c r="C72" s="55">
        <v>7540.310927474964</v>
      </c>
      <c r="D72" s="55">
        <v>7735.6119365775712</v>
      </c>
      <c r="E72" s="55">
        <v>7580.962727696854</v>
      </c>
      <c r="F72" s="50"/>
      <c r="G72" s="50"/>
      <c r="H72" s="50"/>
      <c r="I72" s="50"/>
      <c r="J72" s="50"/>
      <c r="K72" s="50"/>
      <c r="L72" s="50"/>
      <c r="M72" s="50"/>
      <c r="N72" s="50"/>
      <c r="O72" s="51"/>
      <c r="P72" s="50"/>
      <c r="Q72" s="50"/>
      <c r="R72" s="50"/>
      <c r="S72" s="50"/>
      <c r="T72" s="50"/>
      <c r="U72" s="50"/>
      <c r="V72" s="50"/>
      <c r="W72" s="50"/>
      <c r="X72" s="54" t="s">
        <v>18</v>
      </c>
      <c r="Y72" s="55">
        <v>8070.8409481930858</v>
      </c>
      <c r="Z72" s="55">
        <v>21311.415361266234</v>
      </c>
      <c r="AA72" s="55">
        <v>21840.538221617051</v>
      </c>
      <c r="AB72" s="55">
        <v>21774.525459818797</v>
      </c>
    </row>
    <row r="73" spans="1:28">
      <c r="A73" s="54" t="s">
        <v>19</v>
      </c>
      <c r="B73" s="55">
        <v>1372.0490048210886</v>
      </c>
      <c r="C73" s="55">
        <v>1104.3509060006513</v>
      </c>
      <c r="D73" s="55">
        <v>1000.1917900198899</v>
      </c>
      <c r="E73" s="55">
        <v>883.52995076803086</v>
      </c>
      <c r="F73" s="50"/>
      <c r="G73" s="50"/>
      <c r="H73" s="50"/>
      <c r="I73" s="50"/>
      <c r="J73" s="50"/>
      <c r="K73" s="50"/>
      <c r="L73" s="50"/>
      <c r="M73" s="50"/>
      <c r="N73" s="50"/>
      <c r="O73" s="51"/>
      <c r="P73" s="50"/>
      <c r="Q73" s="50"/>
      <c r="R73" s="50"/>
      <c r="S73" s="50"/>
      <c r="T73" s="50"/>
      <c r="U73" s="50"/>
      <c r="V73" s="50"/>
      <c r="W73" s="50"/>
      <c r="X73" s="54" t="s">
        <v>19</v>
      </c>
      <c r="Y73" s="55">
        <v>1372.0490048210886</v>
      </c>
      <c r="Z73" s="55">
        <v>654.15773665026563</v>
      </c>
      <c r="AA73" s="55">
        <v>357.30712005827587</v>
      </c>
      <c r="AB73" s="55">
        <v>46.597739459550326</v>
      </c>
    </row>
    <row r="74" spans="1:28">
      <c r="A74" s="54" t="s">
        <v>21</v>
      </c>
      <c r="B74" s="55">
        <v>1022.4602025252303</v>
      </c>
      <c r="C74" s="55">
        <v>926.00018329331442</v>
      </c>
      <c r="D74" s="55">
        <v>927.17283654491496</v>
      </c>
      <c r="E74" s="55">
        <v>886.63652647252434</v>
      </c>
      <c r="F74" s="50"/>
      <c r="G74" s="50"/>
      <c r="H74" s="50"/>
      <c r="I74" s="50"/>
      <c r="J74" s="50"/>
      <c r="K74" s="50"/>
      <c r="L74" s="50"/>
      <c r="M74" s="50"/>
      <c r="N74" s="50"/>
      <c r="O74" s="51"/>
      <c r="P74" s="50"/>
      <c r="Q74" s="50"/>
      <c r="R74" s="50"/>
      <c r="S74" s="50"/>
      <c r="T74" s="50"/>
      <c r="U74" s="50"/>
      <c r="V74" s="50"/>
      <c r="W74" s="50"/>
      <c r="X74" s="54" t="s">
        <v>21</v>
      </c>
      <c r="Y74" s="55">
        <v>1022.4602025252303</v>
      </c>
      <c r="Z74" s="55">
        <v>1072.4758000057591</v>
      </c>
      <c r="AA74" s="55">
        <v>1257.6403392612701</v>
      </c>
      <c r="AB74" s="55">
        <v>1226.9582884594736</v>
      </c>
    </row>
    <row r="75" spans="1:28">
      <c r="A75" s="54" t="s">
        <v>25</v>
      </c>
      <c r="B75" s="55">
        <v>17423.501818957535</v>
      </c>
      <c r="C75" s="55">
        <v>14871.223705815246</v>
      </c>
      <c r="D75" s="55">
        <v>14113.909013360882</v>
      </c>
      <c r="E75" s="55">
        <v>13026.754960223883</v>
      </c>
      <c r="F75" s="50"/>
      <c r="G75" s="50"/>
      <c r="H75" s="50"/>
      <c r="I75" s="50"/>
      <c r="J75" s="50"/>
      <c r="K75" s="50"/>
      <c r="L75" s="50"/>
      <c r="M75" s="50"/>
      <c r="N75" s="50"/>
      <c r="O75" s="51"/>
      <c r="P75" s="50"/>
      <c r="Q75" s="50"/>
      <c r="R75" s="50"/>
      <c r="S75" s="50"/>
      <c r="T75" s="50"/>
      <c r="U75" s="50"/>
      <c r="V75" s="50"/>
      <c r="W75" s="50"/>
      <c r="X75" s="54" t="s">
        <v>25</v>
      </c>
      <c r="Y75" s="55">
        <v>17423.501818957535</v>
      </c>
      <c r="Z75" s="55">
        <v>8082.9167374248746</v>
      </c>
      <c r="AA75" s="55">
        <v>4486.4705860078348</v>
      </c>
      <c r="AB75" s="55">
        <v>1977.8134212956438</v>
      </c>
    </row>
    <row r="76" spans="1:28">
      <c r="A76" s="54" t="s">
        <v>26</v>
      </c>
      <c r="B76" s="55">
        <v>3668.478493715917</v>
      </c>
      <c r="C76" s="55">
        <v>4362.095223755703</v>
      </c>
      <c r="D76" s="55">
        <v>4860.1493743161545</v>
      </c>
      <c r="E76" s="55">
        <v>4956.0005484802705</v>
      </c>
      <c r="F76" s="50"/>
      <c r="G76" s="50"/>
      <c r="H76" s="50"/>
      <c r="I76" s="50"/>
      <c r="J76" s="50"/>
      <c r="K76" s="50"/>
      <c r="L76" s="50"/>
      <c r="M76" s="50"/>
      <c r="N76" s="50"/>
      <c r="O76" s="51"/>
      <c r="P76" s="50"/>
      <c r="Q76" s="50"/>
      <c r="R76" s="50"/>
      <c r="S76" s="50"/>
      <c r="T76" s="50"/>
      <c r="U76" s="50"/>
      <c r="V76" s="50"/>
      <c r="W76" s="50"/>
      <c r="X76" s="54" t="s">
        <v>26</v>
      </c>
      <c r="Y76" s="55">
        <v>3668.478493715917</v>
      </c>
      <c r="Z76" s="55">
        <v>8525.0070629360416</v>
      </c>
      <c r="AA76" s="55">
        <v>11840.386143836158</v>
      </c>
      <c r="AB76" s="55">
        <v>12211.361649396817</v>
      </c>
    </row>
    <row r="77" spans="1:28">
      <c r="A77" s="56" t="s">
        <v>14</v>
      </c>
      <c r="B77" s="57">
        <v>112000</v>
      </c>
      <c r="C77" s="55">
        <v>86666.435950300583</v>
      </c>
      <c r="D77" s="55">
        <v>75339.500031772128</v>
      </c>
      <c r="E77" s="55">
        <v>63642.311085512876</v>
      </c>
      <c r="F77" s="50"/>
      <c r="G77" s="50"/>
      <c r="H77" s="50"/>
      <c r="I77" s="50"/>
      <c r="J77" s="50"/>
      <c r="K77" s="50"/>
      <c r="L77" s="50"/>
      <c r="M77" s="50"/>
      <c r="N77" s="50"/>
      <c r="O77" s="51"/>
      <c r="P77" s="50"/>
      <c r="Q77" s="50"/>
      <c r="R77" s="50"/>
      <c r="S77" s="50"/>
      <c r="T77" s="50"/>
      <c r="U77" s="50"/>
      <c r="V77" s="50"/>
      <c r="W77" s="50"/>
      <c r="X77" s="56" t="s">
        <v>14</v>
      </c>
      <c r="Y77" s="57">
        <v>112000</v>
      </c>
      <c r="Z77" s="55">
        <v>72664.138552981763</v>
      </c>
      <c r="AA77" s="55">
        <v>61703.746226135016</v>
      </c>
      <c r="AB77" s="55">
        <v>50234.850316829237</v>
      </c>
    </row>
    <row r="78" spans="1:28" ht="18.5">
      <c r="A78" s="58" t="s">
        <v>41</v>
      </c>
      <c r="B78" s="59">
        <v>0</v>
      </c>
      <c r="C78" s="59">
        <v>-0.22619253615803048</v>
      </c>
      <c r="D78" s="59">
        <v>-0.32732589257346312</v>
      </c>
      <c r="E78" s="60">
        <v>-0.43176507959363508</v>
      </c>
      <c r="F78" s="50"/>
      <c r="G78" s="50"/>
      <c r="H78" s="50"/>
      <c r="I78" s="50"/>
      <c r="J78" s="50"/>
      <c r="K78" s="50"/>
      <c r="L78" s="50"/>
      <c r="M78" s="50"/>
      <c r="N78" s="50"/>
      <c r="O78" s="51"/>
      <c r="P78" s="50"/>
      <c r="Q78" s="50"/>
      <c r="R78" s="50"/>
      <c r="S78" s="50"/>
      <c r="T78" s="50"/>
      <c r="U78" s="50"/>
      <c r="V78" s="50"/>
      <c r="W78" s="50"/>
      <c r="X78" s="58" t="s">
        <v>41</v>
      </c>
      <c r="Y78" s="59">
        <v>0</v>
      </c>
      <c r="Z78" s="59">
        <v>-0.35121304863409142</v>
      </c>
      <c r="AA78" s="59">
        <v>-0.44907369440950884</v>
      </c>
      <c r="AB78" s="60">
        <v>-0.5514745507425961</v>
      </c>
    </row>
    <row r="79" spans="1:28">
      <c r="O79" s="41"/>
    </row>
    <row r="80" spans="1:28">
      <c r="A80" s="71" t="s">
        <v>43</v>
      </c>
      <c r="B80" s="72"/>
      <c r="C80" s="72"/>
      <c r="D80" s="72"/>
      <c r="E80" s="72"/>
      <c r="O80" s="41"/>
      <c r="X80" s="71" t="s">
        <v>47</v>
      </c>
      <c r="Y80" s="72"/>
      <c r="Z80" s="72"/>
      <c r="AA80" s="72"/>
      <c r="AB80" s="72"/>
    </row>
    <row r="81" spans="1:28">
      <c r="A81" s="1" t="s">
        <v>17</v>
      </c>
      <c r="B81" s="2">
        <v>2020</v>
      </c>
      <c r="C81" s="2">
        <v>2030</v>
      </c>
      <c r="D81" s="2">
        <v>2040</v>
      </c>
      <c r="E81" s="2">
        <v>2050</v>
      </c>
      <c r="O81" s="41"/>
      <c r="X81" s="1" t="s">
        <v>17</v>
      </c>
      <c r="Y81" s="2">
        <v>2020</v>
      </c>
      <c r="Z81" s="2">
        <v>2030</v>
      </c>
      <c r="AA81" s="2">
        <v>2040</v>
      </c>
      <c r="AB81" s="2">
        <v>2050</v>
      </c>
    </row>
    <row r="82" spans="1:28">
      <c r="A82" s="15" t="s">
        <v>12</v>
      </c>
      <c r="B82" s="9">
        <v>6863.5797130905457</v>
      </c>
      <c r="C82" s="9">
        <v>3438.4610009541707</v>
      </c>
      <c r="D82" s="9">
        <v>2351.3893735476622</v>
      </c>
      <c r="E82" s="9">
        <v>1397.0218835842172</v>
      </c>
      <c r="O82" s="41"/>
      <c r="X82" s="15" t="s">
        <v>12</v>
      </c>
      <c r="Y82" s="9">
        <v>15256.135436326505</v>
      </c>
      <c r="Z82" s="9">
        <v>2692.8096715671018</v>
      </c>
      <c r="AA82" s="9">
        <v>398.15169994742223</v>
      </c>
      <c r="AB82" s="9">
        <v>0</v>
      </c>
    </row>
    <row r="83" spans="1:28">
      <c r="A83" s="15" t="s">
        <v>13</v>
      </c>
      <c r="B83" s="9">
        <v>19825.978931578247</v>
      </c>
      <c r="C83" s="9">
        <v>11396.212848945199</v>
      </c>
      <c r="D83" s="9">
        <v>9388.7760621023353</v>
      </c>
      <c r="E83" s="9">
        <v>7430.1192519297292</v>
      </c>
      <c r="O83" s="41"/>
      <c r="X83" s="15" t="s">
        <v>13</v>
      </c>
      <c r="Y83" s="9">
        <v>44652.906225424005</v>
      </c>
      <c r="Z83" s="9">
        <v>19749.220062925244</v>
      </c>
      <c r="AA83" s="9">
        <v>14114.79427633611</v>
      </c>
      <c r="AB83" s="9">
        <v>8325.1846318915959</v>
      </c>
    </row>
    <row r="84" spans="1:28">
      <c r="A84" s="15" t="s">
        <v>18</v>
      </c>
      <c r="B84" s="9">
        <v>2968.6277399009405</v>
      </c>
      <c r="C84" s="9">
        <v>2001.3910621560144</v>
      </c>
      <c r="D84" s="9">
        <v>1922.4395345843725</v>
      </c>
      <c r="E84" s="9">
        <v>1765.3381960806378</v>
      </c>
      <c r="O84" s="41"/>
      <c r="X84" s="15" t="s">
        <v>18</v>
      </c>
      <c r="Y84" s="9">
        <v>6517.6525772497771</v>
      </c>
      <c r="Z84" s="9">
        <v>15239.910148331423</v>
      </c>
      <c r="AA84" s="9">
        <v>16129.55283333477</v>
      </c>
      <c r="AB84" s="9">
        <v>16361.018416692175</v>
      </c>
    </row>
    <row r="85" spans="1:28">
      <c r="A85" s="15" t="s">
        <v>19</v>
      </c>
      <c r="B85" s="9">
        <v>477.91328367817113</v>
      </c>
      <c r="C85" s="9">
        <v>293.15698059550959</v>
      </c>
      <c r="D85" s="9">
        <v>261.09191548120515</v>
      </c>
      <c r="E85" s="9">
        <v>227.89812230121674</v>
      </c>
      <c r="O85" s="41"/>
      <c r="X85" s="15" t="s">
        <v>19</v>
      </c>
      <c r="Y85" s="9">
        <v>1062.8405089841831</v>
      </c>
      <c r="Z85" s="9">
        <v>440.5674462780878</v>
      </c>
      <c r="AA85" s="9">
        <v>218.63984386420051</v>
      </c>
      <c r="AB85" s="9">
        <v>0</v>
      </c>
    </row>
    <row r="86" spans="1:28">
      <c r="A86" s="15" t="s">
        <v>21</v>
      </c>
      <c r="B86" s="9">
        <v>360.60863125060348</v>
      </c>
      <c r="C86" s="9">
        <v>229.26608046317983</v>
      </c>
      <c r="D86" s="9">
        <v>208.8809615088752</v>
      </c>
      <c r="E86" s="9">
        <v>181.19034014892404</v>
      </c>
      <c r="O86" s="41"/>
      <c r="X86" s="15" t="s">
        <v>21</v>
      </c>
      <c r="Y86" s="9">
        <v>797.24498472744153</v>
      </c>
      <c r="Z86" s="9">
        <v>707.77880619700124</v>
      </c>
      <c r="AA86" s="9">
        <v>805.16495190092314</v>
      </c>
      <c r="AB86" s="9">
        <v>745.6828122904974</v>
      </c>
    </row>
    <row r="87" spans="1:28">
      <c r="A87" s="15" t="s">
        <v>25</v>
      </c>
      <c r="B87" s="9">
        <v>5230.5202588625125</v>
      </c>
      <c r="C87" s="9">
        <v>3630.8992121916262</v>
      </c>
      <c r="D87" s="9">
        <v>3579.5704696731932</v>
      </c>
      <c r="E87" s="9">
        <v>3376.9591156950601</v>
      </c>
      <c r="O87" s="41"/>
      <c r="X87" s="15" t="s">
        <v>25</v>
      </c>
      <c r="Y87" s="9">
        <v>12080.381510731888</v>
      </c>
      <c r="Z87" s="9">
        <v>5605.6856616836267</v>
      </c>
      <c r="AA87" s="9">
        <v>3514.1817926724984</v>
      </c>
      <c r="AB87" s="9">
        <v>1566.5305217355381</v>
      </c>
    </row>
    <row r="88" spans="1:28">
      <c r="A88" s="15" t="s">
        <v>26</v>
      </c>
      <c r="B88" s="9">
        <v>988.6563401904798</v>
      </c>
      <c r="C88" s="9">
        <v>877.80747469050004</v>
      </c>
      <c r="D88" s="9">
        <v>997.88937802746398</v>
      </c>
      <c r="E88" s="9">
        <v>1021.0923467085569</v>
      </c>
      <c r="O88" s="41"/>
      <c r="X88" s="15" t="s">
        <v>26</v>
      </c>
      <c r="Y88" s="9">
        <v>2360.3627662113554</v>
      </c>
      <c r="Z88" s="9">
        <v>4803.2649273083434</v>
      </c>
      <c r="AA88" s="9">
        <v>6744.801717256646</v>
      </c>
      <c r="AB88" s="9">
        <v>7232.3171213023743</v>
      </c>
    </row>
    <row r="89" spans="1:28">
      <c r="A89" s="3" t="s">
        <v>14</v>
      </c>
      <c r="B89" s="4">
        <v>36715.8848985515</v>
      </c>
      <c r="C89" s="4">
        <v>21867.194659996203</v>
      </c>
      <c r="D89" s="4">
        <v>18710.037694925108</v>
      </c>
      <c r="E89" s="4">
        <v>15399.619256448341</v>
      </c>
      <c r="O89" s="41"/>
      <c r="X89" s="3" t="s">
        <v>14</v>
      </c>
      <c r="Y89" s="4">
        <v>82727.524009655172</v>
      </c>
      <c r="Z89" s="4">
        <v>49239.236724290829</v>
      </c>
      <c r="AA89" s="4">
        <v>41925.287115312567</v>
      </c>
      <c r="AB89" s="4">
        <v>34230.733503912183</v>
      </c>
    </row>
    <row r="90" spans="1:28">
      <c r="A90" s="39" t="s">
        <v>41</v>
      </c>
      <c r="B90" s="40">
        <v>0</v>
      </c>
      <c r="C90" s="40">
        <v>-0.4044214181295982</v>
      </c>
      <c r="D90" s="40">
        <v>-0.49041027482730648</v>
      </c>
      <c r="E90" s="40">
        <v>-0.58057338672352465</v>
      </c>
      <c r="O90" s="41"/>
      <c r="X90" s="39" t="s">
        <v>41</v>
      </c>
      <c r="Y90" s="40">
        <v>0</v>
      </c>
      <c r="Z90" s="40">
        <v>-0.40480224310177482</v>
      </c>
      <c r="AA90" s="40">
        <v>-0.49321235444663558</v>
      </c>
      <c r="AB90" s="40">
        <v>-0.58622315953857029</v>
      </c>
    </row>
    <row r="91" spans="1:28">
      <c r="O91" s="41"/>
    </row>
    <row r="92" spans="1:28">
      <c r="A92" s="71" t="s">
        <v>44</v>
      </c>
      <c r="B92" s="72"/>
      <c r="C92" s="72"/>
      <c r="D92" s="72"/>
      <c r="E92" s="72"/>
      <c r="O92" s="41"/>
      <c r="X92" s="71" t="s">
        <v>48</v>
      </c>
      <c r="Y92" s="72"/>
      <c r="Z92" s="72"/>
      <c r="AA92" s="72"/>
      <c r="AB92" s="72"/>
    </row>
    <row r="93" spans="1:28">
      <c r="A93" s="1" t="s">
        <v>17</v>
      </c>
      <c r="B93" s="2">
        <v>2020</v>
      </c>
      <c r="C93" s="2">
        <v>2030</v>
      </c>
      <c r="D93" s="2">
        <v>2040</v>
      </c>
      <c r="E93" s="2">
        <v>2050</v>
      </c>
      <c r="O93" s="41"/>
      <c r="X93" s="1" t="s">
        <v>17</v>
      </c>
      <c r="Y93" s="2">
        <v>2020</v>
      </c>
      <c r="Z93" s="2">
        <v>2030</v>
      </c>
      <c r="AA93" s="2">
        <v>2040</v>
      </c>
      <c r="AB93" s="2">
        <v>2050</v>
      </c>
    </row>
    <row r="94" spans="1:28">
      <c r="A94" s="15" t="s">
        <v>12</v>
      </c>
      <c r="B94" s="9">
        <v>10394.379834247127</v>
      </c>
      <c r="C94" s="9">
        <v>7402.1702751306311</v>
      </c>
      <c r="D94" s="9">
        <v>5223.68387106513</v>
      </c>
      <c r="E94" s="9">
        <v>3347.1903448936055</v>
      </c>
      <c r="O94" s="41"/>
      <c r="X94" s="15" t="s">
        <v>12</v>
      </c>
      <c r="Y94" s="9">
        <v>3041.0550492040788</v>
      </c>
      <c r="Z94" s="9">
        <v>649.29504609491141</v>
      </c>
      <c r="AA94" s="9">
        <v>106.57945560330651</v>
      </c>
      <c r="AB94" s="9">
        <v>0</v>
      </c>
    </row>
    <row r="95" spans="1:28">
      <c r="A95" s="15" t="s">
        <v>13</v>
      </c>
      <c r="B95" s="9">
        <v>31838.577281045964</v>
      </c>
      <c r="C95" s="9">
        <v>25840.661189060804</v>
      </c>
      <c r="D95" s="9">
        <v>21634.708233141882</v>
      </c>
      <c r="E95" s="9">
        <v>17808.230769414342</v>
      </c>
      <c r="O95" s="41"/>
      <c r="X95" s="15" t="s">
        <v>13</v>
      </c>
      <c r="Y95" s="9">
        <v>9775.0582869021528</v>
      </c>
      <c r="Z95" s="9">
        <v>5985.3629619933736</v>
      </c>
      <c r="AA95" s="9">
        <v>4525.5850889030644</v>
      </c>
      <c r="AB95" s="9">
        <v>2936.3442297146789</v>
      </c>
    </row>
    <row r="96" spans="1:28">
      <c r="A96" s="15" t="s">
        <v>18</v>
      </c>
      <c r="B96" s="9">
        <v>4118.7357011287831</v>
      </c>
      <c r="C96" s="9">
        <v>4224.1384738896304</v>
      </c>
      <c r="D96" s="9">
        <v>4390.2421036627393</v>
      </c>
      <c r="E96" s="9">
        <v>4440.7373365350504</v>
      </c>
      <c r="O96" s="41"/>
      <c r="X96" s="15" t="s">
        <v>18</v>
      </c>
      <c r="Y96" s="9">
        <v>1107.2776235205401</v>
      </c>
      <c r="Z96" s="9">
        <v>3835.676423366956</v>
      </c>
      <c r="AA96" s="9">
        <v>3777.8983372140533</v>
      </c>
      <c r="AB96" s="9">
        <v>3973.4609911112834</v>
      </c>
    </row>
    <row r="97" spans="1:30">
      <c r="A97" s="15" t="s">
        <v>19</v>
      </c>
      <c r="B97" s="9">
        <v>708.97187141229813</v>
      </c>
      <c r="C97" s="9">
        <v>616.22780565943071</v>
      </c>
      <c r="D97" s="9">
        <v>556.38831119251608</v>
      </c>
      <c r="E97" s="9">
        <v>500.59991682758277</v>
      </c>
      <c r="O97" s="41"/>
      <c r="X97" s="15" t="s">
        <v>19</v>
      </c>
      <c r="Y97" s="9">
        <v>199.15889438550369</v>
      </c>
      <c r="Z97" s="9">
        <v>118.88593436240271</v>
      </c>
      <c r="AA97" s="9">
        <v>58.083950597720637</v>
      </c>
      <c r="AB97" s="9">
        <v>0</v>
      </c>
    </row>
    <row r="98" spans="1:30">
      <c r="A98" s="15" t="s">
        <v>21</v>
      </c>
      <c r="B98" s="9">
        <v>530.61015752548826</v>
      </c>
      <c r="C98" s="9">
        <v>527.1839624155906</v>
      </c>
      <c r="D98" s="9">
        <v>534.86436657800812</v>
      </c>
      <c r="E98" s="9">
        <v>527.68791058836337</v>
      </c>
      <c r="O98" s="41"/>
      <c r="X98" s="15" t="s">
        <v>21</v>
      </c>
      <c r="Y98" s="9">
        <v>156.05568044239973</v>
      </c>
      <c r="Z98" s="9">
        <v>205.45634802303132</v>
      </c>
      <c r="AA98" s="9">
        <v>229.44925736638757</v>
      </c>
      <c r="AB98" s="9">
        <v>234.79038042973593</v>
      </c>
    </row>
    <row r="99" spans="1:30">
      <c r="A99" s="15" t="s">
        <v>25</v>
      </c>
      <c r="B99" s="9">
        <v>9495.1339068169</v>
      </c>
      <c r="C99" s="9">
        <v>8677.782470974269</v>
      </c>
      <c r="D99" s="9">
        <v>8166.3132536765406</v>
      </c>
      <c r="E99" s="9">
        <v>7558.2575737949664</v>
      </c>
      <c r="O99" s="41"/>
      <c r="X99" s="15" t="s">
        <v>25</v>
      </c>
      <c r="Y99" s="9">
        <v>3285.4309283778753</v>
      </c>
      <c r="Z99" s="9">
        <v>1701.9846022000484</v>
      </c>
      <c r="AA99" s="9">
        <v>826.40031155312886</v>
      </c>
      <c r="AB99" s="9">
        <v>322.973829094167</v>
      </c>
    </row>
    <row r="100" spans="1:30">
      <c r="A100" s="15" t="s">
        <v>26</v>
      </c>
      <c r="B100" s="9">
        <v>2050.0063851055588</v>
      </c>
      <c r="C100" s="9">
        <v>2436.7650414882064</v>
      </c>
      <c r="D100" s="9">
        <v>2714.5354495334532</v>
      </c>
      <c r="E100" s="9">
        <v>2809.9948288475089</v>
      </c>
      <c r="O100" s="41"/>
      <c r="X100" s="15" t="s">
        <v>26</v>
      </c>
      <c r="Y100" s="9">
        <v>757.13660869024568</v>
      </c>
      <c r="Z100" s="9">
        <v>1882.9396218424897</v>
      </c>
      <c r="AA100" s="9">
        <v>2570.2215247069421</v>
      </c>
      <c r="AB100" s="9">
        <v>2672.018880711596</v>
      </c>
    </row>
    <row r="101" spans="1:30">
      <c r="A101" s="3" t="s">
        <v>14</v>
      </c>
      <c r="B101" s="4">
        <v>59136.415137282122</v>
      </c>
      <c r="C101" s="4">
        <v>49724.929218618563</v>
      </c>
      <c r="D101" s="4">
        <v>43220.735588850272</v>
      </c>
      <c r="E101" s="4">
        <v>36992.698680901412</v>
      </c>
      <c r="O101" s="41"/>
      <c r="X101" s="3" t="s">
        <v>14</v>
      </c>
      <c r="Y101" s="4">
        <v>18321.173071522797</v>
      </c>
      <c r="Z101" s="4">
        <v>14379.600937883215</v>
      </c>
      <c r="AA101" s="4">
        <v>12094.217925944602</v>
      </c>
      <c r="AB101" s="4">
        <v>10139.588311061461</v>
      </c>
    </row>
    <row r="102" spans="1:30">
      <c r="A102" s="39" t="s">
        <v>41</v>
      </c>
      <c r="B102" s="40">
        <v>0</v>
      </c>
      <c r="C102" s="40">
        <v>-0.15914873934808671</v>
      </c>
      <c r="D102" s="40">
        <v>-0.26913500778639399</v>
      </c>
      <c r="E102" s="40">
        <v>-0.37445145102176414</v>
      </c>
      <c r="O102" s="41"/>
      <c r="X102" s="39" t="s">
        <v>41</v>
      </c>
      <c r="Y102" s="40">
        <v>0</v>
      </c>
      <c r="Z102" s="40">
        <v>-0.21513754158930454</v>
      </c>
      <c r="AA102" s="40">
        <v>-0.33987753520307917</v>
      </c>
      <c r="AB102" s="40">
        <v>-0.44656446006605566</v>
      </c>
    </row>
    <row r="103" spans="1:30">
      <c r="O103" s="41"/>
    </row>
    <row r="104" spans="1:30">
      <c r="O104" s="41"/>
    </row>
    <row r="105" spans="1:30">
      <c r="O105" s="41"/>
    </row>
    <row r="106" spans="1:30">
      <c r="O106" s="41"/>
    </row>
    <row r="107" spans="1:30" ht="14.5" customHeight="1">
      <c r="A107" s="70" t="s">
        <v>70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41"/>
      <c r="P107" s="70" t="s">
        <v>70</v>
      </c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47"/>
    </row>
    <row r="108" spans="1:30" ht="14.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41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47"/>
    </row>
    <row r="109" spans="1:30">
      <c r="O109" s="41"/>
    </row>
    <row r="110" spans="1:30">
      <c r="O110" s="41"/>
    </row>
    <row r="111" spans="1:30">
      <c r="O111" s="41"/>
    </row>
    <row r="112" spans="1:30">
      <c r="O112" s="41"/>
    </row>
    <row r="113" spans="1:38">
      <c r="A113" s="73" t="s">
        <v>29</v>
      </c>
      <c r="B113" s="74"/>
      <c r="C113" s="74"/>
      <c r="D113" s="74"/>
      <c r="E113" s="74"/>
      <c r="O113" s="41"/>
      <c r="X113" s="73" t="s">
        <v>82</v>
      </c>
      <c r="Y113" s="74"/>
      <c r="Z113" s="74"/>
      <c r="AA113" s="74"/>
      <c r="AB113" s="74"/>
    </row>
    <row r="114" spans="1:38">
      <c r="A114" s="1" t="s">
        <v>17</v>
      </c>
      <c r="B114" s="2">
        <v>2020</v>
      </c>
      <c r="C114" s="2">
        <v>2030</v>
      </c>
      <c r="D114" s="2">
        <v>2040</v>
      </c>
      <c r="E114" s="2">
        <v>2050</v>
      </c>
      <c r="O114" s="41"/>
      <c r="X114" s="1" t="s">
        <v>17</v>
      </c>
      <c r="Y114" s="2">
        <v>2020</v>
      </c>
      <c r="Z114" s="2">
        <v>2021</v>
      </c>
      <c r="AA114" s="2">
        <v>2022</v>
      </c>
      <c r="AB114" s="2">
        <v>2023</v>
      </c>
    </row>
    <row r="115" spans="1:38">
      <c r="A115" s="15" t="s">
        <v>54</v>
      </c>
      <c r="B115" s="45">
        <v>126038.3237168944</v>
      </c>
      <c r="C115" s="45">
        <v>132977.00147980088</v>
      </c>
      <c r="D115" s="45">
        <v>127627.35484734952</v>
      </c>
      <c r="E115" s="45">
        <v>156415.81078459451</v>
      </c>
      <c r="O115" s="41"/>
      <c r="X115" s="15" t="s">
        <v>54</v>
      </c>
      <c r="Y115" s="45">
        <v>126040.64317565247</v>
      </c>
      <c r="Z115" s="45">
        <v>99604.109745900278</v>
      </c>
      <c r="AA115" s="45">
        <v>83852.588768817528</v>
      </c>
      <c r="AB115" s="45">
        <v>80836.136992930522</v>
      </c>
    </row>
    <row r="116" spans="1:38">
      <c r="A116" s="15" t="s">
        <v>30</v>
      </c>
      <c r="B116" s="45">
        <v>16622.667299714758</v>
      </c>
      <c r="C116" s="45">
        <v>16091.054633133164</v>
      </c>
      <c r="D116" s="45">
        <v>14677.776172421356</v>
      </c>
      <c r="E116" s="45">
        <v>13098.832361822148</v>
      </c>
      <c r="O116" s="41"/>
      <c r="X116" s="15" t="s">
        <v>30</v>
      </c>
      <c r="Y116" s="45">
        <v>16622.667299714758</v>
      </c>
      <c r="Z116" s="45">
        <v>7106.1282211367534</v>
      </c>
      <c r="AA116" s="45">
        <v>4159.8601033615023</v>
      </c>
      <c r="AB116" s="45">
        <v>1729.4935164669307</v>
      </c>
    </row>
    <row r="117" spans="1:38">
      <c r="A117" s="15" t="s">
        <v>55</v>
      </c>
      <c r="B117" s="45">
        <v>4805.7385594458628</v>
      </c>
      <c r="C117" s="45">
        <v>2342.6503007889901</v>
      </c>
      <c r="D117" s="45">
        <v>1802.6402538429354</v>
      </c>
      <c r="E117" s="45">
        <v>1267.8746156610418</v>
      </c>
      <c r="O117" s="41"/>
      <c r="X117" s="15" t="s">
        <v>55</v>
      </c>
      <c r="Y117" s="45">
        <v>4805.7385594458628</v>
      </c>
      <c r="Z117" s="45">
        <v>316.68465236610217</v>
      </c>
      <c r="AA117" s="45">
        <v>0</v>
      </c>
      <c r="AB117" s="45">
        <v>0</v>
      </c>
    </row>
    <row r="118" spans="1:38">
      <c r="A118" s="15" t="s">
        <v>51</v>
      </c>
      <c r="B118" s="45">
        <v>207.36389151432581</v>
      </c>
      <c r="C118" s="45">
        <v>257.61658554142861</v>
      </c>
      <c r="D118" s="45">
        <v>281.08264388711382</v>
      </c>
      <c r="E118" s="45">
        <v>298.20946871653484</v>
      </c>
      <c r="O118" s="41"/>
      <c r="X118" s="15" t="s">
        <v>51</v>
      </c>
      <c r="Y118" s="45">
        <v>207.36389151432581</v>
      </c>
      <c r="Z118" s="45">
        <v>553.50969674423072</v>
      </c>
      <c r="AA118" s="45">
        <v>490.11247407717576</v>
      </c>
      <c r="AB118" s="45">
        <v>418.0735980876164</v>
      </c>
    </row>
    <row r="119" spans="1:38">
      <c r="A119" s="15" t="s">
        <v>56</v>
      </c>
      <c r="B119" s="45">
        <v>1501.9816754550247</v>
      </c>
      <c r="C119" s="45">
        <v>1872.9210799054263</v>
      </c>
      <c r="D119" s="45">
        <v>1267.8746156610418</v>
      </c>
      <c r="E119" s="45">
        <v>1777.0959342149788</v>
      </c>
      <c r="O119" s="41"/>
      <c r="X119" s="15" t="s">
        <v>56</v>
      </c>
      <c r="Y119" s="45">
        <v>1501.9816754550247</v>
      </c>
      <c r="Z119" s="45">
        <v>1583.4232618305109</v>
      </c>
      <c r="AA119" s="45">
        <v>0</v>
      </c>
      <c r="AB119" s="45">
        <v>1435.1780232858473</v>
      </c>
    </row>
    <row r="120" spans="1:38">
      <c r="A120" s="48" t="s">
        <v>72</v>
      </c>
      <c r="B120" s="45">
        <v>0</v>
      </c>
      <c r="C120" s="45">
        <v>0</v>
      </c>
      <c r="D120" s="45">
        <v>0</v>
      </c>
      <c r="E120" s="45">
        <v>0</v>
      </c>
      <c r="O120" s="41"/>
      <c r="X120" s="48" t="s">
        <v>72</v>
      </c>
      <c r="Y120" s="45">
        <v>0</v>
      </c>
      <c r="Z120" s="45">
        <v>0.79171163091525543</v>
      </c>
      <c r="AA120" s="45">
        <v>1.0515472857999111</v>
      </c>
      <c r="AB120" s="45">
        <v>1.1959816860715395</v>
      </c>
    </row>
    <row r="121" spans="1:38">
      <c r="A121" s="48" t="s">
        <v>14</v>
      </c>
      <c r="B121" s="45">
        <v>149176.07514302438</v>
      </c>
      <c r="C121" s="45">
        <v>153541.2440791699</v>
      </c>
      <c r="D121" s="45">
        <v>145656.72853316195</v>
      </c>
      <c r="E121" s="45">
        <v>172857.82316500918</v>
      </c>
      <c r="O121" s="41"/>
      <c r="X121" s="48" t="s">
        <v>14</v>
      </c>
      <c r="Y121" s="45">
        <v>149178.39460178243</v>
      </c>
      <c r="Z121" s="45">
        <v>109955.56720889313</v>
      </c>
      <c r="AA121" s="45">
        <v>89554.108632056115</v>
      </c>
      <c r="AB121" s="45">
        <v>85614.863816842437</v>
      </c>
    </row>
    <row r="122" spans="1:38">
      <c r="B122" s="49"/>
      <c r="C122" s="49"/>
      <c r="D122" s="49"/>
      <c r="E122" s="49"/>
      <c r="O122" s="41"/>
      <c r="Y122" s="49"/>
      <c r="Z122" s="49"/>
      <c r="AA122" s="49"/>
      <c r="AB122" s="49"/>
    </row>
    <row r="123" spans="1:38">
      <c r="A123" s="73" t="s">
        <v>37</v>
      </c>
      <c r="B123" s="74"/>
      <c r="C123" s="74"/>
      <c r="D123" s="74"/>
      <c r="E123" s="74"/>
      <c r="O123" s="41"/>
      <c r="X123" s="73" t="s">
        <v>37</v>
      </c>
      <c r="Y123" s="74"/>
      <c r="Z123" s="74"/>
      <c r="AA123" s="74"/>
      <c r="AB123" s="74"/>
    </row>
    <row r="124" spans="1:38" ht="18.5">
      <c r="A124" s="1" t="s">
        <v>57</v>
      </c>
      <c r="B124" s="44">
        <v>0</v>
      </c>
      <c r="C124" s="44">
        <v>2.9261856715028678E-2</v>
      </c>
      <c r="D124" s="44">
        <v>-2.3591897068536039E-2</v>
      </c>
      <c r="E124" s="42">
        <v>0.15875030898406206</v>
      </c>
      <c r="O124" s="41"/>
      <c r="X124" s="1" t="s">
        <v>57</v>
      </c>
      <c r="Y124" s="44">
        <v>1.5548463490722142E-5</v>
      </c>
      <c r="Z124" s="44">
        <v>-0.26291419650589487</v>
      </c>
      <c r="AA124" s="44">
        <v>-0.39967512520895176</v>
      </c>
      <c r="AB124" s="42">
        <v>-0.4260818047749404</v>
      </c>
    </row>
    <row r="125" spans="1:38">
      <c r="O125" s="41"/>
    </row>
    <row r="126" spans="1:38">
      <c r="O126" s="41"/>
    </row>
    <row r="127" spans="1:38">
      <c r="O127" s="41"/>
      <c r="AI127" s="5" t="s">
        <v>58</v>
      </c>
      <c r="AJ127" s="5">
        <v>2019</v>
      </c>
      <c r="AK127" s="5" t="s">
        <v>59</v>
      </c>
      <c r="AL127" s="5" t="s">
        <v>52</v>
      </c>
    </row>
    <row r="128" spans="1:38" ht="15" customHeight="1" thickBot="1">
      <c r="A128" s="70" t="s">
        <v>79</v>
      </c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41"/>
      <c r="P128" s="70" t="s">
        <v>84</v>
      </c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47"/>
      <c r="AK128" s="46">
        <v>22.4</v>
      </c>
      <c r="AL128">
        <v>260.46511627906972</v>
      </c>
    </row>
    <row r="129" spans="1:38" ht="14.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41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47"/>
      <c r="AI129" t="s">
        <v>60</v>
      </c>
      <c r="AJ129" s="19">
        <v>0.43</v>
      </c>
      <c r="AK129">
        <v>9.6319999999999997</v>
      </c>
      <c r="AL129" s="14">
        <v>112</v>
      </c>
    </row>
    <row r="130" spans="1:38">
      <c r="O130" s="41"/>
    </row>
    <row r="131" spans="1:38">
      <c r="A131" s="71" t="s">
        <v>77</v>
      </c>
      <c r="B131" s="72"/>
      <c r="C131" s="72"/>
      <c r="D131" s="72"/>
      <c r="E131" s="72"/>
      <c r="O131" s="41"/>
      <c r="X131" s="71" t="s">
        <v>83</v>
      </c>
      <c r="Y131" s="72"/>
      <c r="Z131" s="72"/>
      <c r="AA131" s="72"/>
      <c r="AB131" s="72"/>
      <c r="AI131" t="s">
        <v>61</v>
      </c>
      <c r="AJ131" s="19">
        <v>0.3</v>
      </c>
      <c r="AK131">
        <v>6.72</v>
      </c>
      <c r="AL131" s="14">
        <v>78.139534883720927</v>
      </c>
    </row>
    <row r="132" spans="1:38">
      <c r="A132" s="1" t="s">
        <v>17</v>
      </c>
      <c r="B132" s="2">
        <v>2020</v>
      </c>
      <c r="C132" s="2">
        <v>2030</v>
      </c>
      <c r="D132" s="2">
        <v>2040</v>
      </c>
      <c r="E132" s="2">
        <v>2050</v>
      </c>
      <c r="O132" s="41"/>
      <c r="X132" s="1" t="s">
        <v>17</v>
      </c>
      <c r="Y132" s="2">
        <v>2020</v>
      </c>
      <c r="Z132" s="2">
        <v>2030</v>
      </c>
      <c r="AA132" s="2">
        <v>2040</v>
      </c>
      <c r="AB132" s="2">
        <v>2050</v>
      </c>
      <c r="AI132" t="s">
        <v>53</v>
      </c>
      <c r="AJ132" s="19">
        <v>0.1</v>
      </c>
      <c r="AK132">
        <v>2.2399999999999998</v>
      </c>
      <c r="AL132" s="14">
        <v>26.046511627906973</v>
      </c>
    </row>
    <row r="133" spans="1:38">
      <c r="A133" s="15" t="s">
        <v>12</v>
      </c>
      <c r="B133" s="61">
        <v>6.2747802430829847</v>
      </c>
      <c r="C133" s="61">
        <v>3.8013258380158481</v>
      </c>
      <c r="D133" s="61">
        <v>2.7160838443469504</v>
      </c>
      <c r="E133" s="61">
        <v>1.7548146602034314</v>
      </c>
      <c r="O133" s="41"/>
      <c r="X133" s="15" t="s">
        <v>12</v>
      </c>
      <c r="Y133" s="61">
        <v>6.2747802430829847</v>
      </c>
      <c r="Z133" s="61">
        <v>1.0459744696396589</v>
      </c>
      <c r="AA133" s="61">
        <v>0.15141934666521861</v>
      </c>
      <c r="AB133" s="61">
        <v>0</v>
      </c>
      <c r="AI133" t="s">
        <v>62</v>
      </c>
      <c r="AJ133" s="19">
        <v>0.09</v>
      </c>
      <c r="AK133">
        <v>2.016</v>
      </c>
      <c r="AL133" s="14">
        <v>23.441860465116278</v>
      </c>
    </row>
    <row r="134" spans="1:38">
      <c r="A134" s="15" t="s">
        <v>13</v>
      </c>
      <c r="B134" s="61">
        <v>15.265040581937656</v>
      </c>
      <c r="C134" s="61">
        <v>12.242347259591348</v>
      </c>
      <c r="D134" s="61">
        <v>10.530650117196451</v>
      </c>
      <c r="E134" s="61">
        <v>8.8289230397925742</v>
      </c>
      <c r="O134" s="41"/>
      <c r="X134" s="15" t="s">
        <v>13</v>
      </c>
      <c r="Y134" s="61">
        <v>15.265040581937656</v>
      </c>
      <c r="Z134" s="61">
        <v>6.0668600613747223</v>
      </c>
      <c r="AA134" s="61">
        <v>2.8234122137779991</v>
      </c>
      <c r="AB134" s="61">
        <v>0</v>
      </c>
      <c r="AI134" t="s">
        <v>63</v>
      </c>
      <c r="AJ134" s="19">
        <v>0.05</v>
      </c>
      <c r="AK134">
        <v>1.1199999999999999</v>
      </c>
      <c r="AL134" s="14">
        <v>13.023255813953487</v>
      </c>
    </row>
    <row r="135" spans="1:38">
      <c r="A135" s="15" t="s">
        <v>18</v>
      </c>
      <c r="B135" s="61">
        <v>1.1993455627416734</v>
      </c>
      <c r="C135" s="61">
        <v>1.1909582173505371</v>
      </c>
      <c r="D135" s="61">
        <v>1.1237716066587271</v>
      </c>
      <c r="E135" s="61">
        <v>1.1814906030605532</v>
      </c>
      <c r="O135" s="41"/>
      <c r="X135" s="15" t="s">
        <v>18</v>
      </c>
      <c r="Y135" s="61">
        <v>1.1993455627416734</v>
      </c>
      <c r="Z135" s="61">
        <v>2.1851911537755599</v>
      </c>
      <c r="AA135" s="61">
        <v>1.3667507382514372</v>
      </c>
      <c r="AB135" s="61">
        <v>0.94772874091732595</v>
      </c>
      <c r="AI135" t="s">
        <v>64</v>
      </c>
      <c r="AJ135" s="19">
        <v>0.04</v>
      </c>
      <c r="AK135">
        <v>0.89599999999999991</v>
      </c>
      <c r="AL135" s="14">
        <v>10.41860465116279</v>
      </c>
    </row>
    <row r="136" spans="1:38">
      <c r="A136" s="15" t="s">
        <v>19</v>
      </c>
      <c r="B136" s="61">
        <v>0.25831875003696814</v>
      </c>
      <c r="C136" s="61">
        <v>0.20791862727780674</v>
      </c>
      <c r="D136" s="61">
        <v>0.18830835639785778</v>
      </c>
      <c r="E136" s="61">
        <v>0.16634416970579166</v>
      </c>
      <c r="O136" s="41"/>
      <c r="X136" s="15" t="s">
        <v>19</v>
      </c>
      <c r="Y136" s="61">
        <v>0.25831875003696814</v>
      </c>
      <c r="Z136" s="61">
        <v>0.12315974740315014</v>
      </c>
      <c r="AA136" s="61">
        <v>6.7271014598198176E-2</v>
      </c>
      <c r="AB136" s="61">
        <v>8.7730611439122384E-3</v>
      </c>
    </row>
    <row r="137" spans="1:38">
      <c r="A137" s="15" t="s">
        <v>21</v>
      </c>
      <c r="B137" s="61">
        <v>3.090051680594931E-3</v>
      </c>
      <c r="C137" s="61">
        <v>3.0079797033160591E-3</v>
      </c>
      <c r="D137" s="61">
        <v>3.0812083663454789E-3</v>
      </c>
      <c r="E137" s="61">
        <v>3.0347444535368064E-3</v>
      </c>
      <c r="O137" s="41"/>
      <c r="X137" s="15" t="s">
        <v>21</v>
      </c>
      <c r="Y137" s="61">
        <v>3.090051680594931E-3</v>
      </c>
      <c r="Z137" s="61">
        <v>4.251589217788977E-3</v>
      </c>
      <c r="AA137" s="61">
        <v>4.509117364348802E-3</v>
      </c>
      <c r="AB137" s="61">
        <v>4.2193753387185749E-3</v>
      </c>
      <c r="AI137" t="s">
        <v>65</v>
      </c>
      <c r="AJ137" s="19">
        <v>0.58000000000000007</v>
      </c>
      <c r="AK137" s="14">
        <v>12.991999999999997</v>
      </c>
      <c r="AL137" s="14">
        <v>151.06976744186045</v>
      </c>
    </row>
    <row r="138" spans="1:38">
      <c r="A138" s="15" t="s">
        <v>71</v>
      </c>
      <c r="B138" s="61">
        <v>11.297675987070084</v>
      </c>
      <c r="C138" s="61">
        <v>11.727691298961194</v>
      </c>
      <c r="D138" s="61">
        <v>11.288590096915502</v>
      </c>
      <c r="E138" s="61">
        <v>13.499868924206885</v>
      </c>
      <c r="O138" s="41"/>
      <c r="X138" s="15" t="s">
        <v>71</v>
      </c>
      <c r="Y138" s="61">
        <v>11.297859224311974</v>
      </c>
      <c r="Z138" s="61">
        <v>7.8323475032285064</v>
      </c>
      <c r="AA138" s="61">
        <v>4.4830419329678008</v>
      </c>
      <c r="AB138" s="61">
        <v>4.6126247733637777</v>
      </c>
    </row>
    <row r="139" spans="1:38">
      <c r="A139" s="3" t="s">
        <v>14</v>
      </c>
      <c r="B139" s="62">
        <v>34.298251176549961</v>
      </c>
      <c r="C139" s="62">
        <v>29.17324922090005</v>
      </c>
      <c r="D139" s="62">
        <v>25.850485229881834</v>
      </c>
      <c r="E139" s="62">
        <v>25.43447614142277</v>
      </c>
      <c r="O139" s="41"/>
      <c r="X139" s="3" t="s">
        <v>14</v>
      </c>
      <c r="Y139" s="62">
        <v>34.298434413791853</v>
      </c>
      <c r="Z139" s="62">
        <v>17.257784524639387</v>
      </c>
      <c r="AA139" s="62">
        <v>8.8964043636250025</v>
      </c>
      <c r="AB139" s="62">
        <v>5.5733459507637342</v>
      </c>
    </row>
    <row r="140" spans="1:38">
      <c r="A140" s="39" t="s">
        <v>78</v>
      </c>
      <c r="B140" s="64">
        <v>23.000575189479875</v>
      </c>
      <c r="C140" s="64">
        <v>17.445557921938857</v>
      </c>
      <c r="D140" s="64">
        <v>14.561895132966333</v>
      </c>
      <c r="E140" s="64">
        <v>11.934607217215886</v>
      </c>
      <c r="O140" s="41"/>
      <c r="X140" s="39" t="s">
        <v>78</v>
      </c>
      <c r="Y140" s="64">
        <v>23.000575189479875</v>
      </c>
      <c r="Z140" s="64">
        <v>9.4254370214108807</v>
      </c>
      <c r="AA140" s="64">
        <v>4.4133624306572017</v>
      </c>
      <c r="AB140" s="64">
        <v>0.96072117739995666</v>
      </c>
    </row>
    <row r="141" spans="1:38">
      <c r="A141" s="63"/>
      <c r="O141" s="41"/>
      <c r="X141" s="63"/>
      <c r="Z141" s="65"/>
    </row>
    <row r="142" spans="1:38">
      <c r="A142" s="73" t="s">
        <v>37</v>
      </c>
      <c r="B142" s="74"/>
      <c r="C142" s="74"/>
      <c r="D142" s="74"/>
      <c r="E142" s="74"/>
      <c r="O142" s="41"/>
      <c r="X142" s="73" t="s">
        <v>37</v>
      </c>
      <c r="Y142" s="74"/>
      <c r="Z142" s="74"/>
      <c r="AA142" s="74"/>
      <c r="AB142" s="74"/>
    </row>
    <row r="143" spans="1:38" ht="18.5">
      <c r="A143" s="1" t="s">
        <v>57</v>
      </c>
      <c r="B143" s="44"/>
      <c r="C143" s="42">
        <v>-0.24151644999216371</v>
      </c>
      <c r="D143" s="44">
        <v>-0.36688995762041943</v>
      </c>
      <c r="E143" s="44">
        <v>-0.48111701038352295</v>
      </c>
      <c r="O143" s="41"/>
      <c r="X143" s="1" t="s">
        <v>57</v>
      </c>
      <c r="Y143" s="44">
        <v>5.3424660326761853E-6</v>
      </c>
      <c r="Z143" s="42">
        <v>-0.59020863853344252</v>
      </c>
      <c r="AA143" s="44">
        <v>-0.80811947552182051</v>
      </c>
      <c r="AB143" s="44">
        <v>-0.95823055860623096</v>
      </c>
    </row>
    <row r="144" spans="1:38">
      <c r="O144" s="41"/>
    </row>
    <row r="145" spans="15:15">
      <c r="O145" s="4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FC3BD01BCA347AF146D1331670E52" ma:contentTypeVersion="11" ma:contentTypeDescription="Crée un document." ma:contentTypeScope="" ma:versionID="838a3b530ac448d2a084e46382c3b214">
  <xsd:schema xmlns:xsd="http://www.w3.org/2001/XMLSchema" xmlns:xs="http://www.w3.org/2001/XMLSchema" xmlns:p="http://schemas.microsoft.com/office/2006/metadata/properties" xmlns:ns2="57b07b31-5b0a-4088-a810-7d347523ea75" xmlns:ns3="4949664f-4b47-4c35-a82e-d1e31b98dc67" targetNamespace="http://schemas.microsoft.com/office/2006/metadata/properties" ma:root="true" ma:fieldsID="7242b9b9ccb9c7c305a3d910b5c4d2f2" ns2:_="" ns3:_="">
    <xsd:import namespace="57b07b31-5b0a-4088-a810-7d347523ea75"/>
    <xsd:import namespace="4949664f-4b47-4c35-a82e-d1e31b98dc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b07b31-5b0a-4088-a810-7d347523e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9664f-4b47-4c35-a82e-d1e31b98dc6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AB31D6-5F8C-4BB7-A688-A846A8265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b07b31-5b0a-4088-a810-7d347523ea75"/>
    <ds:schemaRef ds:uri="4949664f-4b47-4c35-a82e-d1e31b98dc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F43DB2-DC5C-457C-93D0-B05CAC184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72BD32-32D0-492C-B124-D113A55EBAD2}">
  <ds:schemaRefs>
    <ds:schemaRef ds:uri="57b07b31-5b0a-4088-a810-7d347523ea75"/>
    <ds:schemaRef ds:uri="4949664f-4b47-4c35-a82e-d1e31b98dc67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 de bord</vt:lpstr>
      <vt:lpstr>Résultats</vt:lpstr>
    </vt:vector>
  </TitlesOfParts>
  <Manager/>
  <Company>ADEME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GASPARD Albane</dc:creator>
  <cp:keywords/>
  <dc:description/>
  <cp:lastModifiedBy>TIRANA Florian</cp:lastModifiedBy>
  <cp:revision/>
  <dcterms:created xsi:type="dcterms:W3CDTF">2020-04-03T09:01:37Z</dcterms:created>
  <dcterms:modified xsi:type="dcterms:W3CDTF">2023-03-31T10:52:00Z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0x010100533FC3BD01BCA347AF146D1331670E52</vt:lpwstr>
  </property>
</Properties>
</file>