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16-LULUCF\52_Résultats run2\"/>
    </mc:Choice>
  </mc:AlternateContent>
  <bookViews>
    <workbookView xWindow="0" yWindow="0" windowWidth="19200" windowHeight="7050" tabRatio="500"/>
  </bookViews>
  <sheets>
    <sheet name="LULUCF" sheetId="1" r:id="rId1"/>
    <sheet name="Artif" sheetId="2" r:id="rId2"/>
    <sheet name="Forêts" sheetId="3" r:id="rId3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J19" i="2" l="1"/>
  <c r="Z19" i="2"/>
  <c r="F19" i="2"/>
  <c r="P19" i="2"/>
  <c r="E19" i="2"/>
  <c r="K41" i="1" l="1"/>
  <c r="L41" i="1" s="1"/>
  <c r="M41" i="1" s="1"/>
  <c r="J41" i="1"/>
  <c r="F41" i="1"/>
  <c r="G41" i="1" s="1"/>
  <c r="H41" i="1" s="1"/>
  <c r="E41" i="1"/>
  <c r="I41" i="1"/>
  <c r="I35" i="1"/>
  <c r="J35" i="1" s="1"/>
  <c r="K35" i="1" s="1"/>
  <c r="L35" i="1" s="1"/>
  <c r="M35" i="1" s="1"/>
  <c r="E35" i="1" l="1"/>
  <c r="F35" i="1" s="1"/>
  <c r="G35" i="1" s="1"/>
  <c r="H35" i="1" s="1"/>
  <c r="N36" i="1" l="1"/>
  <c r="D35" i="1"/>
  <c r="M115" i="1" l="1"/>
  <c r="E112" i="1"/>
  <c r="D98" i="1"/>
  <c r="D97" i="1"/>
  <c r="Z24" i="2"/>
  <c r="P24" i="2"/>
  <c r="Q24" i="2" s="1"/>
  <c r="R24" i="2" s="1"/>
  <c r="F24" i="2"/>
  <c r="E24" i="2"/>
  <c r="D24" i="2"/>
  <c r="AJ24" i="2" s="1"/>
  <c r="AH52" i="1" s="1"/>
  <c r="AA23" i="2"/>
  <c r="AB23" i="2" s="1"/>
  <c r="AC23" i="2" s="1"/>
  <c r="AD23" i="2" s="1"/>
  <c r="AE23" i="2" s="1"/>
  <c r="AF23" i="2" s="1"/>
  <c r="AG23" i="2" s="1"/>
  <c r="AH23" i="2" s="1"/>
  <c r="AI23" i="2" s="1"/>
  <c r="Q23" i="2"/>
  <c r="R23" i="2" s="1"/>
  <c r="S23" i="2" s="1"/>
  <c r="T23" i="2" s="1"/>
  <c r="U23" i="2" s="1"/>
  <c r="V23" i="2" s="1"/>
  <c r="W23" i="2" s="1"/>
  <c r="X23" i="2" s="1"/>
  <c r="Y23" i="2" s="1"/>
  <c r="E23" i="2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AI22" i="2"/>
  <c r="AA22" i="2"/>
  <c r="AB22" i="2" s="1"/>
  <c r="AC22" i="2" s="1"/>
  <c r="AD22" i="2" s="1"/>
  <c r="AE22" i="2" s="1"/>
  <c r="AF22" i="2" s="1"/>
  <c r="AG22" i="2" s="1"/>
  <c r="AH22" i="2" s="1"/>
  <c r="R22" i="2"/>
  <c r="S22" i="2" s="1"/>
  <c r="T22" i="2" s="1"/>
  <c r="U22" i="2" s="1"/>
  <c r="V22" i="2" s="1"/>
  <c r="W22" i="2" s="1"/>
  <c r="X22" i="2" s="1"/>
  <c r="Y22" i="2" s="1"/>
  <c r="Q22" i="2"/>
  <c r="I22" i="2"/>
  <c r="J22" i="2" s="1"/>
  <c r="K22" i="2" s="1"/>
  <c r="L22" i="2" s="1"/>
  <c r="M22" i="2" s="1"/>
  <c r="N22" i="2" s="1"/>
  <c r="O22" i="2" s="1"/>
  <c r="F22" i="2"/>
  <c r="G22" i="2" s="1"/>
  <c r="H22" i="2" s="1"/>
  <c r="AA18" i="2"/>
  <c r="AB18" i="2" s="1"/>
  <c r="AC18" i="2" s="1"/>
  <c r="AD18" i="2" s="1"/>
  <c r="AE18" i="2" s="1"/>
  <c r="AF18" i="2" s="1"/>
  <c r="AG18" i="2" s="1"/>
  <c r="AH18" i="2" s="1"/>
  <c r="AI18" i="2" s="1"/>
  <c r="Q18" i="2"/>
  <c r="R18" i="2" s="1"/>
  <c r="S18" i="2" s="1"/>
  <c r="T18" i="2" s="1"/>
  <c r="U18" i="2" s="1"/>
  <c r="V18" i="2" s="1"/>
  <c r="W18" i="2" s="1"/>
  <c r="X18" i="2" s="1"/>
  <c r="Y18" i="2" s="1"/>
  <c r="F18" i="2"/>
  <c r="G18" i="2" s="1"/>
  <c r="H18" i="2" s="1"/>
  <c r="I18" i="2" s="1"/>
  <c r="J18" i="2" s="1"/>
  <c r="K18" i="2" s="1"/>
  <c r="L18" i="2" s="1"/>
  <c r="M18" i="2" s="1"/>
  <c r="N18" i="2" s="1"/>
  <c r="O18" i="2" s="1"/>
  <c r="G14" i="2"/>
  <c r="F14" i="2"/>
  <c r="E14" i="2"/>
  <c r="D14" i="2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G113" i="1"/>
  <c r="F113" i="1"/>
  <c r="E113" i="1"/>
  <c r="G112" i="1"/>
  <c r="F112" i="1"/>
  <c r="T109" i="1"/>
  <c r="S109" i="1"/>
  <c r="R109" i="1"/>
  <c r="Q109" i="1"/>
  <c r="P109" i="1"/>
  <c r="O109" i="1"/>
  <c r="N109" i="1"/>
  <c r="M109" i="1"/>
  <c r="T108" i="1"/>
  <c r="S108" i="1"/>
  <c r="R108" i="1"/>
  <c r="Q108" i="1"/>
  <c r="P108" i="1"/>
  <c r="O108" i="1"/>
  <c r="N108" i="1"/>
  <c r="M108" i="1"/>
  <c r="T107" i="1"/>
  <c r="S107" i="1"/>
  <c r="R107" i="1"/>
  <c r="Q107" i="1"/>
  <c r="P107" i="1"/>
  <c r="O107" i="1"/>
  <c r="N107" i="1"/>
  <c r="M107" i="1"/>
  <c r="T106" i="1"/>
  <c r="S106" i="1"/>
  <c r="R106" i="1"/>
  <c r="Q106" i="1"/>
  <c r="P106" i="1"/>
  <c r="O106" i="1"/>
  <c r="N106" i="1"/>
  <c r="M106" i="1"/>
  <c r="T105" i="1"/>
  <c r="S105" i="1"/>
  <c r="R105" i="1"/>
  <c r="Q105" i="1"/>
  <c r="P105" i="1"/>
  <c r="O105" i="1"/>
  <c r="N105" i="1"/>
  <c r="M105" i="1"/>
  <c r="T104" i="1"/>
  <c r="S104" i="1"/>
  <c r="R104" i="1"/>
  <c r="Q104" i="1"/>
  <c r="P104" i="1"/>
  <c r="O104" i="1"/>
  <c r="N104" i="1"/>
  <c r="M104" i="1"/>
  <c r="T103" i="1"/>
  <c r="S103" i="1"/>
  <c r="R103" i="1"/>
  <c r="Q103" i="1"/>
  <c r="P103" i="1"/>
  <c r="O103" i="1"/>
  <c r="N103" i="1"/>
  <c r="M103" i="1"/>
  <c r="T102" i="1"/>
  <c r="S102" i="1"/>
  <c r="R102" i="1"/>
  <c r="Q102" i="1"/>
  <c r="P102" i="1"/>
  <c r="O102" i="1"/>
  <c r="N102" i="1"/>
  <c r="M102" i="1"/>
  <c r="T101" i="1"/>
  <c r="S101" i="1"/>
  <c r="R101" i="1"/>
  <c r="Q101" i="1"/>
  <c r="P101" i="1"/>
  <c r="O101" i="1"/>
  <c r="N101" i="1"/>
  <c r="M101" i="1"/>
  <c r="O100" i="1"/>
  <c r="P100" i="1" s="1"/>
  <c r="Q100" i="1" s="1"/>
  <c r="R100" i="1" s="1"/>
  <c r="S100" i="1" s="1"/>
  <c r="T100" i="1" s="1"/>
  <c r="E100" i="1"/>
  <c r="F100" i="1" s="1"/>
  <c r="G100" i="1" s="1"/>
  <c r="H100" i="1" s="1"/>
  <c r="I100" i="1" s="1"/>
  <c r="J100" i="1" s="1"/>
  <c r="J98" i="1"/>
  <c r="I98" i="1"/>
  <c r="H98" i="1"/>
  <c r="G98" i="1"/>
  <c r="F98" i="1"/>
  <c r="E98" i="1"/>
  <c r="J97" i="1"/>
  <c r="I97" i="1"/>
  <c r="H97" i="1"/>
  <c r="G97" i="1"/>
  <c r="F97" i="1"/>
  <c r="E97" i="1"/>
  <c r="D55" i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C55" i="1"/>
  <c r="AH54" i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N54" i="1"/>
  <c r="D54" i="1"/>
  <c r="C54" i="1"/>
  <c r="W53" i="1"/>
  <c r="D53" i="1"/>
  <c r="AC53" i="1" s="1"/>
  <c r="C53" i="1"/>
  <c r="X52" i="1"/>
  <c r="O52" i="1"/>
  <c r="N52" i="1"/>
  <c r="C52" i="1"/>
  <c r="D51" i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C51" i="1"/>
  <c r="D50" i="1"/>
  <c r="C50" i="1"/>
  <c r="D49" i="1"/>
  <c r="C49" i="1"/>
  <c r="AH48" i="1"/>
  <c r="N48" i="1"/>
  <c r="D48" i="1"/>
  <c r="C48" i="1"/>
  <c r="D42" i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C42" i="1"/>
  <c r="AH41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D41" i="1"/>
  <c r="C41" i="1"/>
  <c r="G40" i="1"/>
  <c r="D40" i="1"/>
  <c r="AC40" i="1" s="1"/>
  <c r="C40" i="1"/>
  <c r="C39" i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C38" i="1"/>
  <c r="X37" i="1"/>
  <c r="D37" i="1"/>
  <c r="C37" i="1"/>
  <c r="N37" i="1" s="1"/>
  <c r="C36" i="1"/>
  <c r="AC36" i="1" s="1"/>
  <c r="AH35" i="1"/>
  <c r="N35" i="1"/>
  <c r="C35" i="1"/>
  <c r="D34" i="1"/>
  <c r="C34" i="1"/>
  <c r="O48" i="1" l="1"/>
  <c r="P48" i="1" s="1"/>
  <c r="O35" i="1"/>
  <c r="P35" i="1" s="1"/>
  <c r="O53" i="1"/>
  <c r="AE53" i="1"/>
  <c r="C47" i="1"/>
  <c r="G53" i="1"/>
  <c r="D36" i="1"/>
  <c r="AE40" i="1"/>
  <c r="E48" i="1"/>
  <c r="F48" i="1" s="1"/>
  <c r="J40" i="1"/>
  <c r="O40" i="1"/>
  <c r="W40" i="1"/>
  <c r="E54" i="1"/>
  <c r="F54" i="1" s="1"/>
  <c r="G54" i="1" s="1"/>
  <c r="H54" i="1" s="1"/>
  <c r="I54" i="1" s="1"/>
  <c r="J54" i="1" s="1"/>
  <c r="K54" i="1" s="1"/>
  <c r="L54" i="1" s="1"/>
  <c r="M54" i="1" s="1"/>
  <c r="Q35" i="1"/>
  <c r="O37" i="1"/>
  <c r="P37" i="1" s="1"/>
  <c r="Q37" i="1" s="1"/>
  <c r="R37" i="1" s="1"/>
  <c r="S36" i="1"/>
  <c r="AC37" i="1"/>
  <c r="S37" i="1"/>
  <c r="T37" i="1" s="1"/>
  <c r="U37" i="1" s="1"/>
  <c r="V37" i="1" s="1"/>
  <c r="W37" i="1" s="1"/>
  <c r="N39" i="1"/>
  <c r="D52" i="1"/>
  <c r="D47" i="1" s="1"/>
  <c r="G24" i="2"/>
  <c r="Q48" i="1"/>
  <c r="S24" i="2"/>
  <c r="P52" i="1"/>
  <c r="X36" i="1"/>
  <c r="I36" i="1"/>
  <c r="I37" i="1"/>
  <c r="J37" i="1" s="1"/>
  <c r="K37" i="1" s="1"/>
  <c r="L37" i="1" s="1"/>
  <c r="M37" i="1" s="1"/>
  <c r="AH37" i="1"/>
  <c r="D39" i="1"/>
  <c r="G19" i="2"/>
  <c r="AA24" i="2"/>
  <c r="AH36" i="1"/>
  <c r="AD36" i="1" s="1"/>
  <c r="F40" i="1"/>
  <c r="N40" i="1"/>
  <c r="V40" i="1"/>
  <c r="AD40" i="1"/>
  <c r="N49" i="1"/>
  <c r="N50" i="1"/>
  <c r="F53" i="1"/>
  <c r="N53" i="1"/>
  <c r="V53" i="1"/>
  <c r="AD53" i="1"/>
  <c r="H40" i="1"/>
  <c r="P40" i="1"/>
  <c r="X40" i="1"/>
  <c r="AF40" i="1"/>
  <c r="H53" i="1"/>
  <c r="P53" i="1"/>
  <c r="X53" i="1"/>
  <c r="AF53" i="1"/>
  <c r="I40" i="1"/>
  <c r="Q40" i="1"/>
  <c r="Y40" i="1"/>
  <c r="AG40" i="1"/>
  <c r="I49" i="1"/>
  <c r="E49" i="1" s="1"/>
  <c r="I50" i="1"/>
  <c r="E50" i="1" s="1"/>
  <c r="F50" i="1" s="1"/>
  <c r="G50" i="1" s="1"/>
  <c r="H50" i="1" s="1"/>
  <c r="I53" i="1"/>
  <c r="Q53" i="1"/>
  <c r="Y53" i="1"/>
  <c r="AG53" i="1"/>
  <c r="Q19" i="2"/>
  <c r="R40" i="1"/>
  <c r="Z40" i="1"/>
  <c r="AH40" i="1"/>
  <c r="AH49" i="1"/>
  <c r="AH50" i="1"/>
  <c r="J53" i="1"/>
  <c r="R53" i="1"/>
  <c r="Z53" i="1"/>
  <c r="AH53" i="1"/>
  <c r="K40" i="1"/>
  <c r="S40" i="1"/>
  <c r="AA40" i="1"/>
  <c r="K53" i="1"/>
  <c r="S53" i="1"/>
  <c r="AA53" i="1"/>
  <c r="AH39" i="1"/>
  <c r="L40" i="1"/>
  <c r="T40" i="1"/>
  <c r="AB40" i="1"/>
  <c r="L53" i="1"/>
  <c r="T53" i="1"/>
  <c r="AB53" i="1"/>
  <c r="E40" i="1"/>
  <c r="M40" i="1"/>
  <c r="U40" i="1"/>
  <c r="E53" i="1"/>
  <c r="M53" i="1"/>
  <c r="U53" i="1"/>
  <c r="O50" i="1" l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R19" i="2"/>
  <c r="O39" i="1"/>
  <c r="E39" i="1"/>
  <c r="H19" i="2"/>
  <c r="T24" i="2"/>
  <c r="Q52" i="1"/>
  <c r="E52" i="1"/>
  <c r="E47" i="1" s="1"/>
  <c r="H24" i="2"/>
  <c r="AD37" i="1"/>
  <c r="AE37" i="1" s="1"/>
  <c r="AF37" i="1" s="1"/>
  <c r="AG37" i="1" s="1"/>
  <c r="R48" i="1"/>
  <c r="E37" i="1"/>
  <c r="F37" i="1" s="1"/>
  <c r="G37" i="1" s="1"/>
  <c r="H37" i="1" s="1"/>
  <c r="N47" i="1"/>
  <c r="O49" i="1"/>
  <c r="AE36" i="1"/>
  <c r="O36" i="1"/>
  <c r="N34" i="1"/>
  <c r="F49" i="1"/>
  <c r="T36" i="1"/>
  <c r="AH47" i="1"/>
  <c r="Y37" i="1"/>
  <c r="Z37" i="1" s="1"/>
  <c r="AA37" i="1" s="1"/>
  <c r="AB37" i="1" s="1"/>
  <c r="AH34" i="1"/>
  <c r="Y36" i="1"/>
  <c r="AA19" i="2"/>
  <c r="X39" i="1"/>
  <c r="J36" i="1"/>
  <c r="G48" i="1"/>
  <c r="J50" i="1"/>
  <c r="K50" i="1" s="1"/>
  <c r="L50" i="1" s="1"/>
  <c r="M50" i="1" s="1"/>
  <c r="J49" i="1"/>
  <c r="AB24" i="2"/>
  <c r="Y52" i="1"/>
  <c r="E36" i="1"/>
  <c r="R35" i="1"/>
  <c r="I24" i="2" l="1"/>
  <c r="F52" i="1"/>
  <c r="F47" i="1" s="1"/>
  <c r="F36" i="1"/>
  <c r="E34" i="1"/>
  <c r="P36" i="1"/>
  <c r="O34" i="1"/>
  <c r="R52" i="1"/>
  <c r="U24" i="2"/>
  <c r="I19" i="2"/>
  <c r="F39" i="1"/>
  <c r="P49" i="1"/>
  <c r="O47" i="1"/>
  <c r="Z52" i="1"/>
  <c r="AC24" i="2"/>
  <c r="K49" i="1"/>
  <c r="K36" i="1"/>
  <c r="AB19" i="2"/>
  <c r="Y39" i="1"/>
  <c r="S48" i="1"/>
  <c r="S35" i="1"/>
  <c r="G49" i="1"/>
  <c r="U36" i="1"/>
  <c r="H48" i="1"/>
  <c r="Z36" i="1"/>
  <c r="AF36" i="1"/>
  <c r="S19" i="2"/>
  <c r="P39" i="1"/>
  <c r="T19" i="2" l="1"/>
  <c r="Q39" i="1"/>
  <c r="H49" i="1"/>
  <c r="Q36" i="1"/>
  <c r="P34" i="1"/>
  <c r="AC19" i="2"/>
  <c r="Z39" i="1"/>
  <c r="L36" i="1"/>
  <c r="Q49" i="1"/>
  <c r="P47" i="1"/>
  <c r="AA36" i="1"/>
  <c r="G36" i="1"/>
  <c r="F34" i="1"/>
  <c r="AG36" i="1"/>
  <c r="L49" i="1"/>
  <c r="T35" i="1"/>
  <c r="J19" i="2"/>
  <c r="G39" i="1"/>
  <c r="I48" i="1"/>
  <c r="T48" i="1"/>
  <c r="S52" i="1"/>
  <c r="V24" i="2"/>
  <c r="V36" i="1"/>
  <c r="AA52" i="1"/>
  <c r="AD24" i="2"/>
  <c r="J24" i="2"/>
  <c r="G52" i="1"/>
  <c r="G47" i="1" s="1"/>
  <c r="R36" i="1" l="1"/>
  <c r="Q34" i="1"/>
  <c r="T52" i="1"/>
  <c r="W24" i="2"/>
  <c r="AB52" i="1"/>
  <c r="AE24" i="2"/>
  <c r="R49" i="1"/>
  <c r="Q47" i="1"/>
  <c r="M36" i="1"/>
  <c r="AD19" i="2"/>
  <c r="AA39" i="1"/>
  <c r="W36" i="1"/>
  <c r="H36" i="1"/>
  <c r="G34" i="1"/>
  <c r="U35" i="1"/>
  <c r="M49" i="1"/>
  <c r="J48" i="1"/>
  <c r="K19" i="2"/>
  <c r="H39" i="1"/>
  <c r="AB36" i="1"/>
  <c r="K24" i="2"/>
  <c r="H52" i="1"/>
  <c r="H47" i="1" s="1"/>
  <c r="U48" i="1"/>
  <c r="U19" i="2"/>
  <c r="R39" i="1"/>
  <c r="AB39" i="1" l="1"/>
  <c r="AE19" i="2"/>
  <c r="K48" i="1"/>
  <c r="L24" i="2"/>
  <c r="I52" i="1"/>
  <c r="I47" i="1" s="1"/>
  <c r="U52" i="1"/>
  <c r="X24" i="2"/>
  <c r="AC52" i="1"/>
  <c r="AF24" i="2"/>
  <c r="V35" i="1"/>
  <c r="R34" i="1"/>
  <c r="S49" i="1"/>
  <c r="R47" i="1"/>
  <c r="V19" i="2"/>
  <c r="S39" i="1"/>
  <c r="S34" i="1" s="1"/>
  <c r="V48" i="1"/>
  <c r="L19" i="2"/>
  <c r="I39" i="1"/>
  <c r="I34" i="1" s="1"/>
  <c r="H34" i="1"/>
  <c r="W48" i="1" l="1"/>
  <c r="J52" i="1"/>
  <c r="J47" i="1" s="1"/>
  <c r="M24" i="2"/>
  <c r="L48" i="1"/>
  <c r="M19" i="2"/>
  <c r="J39" i="1"/>
  <c r="J34" i="1" s="1"/>
  <c r="AG24" i="2"/>
  <c r="AD52" i="1"/>
  <c r="W35" i="1"/>
  <c r="T39" i="1"/>
  <c r="T34" i="1" s="1"/>
  <c r="W19" i="2"/>
  <c r="AC39" i="1"/>
  <c r="AF19" i="2"/>
  <c r="Y24" i="2"/>
  <c r="W52" i="1" s="1"/>
  <c r="V52" i="1"/>
  <c r="T49" i="1"/>
  <c r="S47" i="1"/>
  <c r="U39" i="1" l="1"/>
  <c r="U34" i="1" s="1"/>
  <c r="X19" i="2"/>
  <c r="M48" i="1"/>
  <c r="N19" i="2"/>
  <c r="K39" i="1"/>
  <c r="K34" i="1" s="1"/>
  <c r="U49" i="1"/>
  <c r="T47" i="1"/>
  <c r="K52" i="1"/>
  <c r="K47" i="1" s="1"/>
  <c r="N24" i="2"/>
  <c r="X35" i="1"/>
  <c r="AG19" i="2"/>
  <c r="AD39" i="1"/>
  <c r="X48" i="1"/>
  <c r="AH24" i="2"/>
  <c r="AE52" i="1"/>
  <c r="V49" i="1" l="1"/>
  <c r="U47" i="1"/>
  <c r="L39" i="1"/>
  <c r="L34" i="1" s="1"/>
  <c r="O19" i="2"/>
  <c r="M39" i="1" s="1"/>
  <c r="M34" i="1" s="1"/>
  <c r="AI24" i="2"/>
  <c r="AG52" i="1" s="1"/>
  <c r="AF52" i="1"/>
  <c r="L52" i="1"/>
  <c r="L47" i="1" s="1"/>
  <c r="O24" i="2"/>
  <c r="M52" i="1" s="1"/>
  <c r="M47" i="1" s="1"/>
  <c r="AH19" i="2"/>
  <c r="AE39" i="1"/>
  <c r="Y19" i="2"/>
  <c r="W39" i="1" s="1"/>
  <c r="W34" i="1" s="1"/>
  <c r="V39" i="1"/>
  <c r="V34" i="1" s="1"/>
  <c r="Y35" i="1"/>
  <c r="X34" i="1"/>
  <c r="Y48" i="1"/>
  <c r="Z35" i="1" l="1"/>
  <c r="Y34" i="1"/>
  <c r="AI19" i="2"/>
  <c r="AG39" i="1" s="1"/>
  <c r="AF39" i="1"/>
  <c r="Z48" i="1"/>
  <c r="W49" i="1"/>
  <c r="V47" i="1"/>
  <c r="X49" i="1" l="1"/>
  <c r="W47" i="1"/>
  <c r="AA48" i="1"/>
  <c r="Z34" i="1"/>
  <c r="AA35" i="1"/>
  <c r="AB35" i="1" l="1"/>
  <c r="AA34" i="1"/>
  <c r="AB48" i="1"/>
  <c r="Y49" i="1"/>
  <c r="X47" i="1"/>
  <c r="Z49" i="1" l="1"/>
  <c r="Y47" i="1"/>
  <c r="AC48" i="1"/>
  <c r="AC35" i="1"/>
  <c r="AB34" i="1"/>
  <c r="AD35" i="1" l="1"/>
  <c r="AC34" i="1"/>
  <c r="AD48" i="1"/>
  <c r="AA49" i="1"/>
  <c r="Z47" i="1"/>
  <c r="AB49" i="1" l="1"/>
  <c r="AA47" i="1"/>
  <c r="AE48" i="1"/>
  <c r="AE35" i="1"/>
  <c r="AD34" i="1"/>
  <c r="AF35" i="1" l="1"/>
  <c r="AE34" i="1"/>
  <c r="AF48" i="1"/>
  <c r="AC49" i="1"/>
  <c r="AB47" i="1"/>
  <c r="AD49" i="1" l="1"/>
  <c r="AC47" i="1"/>
  <c r="AG48" i="1"/>
  <c r="AG35" i="1"/>
  <c r="AG34" i="1" s="1"/>
  <c r="AF34" i="1"/>
  <c r="AE49" i="1" l="1"/>
  <c r="AD47" i="1"/>
  <c r="AF49" i="1" l="1"/>
  <c r="AE47" i="1"/>
  <c r="AG49" i="1" l="1"/>
  <c r="AF47" i="1"/>
  <c r="AG47" i="1" l="1"/>
</calcChain>
</file>

<file path=xl/sharedStrings.xml><?xml version="1.0" encoding="utf-8"?>
<sst xmlns="http://schemas.openxmlformats.org/spreadsheetml/2006/main" count="181" uniqueCount="93">
  <si>
    <t>Emissions_nettes_UTCAT_(total)_MtCO2eq</t>
  </si>
  <si>
    <t>AME 2023</t>
  </si>
  <si>
    <t>4A - Total forest land</t>
  </si>
  <si>
    <t>4B - Total cropland</t>
  </si>
  <si>
    <t>4C - Total grassland</t>
  </si>
  <si>
    <t>4E - Settlements</t>
  </si>
  <si>
    <t>4F - Other land</t>
  </si>
  <si>
    <t>AMS 2023</t>
  </si>
  <si>
    <t>Inventaire</t>
  </si>
  <si>
    <t>LULUCF Background – FR_M – soumission CCNUCC avril 2022</t>
  </si>
  <si>
    <t>ktCO2eq</t>
  </si>
  <si>
    <r>
      <rPr>
        <b/>
        <sz val="9"/>
        <rFont val="Times New Roman"/>
        <family val="1"/>
        <charset val="1"/>
      </rPr>
      <t>4. Land use, land-use change and forestry</t>
    </r>
    <r>
      <rPr>
        <b/>
        <vertAlign val="superscript"/>
        <sz val="9"/>
        <rFont val="Times New Roman"/>
        <family val="1"/>
        <charset val="1"/>
      </rPr>
      <t>(1)</t>
    </r>
  </si>
  <si>
    <t>A. Forest land</t>
  </si>
  <si>
    <t>B. Cropland</t>
  </si>
  <si>
    <t>C. Grassland</t>
  </si>
  <si>
    <t>D. Wetlands</t>
  </si>
  <si>
    <t xml:space="preserve">E. Settlements </t>
  </si>
  <si>
    <t>F. Other land</t>
  </si>
  <si>
    <t>G. Harvested wood products</t>
  </si>
  <si>
    <r>
      <rPr>
        <sz val="9"/>
        <rFont val="Times New Roman"/>
        <family val="1"/>
        <charset val="1"/>
      </rPr>
      <t>H. Other</t>
    </r>
    <r>
      <rPr>
        <i/>
        <sz val="9"/>
        <rFont val="Times New Roman"/>
        <family val="1"/>
        <charset val="1"/>
      </rPr>
      <t xml:space="preserve">       </t>
    </r>
  </si>
  <si>
    <t>MtCO2eq</t>
  </si>
  <si>
    <t>Sources / explications</t>
  </si>
  <si>
    <t>Somme</t>
  </si>
  <si>
    <t>Calculateur forêt bois</t>
  </si>
  <si>
    <t>AME 2021</t>
  </si>
  <si>
    <t>Prairies AME</t>
  </si>
  <si>
    <t>Constant</t>
  </si>
  <si>
    <t>Sortie MOSUT</t>
  </si>
  <si>
    <t>constant</t>
  </si>
  <si>
    <t>Prairies AMS</t>
  </si>
  <si>
    <t>AME2021_Met</t>
  </si>
  <si>
    <t>4.  Land use, land-use change and forestry(1)</t>
  </si>
  <si>
    <t>A.  Forest land</t>
  </si>
  <si>
    <t>B.  Cropland</t>
  </si>
  <si>
    <t>C.  Grassland</t>
  </si>
  <si>
    <t>D.  Wetlands</t>
  </si>
  <si>
    <t>E.  Settlements</t>
  </si>
  <si>
    <t>F.  Other land</t>
  </si>
  <si>
    <t>G.  Harvested wood products</t>
  </si>
  <si>
    <t xml:space="preserve">H.  Other </t>
  </si>
  <si>
    <t>AMS2018_Met_INV+</t>
  </si>
  <si>
    <t>AMS 2018</t>
  </si>
  <si>
    <t>Artificialisation (ha/an Observatoire)</t>
  </si>
  <si>
    <t>Emissions</t>
  </si>
  <si>
    <t>LULUCF background – Met – soumission ccnucc avril 2022</t>
  </si>
  <si>
    <t>artificialisation brute – hors renaturation (ha/an)</t>
  </si>
  <si>
    <t>émissions (MtCO2eq)</t>
  </si>
  <si>
    <t>Historique</t>
  </si>
  <si>
    <t>Forêt périmètre actuel</t>
  </si>
  <si>
    <t>Nouvelles Forêts</t>
  </si>
  <si>
    <t>Sols forestiers</t>
  </si>
  <si>
    <t>Emissions déboisement</t>
  </si>
  <si>
    <t>Séquestration produits bois (corrigé)</t>
  </si>
  <si>
    <t>Séquestration bois mort</t>
  </si>
  <si>
    <t>Total</t>
  </si>
  <si>
    <t>AME 2018</t>
  </si>
  <si>
    <t>Forêt existantes</t>
  </si>
  <si>
    <t>Déboisement</t>
  </si>
  <si>
    <t>Émissions déboisement</t>
  </si>
  <si>
    <t>Produits bois</t>
  </si>
  <si>
    <t>Séquestration produits bois</t>
  </si>
  <si>
    <t>Bois mort</t>
  </si>
  <si>
    <t>2030 AME23</t>
  </si>
  <si>
    <t>2050 AME 23</t>
  </si>
  <si>
    <t>2030 AME21</t>
  </si>
  <si>
    <t>2050 AME21</t>
  </si>
  <si>
    <t>2030 AMS23</t>
  </si>
  <si>
    <t>2050 AMS23</t>
  </si>
  <si>
    <t>2030 AMS18</t>
  </si>
  <si>
    <t>2050 AMS18</t>
  </si>
  <si>
    <t>Sorties MOSUT : différentiel par rapport à 2020 (Mt)</t>
  </si>
  <si>
    <t>PAS UTILISE</t>
  </si>
  <si>
    <t>Observatoire de l'artificialisation</t>
  </si>
  <si>
    <t>Emissions (SECTEN 2021) ktCO2eq</t>
  </si>
  <si>
    <t>Emissions (SECTEN 2021) MtCO2eq</t>
  </si>
  <si>
    <t>Sorties du modèle - en jaune</t>
  </si>
  <si>
    <t>Reprise AME 2021</t>
  </si>
  <si>
    <t>Calcul artificialisation issu du modèle</t>
  </si>
  <si>
    <t>Reprise AMS18</t>
  </si>
  <si>
    <t>Sorties AME/AMS 2023</t>
  </si>
  <si>
    <t>index 2018</t>
  </si>
  <si>
    <t>Cropland</t>
  </si>
  <si>
    <t>Grassland</t>
  </si>
  <si>
    <t>index 2020</t>
  </si>
  <si>
    <t>Terres agricoles AME</t>
  </si>
  <si>
    <t>Terres agricoles AMS</t>
  </si>
  <si>
    <t>Sorties du calculateur forêt bois</t>
  </si>
  <si>
    <t>calculateur forêt</t>
  </si>
  <si>
    <t>calcults artif</t>
  </si>
  <si>
    <t>AMS 2023 run1</t>
  </si>
  <si>
    <t>AME 2023 run2</t>
  </si>
  <si>
    <t>AME 23 run2</t>
  </si>
  <si>
    <t>AMS 23 run1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</si>
</sst>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m\-yy;@"/>
    <numFmt numFmtId="165" formatCode="#,##0.0"/>
    <numFmt numFmtId="166" formatCode="\ * #,##0.00\ ;\-* #,##0.00\ ;\ * \-#\ ;\ @\ "/>
    <numFmt numFmtId="167" formatCode="\ * #,##0\ ;\-* #,##0\ ;\ * \-#\ ;\ @\ "/>
  </numFmts>
  <fonts count="29">
    <font>
      <sz val="10"/>
      <name val="Arial"/>
      <family val="2"/>
      <charset val="1"/>
    </font>
    <font>
      <sz val="10"/>
      <color rgb="FFFFFFFF"/>
      <name val="Mang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808080"/>
      <name val="Mangal"/>
      <family val="2"/>
      <charset val="1"/>
    </font>
    <font>
      <sz val="10"/>
      <color rgb="FF006600"/>
      <name val="Mangal"/>
      <family val="2"/>
      <charset val="1"/>
    </font>
    <font>
      <sz val="16"/>
      <color rgb="FFF2F2F2"/>
      <name val="Calibri Light"/>
      <family val="1"/>
      <charset val="1"/>
    </font>
    <font>
      <sz val="11"/>
      <color rgb="FF262626"/>
      <name val="Calibri"/>
      <family val="2"/>
      <charset val="1"/>
    </font>
    <font>
      <sz val="10"/>
      <color rgb="FF996600"/>
      <name val="Mangal"/>
      <family val="2"/>
      <charset val="1"/>
    </font>
    <font>
      <sz val="10"/>
      <color rgb="FF333333"/>
      <name val="Mangal"/>
      <family val="2"/>
      <charset val="1"/>
    </font>
    <font>
      <sz val="10"/>
      <name val="Mangal"/>
      <family val="2"/>
      <charset val="1"/>
    </font>
    <font>
      <sz val="9"/>
      <name val="Times New Roman"/>
      <family val="1"/>
      <charset val="1"/>
    </font>
    <font>
      <sz val="14"/>
      <color rgb="FFF2F2F2"/>
      <name val="Calibri"/>
      <family val="2"/>
      <charset val="1"/>
    </font>
    <font>
      <sz val="10"/>
      <name val="Verdana"/>
      <family val="2"/>
      <charset val="1"/>
    </font>
    <font>
      <b/>
      <sz val="10"/>
      <name val="Trebuchet MS"/>
      <family val="2"/>
      <charset val="1"/>
    </font>
    <font>
      <b/>
      <sz val="9"/>
      <name val="Times New Roman"/>
      <family val="1"/>
      <charset val="1"/>
    </font>
    <font>
      <b/>
      <vertAlign val="superscript"/>
      <sz val="9"/>
      <name val="Times New Roman"/>
      <family val="1"/>
      <charset val="1"/>
    </font>
    <font>
      <sz val="10"/>
      <name val="Trebuchet MS"/>
      <family val="2"/>
      <charset val="1"/>
    </font>
    <font>
      <i/>
      <sz val="9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rgb="FFFFC000"/>
      <name val="Calibri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808080"/>
        <bgColor rgb="FF579D1C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9C4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60497A"/>
        <bgColor rgb="FF333399"/>
      </patternFill>
    </fill>
    <fill>
      <patternFill patternType="solid">
        <fgColor rgb="FFDDD9C4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FFFFCC"/>
        <bgColor rgb="FFEBF1DE"/>
      </patternFill>
    </fill>
    <fill>
      <patternFill patternType="solid">
        <fgColor rgb="FFBFBFBF"/>
        <bgColor rgb="FFB3B3B3"/>
      </patternFill>
    </fill>
    <fill>
      <patternFill patternType="solid">
        <fgColor rgb="FFDCE6F1"/>
        <bgColor rgb="FFDDDDDD"/>
      </patternFill>
    </fill>
    <fill>
      <patternFill patternType="solid">
        <fgColor rgb="FFC6D9F1"/>
        <bgColor rgb="FFD9D9D9"/>
      </patternFill>
    </fill>
    <fill>
      <patternFill patternType="solid">
        <fgColor rgb="FFCCFFFF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200"/>
      </patternFill>
    </fill>
    <fill>
      <patternFill patternType="solid">
        <fgColor rgb="FFFFCC00"/>
        <bgColor rgb="FFFFC000"/>
      </patternFill>
    </fill>
    <fill>
      <patternFill patternType="solid">
        <fgColor rgb="FF99FF66"/>
        <bgColor rgb="FFCCFFCC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rgb="FFCCFFCC"/>
      </patternFill>
    </fill>
    <fill>
      <patternFill patternType="solid">
        <fgColor theme="0" tint="-0.14999847407452621"/>
        <bgColor rgb="FFFFC000"/>
      </patternFill>
    </fill>
    <fill>
      <patternFill patternType="solid">
        <fgColor theme="0" tint="-0.14999847407452621"/>
        <bgColor rgb="FFFFF200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rgb="FFFFFF00"/>
        <bgColor rgb="FFD9D9D9"/>
      </patternFill>
    </fill>
  </fills>
  <borders count="1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5">
    <xf numFmtId="0" fontId="0" fillId="0" borderId="0"/>
    <xf numFmtId="166" fontId="21" fillId="0" borderId="0" applyBorder="0" applyProtection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2" fillId="0" borderId="0" applyBorder="0" applyProtection="0"/>
    <xf numFmtId="0" fontId="1" fillId="6" borderId="0" applyBorder="0" applyProtection="0"/>
    <xf numFmtId="0" fontId="4" fillId="0" borderId="0" applyBorder="0" applyProtection="0"/>
    <xf numFmtId="0" fontId="5" fillId="7" borderId="0" applyBorder="0" applyProtection="0"/>
    <xf numFmtId="0" fontId="2" fillId="0" borderId="0" applyBorder="0" applyProtection="0"/>
    <xf numFmtId="0" fontId="2" fillId="0" borderId="0" applyBorder="0" applyProtection="0"/>
    <xf numFmtId="3" fontId="6" fillId="8" borderId="0">
      <alignment vertical="center"/>
    </xf>
    <xf numFmtId="3" fontId="7" fillId="9" borderId="0">
      <alignment horizontal="left" vertical="center"/>
      <protection locked="0"/>
    </xf>
    <xf numFmtId="3" fontId="7" fillId="10" borderId="0">
      <alignment horizontal="left" vertical="center"/>
      <protection locked="0"/>
    </xf>
    <xf numFmtId="0" fontId="8" fillId="11" borderId="0" applyBorder="0" applyProtection="0"/>
    <xf numFmtId="164" fontId="25" fillId="0" borderId="0"/>
    <xf numFmtId="0" fontId="9" fillId="11" borderId="1" applyProtection="0"/>
    <xf numFmtId="0" fontId="10" fillId="0" borderId="0" applyBorder="0" applyProtection="0"/>
    <xf numFmtId="0" fontId="10" fillId="0" borderId="0" applyBorder="0" applyProtection="0"/>
    <xf numFmtId="3" fontId="7" fillId="12" borderId="0">
      <alignment horizontal="left" vertical="center"/>
      <protection locked="0"/>
    </xf>
    <xf numFmtId="0" fontId="3" fillId="0" borderId="0" applyBorder="0" applyProtection="0"/>
    <xf numFmtId="0" fontId="11" fillId="0" borderId="0"/>
    <xf numFmtId="4" fontId="11" fillId="0" borderId="0"/>
  </cellStyleXfs>
  <cellXfs count="75">
    <xf numFmtId="0" fontId="0" fillId="0" borderId="0" xfId="0"/>
    <xf numFmtId="3" fontId="7" fillId="9" borderId="0" xfId="14" applyAlignment="1">
      <alignment horizontal="center" vertical="center"/>
      <protection locked="0"/>
    </xf>
    <xf numFmtId="3" fontId="12" fillId="8" borderId="0" xfId="13" applyFont="1">
      <alignment vertical="center"/>
    </xf>
    <xf numFmtId="165" fontId="12" fillId="8" borderId="0" xfId="13" applyNumberFormat="1" applyFont="1" applyAlignment="1">
      <alignment horizontal="center" vertical="center"/>
    </xf>
    <xf numFmtId="3" fontId="7" fillId="10" borderId="0" xfId="15" applyFont="1">
      <alignment horizontal="left" vertical="center"/>
      <protection locked="0"/>
    </xf>
    <xf numFmtId="3" fontId="7" fillId="12" borderId="0" xfId="21">
      <alignment horizontal="left" vertical="center"/>
      <protection locked="0"/>
    </xf>
    <xf numFmtId="165" fontId="13" fillId="13" borderId="0" xfId="0" applyNumberFormat="1" applyFont="1" applyFill="1" applyAlignment="1">
      <alignment horizontal="center"/>
    </xf>
    <xf numFmtId="0" fontId="14" fillId="14" borderId="2" xfId="23" applyFont="1" applyFill="1" applyBorder="1" applyAlignment="1" applyProtection="1">
      <alignment horizontal="center" vertical="center" wrapText="1"/>
    </xf>
    <xf numFmtId="2" fontId="15" fillId="15" borderId="2" xfId="23" applyNumberFormat="1" applyFont="1" applyFill="1" applyBorder="1" applyAlignment="1" applyProtection="1">
      <alignment vertical="center"/>
    </xf>
    <xf numFmtId="3" fontId="17" fillId="0" borderId="2" xfId="0" applyNumberFormat="1" applyFont="1" applyBorder="1" applyAlignment="1">
      <alignment horizontal="center"/>
    </xf>
    <xf numFmtId="2" fontId="11" fillId="15" borderId="2" xfId="23" applyNumberFormat="1" applyFont="1" applyFill="1" applyBorder="1" applyAlignment="1" applyProtection="1">
      <alignment horizontal="left" vertical="center" indent="4"/>
    </xf>
    <xf numFmtId="0" fontId="14" fillId="16" borderId="2" xfId="23" applyFont="1" applyFill="1" applyBorder="1" applyAlignment="1" applyProtection="1">
      <alignment horizontal="center" vertical="center" wrapText="1"/>
    </xf>
    <xf numFmtId="165" fontId="19" fillId="0" borderId="0" xfId="0" applyNumberFormat="1" applyFont="1"/>
    <xf numFmtId="165" fontId="0" fillId="0" borderId="0" xfId="0" applyNumberFormat="1"/>
    <xf numFmtId="2" fontId="20" fillId="0" borderId="3" xfId="24" applyNumberFormat="1" applyFont="1" applyBorder="1" applyAlignment="1">
      <alignment horizontal="left" vertical="center"/>
    </xf>
    <xf numFmtId="166" fontId="22" fillId="17" borderId="4" xfId="1" applyFont="1" applyFill="1" applyBorder="1" applyAlignment="1" applyProtection="1"/>
    <xf numFmtId="2" fontId="21" fillId="0" borderId="5" xfId="24" applyNumberFormat="1" applyFont="1" applyBorder="1" applyAlignment="1">
      <alignment horizontal="left" vertical="center" indent="4"/>
    </xf>
    <xf numFmtId="2" fontId="21" fillId="0" borderId="6" xfId="24" applyNumberFormat="1" applyFont="1" applyBorder="1" applyAlignment="1">
      <alignment horizontal="left" vertical="center" indent="4"/>
    </xf>
    <xf numFmtId="166" fontId="22" fillId="17" borderId="7" xfId="1" applyFont="1" applyFill="1" applyBorder="1" applyAlignment="1" applyProtection="1"/>
    <xf numFmtId="166" fontId="22" fillId="17" borderId="8" xfId="1" applyFont="1" applyFill="1" applyBorder="1" applyAlignment="1" applyProtection="1"/>
    <xf numFmtId="166" fontId="20" fillId="17" borderId="4" xfId="1" applyFont="1" applyFill="1" applyBorder="1" applyAlignment="1" applyProtection="1"/>
    <xf numFmtId="166" fontId="20" fillId="17" borderId="9" xfId="1" applyFont="1" applyFill="1" applyBorder="1" applyAlignment="1" applyProtection="1"/>
    <xf numFmtId="166" fontId="20" fillId="17" borderId="7" xfId="1" applyFont="1" applyFill="1" applyBorder="1" applyAlignment="1" applyProtection="1"/>
    <xf numFmtId="166" fontId="20" fillId="17" borderId="8" xfId="1" applyFont="1" applyFill="1" applyBorder="1" applyAlignment="1" applyProtection="1"/>
    <xf numFmtId="166" fontId="20" fillId="17" borderId="10" xfId="1" applyFont="1" applyFill="1" applyBorder="1" applyAlignment="1" applyProtection="1"/>
    <xf numFmtId="0" fontId="23" fillId="18" borderId="2" xfId="0" applyFont="1" applyFill="1" applyBorder="1"/>
    <xf numFmtId="167" fontId="21" fillId="18" borderId="2" xfId="1" applyNumberFormat="1" applyFont="1" applyFill="1" applyBorder="1" applyAlignment="1" applyProtection="1">
      <alignment vertical="center"/>
    </xf>
    <xf numFmtId="0" fontId="24" fillId="18" borderId="2" xfId="0" applyFont="1" applyFill="1" applyBorder="1"/>
    <xf numFmtId="167" fontId="21" fillId="19" borderId="2" xfId="1" applyNumberFormat="1" applyFont="1" applyFill="1" applyBorder="1" applyAlignment="1" applyProtection="1">
      <alignment vertical="center"/>
    </xf>
    <xf numFmtId="3" fontId="0" fillId="0" borderId="0" xfId="0" applyNumberFormat="1"/>
    <xf numFmtId="0" fontId="0" fillId="0" borderId="0" xfId="0" applyFont="1" applyAlignment="1">
      <alignment wrapText="1"/>
    </xf>
    <xf numFmtId="0" fontId="0" fillId="0" borderId="13" xfId="0" applyBorder="1"/>
    <xf numFmtId="0" fontId="0" fillId="0" borderId="14" xfId="0" applyBorder="1"/>
    <xf numFmtId="1" fontId="0" fillId="0" borderId="0" xfId="0" applyNumberFormat="1"/>
    <xf numFmtId="1" fontId="0" fillId="20" borderId="0" xfId="0" applyNumberFormat="1" applyFill="1"/>
    <xf numFmtId="0" fontId="0" fillId="0" borderId="0" xfId="0" applyAlignment="1">
      <alignment wrapText="1"/>
    </xf>
    <xf numFmtId="0" fontId="0" fillId="0" borderId="11" xfId="0" applyBorder="1"/>
    <xf numFmtId="0" fontId="0" fillId="0" borderId="16" xfId="0" applyBorder="1"/>
    <xf numFmtId="1" fontId="0" fillId="21" borderId="0" xfId="0" applyNumberFormat="1" applyFill="1"/>
    <xf numFmtId="2" fontId="0" fillId="0" borderId="0" xfId="0" applyNumberFormat="1"/>
    <xf numFmtId="1" fontId="0" fillId="19" borderId="0" xfId="0" applyNumberFormat="1" applyFill="1"/>
    <xf numFmtId="0" fontId="26" fillId="0" borderId="0" xfId="0" applyFont="1"/>
    <xf numFmtId="0" fontId="28" fillId="0" borderId="0" xfId="0" applyFont="1"/>
    <xf numFmtId="0" fontId="27" fillId="22" borderId="0" xfId="0" applyFont="1" applyFill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0" fillId="0" borderId="15" xfId="0" applyFont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165" fontId="0" fillId="23" borderId="0" xfId="0" applyNumberFormat="1" applyFill="1"/>
    <xf numFmtId="0" fontId="0" fillId="24" borderId="0" xfId="0" applyFill="1"/>
    <xf numFmtId="0" fontId="28" fillId="24" borderId="0" xfId="0" applyFont="1" applyFill="1"/>
    <xf numFmtId="0" fontId="14" fillId="25" borderId="2" xfId="23" applyFont="1" applyFill="1" applyBorder="1" applyAlignment="1" applyProtection="1">
      <alignment horizontal="center" vertical="center" wrapText="1"/>
    </xf>
    <xf numFmtId="0" fontId="14" fillId="26" borderId="2" xfId="23" applyFont="1" applyFill="1" applyBorder="1" applyAlignment="1" applyProtection="1">
      <alignment horizontal="center" vertical="center" wrapText="1"/>
    </xf>
    <xf numFmtId="2" fontId="15" fillId="27" borderId="2" xfId="23" applyNumberFormat="1" applyFont="1" applyFill="1" applyBorder="1" applyAlignment="1" applyProtection="1">
      <alignment vertical="center"/>
    </xf>
    <xf numFmtId="165" fontId="19" fillId="24" borderId="0" xfId="0" applyNumberFormat="1" applyFont="1" applyFill="1"/>
    <xf numFmtId="2" fontId="11" fillId="27" borderId="2" xfId="23" applyNumberFormat="1" applyFont="1" applyFill="1" applyBorder="1" applyAlignment="1" applyProtection="1">
      <alignment horizontal="left" vertical="center" indent="4"/>
    </xf>
    <xf numFmtId="165" fontId="0" fillId="24" borderId="0" xfId="0" applyNumberFormat="1" applyFill="1"/>
    <xf numFmtId="0" fontId="0" fillId="24" borderId="0" xfId="0" applyFont="1" applyFill="1" applyAlignment="1">
      <alignment wrapText="1"/>
    </xf>
    <xf numFmtId="0" fontId="0" fillId="24" borderId="11" xfId="0" applyFont="1" applyFill="1" applyBorder="1" applyAlignment="1">
      <alignment horizontal="center"/>
    </xf>
    <xf numFmtId="0" fontId="0" fillId="24" borderId="12" xfId="0" applyFont="1" applyFill="1" applyBorder="1" applyAlignment="1">
      <alignment horizontal="center" vertical="center"/>
    </xf>
    <xf numFmtId="0" fontId="0" fillId="24" borderId="13" xfId="0" applyFill="1" applyBorder="1"/>
    <xf numFmtId="0" fontId="0" fillId="24" borderId="14" xfId="0" applyFill="1" applyBorder="1"/>
    <xf numFmtId="1" fontId="0" fillId="24" borderId="0" xfId="0" applyNumberFormat="1" applyFill="1"/>
    <xf numFmtId="1" fontId="0" fillId="28" borderId="0" xfId="0" applyNumberFormat="1" applyFill="1"/>
    <xf numFmtId="0" fontId="0" fillId="24" borderId="0" xfId="0" applyFill="1" applyAlignment="1">
      <alignment wrapText="1"/>
    </xf>
    <xf numFmtId="0" fontId="0" fillId="24" borderId="11" xfId="0" applyFill="1" applyBorder="1"/>
    <xf numFmtId="0" fontId="0" fillId="24" borderId="15" xfId="0" applyFont="1" applyFill="1" applyBorder="1" applyAlignment="1">
      <alignment horizontal="center" vertical="center"/>
    </xf>
    <xf numFmtId="0" fontId="0" fillId="24" borderId="16" xfId="0" applyFill="1" applyBorder="1"/>
    <xf numFmtId="1" fontId="0" fillId="27" borderId="0" xfId="0" applyNumberFormat="1" applyFill="1"/>
    <xf numFmtId="2" fontId="0" fillId="24" borderId="0" xfId="0" applyNumberFormat="1" applyFill="1"/>
    <xf numFmtId="1" fontId="0" fillId="29" borderId="0" xfId="0" applyNumberFormat="1" applyFill="1"/>
    <xf numFmtId="3" fontId="0" fillId="24" borderId="0" xfId="0" applyNumberFormat="1" applyFill="1"/>
    <xf numFmtId="0" fontId="23" fillId="30" borderId="2" xfId="0" applyFont="1" applyFill="1" applyBorder="1"/>
    <xf numFmtId="0" fontId="24" fillId="30" borderId="2" xfId="0" applyFont="1" applyFill="1" applyBorder="1"/>
    <xf numFmtId="167" fontId="21" fillId="29" borderId="2" xfId="1" applyNumberFormat="1" applyFont="1" applyFill="1" applyBorder="1" applyAlignment="1" applyProtection="1">
      <alignment vertical="center"/>
    </xf>
    <xf numFmtId="0" fontId="14" fillId="31" borderId="2" xfId="23" applyFont="1" applyFill="1" applyBorder="1" applyAlignment="1" applyProtection="1">
      <alignment horizontal="center" vertical="center" wrapText="1"/>
    </xf>
  </cellXfs>
  <cellStyles count="25">
    <cellStyle name="Accent 1 13" xfId="2"/>
    <cellStyle name="Accent 12" xfId="3"/>
    <cellStyle name="Accent 2 14" xfId="4"/>
    <cellStyle name="Accent 3 15" xfId="5"/>
    <cellStyle name="Bad 9" xfId="6"/>
    <cellStyle name="En-tête" xfId="7"/>
    <cellStyle name="Error 11" xfId="8"/>
    <cellStyle name="Footnote 5" xfId="9"/>
    <cellStyle name="Good 7" xfId="10"/>
    <cellStyle name="Heading 1 1" xfId="11"/>
    <cellStyle name="Heading 2 2" xfId="12"/>
    <cellStyle name="LigneTitre" xfId="13"/>
    <cellStyle name="ListeH" xfId="14"/>
    <cellStyle name="ListeV" xfId="15"/>
    <cellStyle name="Milliers" xfId="1" builtinId="3"/>
    <cellStyle name="Neutral 8" xfId="16"/>
    <cellStyle name="Normal" xfId="0" builtinId="0"/>
    <cellStyle name="Normal 2" xfId="17"/>
    <cellStyle name="Note 4" xfId="18"/>
    <cellStyle name="Status 6" xfId="19"/>
    <cellStyle name="Text 3" xfId="20"/>
    <cellStyle name="Vide" xfId="21"/>
    <cellStyle name="Warning 10" xfId="22"/>
    <cellStyle name="Обычный_2++" xfId="23"/>
    <cellStyle name="Обычный_2++_CRFReport-template" xfId="2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7E0021"/>
      <rgbColor rgb="FF006600"/>
      <rgbColor rgb="FF000080"/>
      <rgbColor rgb="FF996600"/>
      <rgbColor rgb="FF800080"/>
      <rgbColor rgb="FF008080"/>
      <rgbColor rgb="FFBFBFBF"/>
      <rgbColor rgb="FF808080"/>
      <rgbColor rgb="FFDDDDDD"/>
      <rgbColor rgb="FFFFD320"/>
      <rgbColor rgb="FFFFFFCC"/>
      <rgbColor rgb="FFCCFFFF"/>
      <rgbColor rgb="FF660066"/>
      <rgbColor rgb="FFFFC000"/>
      <rgbColor rgb="FF2A6099"/>
      <rgbColor rgb="FFC6D9F1"/>
      <rgbColor rgb="FF000080"/>
      <rgbColor rgb="FFFF00FF"/>
      <rgbColor rgb="FFFFF200"/>
      <rgbColor rgb="FF00FFFF"/>
      <rgbColor rgb="FF800080"/>
      <rgbColor rgb="FFCC0000"/>
      <rgbColor rgb="FF008080"/>
      <rgbColor rgb="FF0000FF"/>
      <rgbColor rgb="FF00CCFF"/>
      <rgbColor rgb="FFDCE6F1"/>
      <rgbColor rgb="FFCCFFCC"/>
      <rgbColor rgb="FFEBF1DE"/>
      <rgbColor rgb="FF83CAFF"/>
      <rgbColor rgb="FFDDD9C4"/>
      <rgbColor rgb="FFD9D9D9"/>
      <rgbColor rgb="FFFFCCCC"/>
      <rgbColor rgb="FF3366FF"/>
      <rgbColor rgb="FF99FF66"/>
      <rgbColor rgb="FFAECF00"/>
      <rgbColor rgb="FFFFCC00"/>
      <rgbColor rgb="FFFFBF00"/>
      <rgbColor rgb="FFFF420E"/>
      <rgbColor rgb="FF60497A"/>
      <rgbColor rgb="FFB3B3B3"/>
      <rgbColor rgb="FF004586"/>
      <rgbColor rgb="FF579D1C"/>
      <rgbColor rgb="FF262626"/>
      <rgbColor rgb="FF314004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fr-FR" sz="1300" b="0" strike="noStrike" spc="-1">
                <a:latin typeface="Arial"/>
              </a:rPr>
              <a:t>Total LULUCF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LULUCF!$B$32</c:f>
              <c:strCache>
                <c:ptCount val="1"/>
                <c:pt idx="0">
                  <c:v>AME 2023 run2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LULUCF!$C$33:$AH$33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LULUCF!$C$34:$AH$34</c:f>
              <c:numCache>
                <c:formatCode>#\ ##0.0</c:formatCode>
                <c:ptCount val="32"/>
                <c:pt idx="0">
                  <c:v>-15.6857764796593</c:v>
                </c:pt>
                <c:pt idx="1">
                  <c:v>-17.364480147576302</c:v>
                </c:pt>
                <c:pt idx="2">
                  <c:v>-16.900252784489943</c:v>
                </c:pt>
                <c:pt idx="3">
                  <c:v>-16.750798156753174</c:v>
                </c:pt>
                <c:pt idx="4">
                  <c:v>-16.608451102950728</c:v>
                </c:pt>
                <c:pt idx="5">
                  <c:v>-16.474066933884071</c:v>
                </c:pt>
                <c:pt idx="6">
                  <c:v>-16.348400097444642</c:v>
                </c:pt>
                <c:pt idx="7">
                  <c:v>-16.167771757862372</c:v>
                </c:pt>
                <c:pt idx="8">
                  <c:v>-15.997045076573809</c:v>
                </c:pt>
                <c:pt idx="9">
                  <c:v>-15.836643018180807</c:v>
                </c:pt>
                <c:pt idx="10">
                  <c:v>-15.68687366880971</c:v>
                </c:pt>
                <c:pt idx="11">
                  <c:v>-15.547930380148248</c:v>
                </c:pt>
                <c:pt idx="12">
                  <c:v>-14.986296819790814</c:v>
                </c:pt>
                <c:pt idx="13">
                  <c:v>-14.435538132112313</c:v>
                </c:pt>
                <c:pt idx="14">
                  <c:v>-13.895515305146825</c:v>
                </c:pt>
                <c:pt idx="15">
                  <c:v>-13.365985322470475</c:v>
                </c:pt>
                <c:pt idx="16">
                  <c:v>-12.846605585485603</c:v>
                </c:pt>
                <c:pt idx="17">
                  <c:v>-12.71133955981005</c:v>
                </c:pt>
                <c:pt idx="18">
                  <c:v>-12.585259519079404</c:v>
                </c:pt>
                <c:pt idx="19">
                  <c:v>-12.467754365786179</c:v>
                </c:pt>
                <c:pt idx="20">
                  <c:v>-12.358134433787333</c:v>
                </c:pt>
                <c:pt idx="21">
                  <c:v>-12.255637284682503</c:v>
                </c:pt>
                <c:pt idx="22">
                  <c:v>-12.160909938156353</c:v>
                </c:pt>
                <c:pt idx="23">
                  <c:v>-12.065963375658814</c:v>
                </c:pt>
                <c:pt idx="24">
                  <c:v>-11.969971357332945</c:v>
                </c:pt>
                <c:pt idx="25">
                  <c:v>-11.872136236926067</c:v>
                </c:pt>
                <c:pt idx="26">
                  <c:v>-11.771692421728927</c:v>
                </c:pt>
                <c:pt idx="27">
                  <c:v>-11.659220271109993</c:v>
                </c:pt>
                <c:pt idx="28">
                  <c:v>-11.542714118021982</c:v>
                </c:pt>
                <c:pt idx="29">
                  <c:v>-11.421517738370486</c:v>
                </c:pt>
                <c:pt idx="30">
                  <c:v>-11.295014435033586</c:v>
                </c:pt>
                <c:pt idx="31">
                  <c:v>-11.162628515284011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4-44D0-AE11-80C4A6DD4CB7}"/>
            </c:ext>
          </c:extLst>
        </c:ser>
        <c:ser>
          <c:idx val="1"/>
          <c:order val="1"/>
          <c:tx>
            <c:strRef>
              <c:f>LULUCF!$B$45</c:f>
              <c:strCache>
                <c:ptCount val="1"/>
                <c:pt idx="0">
                  <c:v>AMS 2023 run1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LULUCF!$C$33:$AH$33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LULUCF!$C$47:$AH$47</c:f>
              <c:numCache>
                <c:formatCode>#\ ##0.0</c:formatCode>
                <c:ptCount val="32"/>
                <c:pt idx="0">
                  <c:v>-15.68577647965931</c:v>
                </c:pt>
                <c:pt idx="1">
                  <c:v>-18.000461467290659</c:v>
                </c:pt>
                <c:pt idx="2">
                  <c:v>-18.792426681808085</c:v>
                </c:pt>
                <c:pt idx="3">
                  <c:v>-19.582940726586919</c:v>
                </c:pt>
                <c:pt idx="4">
                  <c:v>-20.379216416121508</c:v>
                </c:pt>
                <c:pt idx="5">
                  <c:v>-21.181238895122988</c:v>
                </c:pt>
                <c:pt idx="6">
                  <c:v>-21.988925258628843</c:v>
                </c:pt>
                <c:pt idx="7">
                  <c:v>-23.457385049631828</c:v>
                </c:pt>
                <c:pt idx="8">
                  <c:v>-24.931146827447591</c:v>
                </c:pt>
                <c:pt idx="9">
                  <c:v>-26.409937828567269</c:v>
                </c:pt>
                <c:pt idx="10">
                  <c:v>-27.893429531041889</c:v>
                </c:pt>
                <c:pt idx="11">
                  <c:v>-29.381242568271521</c:v>
                </c:pt>
                <c:pt idx="12">
                  <c:v>-30.057895971933018</c:v>
                </c:pt>
                <c:pt idx="13">
                  <c:v>-30.737981624237129</c:v>
                </c:pt>
                <c:pt idx="14">
                  <c:v>-31.421001810877446</c:v>
                </c:pt>
                <c:pt idx="15">
                  <c:v>-32.106431752821777</c:v>
                </c:pt>
                <c:pt idx="16">
                  <c:v>-32.793726013116313</c:v>
                </c:pt>
                <c:pt idx="17">
                  <c:v>-33.482324878989971</c:v>
                </c:pt>
                <c:pt idx="18">
                  <c:v>-34.17166063158011</c:v>
                </c:pt>
                <c:pt idx="19">
                  <c:v>-34.861163628583363</c:v>
                </c:pt>
                <c:pt idx="20">
                  <c:v>-35.550268139194266</c:v>
                </c:pt>
                <c:pt idx="21">
                  <c:v>-36.238417885152941</c:v>
                </c:pt>
                <c:pt idx="22">
                  <c:v>-37.007066415071407</c:v>
                </c:pt>
                <c:pt idx="23">
                  <c:v>-37.768067305690025</c:v>
                </c:pt>
                <c:pt idx="24">
                  <c:v>-38.521024535095023</c:v>
                </c:pt>
                <c:pt idx="25">
                  <c:v>-39.265636610486965</c:v>
                </c:pt>
                <c:pt idx="26">
                  <c:v>-40.001697899749857</c:v>
                </c:pt>
                <c:pt idx="27">
                  <c:v>-40.729098719162003</c:v>
                </c:pt>
                <c:pt idx="28">
                  <c:v>-41.447824270922631</c:v>
                </c:pt>
                <c:pt idx="29">
                  <c:v>-42.157952541085209</c:v>
                </c:pt>
                <c:pt idx="30">
                  <c:v>-42.859651279890329</c:v>
                </c:pt>
                <c:pt idx="31">
                  <c:v>-43.553174192209596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44-44D0-AE11-80C4A6DD4CB7}"/>
            </c:ext>
          </c:extLst>
        </c:ser>
        <c:ser>
          <c:idx val="2"/>
          <c:order val="2"/>
          <c:tx>
            <c:strRef>
              <c:f>LULUCF!$L$101</c:f>
              <c:strCache>
                <c:ptCount val="1"/>
                <c:pt idx="0">
                  <c:v>AME 2021</c:v>
                </c:pt>
              </c:strCache>
            </c:strRef>
          </c:tx>
          <c:spPr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LULUCF!$C$100:$J$100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LULUCF!$M$101:$T$101</c:f>
              <c:numCache>
                <c:formatCode>0.00</c:formatCode>
                <c:ptCount val="8"/>
                <c:pt idx="0">
                  <c:v>-34.474252660221296</c:v>
                </c:pt>
                <c:pt idx="1">
                  <c:v>-36.754053823344698</c:v>
                </c:pt>
                <c:pt idx="2">
                  <c:v>-32.641456599906704</c:v>
                </c:pt>
                <c:pt idx="3">
                  <c:v>-30.316764892512101</c:v>
                </c:pt>
                <c:pt idx="4">
                  <c:v>-25.445502515323501</c:v>
                </c:pt>
                <c:pt idx="5">
                  <c:v>-23.2454777031368</c:v>
                </c:pt>
                <c:pt idx="6">
                  <c:v>-19.957622489574998</c:v>
                </c:pt>
                <c:pt idx="7">
                  <c:v>-16.512406533076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44-44D0-AE11-80C4A6DD4CB7}"/>
            </c:ext>
          </c:extLst>
        </c:ser>
        <c:ser>
          <c:idx val="3"/>
          <c:order val="3"/>
          <c:tx>
            <c:strRef>
              <c:f>LULUCF!$L$115</c:f>
              <c:strCache>
                <c:ptCount val="1"/>
                <c:pt idx="0">
                  <c:v>AMS 2018</c:v>
                </c:pt>
              </c:strCache>
            </c:strRef>
          </c:tx>
          <c:spPr>
            <a:ln w="28800">
              <a:solidFill>
                <a:srgbClr val="FF4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LULUCF!$C$114:$G$114</c:f>
              <c:numCache>
                <c:formatCode>General</c:formatCode>
                <c:ptCount val="5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2050</c:v>
                </c:pt>
              </c:numCache>
            </c:numRef>
          </c:xVal>
          <c:yVal>
            <c:numRef>
              <c:f>LULUCF!$M$115:$Q$115</c:f>
              <c:numCache>
                <c:formatCode>0.00</c:formatCode>
                <c:ptCount val="5"/>
                <c:pt idx="0">
                  <c:v>-44.830895244924406</c:v>
                </c:pt>
                <c:pt idx="1">
                  <c:v>-53.901054209415101</c:v>
                </c:pt>
                <c:pt idx="2">
                  <c:v>-51.584238996021902</c:v>
                </c:pt>
                <c:pt idx="3">
                  <c:v>-53.023659522641296</c:v>
                </c:pt>
                <c:pt idx="4">
                  <c:v>-69.800710657443702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44-44D0-AE11-80C4A6DD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41691"/>
        <c:axId val="13189138"/>
      </c:scatterChart>
      <c:valAx>
        <c:axId val="910416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fr-FR"/>
          </a:p>
        </c:txPr>
        <c:crossAx val="13189138"/>
        <c:crosses val="autoZero"/>
        <c:crossBetween val="midCat"/>
      </c:valAx>
      <c:valAx>
        <c:axId val="131891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fr-FR" sz="900" b="0" strike="noStrike" spc="-1">
                    <a:latin typeface="Arial"/>
                  </a:rPr>
                  <a:t>MtCO2eq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fr-FR"/>
          </a:p>
        </c:txPr>
        <c:crossAx val="910416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fr-FR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fr-FR" sz="1300" b="0" strike="noStrike" spc="-1">
                <a:latin typeface="Arial"/>
              </a:rPr>
              <a:t>Composition du secteur LULUCF en AME 2023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LULUCF!$B$41</c:f>
              <c:strCache>
                <c:ptCount val="1"/>
                <c:pt idx="0">
                  <c:v>G. Harvested wood products</c:v>
                </c:pt>
              </c:strCache>
            </c:strRef>
          </c:tx>
          <c:invertIfNegative val="0"/>
          <c:cat>
            <c:numRef>
              <c:f>(LULUCF!$C$33,LULUCF!$N$33,LULUCF!$AH$33)</c:f>
              <c:numCache>
                <c:formatCode>General</c:formatCode>
                <c:ptCount val="3"/>
                <c:pt idx="0">
                  <c:v>2019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(LULUCF!$C$41,LULUCF!$N$41,LULUCF!$AH$41)</c:f>
              <c:numCache>
                <c:formatCode>#\ ##0.0</c:formatCode>
                <c:ptCount val="3"/>
                <c:pt idx="0">
                  <c:v>-0.76784586201262905</c:v>
                </c:pt>
                <c:pt idx="1">
                  <c:v>-4</c:v>
                </c:pt>
                <c:pt idx="2">
                  <c:v>-2.6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40-4513-8499-2DC008541413}"/>
            </c:ext>
          </c:extLst>
        </c:ser>
        <c:ser>
          <c:idx val="2"/>
          <c:order val="1"/>
          <c:tx>
            <c:strRef>
              <c:f>label 2</c:f>
              <c:strCache>
                <c:ptCount val="1"/>
                <c:pt idx="0">
                  <c:v>F. Other land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(LULUCF!$C$33,LULUCF!$N$33,LULUCF!$AH$33)</c:f>
              <c:numCache>
                <c:formatCode>General</c:formatCode>
                <c:ptCount val="3"/>
                <c:pt idx="0">
                  <c:v>2019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2</c:f>
              <c:numCache>
                <c:formatCode>General</c:formatCode>
                <c:ptCount val="3"/>
                <c:pt idx="0">
                  <c:v>0</c:v>
                </c:pt>
                <c:pt idx="1">
                  <c:v>0.53132673561870103</c:v>
                </c:pt>
                <c:pt idx="2">
                  <c:v>-0.63829811630072197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0-4513-8499-2DC008541413}"/>
            </c:ext>
          </c:extLst>
        </c:ser>
        <c:ser>
          <c:idx val="3"/>
          <c:order val="2"/>
          <c:tx>
            <c:strRef>
              <c:f>label 3</c:f>
              <c:strCache>
                <c:ptCount val="1"/>
                <c:pt idx="0">
                  <c:v>E. Settlements 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(LULUCF!$C$33,LULUCF!$N$33,LULUCF!$AH$33)</c:f>
              <c:numCache>
                <c:formatCode>General</c:formatCode>
                <c:ptCount val="3"/>
                <c:pt idx="0">
                  <c:v>2019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3</c:f>
              <c:numCache>
                <c:formatCode>General</c:formatCode>
                <c:ptCount val="3"/>
                <c:pt idx="0">
                  <c:v>10.193290647835999</c:v>
                </c:pt>
                <c:pt idx="1">
                  <c:v>5.6279661996338604</c:v>
                </c:pt>
                <c:pt idx="2">
                  <c:v>2.3410422758851501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40-4513-8499-2DC008541413}"/>
            </c:ext>
          </c:extLst>
        </c:ser>
        <c:ser>
          <c:idx val="4"/>
          <c:order val="3"/>
          <c:tx>
            <c:strRef>
              <c:f>label 4</c:f>
              <c:strCache>
                <c:ptCount val="1"/>
                <c:pt idx="0">
                  <c:v>D. Wetlands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(LULUCF!$C$33,LULUCF!$N$33,LULUCF!$AH$33)</c:f>
              <c:numCache>
                <c:formatCode>General</c:formatCode>
                <c:ptCount val="3"/>
                <c:pt idx="0">
                  <c:v>2019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4</c:f>
              <c:numCache>
                <c:formatCode>General</c:formatCode>
                <c:ptCount val="3"/>
                <c:pt idx="0">
                  <c:v>0.32258850680348</c:v>
                </c:pt>
                <c:pt idx="1">
                  <c:v>0.32243203561969502</c:v>
                </c:pt>
                <c:pt idx="2">
                  <c:v>0.32243203561969502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40-4513-8499-2DC008541413}"/>
            </c:ext>
          </c:extLst>
        </c:ser>
        <c:ser>
          <c:idx val="5"/>
          <c:order val="4"/>
          <c:tx>
            <c:strRef>
              <c:f>label 5</c:f>
              <c:strCache>
                <c:ptCount val="1"/>
                <c:pt idx="0">
                  <c:v>C. Grassland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(LULUCF!$C$33,LULUCF!$N$33,LULUCF!$AH$33)</c:f>
              <c:numCache>
                <c:formatCode>General</c:formatCode>
                <c:ptCount val="3"/>
                <c:pt idx="0">
                  <c:v>2019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5</c:f>
              <c:numCache>
                <c:formatCode>General</c:formatCode>
                <c:ptCount val="3"/>
                <c:pt idx="0">
                  <c:v>-8.6474142178818596</c:v>
                </c:pt>
                <c:pt idx="1">
                  <c:v>-6.3069230517004797</c:v>
                </c:pt>
                <c:pt idx="2">
                  <c:v>-6.2059248451474502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40-4513-8499-2DC008541413}"/>
            </c:ext>
          </c:extLst>
        </c:ser>
        <c:ser>
          <c:idx val="6"/>
          <c:order val="5"/>
          <c:tx>
            <c:strRef>
              <c:f>label 6</c:f>
              <c:strCache>
                <c:ptCount val="1"/>
                <c:pt idx="0">
                  <c:v>B. Cropland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(LULUCF!$C$33,LULUCF!$N$33,LULUCF!$AH$33)</c:f>
              <c:numCache>
                <c:formatCode>General</c:formatCode>
                <c:ptCount val="3"/>
                <c:pt idx="0">
                  <c:v>2019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6</c:f>
              <c:numCache>
                <c:formatCode>General</c:formatCode>
                <c:ptCount val="3"/>
                <c:pt idx="0">
                  <c:v>11.937409210117499</c:v>
                </c:pt>
                <c:pt idx="1">
                  <c:v>8.3818899212698597</c:v>
                </c:pt>
                <c:pt idx="2">
                  <c:v>9.12733061760885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40-4513-8499-2DC008541413}"/>
            </c:ext>
          </c:extLst>
        </c:ser>
        <c:ser>
          <c:idx val="1"/>
          <c:order val="6"/>
          <c:tx>
            <c:strRef>
              <c:f>LULUCF!$B$48</c:f>
              <c:strCache>
                <c:ptCount val="1"/>
                <c:pt idx="0">
                  <c:v>A. Forest land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(LULUCF!$C$33,LULUCF!$N$33,LULUCF!$AH$33)</c:f>
              <c:numCache>
                <c:formatCode>General</c:formatCode>
                <c:ptCount val="3"/>
                <c:pt idx="0">
                  <c:v>2019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(LULUCF!$C$35,LULUCF!$N$35,LULUCF!$AH$35)</c:f>
              <c:numCache>
                <c:formatCode>#\ ##0.0</c:formatCode>
                <c:ptCount val="3"/>
                <c:pt idx="0">
                  <c:v>-28.723804764521798</c:v>
                </c:pt>
                <c:pt idx="1">
                  <c:v>-21.299999999999997</c:v>
                </c:pt>
                <c:pt idx="2">
                  <c:v>-14.7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0-4513-8499-2DC008541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3718262"/>
        <c:axId val="37224458"/>
      </c:barChart>
      <c:catAx>
        <c:axId val="937182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fr-FR"/>
          </a:p>
        </c:txPr>
        <c:crossAx val="37224458"/>
        <c:crosses val="autoZero"/>
        <c:auto val="1"/>
        <c:lblAlgn val="ctr"/>
        <c:lblOffset val="100"/>
        <c:noMultiLvlLbl val="1"/>
      </c:catAx>
      <c:valAx>
        <c:axId val="372244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fr-FR"/>
          </a:p>
        </c:txPr>
        <c:crossAx val="9371826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fr-FR" sz="1300" b="0" strike="noStrike" spc="-1">
                <a:latin typeface="Arial"/>
              </a:rPr>
              <a:t>Composition du secteur LULUCF en AMS 2023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label 6</c:f>
              <c:strCache>
                <c:ptCount val="1"/>
                <c:pt idx="0">
                  <c:v>G. Harvested wood products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(LULUCF!$C$46,LULUCF!$N$46,LULUCF!$AH$46)</c:f>
              <c:numCache>
                <c:formatCode>General</c:formatCode>
                <c:ptCount val="3"/>
                <c:pt idx="0">
                  <c:v>2019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6</c:f>
              <c:numCache>
                <c:formatCode>General</c:formatCode>
                <c:ptCount val="3"/>
                <c:pt idx="0">
                  <c:v>-0.76784586201262905</c:v>
                </c:pt>
                <c:pt idx="1">
                  <c:v>-6.9921293600423304</c:v>
                </c:pt>
                <c:pt idx="2">
                  <c:v>-11.1078788930649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E5-42F4-9410-9C3BDA473114}"/>
            </c:ext>
          </c:extLst>
        </c:ser>
        <c:ser>
          <c:idx val="5"/>
          <c:order val="1"/>
          <c:tx>
            <c:strRef>
              <c:f>label 5</c:f>
              <c:strCache>
                <c:ptCount val="1"/>
                <c:pt idx="0">
                  <c:v>F. Other land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(LULUCF!$C$46,LULUCF!$N$46,LULUCF!$AH$46)</c:f>
              <c:numCache>
                <c:formatCode>General</c:formatCode>
                <c:ptCount val="3"/>
                <c:pt idx="0">
                  <c:v>2019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5</c:f>
              <c:numCache>
                <c:formatCode>General</c:formatCode>
                <c:ptCount val="3"/>
                <c:pt idx="0">
                  <c:v>0</c:v>
                </c:pt>
                <c:pt idx="1">
                  <c:v>-0.14156423213111399</c:v>
                </c:pt>
                <c:pt idx="2">
                  <c:v>-0.73533061266729804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E5-42F4-9410-9C3BDA473114}"/>
            </c:ext>
          </c:extLst>
        </c:ser>
        <c:ser>
          <c:idx val="4"/>
          <c:order val="2"/>
          <c:tx>
            <c:strRef>
              <c:f>label 4</c:f>
              <c:strCache>
                <c:ptCount val="1"/>
                <c:pt idx="0">
                  <c:v>E. Settlements 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(LULUCF!$C$46,LULUCF!$N$46,LULUCF!$AH$46)</c:f>
              <c:numCache>
                <c:formatCode>General</c:formatCode>
                <c:ptCount val="3"/>
                <c:pt idx="0">
                  <c:v>2019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4</c:f>
              <c:numCache>
                <c:formatCode>General</c:formatCode>
                <c:ptCount val="3"/>
                <c:pt idx="0">
                  <c:v>10.193290647835999</c:v>
                </c:pt>
                <c:pt idx="1">
                  <c:v>3.0608029542680302</c:v>
                </c:pt>
                <c:pt idx="2">
                  <c:v>0.35711523705841902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5-42F4-9410-9C3BDA473114}"/>
            </c:ext>
          </c:extLst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D. Wetlands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(LULUCF!$C$46,LULUCF!$N$46,LULUCF!$AH$46)</c:f>
              <c:numCache>
                <c:formatCode>General</c:formatCode>
                <c:ptCount val="3"/>
                <c:pt idx="0">
                  <c:v>2019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3</c:f>
              <c:numCache>
                <c:formatCode>General</c:formatCode>
                <c:ptCount val="3"/>
                <c:pt idx="0">
                  <c:v>0.32258850680348</c:v>
                </c:pt>
                <c:pt idx="1">
                  <c:v>0.32243203561969502</c:v>
                </c:pt>
                <c:pt idx="2">
                  <c:v>0.32243203561969502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E5-42F4-9410-9C3BDA473114}"/>
            </c:ext>
          </c:extLst>
        </c:ser>
        <c:ser>
          <c:idx val="2"/>
          <c:order val="4"/>
          <c:tx>
            <c:strRef>
              <c:f>label 2</c:f>
              <c:strCache>
                <c:ptCount val="1"/>
                <c:pt idx="0">
                  <c:v>C. Grassland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(LULUCF!$C$46,LULUCF!$N$46,LULUCF!$AH$46)</c:f>
              <c:numCache>
                <c:formatCode>General</c:formatCode>
                <c:ptCount val="3"/>
                <c:pt idx="0">
                  <c:v>2019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2</c:f>
              <c:numCache>
                <c:formatCode>General</c:formatCode>
                <c:ptCount val="3"/>
                <c:pt idx="0">
                  <c:v>-8.6474142178818596</c:v>
                </c:pt>
                <c:pt idx="1">
                  <c:v>-9.2677763309202508</c:v>
                </c:pt>
                <c:pt idx="2">
                  <c:v>-14.9596627486382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E5-42F4-9410-9C3BDA473114}"/>
            </c:ext>
          </c:extLst>
        </c:ser>
        <c:ser>
          <c:idx val="1"/>
          <c:order val="5"/>
          <c:tx>
            <c:strRef>
              <c:f>label 1</c:f>
              <c:strCache>
                <c:ptCount val="1"/>
                <c:pt idx="0">
                  <c:v>B. Cropland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(LULUCF!$C$46,LULUCF!$N$46,LULUCF!$AH$46)</c:f>
              <c:numCache>
                <c:formatCode>General</c:formatCode>
                <c:ptCount val="3"/>
                <c:pt idx="0">
                  <c:v>2019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1</c:f>
              <c:numCache>
                <c:formatCode>General</c:formatCode>
                <c:ptCount val="3"/>
                <c:pt idx="0">
                  <c:v>11.937409210117499</c:v>
                </c:pt>
                <c:pt idx="1">
                  <c:v>7.0109900785035304</c:v>
                </c:pt>
                <c:pt idx="2">
                  <c:v>1.5705235934497299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5-42F4-9410-9C3BDA473114}"/>
            </c:ext>
          </c:extLst>
        </c:ser>
        <c:ser>
          <c:idx val="0"/>
          <c:order val="6"/>
          <c:tx>
            <c:strRef>
              <c:f>LULUCF!$B$48</c:f>
              <c:strCache>
                <c:ptCount val="1"/>
                <c:pt idx="0">
                  <c:v>A. Forest land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(LULUCF!$C$46,LULUCF!$N$46,LULUCF!$AH$46)</c:f>
              <c:numCache>
                <c:formatCode>General</c:formatCode>
                <c:ptCount val="3"/>
                <c:pt idx="0">
                  <c:v>2019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(LULUCF!$C$48,LULUCF!$N$48,LULUCF!$AH$48)</c:f>
              <c:numCache>
                <c:formatCode>#\ ##0.0</c:formatCode>
                <c:ptCount val="3"/>
                <c:pt idx="0">
                  <c:v>-28.723804764521798</c:v>
                </c:pt>
                <c:pt idx="1">
                  <c:v>-23.373997713569089</c:v>
                </c:pt>
                <c:pt idx="2">
                  <c:v>-19.000372803967043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5-42F4-9410-9C3BDA473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8277931"/>
        <c:axId val="42101220"/>
      </c:barChart>
      <c:catAx>
        <c:axId val="682779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fr-FR"/>
          </a:p>
        </c:txPr>
        <c:crossAx val="42101220"/>
        <c:crosses val="autoZero"/>
        <c:auto val="1"/>
        <c:lblAlgn val="ctr"/>
        <c:lblOffset val="100"/>
        <c:noMultiLvlLbl val="1"/>
      </c:catAx>
      <c:valAx>
        <c:axId val="421012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fr-FR"/>
          </a:p>
        </c:txPr>
        <c:crossAx val="6827793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fr-FR" sz="1300" b="0" strike="noStrike" spc="-1">
                <a:latin typeface="Arial"/>
              </a:rPr>
              <a:t>Forêt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LULUCF!$B$32</c:f>
              <c:strCache>
                <c:ptCount val="1"/>
                <c:pt idx="0">
                  <c:v>AME 2023 run2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LULUCF!$C$33:$AH$33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LULUCF!$C$35:$AH$35</c:f>
              <c:numCache>
                <c:formatCode>#\ ##0.0</c:formatCode>
                <c:ptCount val="32"/>
                <c:pt idx="0">
                  <c:v>-28.723804764521798</c:v>
                </c:pt>
                <c:pt idx="1">
                  <c:v>-30.049850528205102</c:v>
                </c:pt>
                <c:pt idx="2">
                  <c:v>-29.539880422564082</c:v>
                </c:pt>
                <c:pt idx="3">
                  <c:v>-29.029910316923061</c:v>
                </c:pt>
                <c:pt idx="4">
                  <c:v>-28.519940211282041</c:v>
                </c:pt>
                <c:pt idx="5">
                  <c:v>-28.00997010564102</c:v>
                </c:pt>
                <c:pt idx="6">
                  <c:v>-27.5</c:v>
                </c:pt>
                <c:pt idx="7">
                  <c:v>-26.259999999999998</c:v>
                </c:pt>
                <c:pt idx="8">
                  <c:v>-25.019999999999996</c:v>
                </c:pt>
                <c:pt idx="9">
                  <c:v>-23.779999999999994</c:v>
                </c:pt>
                <c:pt idx="10">
                  <c:v>-22.539999999999992</c:v>
                </c:pt>
                <c:pt idx="11">
                  <c:v>-21.299999999999997</c:v>
                </c:pt>
                <c:pt idx="12">
                  <c:v>-20.97</c:v>
                </c:pt>
                <c:pt idx="13">
                  <c:v>-20.64</c:v>
                </c:pt>
                <c:pt idx="14">
                  <c:v>-20.310000000000002</c:v>
                </c:pt>
                <c:pt idx="15">
                  <c:v>-19.980000000000004</c:v>
                </c:pt>
                <c:pt idx="16">
                  <c:v>-19.650000000000006</c:v>
                </c:pt>
                <c:pt idx="17">
                  <c:v>-19.320000000000007</c:v>
                </c:pt>
                <c:pt idx="18">
                  <c:v>-18.990000000000009</c:v>
                </c:pt>
                <c:pt idx="19">
                  <c:v>-18.660000000000011</c:v>
                </c:pt>
                <c:pt idx="20">
                  <c:v>-18.330000000000013</c:v>
                </c:pt>
                <c:pt idx="21">
                  <c:v>-18.000000000000014</c:v>
                </c:pt>
                <c:pt idx="22">
                  <c:v>-17.670000000000016</c:v>
                </c:pt>
                <c:pt idx="23">
                  <c:v>-17.340000000000018</c:v>
                </c:pt>
                <c:pt idx="24">
                  <c:v>-17.010000000000019</c:v>
                </c:pt>
                <c:pt idx="25">
                  <c:v>-16.680000000000021</c:v>
                </c:pt>
                <c:pt idx="26">
                  <c:v>-16.350000000000023</c:v>
                </c:pt>
                <c:pt idx="27">
                  <c:v>-16.020000000000024</c:v>
                </c:pt>
                <c:pt idx="28">
                  <c:v>-15.690000000000024</c:v>
                </c:pt>
                <c:pt idx="29">
                  <c:v>-15.360000000000024</c:v>
                </c:pt>
                <c:pt idx="30">
                  <c:v>-15.030000000000024</c:v>
                </c:pt>
                <c:pt idx="31">
                  <c:v>-14.7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0-453A-B159-5E69F31DD610}"/>
            </c:ext>
          </c:extLst>
        </c:ser>
        <c:ser>
          <c:idx val="1"/>
          <c:order val="1"/>
          <c:tx>
            <c:strRef>
              <c:f>LULUCF!$L$101</c:f>
              <c:strCache>
                <c:ptCount val="1"/>
                <c:pt idx="0">
                  <c:v>AME 2021</c:v>
                </c:pt>
              </c:strCache>
            </c:strRef>
          </c:tx>
          <c:spPr>
            <a:ln w="28800">
              <a:solidFill>
                <a:srgbClr val="2A6099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LULUCF!$M$100:$T$100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LULUCF!$M$102:$T$102</c:f>
              <c:numCache>
                <c:formatCode>0.00</c:formatCode>
                <c:ptCount val="8"/>
                <c:pt idx="0">
                  <c:v>-50.4739226428675</c:v>
                </c:pt>
                <c:pt idx="1">
                  <c:v>-50.646201463321098</c:v>
                </c:pt>
                <c:pt idx="2">
                  <c:v>-46.273111107736199</c:v>
                </c:pt>
                <c:pt idx="3">
                  <c:v>-37.086054003764005</c:v>
                </c:pt>
                <c:pt idx="4">
                  <c:v>-33.103183651044397</c:v>
                </c:pt>
                <c:pt idx="5">
                  <c:v>-29.559300091161699</c:v>
                </c:pt>
                <c:pt idx="6">
                  <c:v>-26.008521197860599</c:v>
                </c:pt>
                <c:pt idx="7">
                  <c:v>-22.453054913196201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00-453A-B159-5E69F31DD610}"/>
            </c:ext>
          </c:extLst>
        </c:ser>
        <c:ser>
          <c:idx val="2"/>
          <c:order val="2"/>
          <c:tx>
            <c:strRef>
              <c:f>LULUCF!$B$45</c:f>
              <c:strCache>
                <c:ptCount val="1"/>
                <c:pt idx="0">
                  <c:v>AMS 2023 run1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LULUCF!$C$33:$AH$33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LULUCF!$C$48:$AH$48</c:f>
              <c:numCache>
                <c:formatCode>#\ ##0.0</c:formatCode>
                <c:ptCount val="32"/>
                <c:pt idx="0">
                  <c:v>-28.723804764521798</c:v>
                </c:pt>
                <c:pt idx="1">
                  <c:v>-30.049850528205102</c:v>
                </c:pt>
                <c:pt idx="2">
                  <c:v>-29.3822652467415</c:v>
                </c:pt>
                <c:pt idx="3">
                  <c:v>-28.714679965277899</c:v>
                </c:pt>
                <c:pt idx="4">
                  <c:v>-28.047094683814297</c:v>
                </c:pt>
                <c:pt idx="5">
                  <c:v>-27.379509402350696</c:v>
                </c:pt>
                <c:pt idx="6">
                  <c:v>-26.711924120887094</c:v>
                </c:pt>
                <c:pt idx="7">
                  <c:v>-26.044338839423492</c:v>
                </c:pt>
                <c:pt idx="8">
                  <c:v>-25.376753557959891</c:v>
                </c:pt>
                <c:pt idx="9">
                  <c:v>-24.709168276496289</c:v>
                </c:pt>
                <c:pt idx="10">
                  <c:v>-24.041582995032687</c:v>
                </c:pt>
                <c:pt idx="11">
                  <c:v>-23.373997713569089</c:v>
                </c:pt>
                <c:pt idx="12">
                  <c:v>-23.155316468088987</c:v>
                </c:pt>
                <c:pt idx="13">
                  <c:v>-22.936635222608885</c:v>
                </c:pt>
                <c:pt idx="14">
                  <c:v>-22.717953977128783</c:v>
                </c:pt>
                <c:pt idx="15">
                  <c:v>-22.499272731648681</c:v>
                </c:pt>
                <c:pt idx="16">
                  <c:v>-22.280591486168579</c:v>
                </c:pt>
                <c:pt idx="17">
                  <c:v>-22.061910240688476</c:v>
                </c:pt>
                <c:pt idx="18">
                  <c:v>-21.843228995208374</c:v>
                </c:pt>
                <c:pt idx="19">
                  <c:v>-21.624547749728272</c:v>
                </c:pt>
                <c:pt idx="20">
                  <c:v>-21.40586650424817</c:v>
                </c:pt>
                <c:pt idx="21">
                  <c:v>-21.187185258768068</c:v>
                </c:pt>
                <c:pt idx="22">
                  <c:v>-20.968504013287966</c:v>
                </c:pt>
                <c:pt idx="23">
                  <c:v>-20.749822767807863</c:v>
                </c:pt>
                <c:pt idx="24">
                  <c:v>-20.531141522327761</c:v>
                </c:pt>
                <c:pt idx="25">
                  <c:v>-20.312460276847659</c:v>
                </c:pt>
                <c:pt idx="26">
                  <c:v>-20.093779031367557</c:v>
                </c:pt>
                <c:pt idx="27">
                  <c:v>-19.875097785887455</c:v>
                </c:pt>
                <c:pt idx="28">
                  <c:v>-19.656416540407353</c:v>
                </c:pt>
                <c:pt idx="29">
                  <c:v>-19.437735294927251</c:v>
                </c:pt>
                <c:pt idx="30">
                  <c:v>-19.219054049447148</c:v>
                </c:pt>
                <c:pt idx="31">
                  <c:v>-19.000372803967043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00-453A-B159-5E69F31DD610}"/>
            </c:ext>
          </c:extLst>
        </c:ser>
        <c:ser>
          <c:idx val="3"/>
          <c:order val="3"/>
          <c:tx>
            <c:strRef>
              <c:f>LULUCF!$L$115</c:f>
              <c:strCache>
                <c:ptCount val="1"/>
                <c:pt idx="0">
                  <c:v>AMS 2018</c:v>
                </c:pt>
              </c:strCache>
            </c:strRef>
          </c:tx>
          <c:spPr>
            <a:ln w="28800">
              <a:solidFill>
                <a:srgbClr val="FF4000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LULUCF!$M$114:$Q$114</c:f>
              <c:numCache>
                <c:formatCode>0</c:formatCode>
                <c:ptCount val="5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2050</c:v>
                </c:pt>
              </c:numCache>
            </c:numRef>
          </c:xVal>
          <c:yVal>
            <c:numRef>
              <c:f>LULUCF!$M$115:$Q$115</c:f>
              <c:numCache>
                <c:formatCode>0.00</c:formatCode>
                <c:ptCount val="5"/>
                <c:pt idx="0">
                  <c:v>-44.830895244924406</c:v>
                </c:pt>
                <c:pt idx="1">
                  <c:v>-53.901054209415101</c:v>
                </c:pt>
                <c:pt idx="2">
                  <c:v>-51.584238996021902</c:v>
                </c:pt>
                <c:pt idx="3">
                  <c:v>-53.023659522641296</c:v>
                </c:pt>
                <c:pt idx="4">
                  <c:v>-69.800710657443702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00-453A-B159-5E69F31D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0799"/>
        <c:axId val="39980468"/>
      </c:scatterChart>
      <c:valAx>
        <c:axId val="2284079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fr-FR"/>
          </a:p>
        </c:txPr>
        <c:crossAx val="39980468"/>
        <c:crosses val="autoZero"/>
        <c:crossBetween val="midCat"/>
      </c:valAx>
      <c:valAx>
        <c:axId val="399804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fr-FR" sz="900" b="0" strike="noStrike" spc="-1">
                    <a:latin typeface="Arial"/>
                  </a:rPr>
                  <a:t>MtCO2eq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fr-FR"/>
          </a:p>
        </c:txPr>
        <c:crossAx val="228407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fr-FR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fr-FR" sz="1300" b="0" strike="noStrike" spc="-1">
                <a:latin typeface="Arial"/>
              </a:rPr>
              <a:t>Sols agricoles et prairies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LULUCF!$A$36</c:f>
              <c:strCache>
                <c:ptCount val="1"/>
                <c:pt idx="0">
                  <c:v>Terres agricoles AME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LULUCF!$C$33:$AH$33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LULUCF!$C$36:$AH$36</c:f>
              <c:numCache>
                <c:formatCode>#\ ##0.0</c:formatCode>
                <c:ptCount val="32"/>
                <c:pt idx="0">
                  <c:v>11.937409210117499</c:v>
                </c:pt>
                <c:pt idx="1">
                  <c:v>12.077650212751115</c:v>
                </c:pt>
                <c:pt idx="2">
                  <c:v>12.088841729760279</c:v>
                </c:pt>
                <c:pt idx="3">
                  <c:v>12.100033246769444</c:v>
                </c:pt>
                <c:pt idx="4">
                  <c:v>12.111224763778608</c:v>
                </c:pt>
                <c:pt idx="5">
                  <c:v>12.122416280787773</c:v>
                </c:pt>
                <c:pt idx="6">
                  <c:v>12.133607797796937</c:v>
                </c:pt>
                <c:pt idx="7">
                  <c:v>11.383264222491521</c:v>
                </c:pt>
                <c:pt idx="8">
                  <c:v>10.632920647186104</c:v>
                </c:pt>
                <c:pt idx="9">
                  <c:v>9.8825770718806876</c:v>
                </c:pt>
                <c:pt idx="10">
                  <c:v>9.1322334965752709</c:v>
                </c:pt>
                <c:pt idx="11">
                  <c:v>8.3818899212698543</c:v>
                </c:pt>
                <c:pt idx="12">
                  <c:v>8.5981363167790246</c:v>
                </c:pt>
                <c:pt idx="13">
                  <c:v>8.8143827122881948</c:v>
                </c:pt>
                <c:pt idx="14">
                  <c:v>9.0306291077973651</c:v>
                </c:pt>
                <c:pt idx="15">
                  <c:v>9.2468755033065353</c:v>
                </c:pt>
                <c:pt idx="16">
                  <c:v>9.4631218988157055</c:v>
                </c:pt>
                <c:pt idx="17">
                  <c:v>9.3352608554713825</c:v>
                </c:pt>
                <c:pt idx="18">
                  <c:v>9.2073998121270595</c:v>
                </c:pt>
                <c:pt idx="19">
                  <c:v>9.0795387687827365</c:v>
                </c:pt>
                <c:pt idx="20">
                  <c:v>8.9516777254384134</c:v>
                </c:pt>
                <c:pt idx="21">
                  <c:v>8.823816682094094</c:v>
                </c:pt>
                <c:pt idx="22">
                  <c:v>8.8527044126547665</c:v>
                </c:pt>
                <c:pt idx="23">
                  <c:v>8.881592143215439</c:v>
                </c:pt>
                <c:pt idx="24">
                  <c:v>8.9104798737761115</c:v>
                </c:pt>
                <c:pt idx="25">
                  <c:v>8.939367604336784</c:v>
                </c:pt>
                <c:pt idx="26">
                  <c:v>8.9682553348974601</c:v>
                </c:pt>
                <c:pt idx="27">
                  <c:v>9.0000703914397384</c:v>
                </c:pt>
                <c:pt idx="28">
                  <c:v>9.0318854479820168</c:v>
                </c:pt>
                <c:pt idx="29">
                  <c:v>9.0637005045242951</c:v>
                </c:pt>
                <c:pt idx="30">
                  <c:v>9.0955155610665734</c:v>
                </c:pt>
                <c:pt idx="31">
                  <c:v>9.12733061760885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9-4F4F-B76F-FE0293391667}"/>
            </c:ext>
          </c:extLst>
        </c:ser>
        <c:ser>
          <c:idx val="1"/>
          <c:order val="1"/>
          <c:tx>
            <c:strRef>
              <c:f>LULUCF!$A$37</c:f>
              <c:strCache>
                <c:ptCount val="1"/>
                <c:pt idx="0">
                  <c:v>Prairies AME</c:v>
                </c:pt>
              </c:strCache>
            </c:strRef>
          </c:tx>
          <c:spPr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LULUCF!$C$33:$AH$33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LULUCF!$C$37:$AH$37</c:f>
              <c:numCache>
                <c:formatCode>#\ ##0.0</c:formatCode>
                <c:ptCount val="32"/>
                <c:pt idx="0">
                  <c:v>-8.6474142178818596</c:v>
                </c:pt>
                <c:pt idx="1">
                  <c:v>-8.4296798966141075</c:v>
                </c:pt>
                <c:pt idx="2">
                  <c:v>-8.3067631187805073</c:v>
                </c:pt>
                <c:pt idx="3">
                  <c:v>-8.1838463409469071</c:v>
                </c:pt>
                <c:pt idx="4">
                  <c:v>-8.0609295631133069</c:v>
                </c:pt>
                <c:pt idx="5">
                  <c:v>-7.9380127852797067</c:v>
                </c:pt>
                <c:pt idx="6">
                  <c:v>-7.8150960074461064</c:v>
                </c:pt>
                <c:pt idx="7">
                  <c:v>-7.5134614162969813</c:v>
                </c:pt>
                <c:pt idx="8">
                  <c:v>-7.2118268251478561</c:v>
                </c:pt>
                <c:pt idx="9">
                  <c:v>-6.9101922339987309</c:v>
                </c:pt>
                <c:pt idx="10">
                  <c:v>-6.6085576428496058</c:v>
                </c:pt>
                <c:pt idx="11">
                  <c:v>-6.3069230517004824</c:v>
                </c:pt>
                <c:pt idx="12">
                  <c:v>-6.2866624773511948</c:v>
                </c:pt>
                <c:pt idx="13">
                  <c:v>-6.2664019030019071</c:v>
                </c:pt>
                <c:pt idx="14">
                  <c:v>-6.2461413286526195</c:v>
                </c:pt>
                <c:pt idx="15">
                  <c:v>-6.2258807543033319</c:v>
                </c:pt>
                <c:pt idx="16">
                  <c:v>-6.2056201799540434</c:v>
                </c:pt>
                <c:pt idx="17">
                  <c:v>-6.2156529719743183</c:v>
                </c:pt>
                <c:pt idx="18">
                  <c:v>-6.2256857639945933</c:v>
                </c:pt>
                <c:pt idx="19">
                  <c:v>-6.2357185560148682</c:v>
                </c:pt>
                <c:pt idx="20">
                  <c:v>-6.2457513480351432</c:v>
                </c:pt>
                <c:pt idx="21">
                  <c:v>-6.2557841400554173</c:v>
                </c:pt>
                <c:pt idx="22">
                  <c:v>-6.2536788935115046</c:v>
                </c:pt>
                <c:pt idx="23">
                  <c:v>-6.251573646967592</c:v>
                </c:pt>
                <c:pt idx="24">
                  <c:v>-6.2494684004236793</c:v>
                </c:pt>
                <c:pt idx="25">
                  <c:v>-6.2473631538797667</c:v>
                </c:pt>
                <c:pt idx="26">
                  <c:v>-6.245257907335855</c:v>
                </c:pt>
                <c:pt idx="27">
                  <c:v>-6.237391294898174</c:v>
                </c:pt>
                <c:pt idx="28">
                  <c:v>-6.2295246824604931</c:v>
                </c:pt>
                <c:pt idx="29">
                  <c:v>-6.2216580700228121</c:v>
                </c:pt>
                <c:pt idx="30">
                  <c:v>-6.2137914575851312</c:v>
                </c:pt>
                <c:pt idx="31">
                  <c:v>-6.2059248451474502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E9-4F4F-B76F-FE0293391667}"/>
            </c:ext>
          </c:extLst>
        </c:ser>
        <c:ser>
          <c:idx val="2"/>
          <c:order val="2"/>
          <c:tx>
            <c:strRef>
              <c:f>LULUCF!$A$49</c:f>
              <c:strCache>
                <c:ptCount val="1"/>
                <c:pt idx="0">
                  <c:v>Terres agricoles AMS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LULUCF!$C$33:$AH$33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LULUCF!$C$49:$AH$49</c:f>
              <c:numCache>
                <c:formatCode>#\ ##0.0</c:formatCode>
                <c:ptCount val="32"/>
                <c:pt idx="0">
                  <c:v>11.937409210117499</c:v>
                </c:pt>
                <c:pt idx="1">
                  <c:v>11.707412466610799</c:v>
                </c:pt>
                <c:pt idx="2">
                  <c:v>11.529240645716252</c:v>
                </c:pt>
                <c:pt idx="3">
                  <c:v>11.351068824821704</c:v>
                </c:pt>
                <c:pt idx="4">
                  <c:v>11.172897003927156</c:v>
                </c:pt>
                <c:pt idx="5">
                  <c:v>10.994725183032608</c:v>
                </c:pt>
                <c:pt idx="6">
                  <c:v>10.816553362138057</c:v>
                </c:pt>
                <c:pt idx="7">
                  <c:v>10.055440705411151</c:v>
                </c:pt>
                <c:pt idx="8">
                  <c:v>9.2943280486842443</c:v>
                </c:pt>
                <c:pt idx="9">
                  <c:v>8.5332153919573379</c:v>
                </c:pt>
                <c:pt idx="10">
                  <c:v>7.7721027352304315</c:v>
                </c:pt>
                <c:pt idx="11">
                  <c:v>7.0109900785035268</c:v>
                </c:pt>
                <c:pt idx="12">
                  <c:v>6.7389667542508374</c:v>
                </c:pt>
                <c:pt idx="13">
                  <c:v>6.4669434299981479</c:v>
                </c:pt>
                <c:pt idx="14">
                  <c:v>6.1949201057454584</c:v>
                </c:pt>
                <c:pt idx="15">
                  <c:v>5.9228967814927689</c:v>
                </c:pt>
                <c:pt idx="16">
                  <c:v>5.6508734572400794</c:v>
                </c:pt>
                <c:pt idx="17">
                  <c:v>5.3788501329873899</c:v>
                </c:pt>
                <c:pt idx="18">
                  <c:v>5.1068268087347004</c:v>
                </c:pt>
                <c:pt idx="19">
                  <c:v>4.8348034844820109</c:v>
                </c:pt>
                <c:pt idx="20">
                  <c:v>4.5627801602293214</c:v>
                </c:pt>
                <c:pt idx="21">
                  <c:v>4.2907568359766319</c:v>
                </c:pt>
                <c:pt idx="22">
                  <c:v>4.0187335117239424</c:v>
                </c:pt>
                <c:pt idx="23">
                  <c:v>3.7467101874712525</c:v>
                </c:pt>
                <c:pt idx="24">
                  <c:v>3.4746868632185626</c:v>
                </c:pt>
                <c:pt idx="25">
                  <c:v>3.2026635389658726</c:v>
                </c:pt>
                <c:pt idx="26">
                  <c:v>2.9306402147131827</c:v>
                </c:pt>
                <c:pt idx="27">
                  <c:v>2.6586168904604928</c:v>
                </c:pt>
                <c:pt idx="28">
                  <c:v>2.3865935662078028</c:v>
                </c:pt>
                <c:pt idx="29">
                  <c:v>2.1145702419551129</c:v>
                </c:pt>
                <c:pt idx="30">
                  <c:v>1.8425469177024232</c:v>
                </c:pt>
                <c:pt idx="31">
                  <c:v>1.5705235934497321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E9-4F4F-B76F-FE0293391667}"/>
            </c:ext>
          </c:extLst>
        </c:ser>
        <c:ser>
          <c:idx val="3"/>
          <c:order val="3"/>
          <c:tx>
            <c:strRef>
              <c:f>LULUCF!$A$50</c:f>
              <c:strCache>
                <c:ptCount val="1"/>
                <c:pt idx="0">
                  <c:v>Prairies AMS</c:v>
                </c:pt>
              </c:strCache>
            </c:strRef>
          </c:tx>
          <c:spPr>
            <a:ln w="28800">
              <a:solidFill>
                <a:srgbClr val="FF4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LULUCF!$C$46:$AH$46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LULUCF!$C$50:$AH$50</c:f>
              <c:numCache>
                <c:formatCode>#\ ##0.0</c:formatCode>
                <c:ptCount val="32"/>
                <c:pt idx="0">
                  <c:v>-8.6474142178818596</c:v>
                </c:pt>
                <c:pt idx="1">
                  <c:v>-8.71090758952902</c:v>
                </c:pt>
                <c:pt idx="2">
                  <c:v>-8.730435526695608</c:v>
                </c:pt>
                <c:pt idx="3">
                  <c:v>-8.7499634638621959</c:v>
                </c:pt>
                <c:pt idx="4">
                  <c:v>-8.7694914010287839</c:v>
                </c:pt>
                <c:pt idx="5">
                  <c:v>-8.7890193381953718</c:v>
                </c:pt>
                <c:pt idx="6">
                  <c:v>-8.8085472753619563</c:v>
                </c:pt>
                <c:pt idx="7">
                  <c:v>-8.9003930864736152</c:v>
                </c:pt>
                <c:pt idx="8">
                  <c:v>-8.9922388975852741</c:v>
                </c:pt>
                <c:pt idx="9">
                  <c:v>-9.084084708696933</c:v>
                </c:pt>
                <c:pt idx="10">
                  <c:v>-9.1759305198085919</c:v>
                </c:pt>
                <c:pt idx="11">
                  <c:v>-9.267776330920249</c:v>
                </c:pt>
                <c:pt idx="12">
                  <c:v>-9.5523706518061466</c:v>
                </c:pt>
                <c:pt idx="13">
                  <c:v>-9.8369649726920443</c:v>
                </c:pt>
                <c:pt idx="14">
                  <c:v>-10.121559293577942</c:v>
                </c:pt>
                <c:pt idx="15">
                  <c:v>-10.40615361446384</c:v>
                </c:pt>
                <c:pt idx="16">
                  <c:v>-10.690747935349737</c:v>
                </c:pt>
                <c:pt idx="17">
                  <c:v>-10.975342256235635</c:v>
                </c:pt>
                <c:pt idx="18">
                  <c:v>-11.259936577121533</c:v>
                </c:pt>
                <c:pt idx="19">
                  <c:v>-11.54453089800743</c:v>
                </c:pt>
                <c:pt idx="20">
                  <c:v>-11.829125218893328</c:v>
                </c:pt>
                <c:pt idx="21">
                  <c:v>-12.113719539779225</c:v>
                </c:pt>
                <c:pt idx="22">
                  <c:v>-12.398313860665123</c:v>
                </c:pt>
                <c:pt idx="23">
                  <c:v>-12.682908181551021</c:v>
                </c:pt>
                <c:pt idx="24">
                  <c:v>-12.967502502436918</c:v>
                </c:pt>
                <c:pt idx="25">
                  <c:v>-13.252096823322816</c:v>
                </c:pt>
                <c:pt idx="26">
                  <c:v>-13.536691144208714</c:v>
                </c:pt>
                <c:pt idx="27">
                  <c:v>-13.821285465094611</c:v>
                </c:pt>
                <c:pt idx="28">
                  <c:v>-14.105879785980509</c:v>
                </c:pt>
                <c:pt idx="29">
                  <c:v>-14.390474106866407</c:v>
                </c:pt>
                <c:pt idx="30">
                  <c:v>-14.675068427752304</c:v>
                </c:pt>
                <c:pt idx="31">
                  <c:v>-14.9596627486382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E9-4F4F-B76F-FE0293391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3322"/>
        <c:axId val="10320622"/>
      </c:scatterChart>
      <c:valAx>
        <c:axId val="655633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fr-FR"/>
          </a:p>
        </c:txPr>
        <c:crossAx val="10320622"/>
        <c:crosses val="autoZero"/>
        <c:crossBetween val="midCat"/>
      </c:valAx>
      <c:valAx>
        <c:axId val="103206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fr-FR" sz="900" b="0" strike="noStrike" spc="-1">
                    <a:latin typeface="Arial"/>
                  </a:rPr>
                  <a:t>MtCO2eq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fr-FR"/>
          </a:p>
        </c:txPr>
        <c:crossAx val="655633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fr-FR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fr-FR" sz="1300" b="0" strike="noStrike" spc="-1">
                <a:latin typeface="Arial"/>
              </a:rPr>
              <a:t>Produits bois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LULUCF!$B$32</c:f>
              <c:strCache>
                <c:ptCount val="1"/>
                <c:pt idx="0">
                  <c:v>AME 2023 run2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LULUCF!$C$33:$AH$33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LULUCF!$C$41:$AH$41</c:f>
              <c:numCache>
                <c:formatCode>#\ ##0.0</c:formatCode>
                <c:ptCount val="32"/>
                <c:pt idx="0">
                  <c:v>-0.76784586201262905</c:v>
                </c:pt>
                <c:pt idx="1">
                  <c:v>-0.81443052748049005</c:v>
                </c:pt>
                <c:pt idx="2">
                  <c:v>-1.0915444219843922</c:v>
                </c:pt>
                <c:pt idx="3">
                  <c:v>-1.3686583164882942</c:v>
                </c:pt>
                <c:pt idx="4">
                  <c:v>-1.6457722109921962</c:v>
                </c:pt>
                <c:pt idx="5">
                  <c:v>-1.9228861054960982</c:v>
                </c:pt>
                <c:pt idx="6">
                  <c:v>-2.2000000000000002</c:v>
                </c:pt>
                <c:pt idx="7">
                  <c:v>-2.56</c:v>
                </c:pt>
                <c:pt idx="8">
                  <c:v>-2.92</c:v>
                </c:pt>
                <c:pt idx="9">
                  <c:v>-3.28</c:v>
                </c:pt>
                <c:pt idx="10">
                  <c:v>-3.6399999999999997</c:v>
                </c:pt>
                <c:pt idx="11">
                  <c:v>-4</c:v>
                </c:pt>
                <c:pt idx="12">
                  <c:v>-3.93</c:v>
                </c:pt>
                <c:pt idx="13">
                  <c:v>-3.8600000000000003</c:v>
                </c:pt>
                <c:pt idx="14">
                  <c:v>-3.7900000000000005</c:v>
                </c:pt>
                <c:pt idx="15">
                  <c:v>-3.7200000000000006</c:v>
                </c:pt>
                <c:pt idx="16">
                  <c:v>-3.6500000000000008</c:v>
                </c:pt>
                <c:pt idx="17">
                  <c:v>-3.580000000000001</c:v>
                </c:pt>
                <c:pt idx="18">
                  <c:v>-3.5100000000000011</c:v>
                </c:pt>
                <c:pt idx="19">
                  <c:v>-3.4400000000000013</c:v>
                </c:pt>
                <c:pt idx="20">
                  <c:v>-3.3700000000000014</c:v>
                </c:pt>
                <c:pt idx="21">
                  <c:v>-3.3000000000000016</c:v>
                </c:pt>
                <c:pt idx="22">
                  <c:v>-3.2300000000000018</c:v>
                </c:pt>
                <c:pt idx="23">
                  <c:v>-3.1600000000000019</c:v>
                </c:pt>
                <c:pt idx="24">
                  <c:v>-3.0900000000000021</c:v>
                </c:pt>
                <c:pt idx="25">
                  <c:v>-3.0200000000000022</c:v>
                </c:pt>
                <c:pt idx="26">
                  <c:v>-2.9500000000000024</c:v>
                </c:pt>
                <c:pt idx="27">
                  <c:v>-2.8800000000000026</c:v>
                </c:pt>
                <c:pt idx="28">
                  <c:v>-2.8100000000000027</c:v>
                </c:pt>
                <c:pt idx="29">
                  <c:v>-2.7400000000000029</c:v>
                </c:pt>
                <c:pt idx="30">
                  <c:v>-2.670000000000003</c:v>
                </c:pt>
                <c:pt idx="31">
                  <c:v>-2.6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7-4613-8E2A-A4E34885B7E4}"/>
            </c:ext>
          </c:extLst>
        </c:ser>
        <c:ser>
          <c:idx val="1"/>
          <c:order val="1"/>
          <c:tx>
            <c:strRef>
              <c:f>LULUCF!$L$101</c:f>
              <c:strCache>
                <c:ptCount val="1"/>
                <c:pt idx="0">
                  <c:v>AME 2021</c:v>
                </c:pt>
              </c:strCache>
            </c:strRef>
          </c:tx>
          <c:spPr>
            <a:ln w="28800">
              <a:solidFill>
                <a:srgbClr val="2A6099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LULUCF!$M$100:$T$100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LULUCF!$M$108:$T$108</c:f>
              <c:numCache>
                <c:formatCode>0.00</c:formatCode>
                <c:ptCount val="8"/>
                <c:pt idx="0">
                  <c:v>-0.91399244923293199</c:v>
                </c:pt>
                <c:pt idx="1">
                  <c:v>-3.2477230003415301</c:v>
                </c:pt>
                <c:pt idx="2">
                  <c:v>-3.3571984266983499</c:v>
                </c:pt>
                <c:pt idx="3">
                  <c:v>-4.0900193612754006</c:v>
                </c:pt>
                <c:pt idx="4">
                  <c:v>-3.9400838037649102</c:v>
                </c:pt>
                <c:pt idx="5">
                  <c:v>-3.7968041155699304</c:v>
                </c:pt>
                <c:pt idx="6">
                  <c:v>-3.6634225900138597</c:v>
                </c:pt>
                <c:pt idx="7">
                  <c:v>-3.54124186557971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87-4613-8E2A-A4E34885B7E4}"/>
            </c:ext>
          </c:extLst>
        </c:ser>
        <c:ser>
          <c:idx val="2"/>
          <c:order val="2"/>
          <c:tx>
            <c:strRef>
              <c:f>LULUCF!$B$45</c:f>
              <c:strCache>
                <c:ptCount val="1"/>
                <c:pt idx="0">
                  <c:v>AMS 2023 run1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LULUCF!$C$33:$AH$33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LULUCF!$C$54:$AH$54</c:f>
              <c:numCache>
                <c:formatCode>#\ ##0.0</c:formatCode>
                <c:ptCount val="32"/>
                <c:pt idx="0">
                  <c:v>-0.76784586201262905</c:v>
                </c:pt>
                <c:pt idx="1">
                  <c:v>-0.81443052748049005</c:v>
                </c:pt>
                <c:pt idx="2">
                  <c:v>-1.4322004107366739</c:v>
                </c:pt>
                <c:pt idx="3">
                  <c:v>-2.0499702939928577</c:v>
                </c:pt>
                <c:pt idx="4">
                  <c:v>-2.6677401772490414</c:v>
                </c:pt>
                <c:pt idx="5">
                  <c:v>-3.2855100605052252</c:v>
                </c:pt>
                <c:pt idx="6">
                  <c:v>-3.903279943761409</c:v>
                </c:pt>
                <c:pt idx="7">
                  <c:v>-4.5210498270175927</c:v>
                </c:pt>
                <c:pt idx="8">
                  <c:v>-5.1388197102737765</c:v>
                </c:pt>
                <c:pt idx="9">
                  <c:v>-5.7565895935299602</c:v>
                </c:pt>
                <c:pt idx="10">
                  <c:v>-6.374359476786144</c:v>
                </c:pt>
                <c:pt idx="11">
                  <c:v>-6.9921293600423304</c:v>
                </c:pt>
                <c:pt idx="12">
                  <c:v>-7.1979168366934587</c:v>
                </c:pt>
                <c:pt idx="13">
                  <c:v>-7.403704313344587</c:v>
                </c:pt>
                <c:pt idx="14">
                  <c:v>-7.6094917899957153</c:v>
                </c:pt>
                <c:pt idx="15">
                  <c:v>-7.8152792666468436</c:v>
                </c:pt>
                <c:pt idx="16">
                  <c:v>-8.0210667432979719</c:v>
                </c:pt>
                <c:pt idx="17">
                  <c:v>-8.2268542199491002</c:v>
                </c:pt>
                <c:pt idx="18">
                  <c:v>-8.4326416966002284</c:v>
                </c:pt>
                <c:pt idx="19">
                  <c:v>-8.6384291732513567</c:v>
                </c:pt>
                <c:pt idx="20">
                  <c:v>-8.844216649902485</c:v>
                </c:pt>
                <c:pt idx="21">
                  <c:v>-9.0500041265536133</c:v>
                </c:pt>
                <c:pt idx="22">
                  <c:v>-9.2557916032047416</c:v>
                </c:pt>
                <c:pt idx="23">
                  <c:v>-9.4615790798558699</c:v>
                </c:pt>
                <c:pt idx="24">
                  <c:v>-9.6673665565069982</c:v>
                </c:pt>
                <c:pt idx="25">
                  <c:v>-9.8731540331581265</c:v>
                </c:pt>
                <c:pt idx="26">
                  <c:v>-10.078941509809255</c:v>
                </c:pt>
                <c:pt idx="27">
                  <c:v>-10.284728986460383</c:v>
                </c:pt>
                <c:pt idx="28">
                  <c:v>-10.490516463111511</c:v>
                </c:pt>
                <c:pt idx="29">
                  <c:v>-10.69630393976264</c:v>
                </c:pt>
                <c:pt idx="30">
                  <c:v>-10.902091416413768</c:v>
                </c:pt>
                <c:pt idx="31">
                  <c:v>-11.1078788930649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87-4613-8E2A-A4E34885B7E4}"/>
            </c:ext>
          </c:extLst>
        </c:ser>
        <c:ser>
          <c:idx val="3"/>
          <c:order val="3"/>
          <c:tx>
            <c:strRef>
              <c:f>LULUCF!$L$115</c:f>
              <c:strCache>
                <c:ptCount val="1"/>
                <c:pt idx="0">
                  <c:v>AMS 2018</c:v>
                </c:pt>
              </c:strCache>
            </c:strRef>
          </c:tx>
          <c:spPr>
            <a:ln w="28800">
              <a:solidFill>
                <a:srgbClr val="FF4000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LULUCF!$M$114:$Q$114</c:f>
              <c:numCache>
                <c:formatCode>0</c:formatCode>
                <c:ptCount val="5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2050</c:v>
                </c:pt>
              </c:numCache>
            </c:numRef>
          </c:xVal>
          <c:yVal>
            <c:numRef>
              <c:f>LULUCF!$M$122:$Q$122</c:f>
              <c:numCache>
                <c:formatCode>0.00</c:formatCode>
                <c:ptCount val="5"/>
                <c:pt idx="0">
                  <c:v>-1.89754076629181</c:v>
                </c:pt>
                <c:pt idx="1">
                  <c:v>-3.1180699408340602</c:v>
                </c:pt>
                <c:pt idx="2">
                  <c:v>-5.0331487595383892</c:v>
                </c:pt>
                <c:pt idx="3">
                  <c:v>-6.8860987369041506</c:v>
                </c:pt>
                <c:pt idx="4">
                  <c:v>-20.847505064709999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87-4613-8E2A-A4E34885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4924"/>
        <c:axId val="26347708"/>
      </c:scatterChart>
      <c:valAx>
        <c:axId val="780549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fr-FR"/>
          </a:p>
        </c:txPr>
        <c:crossAx val="26347708"/>
        <c:crosses val="autoZero"/>
        <c:crossBetween val="midCat"/>
      </c:valAx>
      <c:valAx>
        <c:axId val="263477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fr-FR" sz="900" b="0" strike="noStrike" spc="-1">
                    <a:latin typeface="Arial"/>
                  </a:rPr>
                  <a:t>MtCO2eq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fr-FR"/>
          </a:p>
        </c:txPr>
        <c:crossAx val="780549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fr-FR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fr-FR" sz="1300" b="0" strike="noStrike" spc="-1">
                <a:latin typeface="Arial"/>
              </a:rPr>
              <a:t>Artificialisation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LULUCF!$B$32</c:f>
              <c:strCache>
                <c:ptCount val="1"/>
                <c:pt idx="0">
                  <c:v>AME 2023 run2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LULUCF!$C$33:$AH$33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LULUCF!$C$39:$AH$39</c:f>
              <c:numCache>
                <c:formatCode>#\ ##0.0</c:formatCode>
                <c:ptCount val="32"/>
                <c:pt idx="0">
                  <c:v>10.193290647835999</c:v>
                </c:pt>
                <c:pt idx="1">
                  <c:v>9.8869318597639975</c:v>
                </c:pt>
                <c:pt idx="2">
                  <c:v>9.5805730716919957</c:v>
                </c:pt>
                <c:pt idx="3">
                  <c:v>9.2742142836199921</c:v>
                </c:pt>
                <c:pt idx="4">
                  <c:v>8.9678554955479903</c:v>
                </c:pt>
                <c:pt idx="5">
                  <c:v>8.6614967074759885</c:v>
                </c:pt>
                <c:pt idx="6">
                  <c:v>8.355137919403985</c:v>
                </c:pt>
                <c:pt idx="7">
                  <c:v>8.0487791313319832</c:v>
                </c:pt>
                <c:pt idx="8">
                  <c:v>7.7424203432599823</c:v>
                </c:pt>
                <c:pt idx="9">
                  <c:v>7.4360615551879814</c:v>
                </c:pt>
                <c:pt idx="10">
                  <c:v>7.1297027671159796</c:v>
                </c:pt>
                <c:pt idx="11">
                  <c:v>6.8233439790439787</c:v>
                </c:pt>
                <c:pt idx="12">
                  <c:v>6.745365510794529</c:v>
                </c:pt>
                <c:pt idx="13">
                  <c:v>6.6673870425450783</c:v>
                </c:pt>
                <c:pt idx="14">
                  <c:v>6.5894085742956285</c:v>
                </c:pt>
                <c:pt idx="15">
                  <c:v>6.5114301060461788</c:v>
                </c:pt>
                <c:pt idx="16">
                  <c:v>6.4334516377967281</c:v>
                </c:pt>
                <c:pt idx="17">
                  <c:v>6.3554731695472784</c:v>
                </c:pt>
                <c:pt idx="18">
                  <c:v>6.2774947012978286</c:v>
                </c:pt>
                <c:pt idx="19">
                  <c:v>6.199516233048378</c:v>
                </c:pt>
                <c:pt idx="20">
                  <c:v>6.1215377647989282</c:v>
                </c:pt>
                <c:pt idx="21">
                  <c:v>6.0435592965494802</c:v>
                </c:pt>
                <c:pt idx="22">
                  <c:v>5.7923865461880935</c:v>
                </c:pt>
                <c:pt idx="23">
                  <c:v>5.5412137958267067</c:v>
                </c:pt>
                <c:pt idx="24">
                  <c:v>5.2900410454653199</c:v>
                </c:pt>
                <c:pt idx="25">
                  <c:v>5.0388682951039332</c:v>
                </c:pt>
                <c:pt idx="26">
                  <c:v>4.7876955447425473</c:v>
                </c:pt>
                <c:pt idx="27">
                  <c:v>4.5365227943811606</c:v>
                </c:pt>
                <c:pt idx="28">
                  <c:v>4.2853500440197738</c:v>
                </c:pt>
                <c:pt idx="29">
                  <c:v>4.0341772936583871</c:v>
                </c:pt>
                <c:pt idx="30">
                  <c:v>3.7830045432970008</c:v>
                </c:pt>
                <c:pt idx="31">
                  <c:v>3.5318317929356158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2-4303-A8BD-6849D5F23169}"/>
            </c:ext>
          </c:extLst>
        </c:ser>
        <c:ser>
          <c:idx val="1"/>
          <c:order val="1"/>
          <c:tx>
            <c:strRef>
              <c:f>LULUCF!$L$101</c:f>
              <c:strCache>
                <c:ptCount val="1"/>
                <c:pt idx="0">
                  <c:v>AME 2021</c:v>
                </c:pt>
              </c:strCache>
            </c:strRef>
          </c:tx>
          <c:spPr>
            <a:ln w="28800">
              <a:solidFill>
                <a:srgbClr val="2A6099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LULUCF!$M$100:$T$100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LULUCF!$M$106:$T$106</c:f>
              <c:numCache>
                <c:formatCode>0.00</c:formatCode>
                <c:ptCount val="8"/>
                <c:pt idx="0">
                  <c:v>10.3198010027184</c:v>
                </c:pt>
                <c:pt idx="1">
                  <c:v>10.1623336801555</c:v>
                </c:pt>
                <c:pt idx="2">
                  <c:v>9.3681810400628205</c:v>
                </c:pt>
                <c:pt idx="3">
                  <c:v>6.3769096164974695</c:v>
                </c:pt>
                <c:pt idx="4">
                  <c:v>5.72998839459928</c:v>
                </c:pt>
                <c:pt idx="5">
                  <c:v>5.0530060202386604</c:v>
                </c:pt>
                <c:pt idx="6">
                  <c:v>4.47440777060178</c:v>
                </c:pt>
                <c:pt idx="7">
                  <c:v>4.0155768607698104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2-4303-A8BD-6849D5F23169}"/>
            </c:ext>
          </c:extLst>
        </c:ser>
        <c:ser>
          <c:idx val="2"/>
          <c:order val="2"/>
          <c:tx>
            <c:strRef>
              <c:f>LULUCF!$B$45</c:f>
              <c:strCache>
                <c:ptCount val="1"/>
                <c:pt idx="0">
                  <c:v>AMS 2023 run1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LULUCF!$C$33:$AH$33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LULUCF!$C$52:$AH$52</c:f>
              <c:numCache>
                <c:formatCode>#\ ##0.0</c:formatCode>
                <c:ptCount val="32"/>
                <c:pt idx="0">
                  <c:v>10.193290647835999</c:v>
                </c:pt>
                <c:pt idx="1">
                  <c:v>9.5448826756934579</c:v>
                </c:pt>
                <c:pt idx="2">
                  <c:v>8.8964747035509149</c:v>
                </c:pt>
                <c:pt idx="3">
                  <c:v>8.2480667314083735</c:v>
                </c:pt>
                <c:pt idx="4">
                  <c:v>7.5996587592658313</c:v>
                </c:pt>
                <c:pt idx="5">
                  <c:v>6.95125078712329</c:v>
                </c:pt>
                <c:pt idx="6">
                  <c:v>6.3028428149807487</c:v>
                </c:pt>
                <c:pt idx="7">
                  <c:v>5.6544348428382074</c:v>
                </c:pt>
                <c:pt idx="8">
                  <c:v>5.0060268706956661</c:v>
                </c:pt>
                <c:pt idx="9">
                  <c:v>4.3576188985531248</c:v>
                </c:pt>
                <c:pt idx="10">
                  <c:v>3.709210926410583</c:v>
                </c:pt>
                <c:pt idx="11">
                  <c:v>3.0608029542680417</c:v>
                </c:pt>
                <c:pt idx="12">
                  <c:v>2.9680319880051629</c:v>
                </c:pt>
                <c:pt idx="13">
                  <c:v>2.8752610217422845</c:v>
                </c:pt>
                <c:pt idx="14">
                  <c:v>2.7824900554794056</c:v>
                </c:pt>
                <c:pt idx="15">
                  <c:v>2.6897190892165272</c:v>
                </c:pt>
                <c:pt idx="16">
                  <c:v>2.5969481229536489</c:v>
                </c:pt>
                <c:pt idx="17">
                  <c:v>2.50417715669077</c:v>
                </c:pt>
                <c:pt idx="18">
                  <c:v>2.4114061904278916</c:v>
                </c:pt>
                <c:pt idx="19">
                  <c:v>2.3186352241650128</c:v>
                </c:pt>
                <c:pt idx="20">
                  <c:v>2.2258642579021344</c:v>
                </c:pt>
                <c:pt idx="21">
                  <c:v>2.1330932916392564</c:v>
                </c:pt>
                <c:pt idx="22">
                  <c:v>1.9554954861811724</c:v>
                </c:pt>
                <c:pt idx="23">
                  <c:v>1.7778976807230888</c:v>
                </c:pt>
                <c:pt idx="24">
                  <c:v>1.6002998752650051</c:v>
                </c:pt>
                <c:pt idx="25">
                  <c:v>1.4227020698069213</c:v>
                </c:pt>
                <c:pt idx="26">
                  <c:v>1.2451042643488377</c:v>
                </c:pt>
                <c:pt idx="27">
                  <c:v>1.0675064588907539</c:v>
                </c:pt>
                <c:pt idx="28">
                  <c:v>0.88990865343267023</c:v>
                </c:pt>
                <c:pt idx="29">
                  <c:v>0.71231084797458655</c:v>
                </c:pt>
                <c:pt idx="30">
                  <c:v>0.53471304251650276</c:v>
                </c:pt>
                <c:pt idx="31">
                  <c:v>0.3571152370584193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F2-4303-A8BD-6849D5F23169}"/>
            </c:ext>
          </c:extLst>
        </c:ser>
        <c:ser>
          <c:idx val="3"/>
          <c:order val="3"/>
          <c:tx>
            <c:strRef>
              <c:f>LULUCF!$L$115</c:f>
              <c:strCache>
                <c:ptCount val="1"/>
                <c:pt idx="0">
                  <c:v>AMS 2018</c:v>
                </c:pt>
              </c:strCache>
            </c:strRef>
          </c:tx>
          <c:spPr>
            <a:ln w="28800">
              <a:solidFill>
                <a:srgbClr val="FF4000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LULUCF!$M$114:$Q$114</c:f>
              <c:numCache>
                <c:formatCode>0</c:formatCode>
                <c:ptCount val="5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2050</c:v>
                </c:pt>
              </c:numCache>
            </c:numRef>
          </c:xVal>
          <c:yVal>
            <c:numRef>
              <c:f>LULUCF!$M$120:$Q$120</c:f>
              <c:numCache>
                <c:formatCode>0.00</c:formatCode>
                <c:ptCount val="5"/>
                <c:pt idx="0">
                  <c:v>10.315713457398401</c:v>
                </c:pt>
                <c:pt idx="1">
                  <c:v>10.1283255513599</c:v>
                </c:pt>
                <c:pt idx="2">
                  <c:v>9.8000864484744206</c:v>
                </c:pt>
                <c:pt idx="3">
                  <c:v>8.8719002993380887</c:v>
                </c:pt>
                <c:pt idx="4">
                  <c:v>2.2358538800436398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F2-4303-A8BD-6849D5F2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34320"/>
        <c:axId val="2611494"/>
      </c:scatterChart>
      <c:valAx>
        <c:axId val="7043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fr-FR"/>
          </a:p>
        </c:txPr>
        <c:crossAx val="2611494"/>
        <c:crosses val="autoZero"/>
        <c:crossBetween val="midCat"/>
      </c:valAx>
      <c:valAx>
        <c:axId val="26114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fr-FR" sz="900" b="0" strike="noStrike" spc="-1">
                    <a:latin typeface="Arial"/>
                  </a:rPr>
                  <a:t>MtCO2eq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fr-FR"/>
          </a:p>
        </c:txPr>
        <c:crossAx val="704343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fr-FR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fr-FR" sz="1300" b="0" strike="noStrike" spc="-1">
                <a:latin typeface="Arial"/>
              </a:rPr>
              <a:t>Puits forestier et produits bois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Forêts!$H$3</c:f>
              <c:strCache>
                <c:ptCount val="1"/>
                <c:pt idx="0">
                  <c:v>AME 2023 run2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Forêts!$I$4:$N$4</c:f>
              <c:numCache>
                <c:formatCode>General</c:formatCode>
                <c:ptCount val="6"/>
                <c:pt idx="0">
                  <c:v>2015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2050</c:v>
                </c:pt>
                <c:pt idx="5">
                  <c:v>2080</c:v>
                </c:pt>
              </c:numCache>
            </c:numRef>
          </c:xVal>
          <c:yVal>
            <c:numRef>
              <c:f>Forêts!$I$12:$N$12</c:f>
              <c:numCache>
                <c:formatCode>0</c:formatCode>
                <c:ptCount val="6"/>
                <c:pt idx="0">
                  <c:v>46</c:v>
                </c:pt>
                <c:pt idx="1">
                  <c:v>28.5</c:v>
                </c:pt>
                <c:pt idx="2">
                  <c:v>29.8</c:v>
                </c:pt>
                <c:pt idx="3">
                  <c:v>25.4</c:v>
                </c:pt>
                <c:pt idx="4">
                  <c:v>17.3</c:v>
                </c:pt>
                <c:pt idx="5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4-4EBF-BCC8-DF2AC971F371}"/>
            </c:ext>
          </c:extLst>
        </c:ser>
        <c:ser>
          <c:idx val="1"/>
          <c:order val="1"/>
          <c:tx>
            <c:strRef>
              <c:f>Forêts!$Q$3</c:f>
              <c:strCache>
                <c:ptCount val="1"/>
                <c:pt idx="0">
                  <c:v>AMS 2023 run1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Forêts!$R$4:$V$4</c:f>
              <c:numCache>
                <c:formatCode>General</c:formatCode>
                <c:ptCount val="5"/>
                <c:pt idx="0">
                  <c:v>2015</c:v>
                </c:pt>
                <c:pt idx="1">
                  <c:v>2019</c:v>
                </c:pt>
                <c:pt idx="2">
                  <c:v>2030</c:v>
                </c:pt>
                <c:pt idx="3">
                  <c:v>2050</c:v>
                </c:pt>
                <c:pt idx="4">
                  <c:v>2080</c:v>
                </c:pt>
              </c:numCache>
            </c:numRef>
          </c:xVal>
          <c:yVal>
            <c:numRef>
              <c:f>Forêts!$R$12:$V$12</c:f>
              <c:numCache>
                <c:formatCode>0</c:formatCode>
                <c:ptCount val="5"/>
                <c:pt idx="0">
                  <c:v>48.1703239252437</c:v>
                </c:pt>
                <c:pt idx="1">
                  <c:v>32.086150602449997</c:v>
                </c:pt>
                <c:pt idx="2">
                  <c:v>30.366127073611398</c:v>
                </c:pt>
                <c:pt idx="3">
                  <c:v>30.108251697031999</c:v>
                </c:pt>
                <c:pt idx="4">
                  <c:v>29.374164870136301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D4-4EBF-BCC8-DF2AC971F371}"/>
            </c:ext>
          </c:extLst>
        </c:ser>
        <c:ser>
          <c:idx val="2"/>
          <c:order val="2"/>
          <c:tx>
            <c:strRef>
              <c:f>Forêts!$S$15</c:f>
              <c:strCache>
                <c:ptCount val="1"/>
                <c:pt idx="0">
                  <c:v>AMS 2018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Forêts!$R$16:$U$16</c:f>
              <c:numCache>
                <c:formatCode>General</c:formatCode>
                <c:ptCount val="4"/>
                <c:pt idx="0">
                  <c:v>2015</c:v>
                </c:pt>
                <c:pt idx="1">
                  <c:v>2030</c:v>
                </c:pt>
                <c:pt idx="2">
                  <c:v>2050</c:v>
                </c:pt>
                <c:pt idx="3">
                  <c:v>2080</c:v>
                </c:pt>
              </c:numCache>
            </c:numRef>
          </c:xVal>
          <c:yVal>
            <c:numRef>
              <c:f>Forêts!$R$24:$U$24</c:f>
              <c:numCache>
                <c:formatCode>0</c:formatCode>
                <c:ptCount val="4"/>
                <c:pt idx="0">
                  <c:v>58.480092316612797</c:v>
                </c:pt>
                <c:pt idx="1">
                  <c:v>49.914488443549402</c:v>
                </c:pt>
                <c:pt idx="2">
                  <c:v>51.294588011803199</c:v>
                </c:pt>
                <c:pt idx="3">
                  <c:v>45.761692592583103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D4-4EBF-BCC8-DF2AC971F371}"/>
            </c:ext>
          </c:extLst>
        </c:ser>
        <c:ser>
          <c:idx val="3"/>
          <c:order val="3"/>
          <c:tx>
            <c:strRef>
              <c:f>Forêts!$J$15</c:f>
              <c:strCache>
                <c:ptCount val="1"/>
                <c:pt idx="0">
                  <c:v>AME 2018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Forêts!$I$16:$L$16</c:f>
              <c:numCache>
                <c:formatCode>General</c:formatCode>
                <c:ptCount val="4"/>
                <c:pt idx="0">
                  <c:v>2015</c:v>
                </c:pt>
                <c:pt idx="1">
                  <c:v>2030</c:v>
                </c:pt>
                <c:pt idx="2">
                  <c:v>2050</c:v>
                </c:pt>
                <c:pt idx="3">
                  <c:v>2080</c:v>
                </c:pt>
              </c:numCache>
            </c:numRef>
          </c:xVal>
          <c:yVal>
            <c:numRef>
              <c:f>Forêts!$I$24:$L$24</c:f>
              <c:numCache>
                <c:formatCode>0</c:formatCode>
                <c:ptCount val="4"/>
                <c:pt idx="0">
                  <c:v>47.015223906612498</c:v>
                </c:pt>
                <c:pt idx="1">
                  <c:v>28.802358518493001</c:v>
                </c:pt>
                <c:pt idx="2">
                  <c:v>13.4795082128126</c:v>
                </c:pt>
                <c:pt idx="3">
                  <c:v>-0.95681537943386996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D4-4EBF-BCC8-DF2AC971F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10276"/>
        <c:axId val="54252162"/>
      </c:scatterChart>
      <c:valAx>
        <c:axId val="788102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fr-FR"/>
          </a:p>
        </c:txPr>
        <c:crossAx val="54252162"/>
        <c:crosses val="autoZero"/>
        <c:crossBetween val="midCat"/>
      </c:valAx>
      <c:valAx>
        <c:axId val="542521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fr-FR" sz="900" b="0" strike="noStrike" spc="-1">
                    <a:latin typeface="Arial"/>
                  </a:rPr>
                  <a:t>Puits (MtCO2eq)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fr-FR"/>
          </a:p>
        </c:txPr>
        <c:crossAx val="788102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fr-FR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fr-FR" sz="1300" b="0" strike="noStrike" spc="-1">
                <a:latin typeface="Arial"/>
              </a:rPr>
              <a:t>Puits forêt-bois en AME et AMS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Forêts!$K$30</c:f>
              <c:strCache>
                <c:ptCount val="1"/>
                <c:pt idx="0">
                  <c:v>Forêt existantes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Forêts!$L$29:$U$29</c:f>
              <c:strCache>
                <c:ptCount val="10"/>
                <c:pt idx="0">
                  <c:v>2015</c:v>
                </c:pt>
                <c:pt idx="1">
                  <c:v>2019</c:v>
                </c:pt>
                <c:pt idx="2">
                  <c:v>2030 AME23</c:v>
                </c:pt>
                <c:pt idx="3">
                  <c:v>2050 AME 23</c:v>
                </c:pt>
                <c:pt idx="4">
                  <c:v>2030 AME21</c:v>
                </c:pt>
                <c:pt idx="5">
                  <c:v>2050 AME21</c:v>
                </c:pt>
                <c:pt idx="6">
                  <c:v>2030 AMS23</c:v>
                </c:pt>
                <c:pt idx="7">
                  <c:v>2050 AMS23</c:v>
                </c:pt>
                <c:pt idx="8">
                  <c:v>2030 AMS18</c:v>
                </c:pt>
                <c:pt idx="9">
                  <c:v>2050 AMS18</c:v>
                </c:pt>
              </c:strCache>
            </c:strRef>
          </c:cat>
          <c:val>
            <c:numRef>
              <c:f>Forêts!$L$30:$U$30</c:f>
              <c:numCache>
                <c:formatCode>0</c:formatCode>
                <c:ptCount val="10"/>
                <c:pt idx="0">
                  <c:v>39.412500000000001</c:v>
                </c:pt>
                <c:pt idx="1">
                  <c:v>14.3223823202513</c:v>
                </c:pt>
                <c:pt idx="2">
                  <c:v>9.5966245006875699</c:v>
                </c:pt>
                <c:pt idx="3">
                  <c:v>1.81511661903149</c:v>
                </c:pt>
                <c:pt idx="4">
                  <c:v>24.466989702471999</c:v>
                </c:pt>
                <c:pt idx="5">
                  <c:v>7.1331006640874897</c:v>
                </c:pt>
                <c:pt idx="6">
                  <c:v>16.776378162372399</c:v>
                </c:pt>
                <c:pt idx="7">
                  <c:v>5.4794191737633904</c:v>
                </c:pt>
                <c:pt idx="8">
                  <c:v>37.584307604259401</c:v>
                </c:pt>
                <c:pt idx="9">
                  <c:v>15.9761481321703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1-412B-911D-933C774E9CE9}"/>
            </c:ext>
          </c:extLst>
        </c:ser>
        <c:ser>
          <c:idx val="1"/>
          <c:order val="1"/>
          <c:tx>
            <c:strRef>
              <c:f>Forêts!$K$31</c:f>
              <c:strCache>
                <c:ptCount val="1"/>
                <c:pt idx="0">
                  <c:v>Nouvelles Forêts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Forêts!$L$29:$U$29</c:f>
              <c:strCache>
                <c:ptCount val="10"/>
                <c:pt idx="0">
                  <c:v>2015</c:v>
                </c:pt>
                <c:pt idx="1">
                  <c:v>2019</c:v>
                </c:pt>
                <c:pt idx="2">
                  <c:v>2030 AME23</c:v>
                </c:pt>
                <c:pt idx="3">
                  <c:v>2050 AME 23</c:v>
                </c:pt>
                <c:pt idx="4">
                  <c:v>2030 AME21</c:v>
                </c:pt>
                <c:pt idx="5">
                  <c:v>2050 AME21</c:v>
                </c:pt>
                <c:pt idx="6">
                  <c:v>2030 AMS23</c:v>
                </c:pt>
                <c:pt idx="7">
                  <c:v>2050 AMS23</c:v>
                </c:pt>
                <c:pt idx="8">
                  <c:v>2030 AMS18</c:v>
                </c:pt>
                <c:pt idx="9">
                  <c:v>2050 AMS18</c:v>
                </c:pt>
              </c:strCache>
            </c:strRef>
          </c:cat>
          <c:val>
            <c:numRef>
              <c:f>Forêts!$L$31:$U$31</c:f>
              <c:numCache>
                <c:formatCode>0</c:formatCode>
                <c:ptCount val="10"/>
                <c:pt idx="0">
                  <c:v>0.25</c:v>
                </c:pt>
                <c:pt idx="1">
                  <c:v>1.2395000700000001</c:v>
                </c:pt>
                <c:pt idx="2">
                  <c:v>3.40650042</c:v>
                </c:pt>
                <c:pt idx="3">
                  <c:v>7.7675007200000001</c:v>
                </c:pt>
                <c:pt idx="4">
                  <c:v>3.1258400000000002</c:v>
                </c:pt>
                <c:pt idx="5">
                  <c:v>7.039555</c:v>
                </c:pt>
                <c:pt idx="6">
                  <c:v>3.7425004199999998</c:v>
                </c:pt>
                <c:pt idx="7">
                  <c:v>9.5705007200000001</c:v>
                </c:pt>
                <c:pt idx="8">
                  <c:v>4.8049999999999997</c:v>
                </c:pt>
                <c:pt idx="9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1-412B-911D-933C774E9CE9}"/>
            </c:ext>
          </c:extLst>
        </c:ser>
        <c:ser>
          <c:idx val="2"/>
          <c:order val="2"/>
          <c:tx>
            <c:strRef>
              <c:f>Forêts!$K$32</c:f>
              <c:strCache>
                <c:ptCount val="1"/>
                <c:pt idx="0">
                  <c:v>Sols forestiers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Forêts!$L$29:$U$29</c:f>
              <c:strCache>
                <c:ptCount val="10"/>
                <c:pt idx="0">
                  <c:v>2015</c:v>
                </c:pt>
                <c:pt idx="1">
                  <c:v>2019</c:v>
                </c:pt>
                <c:pt idx="2">
                  <c:v>2030 AME23</c:v>
                </c:pt>
                <c:pt idx="3">
                  <c:v>2050 AME 23</c:v>
                </c:pt>
                <c:pt idx="4">
                  <c:v>2030 AME21</c:v>
                </c:pt>
                <c:pt idx="5">
                  <c:v>2050 AME21</c:v>
                </c:pt>
                <c:pt idx="6">
                  <c:v>2030 AMS23</c:v>
                </c:pt>
                <c:pt idx="7">
                  <c:v>2050 AMS23</c:v>
                </c:pt>
                <c:pt idx="8">
                  <c:v>2030 AMS18</c:v>
                </c:pt>
                <c:pt idx="9">
                  <c:v>2050 AMS18</c:v>
                </c:pt>
              </c:strCache>
            </c:strRef>
          </c:cat>
          <c:val>
            <c:numRef>
              <c:f>Forêts!$L$32:$U$32</c:f>
              <c:numCache>
                <c:formatCode>0</c:formatCode>
                <c:ptCount val="10"/>
                <c:pt idx="0">
                  <c:v>6</c:v>
                </c:pt>
                <c:pt idx="1">
                  <c:v>7.4</c:v>
                </c:pt>
                <c:pt idx="2">
                  <c:v>7.4</c:v>
                </c:pt>
                <c:pt idx="3">
                  <c:v>7.4</c:v>
                </c:pt>
                <c:pt idx="4">
                  <c:v>5</c:v>
                </c:pt>
                <c:pt idx="5">
                  <c:v>5</c:v>
                </c:pt>
                <c:pt idx="6">
                  <c:v>7.4</c:v>
                </c:pt>
                <c:pt idx="7">
                  <c:v>7.4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1-412B-911D-933C774E9CE9}"/>
            </c:ext>
          </c:extLst>
        </c:ser>
        <c:ser>
          <c:idx val="3"/>
          <c:order val="3"/>
          <c:tx>
            <c:strRef>
              <c:f>Forêts!$K$33</c:f>
              <c:strCache>
                <c:ptCount val="1"/>
                <c:pt idx="0">
                  <c:v>Déboisement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Forêts!$L$29:$U$29</c:f>
              <c:strCache>
                <c:ptCount val="10"/>
                <c:pt idx="0">
                  <c:v>2015</c:v>
                </c:pt>
                <c:pt idx="1">
                  <c:v>2019</c:v>
                </c:pt>
                <c:pt idx="2">
                  <c:v>2030 AME23</c:v>
                </c:pt>
                <c:pt idx="3">
                  <c:v>2050 AME 23</c:v>
                </c:pt>
                <c:pt idx="4">
                  <c:v>2030 AME21</c:v>
                </c:pt>
                <c:pt idx="5">
                  <c:v>2050 AME21</c:v>
                </c:pt>
                <c:pt idx="6">
                  <c:v>2030 AMS23</c:v>
                </c:pt>
                <c:pt idx="7">
                  <c:v>2050 AMS23</c:v>
                </c:pt>
                <c:pt idx="8">
                  <c:v>2030 AMS18</c:v>
                </c:pt>
                <c:pt idx="9">
                  <c:v>2050 AMS18</c:v>
                </c:pt>
              </c:strCache>
            </c:strRef>
          </c:cat>
          <c:val>
            <c:numRef>
              <c:f>Forêts!$L$33:$U$33</c:f>
              <c:numCache>
                <c:formatCode>0</c:formatCode>
                <c:ptCount val="10"/>
                <c:pt idx="0">
                  <c:v>-11.63</c:v>
                </c:pt>
                <c:pt idx="1">
                  <c:v>-11.34</c:v>
                </c:pt>
                <c:pt idx="2">
                  <c:v>-10.6524</c:v>
                </c:pt>
                <c:pt idx="3">
                  <c:v>-10.16344</c:v>
                </c:pt>
                <c:pt idx="4">
                  <c:v>-10.7</c:v>
                </c:pt>
                <c:pt idx="5">
                  <c:v>-10.7</c:v>
                </c:pt>
                <c:pt idx="6">
                  <c:v>-7.3</c:v>
                </c:pt>
                <c:pt idx="7">
                  <c:v>-4.2</c:v>
                </c:pt>
                <c:pt idx="8">
                  <c:v>-7.2</c:v>
                </c:pt>
                <c:pt idx="9">
                  <c:v>-4.0999999999999996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1-412B-911D-933C774E9CE9}"/>
            </c:ext>
          </c:extLst>
        </c:ser>
        <c:ser>
          <c:idx val="4"/>
          <c:order val="4"/>
          <c:tx>
            <c:strRef>
              <c:f>Forêts!$K$34</c:f>
              <c:strCache>
                <c:ptCount val="1"/>
                <c:pt idx="0">
                  <c:v>Produits bois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Forêts!$L$29:$U$29</c:f>
              <c:strCache>
                <c:ptCount val="10"/>
                <c:pt idx="0">
                  <c:v>2015</c:v>
                </c:pt>
                <c:pt idx="1">
                  <c:v>2019</c:v>
                </c:pt>
                <c:pt idx="2">
                  <c:v>2030 AME23</c:v>
                </c:pt>
                <c:pt idx="3">
                  <c:v>2050 AME 23</c:v>
                </c:pt>
                <c:pt idx="4">
                  <c:v>2030 AME21</c:v>
                </c:pt>
                <c:pt idx="5">
                  <c:v>2050 AME21</c:v>
                </c:pt>
                <c:pt idx="6">
                  <c:v>2030 AMS23</c:v>
                </c:pt>
                <c:pt idx="7">
                  <c:v>2050 AMS23</c:v>
                </c:pt>
                <c:pt idx="8">
                  <c:v>2030 AMS18</c:v>
                </c:pt>
                <c:pt idx="9">
                  <c:v>2050 AMS18</c:v>
                </c:pt>
              </c:strCache>
            </c:strRef>
          </c:cat>
          <c:val>
            <c:numRef>
              <c:f>Forêts!$L$34:$U$34</c:f>
              <c:numCache>
                <c:formatCode>0</c:formatCode>
                <c:ptCount val="10"/>
                <c:pt idx="0">
                  <c:v>1.6159010203963999</c:v>
                </c:pt>
                <c:pt idx="1">
                  <c:v>4.10282875293864</c:v>
                </c:pt>
                <c:pt idx="2">
                  <c:v>3.8048599926989901</c:v>
                </c:pt>
                <c:pt idx="3">
                  <c:v>1.36557831068853</c:v>
                </c:pt>
                <c:pt idx="4">
                  <c:v>0.102477608553045</c:v>
                </c:pt>
                <c:pt idx="5">
                  <c:v>1.0539910700077799</c:v>
                </c:pt>
                <c:pt idx="6">
                  <c:v>6.9921293600423304</c:v>
                </c:pt>
                <c:pt idx="7">
                  <c:v>11.1078788930649</c:v>
                </c:pt>
                <c:pt idx="8" formatCode="0.00">
                  <c:v>4.9035995680919804</c:v>
                </c:pt>
                <c:pt idx="9" formatCode="0.00">
                  <c:v>20.385006459296001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1-412B-911D-933C774E9CE9}"/>
            </c:ext>
          </c:extLst>
        </c:ser>
        <c:ser>
          <c:idx val="5"/>
          <c:order val="5"/>
          <c:tx>
            <c:strRef>
              <c:f>Forêts!$K$35</c:f>
              <c:strCache>
                <c:ptCount val="1"/>
                <c:pt idx="0">
                  <c:v>Bois mort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Forêts!$L$29:$U$29</c:f>
              <c:strCache>
                <c:ptCount val="10"/>
                <c:pt idx="0">
                  <c:v>2015</c:v>
                </c:pt>
                <c:pt idx="1">
                  <c:v>2019</c:v>
                </c:pt>
                <c:pt idx="2">
                  <c:v>2030 AME23</c:v>
                </c:pt>
                <c:pt idx="3">
                  <c:v>2050 AME 23</c:v>
                </c:pt>
                <c:pt idx="4">
                  <c:v>2030 AME21</c:v>
                </c:pt>
                <c:pt idx="5">
                  <c:v>2050 AME21</c:v>
                </c:pt>
                <c:pt idx="6">
                  <c:v>2030 AMS23</c:v>
                </c:pt>
                <c:pt idx="7">
                  <c:v>2050 AMS23</c:v>
                </c:pt>
                <c:pt idx="8">
                  <c:v>2030 AMS18</c:v>
                </c:pt>
                <c:pt idx="9">
                  <c:v>2050 AMS18</c:v>
                </c:pt>
              </c:strCache>
            </c:strRef>
          </c:cat>
          <c:val>
            <c:numRef>
              <c:f>Forêts!$L$35:$U$35</c:f>
              <c:numCache>
                <c:formatCode>0</c:formatCode>
                <c:ptCount val="10"/>
                <c:pt idx="0">
                  <c:v>12.521922904847299</c:v>
                </c:pt>
                <c:pt idx="1">
                  <c:v>16.358115143974501</c:v>
                </c:pt>
                <c:pt idx="2">
                  <c:v>4.9674165698169199</c:v>
                </c:pt>
                <c:pt idx="3">
                  <c:v>2.4020601701382698</c:v>
                </c:pt>
                <c:pt idx="4">
                  <c:v>6.8070512074679099</c:v>
                </c:pt>
                <c:pt idx="5">
                  <c:v>3.9528614787173</c:v>
                </c:pt>
                <c:pt idx="6">
                  <c:v>2.7551191311966901</c:v>
                </c:pt>
                <c:pt idx="7">
                  <c:v>0.75045291020364902</c:v>
                </c:pt>
                <c:pt idx="8">
                  <c:v>4.8215812711979398</c:v>
                </c:pt>
                <c:pt idx="9">
                  <c:v>1.78343342033691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1-412B-911D-933C774E9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283303"/>
        <c:axId val="64089243"/>
      </c:barChart>
      <c:catAx>
        <c:axId val="48283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fr-FR"/>
          </a:p>
        </c:txPr>
        <c:crossAx val="64089243"/>
        <c:crosses val="autoZero"/>
        <c:auto val="1"/>
        <c:lblAlgn val="ctr"/>
        <c:lblOffset val="100"/>
        <c:noMultiLvlLbl val="1"/>
      </c:catAx>
      <c:valAx>
        <c:axId val="640892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fr-FR" sz="900" b="0" strike="noStrike" spc="-1">
                    <a:latin typeface="Arial"/>
                  </a:rPr>
                  <a:t>Puits (MtCO2eq)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fr-FR"/>
          </a:p>
        </c:txPr>
        <c:crossAx val="4828330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0463149278674"/>
          <c:y val="8.5203306900624304E-2"/>
          <c:w val="0.456446111869031"/>
          <c:h val="0.255905511811024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300" b="0" strike="noStrike" spc="-1">
              <a:latin typeface="Arial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906519</xdr:colOff>
      <xdr:row>58</xdr:row>
      <xdr:rowOff>44714</xdr:rowOff>
    </xdr:from>
    <xdr:to>
      <xdr:col>6</xdr:col>
      <xdr:colOff>118604</xdr:colOff>
      <xdr:row>78</xdr:row>
      <xdr:rowOff>32114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784276</xdr:colOff>
      <xdr:row>57</xdr:row>
      <xdr:rowOff>28168</xdr:rowOff>
    </xdr:from>
    <xdr:to>
      <xdr:col>14</xdr:col>
      <xdr:colOff>51233</xdr:colOff>
      <xdr:row>77</xdr:row>
      <xdr:rowOff>26367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731729</xdr:colOff>
      <xdr:row>77</xdr:row>
      <xdr:rowOff>156512</xdr:rowOff>
    </xdr:from>
    <xdr:to>
      <xdr:col>13</xdr:col>
      <xdr:colOff>805889</xdr:colOff>
      <xdr:row>97</xdr:row>
      <xdr:rowOff>154712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383894</xdr:colOff>
      <xdr:row>55</xdr:row>
      <xdr:rowOff>108149</xdr:rowOff>
    </xdr:from>
    <xdr:to>
      <xdr:col>24</xdr:col>
      <xdr:colOff>305690</xdr:colOff>
      <xdr:row>79</xdr:row>
      <xdr:rowOff>67109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332949</xdr:colOff>
      <xdr:row>80</xdr:row>
      <xdr:rowOff>36286</xdr:rowOff>
    </xdr:from>
    <xdr:to>
      <xdr:col>24</xdr:col>
      <xdr:colOff>249069</xdr:colOff>
      <xdr:row>103</xdr:row>
      <xdr:rowOff>128371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598651</xdr:colOff>
      <xdr:row>81</xdr:row>
      <xdr:rowOff>1586</xdr:rowOff>
    </xdr:from>
    <xdr:to>
      <xdr:col>34</xdr:col>
      <xdr:colOff>514771</xdr:colOff>
      <xdr:row>104</xdr:row>
      <xdr:rowOff>31650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612049</xdr:colOff>
      <xdr:row>55</xdr:row>
      <xdr:rowOff>160547</xdr:rowOff>
    </xdr:from>
    <xdr:to>
      <xdr:col>34</xdr:col>
      <xdr:colOff>528169</xdr:colOff>
      <xdr:row>80</xdr:row>
      <xdr:rowOff>56085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717120</xdr:colOff>
      <xdr:row>27</xdr:row>
      <xdr:rowOff>101520</xdr:rowOff>
    </xdr:from>
    <xdr:to>
      <xdr:col>7</xdr:col>
      <xdr:colOff>786960</xdr:colOff>
      <xdr:row>44</xdr:row>
      <xdr:rowOff>142920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99000</xdr:colOff>
      <xdr:row>42</xdr:row>
      <xdr:rowOff>126000</xdr:rowOff>
    </xdr:from>
    <xdr:to>
      <xdr:col>21</xdr:col>
      <xdr:colOff>87480</xdr:colOff>
      <xdr:row>82</xdr:row>
      <xdr:rowOff>24120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6"/>
  <sheetViews>
    <sheetView tabSelected="1" topLeftCell="A22" zoomScale="50" zoomScaleNormal="50" workbookViewId="0">
      <selection activeCell="L30" sqref="L30"/>
    </sheetView>
  </sheetViews>
  <sheetFormatPr baseColWidth="10" defaultColWidth="8.7265625" defaultRowHeight="12.5"/>
  <cols>
    <col min="1" max="1" width="13.54296875" customWidth="1"/>
    <col min="2" max="2" width="33.26953125" customWidth="1"/>
    <col min="3" max="1025" width="11.54296875"/>
  </cols>
  <sheetData>
    <row r="1" spans="1:35" hidden="1"/>
    <row r="2" spans="1:35" ht="14.5" hidden="1">
      <c r="A2" s="42" t="s">
        <v>70</v>
      </c>
      <c r="D2" s="1">
        <v>2019</v>
      </c>
      <c r="E2" s="1">
        <v>2020</v>
      </c>
      <c r="F2" s="1">
        <v>2021</v>
      </c>
      <c r="G2" s="1">
        <v>2022</v>
      </c>
      <c r="H2" s="1">
        <v>2023</v>
      </c>
      <c r="I2" s="1">
        <v>2024</v>
      </c>
      <c r="J2" s="1">
        <v>2025</v>
      </c>
      <c r="K2" s="1">
        <v>2026</v>
      </c>
      <c r="L2" s="1">
        <v>2027</v>
      </c>
      <c r="M2" s="1">
        <v>2028</v>
      </c>
      <c r="N2" s="1">
        <v>2029</v>
      </c>
      <c r="O2" s="1">
        <v>2030</v>
      </c>
      <c r="P2" s="1">
        <v>2031</v>
      </c>
      <c r="Q2" s="1">
        <v>2032</v>
      </c>
      <c r="R2" s="1">
        <v>2033</v>
      </c>
      <c r="S2" s="1">
        <v>2034</v>
      </c>
      <c r="T2" s="1">
        <v>2035</v>
      </c>
      <c r="U2" s="1">
        <v>2036</v>
      </c>
      <c r="V2" s="1">
        <v>2037</v>
      </c>
      <c r="W2" s="1">
        <v>2038</v>
      </c>
      <c r="X2" s="1">
        <v>2039</v>
      </c>
      <c r="Y2" s="1">
        <v>2040</v>
      </c>
      <c r="Z2" s="1">
        <v>2041</v>
      </c>
      <c r="AA2" s="1">
        <v>2042</v>
      </c>
      <c r="AB2" s="1">
        <v>2043</v>
      </c>
      <c r="AC2" s="1">
        <v>2044</v>
      </c>
      <c r="AD2" s="1">
        <v>2045</v>
      </c>
      <c r="AE2" s="1">
        <v>2046</v>
      </c>
      <c r="AF2" s="1">
        <v>2047</v>
      </c>
      <c r="AG2" s="1">
        <v>2048</v>
      </c>
      <c r="AH2" s="1">
        <v>2049</v>
      </c>
      <c r="AI2" s="1">
        <v>2050</v>
      </c>
    </row>
    <row r="3" spans="1:35" ht="18.5" hidden="1">
      <c r="A3" s="43" t="s">
        <v>71</v>
      </c>
      <c r="B3" s="2" t="s">
        <v>0</v>
      </c>
      <c r="C3" s="3" t="s">
        <v>1</v>
      </c>
      <c r="D3" s="3">
        <v>0</v>
      </c>
      <c r="E3" s="3">
        <v>0</v>
      </c>
      <c r="F3" s="3">
        <v>0.16359018687773699</v>
      </c>
      <c r="G3" s="3">
        <v>0.45587946343688401</v>
      </c>
      <c r="H3" s="3">
        <v>0.67692504856255198</v>
      </c>
      <c r="I3" s="3">
        <v>0.82417933630002205</v>
      </c>
      <c r="J3" s="3">
        <v>0.89586064565065304</v>
      </c>
      <c r="K3" s="3">
        <v>0.89098009796920996</v>
      </c>
      <c r="L3" s="3">
        <v>0.80936134626435796</v>
      </c>
      <c r="M3" s="3">
        <v>0.651652551499733</v>
      </c>
      <c r="N3" s="3">
        <v>0.419330035699153</v>
      </c>
      <c r="O3" s="3">
        <v>0.11469310180189</v>
      </c>
      <c r="P3" s="3">
        <v>-0.25915040348770502</v>
      </c>
      <c r="Q3" s="3">
        <v>-0.69830809571383501</v>
      </c>
      <c r="R3" s="3">
        <v>-1.1981368035083499</v>
      </c>
      <c r="S3" s="3">
        <v>-1.75328608321901</v>
      </c>
      <c r="T3" s="3">
        <v>-2.3577513421187501</v>
      </c>
      <c r="U3" s="3">
        <v>-3.0049362284109198</v>
      </c>
      <c r="V3" s="3">
        <v>-3.68772375297644</v>
      </c>
      <c r="W3" s="3">
        <v>-4.3985554138613701</v>
      </c>
      <c r="X3" s="3">
        <v>-5.1295174063689704</v>
      </c>
      <c r="Y3" s="3">
        <v>-5.87243282574088</v>
      </c>
      <c r="Z3" s="3">
        <v>-6.5974748452923304</v>
      </c>
      <c r="AA3" s="3">
        <v>-7.2749598709050796</v>
      </c>
      <c r="AB3" s="3">
        <v>-7.8971414247532996</v>
      </c>
      <c r="AC3" s="3">
        <v>-8.4568254027287306</v>
      </c>
      <c r="AD3" s="3">
        <v>-8.9474653866827794</v>
      </c>
      <c r="AE3" s="3">
        <v>-9.3632524797642205</v>
      </c>
      <c r="AF3" s="3">
        <v>-9.6991978890586807</v>
      </c>
      <c r="AG3" s="3">
        <v>-9.9512065229956104</v>
      </c>
      <c r="AH3" s="3">
        <v>-10.1161399694415</v>
      </c>
      <c r="AI3" s="3">
        <v>-10.191867372931</v>
      </c>
    </row>
    <row r="4" spans="1:35" ht="14.5" hidden="1">
      <c r="A4" s="43"/>
      <c r="B4" s="4" t="s">
        <v>2</v>
      </c>
      <c r="C4" s="5"/>
      <c r="D4" s="5"/>
      <c r="E4" s="5"/>
      <c r="F4" s="6">
        <v>-0.74739976182971901</v>
      </c>
      <c r="G4" s="6">
        <v>-2.24501527636495</v>
      </c>
      <c r="H4" s="6">
        <v>-3.74004325187249</v>
      </c>
      <c r="I4" s="6">
        <v>-5.2161038489978804</v>
      </c>
      <c r="J4" s="6">
        <v>-6.6570250389535204</v>
      </c>
      <c r="K4" s="6">
        <v>-8.0470197876501306</v>
      </c>
      <c r="L4" s="6">
        <v>-9.3708590217458507</v>
      </c>
      <c r="M4" s="6">
        <v>-10.614038481560801</v>
      </c>
      <c r="N4" s="6">
        <v>-11.762937632781201</v>
      </c>
      <c r="O4" s="6">
        <v>-12.804968895883601</v>
      </c>
      <c r="P4" s="6">
        <v>-13.728715558290499</v>
      </c>
      <c r="Q4" s="6">
        <v>-14.524056858262099</v>
      </c>
      <c r="R4" s="6">
        <v>-15.182278870080101</v>
      </c>
      <c r="S4" s="6">
        <v>-15.6961699756411</v>
      </c>
      <c r="T4" s="6">
        <v>-16.060099876454</v>
      </c>
      <c r="U4" s="6">
        <v>-16.270081280368402</v>
      </c>
      <c r="V4" s="6">
        <v>-16.323813587181402</v>
      </c>
      <c r="W4" s="6">
        <v>-16.2207080944954</v>
      </c>
      <c r="X4" s="6">
        <v>-15.9618944476645</v>
      </c>
      <c r="Y4" s="6">
        <v>-15.550208263163499</v>
      </c>
      <c r="Z4" s="6">
        <v>-14.9901600609809</v>
      </c>
      <c r="AA4" s="6">
        <v>-14.2878858464173</v>
      </c>
      <c r="AB4" s="6">
        <v>-13.4510798827278</v>
      </c>
      <c r="AC4" s="6">
        <v>-12.488910391163399</v>
      </c>
      <c r="AD4" s="6">
        <v>-11.4119191020207</v>
      </c>
      <c r="AE4" s="6">
        <v>-10.231905757238399</v>
      </c>
      <c r="AF4" s="6">
        <v>-8.9617988299556792</v>
      </c>
      <c r="AG4" s="6">
        <v>-7.6155138774547497</v>
      </c>
      <c r="AH4" s="6">
        <v>-6.2078010794034801</v>
      </c>
      <c r="AI4" s="6">
        <v>-4.7540836318000803</v>
      </c>
    </row>
    <row r="5" spans="1:35" ht="14.5" hidden="1">
      <c r="A5" s="43"/>
      <c r="B5" s="4" t="s">
        <v>3</v>
      </c>
      <c r="C5" s="5"/>
      <c r="D5" s="5"/>
      <c r="E5" s="5"/>
      <c r="F5" s="6">
        <v>0.16584258998073001</v>
      </c>
      <c r="G5" s="6">
        <v>0.48977822054642101</v>
      </c>
      <c r="H5" s="6">
        <v>0.79648933653975995</v>
      </c>
      <c r="I5" s="6">
        <v>1.08263189160967</v>
      </c>
      <c r="J5" s="6">
        <v>1.34509272168104</v>
      </c>
      <c r="K5" s="6">
        <v>1.5810226974494399</v>
      </c>
      <c r="L5" s="6">
        <v>1.7878667841992699</v>
      </c>
      <c r="M5" s="6">
        <v>1.9633907301219</v>
      </c>
      <c r="N5" s="6">
        <v>2.1057041477750502</v>
      </c>
      <c r="O5" s="6">
        <v>2.2132797968636702</v>
      </c>
      <c r="P5" s="6">
        <v>2.2849689195353902</v>
      </c>
      <c r="Q5" s="6">
        <v>2.3200125212337701</v>
      </c>
      <c r="R5" s="6">
        <v>2.3180485305620602</v>
      </c>
      <c r="S5" s="6">
        <v>2.2791148102337302</v>
      </c>
      <c r="T5" s="6">
        <v>2.2036480278881201</v>
      </c>
      <c r="U5" s="6">
        <v>2.0924784303836401</v>
      </c>
      <c r="V5" s="6">
        <v>1.94682059809663</v>
      </c>
      <c r="W5" s="6">
        <v>1.76826028706377</v>
      </c>
      <c r="X5" s="6">
        <v>1.55873749660148</v>
      </c>
      <c r="Y5" s="6">
        <v>1.3205259286084901</v>
      </c>
      <c r="Z5" s="6">
        <v>1.06156094560299</v>
      </c>
      <c r="AA5" s="6">
        <v>0.78999845486437903</v>
      </c>
      <c r="AB5" s="6">
        <v>0.50877167492413899</v>
      </c>
      <c r="AC5" s="6">
        <v>0.22091275077782099</v>
      </c>
      <c r="AD5" s="6">
        <v>-7.0478323893736206E-2</v>
      </c>
      <c r="AE5" s="6">
        <v>-0.362265317441894</v>
      </c>
      <c r="AF5" s="6">
        <v>-0.65130766044835398</v>
      </c>
      <c r="AG5" s="6">
        <v>-0.93449239344629698</v>
      </c>
      <c r="AH5" s="6">
        <v>-1.2087659196981699</v>
      </c>
      <c r="AI5" s="6">
        <v>-1.4711653179999999</v>
      </c>
    </row>
    <row r="6" spans="1:35" ht="14.5" hidden="1">
      <c r="A6" s="43"/>
      <c r="B6" s="4" t="s">
        <v>4</v>
      </c>
      <c r="C6" s="5"/>
      <c r="D6" s="5"/>
      <c r="E6" s="5"/>
      <c r="F6" s="6">
        <v>0.71059536569077997</v>
      </c>
      <c r="G6" s="6">
        <v>2.1222359298065099</v>
      </c>
      <c r="H6" s="6">
        <v>3.5070944444905798</v>
      </c>
      <c r="I6" s="6">
        <v>4.8499958678715602</v>
      </c>
      <c r="J6" s="6">
        <v>6.1362240903051601</v>
      </c>
      <c r="K6" s="6">
        <v>7.3516832982950797</v>
      </c>
      <c r="L6" s="6">
        <v>8.4830525697318606</v>
      </c>
      <c r="M6" s="6">
        <v>9.5179319997481393</v>
      </c>
      <c r="N6" s="6">
        <v>10.444978748376201</v>
      </c>
      <c r="O6" s="6">
        <v>11.2540315110662</v>
      </c>
      <c r="P6" s="6">
        <v>11.9362220397693</v>
      </c>
      <c r="Q6" s="6">
        <v>12.4840724843645</v>
      </c>
      <c r="R6" s="6">
        <v>12.891577480106299</v>
      </c>
      <c r="S6" s="6">
        <v>13.154270074801</v>
      </c>
      <c r="T6" s="6">
        <v>13.2692707676631</v>
      </c>
      <c r="U6" s="6">
        <v>13.2353191182911</v>
      </c>
      <c r="V6" s="6">
        <v>13.0527875768051</v>
      </c>
      <c r="W6" s="6">
        <v>12.723677382717201</v>
      </c>
      <c r="X6" s="6">
        <v>12.2515965783696</v>
      </c>
      <c r="Y6" s="6">
        <v>11.641720380472099</v>
      </c>
      <c r="Z6" s="6">
        <v>10.902498615199599</v>
      </c>
      <c r="AA6" s="6">
        <v>10.0437991833171</v>
      </c>
      <c r="AB6" s="6">
        <v>9.0750359476169802</v>
      </c>
      <c r="AC6" s="6">
        <v>8.0068296073903795</v>
      </c>
      <c r="AD6" s="6">
        <v>6.85089104184161</v>
      </c>
      <c r="AE6" s="6">
        <v>5.6198926803974496</v>
      </c>
      <c r="AF6" s="6">
        <v>4.3273293233154799</v>
      </c>
      <c r="AG6" s="6">
        <v>2.98736995222594</v>
      </c>
      <c r="AH6" s="6">
        <v>1.6147021689582</v>
      </c>
      <c r="AI6" s="6">
        <v>0.22437098111586101</v>
      </c>
    </row>
    <row r="7" spans="1:35" ht="14.5" hidden="1">
      <c r="A7" s="43"/>
      <c r="B7" s="4" t="s">
        <v>5</v>
      </c>
      <c r="C7" s="5"/>
      <c r="D7" s="5"/>
      <c r="E7" s="5"/>
      <c r="F7" s="6">
        <v>-1.15363487311203E-2</v>
      </c>
      <c r="G7" s="6">
        <v>-4.6056662147054797E-2</v>
      </c>
      <c r="H7" s="6">
        <v>-0.103294068085814</v>
      </c>
      <c r="I7" s="6">
        <v>-0.182801612832627</v>
      </c>
      <c r="J7" s="6">
        <v>-0.283949284562871</v>
      </c>
      <c r="K7" s="6">
        <v>-0.40592037911658502</v>
      </c>
      <c r="L7" s="6">
        <v>-0.54770770842918204</v>
      </c>
      <c r="M7" s="6">
        <v>-0.708110249939088</v>
      </c>
      <c r="N7" s="6">
        <v>-0.88573090239991403</v>
      </c>
      <c r="O7" s="6">
        <v>-1.0789760458630699</v>
      </c>
      <c r="P7" s="6">
        <v>-1.2860575988690599</v>
      </c>
      <c r="Q7" s="6">
        <v>-1.50499822348658</v>
      </c>
      <c r="R7" s="6">
        <v>-1.7336402498896999</v>
      </c>
      <c r="S7" s="6">
        <v>-1.96965877947311</v>
      </c>
      <c r="T7" s="6">
        <v>-2.2105792834522799</v>
      </c>
      <c r="U7" s="6">
        <v>-2.4537998482431602</v>
      </c>
      <c r="V7" s="6">
        <v>-2.69661803656733</v>
      </c>
      <c r="W7" s="6">
        <v>-2.9362621419249</v>
      </c>
      <c r="X7" s="6">
        <v>-3.1699264220664198</v>
      </c>
      <c r="Y7" s="6">
        <v>-3.39480971276762</v>
      </c>
      <c r="Z7" s="6">
        <v>-3.5966203060065798</v>
      </c>
      <c r="AA7" s="6">
        <v>-3.7612439593162299</v>
      </c>
      <c r="AB7" s="6">
        <v>-3.88641325279628</v>
      </c>
      <c r="AC7" s="6">
        <v>-3.9702163516268301</v>
      </c>
      <c r="AD7" s="6">
        <v>-4.0111415729572304</v>
      </c>
      <c r="AE7" s="6">
        <v>-4.0081198878289701</v>
      </c>
      <c r="AF7" s="6">
        <v>-3.9605637587871798</v>
      </c>
      <c r="AG7" s="6">
        <v>-3.86840070217049</v>
      </c>
      <c r="AH7" s="6">
        <v>-3.7321000218663598</v>
      </c>
      <c r="AI7" s="6">
        <v>-3.5526912879460402</v>
      </c>
    </row>
    <row r="8" spans="1:35" ht="14.5" hidden="1">
      <c r="A8" s="43"/>
      <c r="B8" s="4" t="s">
        <v>6</v>
      </c>
      <c r="C8" s="5"/>
      <c r="D8" s="5"/>
      <c r="E8" s="5"/>
      <c r="F8" s="6">
        <v>4.6088341767066797E-2</v>
      </c>
      <c r="G8" s="6">
        <v>0.13493725159595801</v>
      </c>
      <c r="H8" s="6">
        <v>0.21667858749051999</v>
      </c>
      <c r="I8" s="6">
        <v>0.29045703864929601</v>
      </c>
      <c r="J8" s="6">
        <v>0.35551815718084501</v>
      </c>
      <c r="K8" s="6">
        <v>0.41121426899141</v>
      </c>
      <c r="L8" s="6">
        <v>0.45700872250826202</v>
      </c>
      <c r="M8" s="6">
        <v>0.49247855312955302</v>
      </c>
      <c r="N8" s="6">
        <v>0.51731567472894502</v>
      </c>
      <c r="O8" s="6">
        <v>0.53132673561870103</v>
      </c>
      <c r="P8" s="6">
        <v>0.53443179436713195</v>
      </c>
      <c r="Q8" s="6">
        <v>0.52666198043662704</v>
      </c>
      <c r="R8" s="6">
        <v>0.508156305793107</v>
      </c>
      <c r="S8" s="6">
        <v>0.47915778686045202</v>
      </c>
      <c r="T8" s="6">
        <v>0.44000902223631799</v>
      </c>
      <c r="U8" s="6">
        <v>0.391147351525924</v>
      </c>
      <c r="V8" s="6">
        <v>0.333099695870616</v>
      </c>
      <c r="W8" s="6">
        <v>0.26647715277789102</v>
      </c>
      <c r="X8" s="6">
        <v>0.191969388390789</v>
      </c>
      <c r="Y8" s="6">
        <v>0.110338841109661</v>
      </c>
      <c r="Z8" s="6">
        <v>2.52459608926155E-2</v>
      </c>
      <c r="AA8" s="6">
        <v>-5.9627703353041898E-2</v>
      </c>
      <c r="AB8" s="6">
        <v>-0.14345591177036801</v>
      </c>
      <c r="AC8" s="6">
        <v>-0.22544101810668901</v>
      </c>
      <c r="AD8" s="6">
        <v>-0.304817429652748</v>
      </c>
      <c r="AE8" s="6">
        <v>-0.38085419765238399</v>
      </c>
      <c r="AF8" s="6">
        <v>-0.45285696318294699</v>
      </c>
      <c r="AG8" s="6">
        <v>-0.520169502150024</v>
      </c>
      <c r="AH8" s="6">
        <v>-0.58217511743169503</v>
      </c>
      <c r="AI8" s="6">
        <v>-0.63829811630072197</v>
      </c>
    </row>
    <row r="9" spans="1:35" hidden="1">
      <c r="A9" s="43"/>
    </row>
    <row r="10" spans="1:35" ht="18.5" hidden="1">
      <c r="A10" s="43"/>
      <c r="B10" s="2" t="s">
        <v>0</v>
      </c>
      <c r="C10" s="2" t="s">
        <v>7</v>
      </c>
      <c r="D10" s="3">
        <v>0</v>
      </c>
      <c r="E10" s="3">
        <v>0</v>
      </c>
      <c r="F10" s="3">
        <v>4.3972141546576797E-2</v>
      </c>
      <c r="G10" s="3">
        <v>8.9370676429171E-2</v>
      </c>
      <c r="H10" s="3">
        <v>4.9630664831945302E-2</v>
      </c>
      <c r="I10" s="3">
        <v>-7.4889324545937205E-2</v>
      </c>
      <c r="J10" s="3">
        <v>-0.28292784483990002</v>
      </c>
      <c r="K10" s="3">
        <v>-0.57232989795941402</v>
      </c>
      <c r="L10" s="3">
        <v>-0.94006511200771503</v>
      </c>
      <c r="M10" s="3">
        <v>-1.3822548075088801</v>
      </c>
      <c r="N10" s="3">
        <v>-1.8942079239972001</v>
      </c>
      <c r="O10" s="3">
        <v>-2.4704657004745401</v>
      </c>
      <c r="P10" s="3">
        <v>-3.1048549137142301</v>
      </c>
      <c r="Q10" s="3">
        <v>-3.7905493782138899</v>
      </c>
      <c r="R10" s="3">
        <v>-4.5201393021231997</v>
      </c>
      <c r="S10" s="3">
        <v>-5.2857079767472301</v>
      </c>
      <c r="T10" s="3">
        <v>-6.0789151557643404</v>
      </c>
      <c r="U10" s="3">
        <v>-6.8910863574243901</v>
      </c>
      <c r="V10" s="3">
        <v>-7.7133072019926798</v>
      </c>
      <c r="W10" s="3">
        <v>-8.5365217815500394</v>
      </c>
      <c r="X10" s="3">
        <v>-9.3516339537094506</v>
      </c>
      <c r="Y10" s="3">
        <v>-10.1496103587422</v>
      </c>
      <c r="Z10" s="3">
        <v>-10.8915219811845</v>
      </c>
      <c r="AA10" s="3">
        <v>-11.539021938882099</v>
      </c>
      <c r="AB10" s="3">
        <v>-12.084818298033399</v>
      </c>
      <c r="AC10" s="3">
        <v>-12.522700705953699</v>
      </c>
      <c r="AD10" s="3">
        <v>-12.847618506675699</v>
      </c>
      <c r="AE10" s="3">
        <v>-13.055747139744399</v>
      </c>
      <c r="AF10" s="3">
        <v>-13.144541611273601</v>
      </c>
      <c r="AG10" s="3">
        <v>-13.1127759457731</v>
      </c>
      <c r="AH10" s="3">
        <v>-12.9605676809629</v>
      </c>
      <c r="AI10" s="3">
        <v>-12.689386653681099</v>
      </c>
    </row>
    <row r="11" spans="1:35" ht="14.5" hidden="1">
      <c r="A11" s="43"/>
      <c r="B11" s="4" t="s">
        <v>2</v>
      </c>
      <c r="C11" s="5"/>
      <c r="D11" s="5"/>
      <c r="E11" s="5"/>
      <c r="F11" s="6">
        <v>-0.78023393655116102</v>
      </c>
      <c r="G11" s="6">
        <v>-2.3436415104113899</v>
      </c>
      <c r="H11" s="6">
        <v>-3.9043478715275701</v>
      </c>
      <c r="I11" s="6">
        <v>-5.4452535944084204</v>
      </c>
      <c r="J11" s="6">
        <v>-6.9494761934988603</v>
      </c>
      <c r="K11" s="6">
        <v>-8.4005350912244392</v>
      </c>
      <c r="L11" s="6">
        <v>-9.78253218264806</v>
      </c>
      <c r="M11" s="6">
        <v>-11.080326018434601</v>
      </c>
      <c r="N11" s="6">
        <v>-12.279697697738399</v>
      </c>
      <c r="O11" s="6">
        <v>-13.367506653456299</v>
      </c>
      <c r="P11" s="6">
        <v>-14.331834623030799</v>
      </c>
      <c r="Q11" s="6">
        <v>-15.162116227428699</v>
      </c>
      <c r="R11" s="6">
        <v>-15.849254727644601</v>
      </c>
      <c r="S11" s="6">
        <v>-16.385721690476998</v>
      </c>
      <c r="T11" s="6">
        <v>-16.7656394716184</v>
      </c>
      <c r="U11" s="6">
        <v>-16.984845612355699</v>
      </c>
      <c r="V11" s="6">
        <v>-17.040938444339002</v>
      </c>
      <c r="W11" s="6">
        <v>-16.933303402762999</v>
      </c>
      <c r="X11" s="6">
        <v>-16.6631197596672</v>
      </c>
      <c r="Y11" s="6">
        <v>-16.233347703585</v>
      </c>
      <c r="Z11" s="6">
        <v>-15.648695907098499</v>
      </c>
      <c r="AA11" s="6">
        <v>-14.9155699376361</v>
      </c>
      <c r="AB11" s="6">
        <v>-14.0420020767359</v>
      </c>
      <c r="AC11" s="6">
        <v>-13.0375633166875</v>
      </c>
      <c r="AD11" s="6">
        <v>-11.9132584987385</v>
      </c>
      <c r="AE11" s="6">
        <v>-10.681405741750099</v>
      </c>
      <c r="AF11" s="6">
        <v>-9.3555014823097906</v>
      </c>
      <c r="AG11" s="6">
        <v>-7.9500726049472101</v>
      </c>
      <c r="AH11" s="6">
        <v>-6.4805172825476403</v>
      </c>
      <c r="AI11" s="6">
        <v>-4.9629362707476101</v>
      </c>
    </row>
    <row r="12" spans="1:35" ht="14.5" hidden="1">
      <c r="A12" s="43"/>
      <c r="B12" s="4" t="s">
        <v>3</v>
      </c>
      <c r="C12" s="5"/>
      <c r="D12" s="5"/>
      <c r="E12" s="5"/>
      <c r="F12" s="6">
        <v>0.13400651797153301</v>
      </c>
      <c r="G12" s="6">
        <v>0.38812160040527299</v>
      </c>
      <c r="H12" s="6">
        <v>0.61313730288581803</v>
      </c>
      <c r="I12" s="6">
        <v>0.80661877654048297</v>
      </c>
      <c r="J12" s="6">
        <v>0.96648697500736502</v>
      </c>
      <c r="K12" s="6">
        <v>1.09103965074797</v>
      </c>
      <c r="L12" s="6">
        <v>1.1789678505001899</v>
      </c>
      <c r="M12" s="6">
        <v>1.2293678233099701</v>
      </c>
      <c r="N12" s="6">
        <v>1.2417483170255701</v>
      </c>
      <c r="O12" s="6">
        <v>1.2160332971721299</v>
      </c>
      <c r="P12" s="6">
        <v>1.1525601748040999</v>
      </c>
      <c r="Q12" s="6">
        <v>1.0520736766302401</v>
      </c>
      <c r="R12" s="6">
        <v>0.91571553090775304</v>
      </c>
      <c r="S12" s="6">
        <v>0.74501017626434296</v>
      </c>
      <c r="T12" s="6">
        <v>0.541846727938468</v>
      </c>
      <c r="U12" s="6">
        <v>0.30845745720083101</v>
      </c>
      <c r="V12" s="6">
        <v>4.7393055724775E-2</v>
      </c>
      <c r="W12" s="6">
        <v>-0.238505031925179</v>
      </c>
      <c r="X12" s="6">
        <v>-0.54613491672297598</v>
      </c>
      <c r="Y12" s="6">
        <v>-0.87216691842767602</v>
      </c>
      <c r="Z12" s="6">
        <v>-1.20114004899746</v>
      </c>
      <c r="AA12" s="6">
        <v>-1.51757383680336</v>
      </c>
      <c r="AB12" s="6">
        <v>-1.81807980749857</v>
      </c>
      <c r="AC12" s="6">
        <v>-2.0994569655319002</v>
      </c>
      <c r="AD12" s="6">
        <v>-2.3587228698361602</v>
      </c>
      <c r="AE12" s="6">
        <v>-2.5931419227213102</v>
      </c>
      <c r="AF12" s="6">
        <v>-2.8002507538062398</v>
      </c>
      <c r="AG12" s="6">
        <v>-2.9778806213523401</v>
      </c>
      <c r="AH12" s="6">
        <v>-3.1241767861068301</v>
      </c>
      <c r="AI12" s="6">
        <v>-3.2376148371286999</v>
      </c>
    </row>
    <row r="13" spans="1:35" ht="14.5" hidden="1">
      <c r="A13" s="43"/>
      <c r="B13" s="4" t="s">
        <v>4</v>
      </c>
      <c r="C13" s="5"/>
      <c r="D13" s="5"/>
      <c r="E13" s="5"/>
      <c r="F13" s="6">
        <v>0.69740766673730203</v>
      </c>
      <c r="G13" s="6">
        <v>2.0808239480664898</v>
      </c>
      <c r="H13" s="6">
        <v>3.4339234819477999</v>
      </c>
      <c r="I13" s="6">
        <v>4.7418750957708697</v>
      </c>
      <c r="J13" s="6">
        <v>5.9903401254669397</v>
      </c>
      <c r="K13" s="6">
        <v>7.1656298831984602</v>
      </c>
      <c r="L13" s="6">
        <v>8.2548560811913703</v>
      </c>
      <c r="M13" s="6">
        <v>9.2460725440516693</v>
      </c>
      <c r="N13" s="6">
        <v>10.1284066348625</v>
      </c>
      <c r="O13" s="6">
        <v>10.8921789314518</v>
      </c>
      <c r="P13" s="6">
        <v>11.5290098174641</v>
      </c>
      <c r="Q13" s="6">
        <v>12.031911796733899</v>
      </c>
      <c r="R13" s="6">
        <v>12.395366497455701</v>
      </c>
      <c r="S13" s="6">
        <v>12.6153855029073</v>
      </c>
      <c r="T13" s="6">
        <v>12.6895543260732</v>
      </c>
      <c r="U13" s="6">
        <v>12.6170590342743</v>
      </c>
      <c r="V13" s="6">
        <v>12.3986952246294</v>
      </c>
      <c r="W13" s="6">
        <v>12.0368592494833</v>
      </c>
      <c r="X13" s="6">
        <v>11.535521790461001</v>
      </c>
      <c r="Y13" s="6">
        <v>10.900184078157601</v>
      </c>
      <c r="Z13" s="6">
        <v>10.14157403349</v>
      </c>
      <c r="AA13" s="6">
        <v>9.2717728219084794</v>
      </c>
      <c r="AB13" s="6">
        <v>8.3003264654868705</v>
      </c>
      <c r="AC13" s="6">
        <v>7.2378973266830897</v>
      </c>
      <c r="AD13" s="6">
        <v>6.0961464591827204</v>
      </c>
      <c r="AE13" s="6">
        <v>4.8876049353754096</v>
      </c>
      <c r="AF13" s="6">
        <v>3.6255356000562902</v>
      </c>
      <c r="AG13" s="6">
        <v>2.3237868066826799</v>
      </c>
      <c r="AH13" s="6">
        <v>0.99663978033118905</v>
      </c>
      <c r="AI13" s="6">
        <v>-0.34134868047178002</v>
      </c>
    </row>
    <row r="14" spans="1:35" ht="14.5" hidden="1">
      <c r="A14" s="43"/>
      <c r="B14" s="4" t="s">
        <v>5</v>
      </c>
      <c r="C14" s="5"/>
      <c r="D14" s="5"/>
      <c r="E14" s="5"/>
      <c r="F14" s="6">
        <v>-1.1535224089930801E-2</v>
      </c>
      <c r="G14" s="6">
        <v>-4.6038766327455301E-2</v>
      </c>
      <c r="H14" s="6">
        <v>-0.103204295632034</v>
      </c>
      <c r="I14" s="6">
        <v>-0.18252150260158301</v>
      </c>
      <c r="J14" s="6">
        <v>-0.28327662045845498</v>
      </c>
      <c r="K14" s="6">
        <v>-0.40455346009522303</v>
      </c>
      <c r="L14" s="6">
        <v>-0.54523524442296001</v>
      </c>
      <c r="M14" s="6">
        <v>-0.70400758046166001</v>
      </c>
      <c r="N14" s="6">
        <v>-0.87936294147170602</v>
      </c>
      <c r="O14" s="6">
        <v>-1.0696070435110501</v>
      </c>
      <c r="P14" s="6">
        <v>-1.27286748973155</v>
      </c>
      <c r="Q14" s="6">
        <v>-1.48710502119761</v>
      </c>
      <c r="R14" s="6">
        <v>-1.71012765582251</v>
      </c>
      <c r="S14" s="6">
        <v>-1.9396079190504401</v>
      </c>
      <c r="T14" s="6">
        <v>-2.1731032740441898</v>
      </c>
      <c r="U14" s="6">
        <v>-2.4080797491291701</v>
      </c>
      <c r="V14" s="6">
        <v>-2.6419386405755998</v>
      </c>
      <c r="W14" s="6">
        <v>-2.8720460444821101</v>
      </c>
      <c r="X14" s="6">
        <v>-3.09576484787882</v>
      </c>
      <c r="Y14" s="6">
        <v>-3.3104886915994398</v>
      </c>
      <c r="Z14" s="6">
        <v>-3.5021420871401898</v>
      </c>
      <c r="AA14" s="6">
        <v>-3.6568538060618399</v>
      </c>
      <c r="AB14" s="6">
        <v>-3.77263015135921</v>
      </c>
      <c r="AC14" s="6">
        <v>-3.8478546288665298</v>
      </c>
      <c r="AD14" s="6">
        <v>-3.8813208682377698</v>
      </c>
      <c r="AE14" s="6">
        <v>-3.8722625439579801</v>
      </c>
      <c r="AF14" s="6">
        <v>-3.8203792385304398</v>
      </c>
      <c r="AG14" s="6">
        <v>-3.7258572010779401</v>
      </c>
      <c r="AH14" s="6">
        <v>-3.5893840105239101</v>
      </c>
      <c r="AI14" s="6">
        <v>-3.4121562526657301</v>
      </c>
    </row>
    <row r="15" spans="1:35" ht="14.5" hidden="1">
      <c r="A15" s="43"/>
      <c r="B15" s="4" t="s">
        <v>6</v>
      </c>
      <c r="C15" s="5"/>
      <c r="D15" s="5"/>
      <c r="E15" s="5"/>
      <c r="F15" s="6">
        <v>4.32711747883327E-3</v>
      </c>
      <c r="G15" s="6">
        <v>1.0105404696252899E-2</v>
      </c>
      <c r="H15" s="6">
        <v>1.0122047157928899E-2</v>
      </c>
      <c r="I15" s="6">
        <v>4.3919001527122203E-3</v>
      </c>
      <c r="J15" s="6">
        <v>-7.0021313568884103E-3</v>
      </c>
      <c r="K15" s="6">
        <v>-2.3910880586177699E-2</v>
      </c>
      <c r="L15" s="6">
        <v>-4.6121616628258102E-2</v>
      </c>
      <c r="M15" s="6">
        <v>-7.3361575974242796E-2</v>
      </c>
      <c r="N15" s="6">
        <v>-0.10530223667517701</v>
      </c>
      <c r="O15" s="6">
        <v>-0.14156423213111399</v>
      </c>
      <c r="P15" s="6">
        <v>-0.181722793220116</v>
      </c>
      <c r="Q15" s="6">
        <v>-0.22531360295174099</v>
      </c>
      <c r="R15" s="6">
        <v>-0.27183894701956501</v>
      </c>
      <c r="S15" s="6">
        <v>-0.320774046391407</v>
      </c>
      <c r="T15" s="6">
        <v>-0.371573464113442</v>
      </c>
      <c r="U15" s="6">
        <v>-0.42367748741460898</v>
      </c>
      <c r="V15" s="6">
        <v>-0.47651839743226299</v>
      </c>
      <c r="W15" s="6">
        <v>-0.529526551863021</v>
      </c>
      <c r="X15" s="6">
        <v>-0.58213621990143105</v>
      </c>
      <c r="Y15" s="6">
        <v>-0.633791123287611</v>
      </c>
      <c r="Z15" s="6">
        <v>-0.68111797143838004</v>
      </c>
      <c r="AA15" s="6">
        <v>-0.72079718028930795</v>
      </c>
      <c r="AB15" s="6">
        <v>-0.75243272792661098</v>
      </c>
      <c r="AC15" s="6">
        <v>-0.77572312155085299</v>
      </c>
      <c r="AD15" s="6">
        <v>-0.79046272904604298</v>
      </c>
      <c r="AE15" s="6">
        <v>-0.79654186669049698</v>
      </c>
      <c r="AF15" s="6">
        <v>-0.79394573668342605</v>
      </c>
      <c r="AG15" s="6">
        <v>-0.78275232507830195</v>
      </c>
      <c r="AH15" s="6">
        <v>-0.763129382115733</v>
      </c>
      <c r="AI15" s="6">
        <v>-0.73533061266729804</v>
      </c>
    </row>
    <row r="16" spans="1:35" hidden="1"/>
    <row r="19" spans="1:5" ht="13">
      <c r="A19" s="42" t="s">
        <v>8</v>
      </c>
      <c r="D19" t="s">
        <v>9</v>
      </c>
    </row>
    <row r="20" spans="1:5" ht="13.5">
      <c r="B20" t="s">
        <v>10</v>
      </c>
      <c r="C20" s="7">
        <v>2015</v>
      </c>
      <c r="D20" s="7">
        <v>2019</v>
      </c>
      <c r="E20" s="7">
        <v>2020</v>
      </c>
    </row>
    <row r="21" spans="1:5" ht="14">
      <c r="B21" s="8" t="s">
        <v>11</v>
      </c>
      <c r="C21" s="9">
        <v>-38499.164381340001</v>
      </c>
      <c r="D21" s="9">
        <v>-15685.7764796593</v>
      </c>
      <c r="E21" s="9">
        <v>-17364.480147576302</v>
      </c>
    </row>
    <row r="22" spans="1:5" ht="13.5">
      <c r="B22" s="10" t="s">
        <v>12</v>
      </c>
      <c r="C22" s="9">
        <v>-51878.372129208503</v>
      </c>
      <c r="D22" s="9">
        <v>-28723.804764521799</v>
      </c>
      <c r="E22" s="9">
        <v>-30049.850528205101</v>
      </c>
    </row>
    <row r="23" spans="1:5" ht="13.5">
      <c r="B23" s="10" t="s">
        <v>13</v>
      </c>
      <c r="C23" s="9">
        <v>13108.1063958545</v>
      </c>
      <c r="D23" s="9">
        <v>11937.409210117499</v>
      </c>
      <c r="E23" s="9">
        <v>11707.4124666108</v>
      </c>
    </row>
    <row r="24" spans="1:5" ht="13.5">
      <c r="B24" s="10" t="s">
        <v>14</v>
      </c>
      <c r="C24" s="9">
        <v>-9357.5024787075508</v>
      </c>
      <c r="D24" s="9">
        <v>-8647.4142178818602</v>
      </c>
      <c r="E24" s="9">
        <v>-8710.9075895290207</v>
      </c>
    </row>
    <row r="25" spans="1:5" ht="13.5">
      <c r="B25" s="10" t="s">
        <v>15</v>
      </c>
      <c r="C25" s="9">
        <v>323.30119443840601</v>
      </c>
      <c r="D25" s="9">
        <v>322.58850680348002</v>
      </c>
      <c r="E25" s="9">
        <v>322.432035619695</v>
      </c>
    </row>
    <row r="26" spans="1:5" ht="13.5">
      <c r="B26" s="10" t="s">
        <v>16</v>
      </c>
      <c r="C26" s="9">
        <v>10464.213017643</v>
      </c>
      <c r="D26" s="9">
        <v>10193.290647836</v>
      </c>
      <c r="E26" s="9">
        <v>10180.863995407901</v>
      </c>
    </row>
    <row r="27" spans="1:5" ht="13.5">
      <c r="B27" s="10" t="s">
        <v>17</v>
      </c>
      <c r="C27" s="9">
        <v>0</v>
      </c>
      <c r="D27" s="9">
        <v>0</v>
      </c>
      <c r="E27" s="9">
        <v>0</v>
      </c>
    </row>
    <row r="28" spans="1:5" ht="13.5">
      <c r="B28" s="10" t="s">
        <v>18</v>
      </c>
      <c r="C28" s="9">
        <v>-1158.9103813598299</v>
      </c>
      <c r="D28" s="9">
        <v>-767.84586201262903</v>
      </c>
      <c r="E28" s="9">
        <v>-814.43052748049001</v>
      </c>
    </row>
    <row r="29" spans="1:5" ht="13.5">
      <c r="B29" s="10" t="s">
        <v>19</v>
      </c>
      <c r="C29" s="9">
        <v>0</v>
      </c>
      <c r="D29" s="9">
        <v>0</v>
      </c>
      <c r="E29" s="9">
        <v>0</v>
      </c>
    </row>
    <row r="31" spans="1:5" ht="13">
      <c r="A31" s="42" t="s">
        <v>79</v>
      </c>
    </row>
    <row r="32" spans="1:5" ht="13">
      <c r="B32" s="42" t="s">
        <v>90</v>
      </c>
    </row>
    <row r="33" spans="1:36" ht="13.5">
      <c r="B33" t="s">
        <v>20</v>
      </c>
      <c r="C33" s="7">
        <v>2019</v>
      </c>
      <c r="D33" s="7">
        <v>2020</v>
      </c>
      <c r="E33" s="7">
        <v>2021</v>
      </c>
      <c r="F33" s="7">
        <v>2022</v>
      </c>
      <c r="G33" s="7">
        <v>2023</v>
      </c>
      <c r="H33" s="7">
        <v>2024</v>
      </c>
      <c r="I33" s="74">
        <v>2025</v>
      </c>
      <c r="J33" s="7">
        <v>2026</v>
      </c>
      <c r="K33" s="7">
        <v>2027</v>
      </c>
      <c r="L33" s="7">
        <v>2028</v>
      </c>
      <c r="M33" s="7">
        <v>2029</v>
      </c>
      <c r="N33" s="11">
        <v>2030</v>
      </c>
      <c r="O33" s="7">
        <v>2031</v>
      </c>
      <c r="P33" s="7">
        <v>2032</v>
      </c>
      <c r="Q33" s="7">
        <v>2033</v>
      </c>
      <c r="R33" s="7">
        <v>2034</v>
      </c>
      <c r="S33" s="7">
        <v>2035</v>
      </c>
      <c r="T33" s="7">
        <v>2036</v>
      </c>
      <c r="U33" s="7">
        <v>2037</v>
      </c>
      <c r="V33" s="7">
        <v>2038</v>
      </c>
      <c r="W33" s="7">
        <v>2039</v>
      </c>
      <c r="X33" s="7">
        <v>2040</v>
      </c>
      <c r="Y33" s="7">
        <v>2041</v>
      </c>
      <c r="Z33" s="7">
        <v>2042</v>
      </c>
      <c r="AA33" s="7">
        <v>2043</v>
      </c>
      <c r="AB33" s="7">
        <v>2044</v>
      </c>
      <c r="AC33" s="7">
        <v>2045</v>
      </c>
      <c r="AD33" s="7">
        <v>2046</v>
      </c>
      <c r="AE33" s="7">
        <v>2047</v>
      </c>
      <c r="AF33" s="7">
        <v>2048</v>
      </c>
      <c r="AG33" s="7">
        <v>2049</v>
      </c>
      <c r="AH33" s="11">
        <v>2050</v>
      </c>
      <c r="AJ33" s="42" t="s">
        <v>21</v>
      </c>
    </row>
    <row r="34" spans="1:36" ht="14">
      <c r="B34" s="8" t="s">
        <v>11</v>
      </c>
      <c r="C34" s="12">
        <f>D21/1000</f>
        <v>-15.6857764796593</v>
      </c>
      <c r="D34" s="12">
        <f>E21/1000</f>
        <v>-17.364480147576302</v>
      </c>
      <c r="E34" s="12">
        <f t="shared" ref="E34:AH34" si="0">SUM(E35:E42)</f>
        <v>-16.900252784489943</v>
      </c>
      <c r="F34" s="12">
        <f t="shared" si="0"/>
        <v>-16.750798156753174</v>
      </c>
      <c r="G34" s="12">
        <f t="shared" si="0"/>
        <v>-16.608451102950728</v>
      </c>
      <c r="H34" s="12">
        <f t="shared" si="0"/>
        <v>-16.474066933884071</v>
      </c>
      <c r="I34" s="12">
        <f t="shared" si="0"/>
        <v>-16.348400097444642</v>
      </c>
      <c r="J34" s="12">
        <f t="shared" si="0"/>
        <v>-16.167771757862372</v>
      </c>
      <c r="K34" s="12">
        <f t="shared" si="0"/>
        <v>-15.997045076573809</v>
      </c>
      <c r="L34" s="12">
        <f t="shared" si="0"/>
        <v>-15.836643018180807</v>
      </c>
      <c r="M34" s="12">
        <f t="shared" si="0"/>
        <v>-15.68687366880971</v>
      </c>
      <c r="N34" s="12">
        <f t="shared" si="0"/>
        <v>-15.547930380148248</v>
      </c>
      <c r="O34" s="12">
        <f t="shared" si="0"/>
        <v>-14.986296819790814</v>
      </c>
      <c r="P34" s="12">
        <f t="shared" si="0"/>
        <v>-14.435538132112313</v>
      </c>
      <c r="Q34" s="12">
        <f t="shared" si="0"/>
        <v>-13.895515305146825</v>
      </c>
      <c r="R34" s="12">
        <f t="shared" si="0"/>
        <v>-13.365985322470475</v>
      </c>
      <c r="S34" s="12">
        <f t="shared" si="0"/>
        <v>-12.846605585485603</v>
      </c>
      <c r="T34" s="12">
        <f t="shared" si="0"/>
        <v>-12.71133955981005</v>
      </c>
      <c r="U34" s="12">
        <f t="shared" si="0"/>
        <v>-12.585259519079404</v>
      </c>
      <c r="V34" s="12">
        <f t="shared" si="0"/>
        <v>-12.467754365786179</v>
      </c>
      <c r="W34" s="12">
        <f t="shared" si="0"/>
        <v>-12.358134433787333</v>
      </c>
      <c r="X34" s="12">
        <f t="shared" si="0"/>
        <v>-12.255637284682503</v>
      </c>
      <c r="Y34" s="12">
        <f t="shared" si="0"/>
        <v>-12.160909938156353</v>
      </c>
      <c r="Z34" s="12">
        <f t="shared" si="0"/>
        <v>-12.065963375658814</v>
      </c>
      <c r="AA34" s="12">
        <f t="shared" si="0"/>
        <v>-11.969971357332945</v>
      </c>
      <c r="AB34" s="12">
        <f t="shared" si="0"/>
        <v>-11.872136236926067</v>
      </c>
      <c r="AC34" s="12">
        <f t="shared" si="0"/>
        <v>-11.771692421728927</v>
      </c>
      <c r="AD34" s="12">
        <f t="shared" si="0"/>
        <v>-11.659220271109993</v>
      </c>
      <c r="AE34" s="12">
        <f t="shared" si="0"/>
        <v>-11.542714118021982</v>
      </c>
      <c r="AF34" s="12">
        <f t="shared" si="0"/>
        <v>-11.421517738370486</v>
      </c>
      <c r="AG34" s="12">
        <f t="shared" si="0"/>
        <v>-11.295014435033586</v>
      </c>
      <c r="AH34" s="12">
        <f t="shared" si="0"/>
        <v>-11.162628515284011</v>
      </c>
      <c r="AJ34" t="s">
        <v>22</v>
      </c>
    </row>
    <row r="35" spans="1:36">
      <c r="A35" t="s">
        <v>87</v>
      </c>
      <c r="B35" s="10" t="s">
        <v>12</v>
      </c>
      <c r="C35" s="13">
        <f>D22/1000</f>
        <v>-28.723804764521798</v>
      </c>
      <c r="D35" s="13">
        <f>E22/1000</f>
        <v>-30.049850528205102</v>
      </c>
      <c r="E35" s="13">
        <f>D35+($I35-$D35)/5</f>
        <v>-29.539880422564082</v>
      </c>
      <c r="F35" s="13">
        <f t="shared" ref="F35:H35" si="1">E35+($I35-$D35)/5</f>
        <v>-29.029910316923061</v>
      </c>
      <c r="G35" s="13">
        <f t="shared" si="1"/>
        <v>-28.519940211282041</v>
      </c>
      <c r="H35" s="13">
        <f t="shared" si="1"/>
        <v>-28.00997010564102</v>
      </c>
      <c r="I35" s="47">
        <f>-(Forêts!K5+Forêts!K6+Forêts!K7+Forêts!K8+Forêts!K10)</f>
        <v>-27.5</v>
      </c>
      <c r="J35" s="13">
        <f>I35+($N35-$I35)/5</f>
        <v>-26.259999999999998</v>
      </c>
      <c r="K35" s="13">
        <f t="shared" ref="K35:M35" si="2">J35+($N35-$I35)/5</f>
        <v>-25.019999999999996</v>
      </c>
      <c r="L35" s="13">
        <f t="shared" si="2"/>
        <v>-23.779999999999994</v>
      </c>
      <c r="M35" s="13">
        <f t="shared" si="2"/>
        <v>-22.539999999999992</v>
      </c>
      <c r="N35" s="13">
        <f>-(Forêts!L5+Forêts!L6+Forêts!L7+Forêts!L8+Forêts!L10)</f>
        <v>-21.299999999999997</v>
      </c>
      <c r="O35" s="13">
        <f t="shared" ref="O35:AG35" si="3">N35+($AH35-$N35)/20</f>
        <v>-20.97</v>
      </c>
      <c r="P35" s="13">
        <f t="shared" si="3"/>
        <v>-20.64</v>
      </c>
      <c r="Q35" s="13">
        <f t="shared" si="3"/>
        <v>-20.310000000000002</v>
      </c>
      <c r="R35" s="13">
        <f t="shared" si="3"/>
        <v>-19.980000000000004</v>
      </c>
      <c r="S35" s="13">
        <f t="shared" si="3"/>
        <v>-19.650000000000006</v>
      </c>
      <c r="T35" s="13">
        <f t="shared" si="3"/>
        <v>-19.320000000000007</v>
      </c>
      <c r="U35" s="13">
        <f t="shared" si="3"/>
        <v>-18.990000000000009</v>
      </c>
      <c r="V35" s="13">
        <f t="shared" si="3"/>
        <v>-18.660000000000011</v>
      </c>
      <c r="W35" s="13">
        <f t="shared" si="3"/>
        <v>-18.330000000000013</v>
      </c>
      <c r="X35" s="13">
        <f t="shared" si="3"/>
        <v>-18.000000000000014</v>
      </c>
      <c r="Y35" s="13">
        <f t="shared" si="3"/>
        <v>-17.670000000000016</v>
      </c>
      <c r="Z35" s="13">
        <f t="shared" si="3"/>
        <v>-17.340000000000018</v>
      </c>
      <c r="AA35" s="13">
        <f t="shared" si="3"/>
        <v>-17.010000000000019</v>
      </c>
      <c r="AB35" s="13">
        <f t="shared" si="3"/>
        <v>-16.680000000000021</v>
      </c>
      <c r="AC35" s="13">
        <f t="shared" si="3"/>
        <v>-16.350000000000023</v>
      </c>
      <c r="AD35" s="13">
        <f t="shared" si="3"/>
        <v>-16.020000000000024</v>
      </c>
      <c r="AE35" s="13">
        <f t="shared" si="3"/>
        <v>-15.690000000000024</v>
      </c>
      <c r="AF35" s="13">
        <f t="shared" si="3"/>
        <v>-15.360000000000024</v>
      </c>
      <c r="AG35" s="13">
        <f t="shared" si="3"/>
        <v>-15.030000000000024</v>
      </c>
      <c r="AH35" s="13">
        <f>-(Forêts!M5+Forêts!M6+Forêts!M7+Forêts!M8+Forêts!M10)</f>
        <v>-14.7</v>
      </c>
      <c r="AJ35" t="s">
        <v>23</v>
      </c>
    </row>
    <row r="36" spans="1:36">
      <c r="A36" t="s">
        <v>84</v>
      </c>
      <c r="B36" s="10" t="s">
        <v>13</v>
      </c>
      <c r="C36" s="13">
        <f t="shared" ref="C36:C42" si="4">D23/1000</f>
        <v>11.937409210117499</v>
      </c>
      <c r="D36" s="13">
        <f>D97*C36</f>
        <v>12.077650212751115</v>
      </c>
      <c r="E36" s="13">
        <f t="shared" ref="E36:H37" si="5">D36+($I36-$D36)/5</f>
        <v>12.088841729760279</v>
      </c>
      <c r="F36" s="13">
        <f t="shared" si="5"/>
        <v>12.100033246769444</v>
      </c>
      <c r="G36" s="13">
        <f t="shared" si="5"/>
        <v>12.111224763778608</v>
      </c>
      <c r="H36" s="13">
        <f t="shared" si="5"/>
        <v>12.122416280787773</v>
      </c>
      <c r="I36" s="13">
        <f>C36*E97</f>
        <v>12.133607797796937</v>
      </c>
      <c r="J36" s="13">
        <f t="shared" ref="J36:M37" si="6">I36+($N36-$I36)/5</f>
        <v>11.383264222491521</v>
      </c>
      <c r="K36" s="13">
        <f t="shared" si="6"/>
        <v>10.632920647186104</v>
      </c>
      <c r="L36" s="13">
        <f t="shared" si="6"/>
        <v>9.8825770718806876</v>
      </c>
      <c r="M36" s="13">
        <f t="shared" si="6"/>
        <v>9.1322334965752709</v>
      </c>
      <c r="N36" s="13">
        <f>C36*F97</f>
        <v>8.3818899212698543</v>
      </c>
      <c r="O36" s="13">
        <f t="shared" ref="O36:R37" si="7">N36+($S36-$N36)/5</f>
        <v>8.5981363167790246</v>
      </c>
      <c r="P36" s="13">
        <f t="shared" si="7"/>
        <v>8.8143827122881948</v>
      </c>
      <c r="Q36" s="13">
        <f t="shared" si="7"/>
        <v>9.0306291077973651</v>
      </c>
      <c r="R36" s="13">
        <f t="shared" si="7"/>
        <v>9.2468755033065353</v>
      </c>
      <c r="S36" s="13">
        <f>C36*G97</f>
        <v>9.4631218988157055</v>
      </c>
      <c r="T36" s="13">
        <f t="shared" ref="T36:W37" si="8">S36+($X36-$S36)/5</f>
        <v>9.3352608554713825</v>
      </c>
      <c r="U36" s="13">
        <f t="shared" si="8"/>
        <v>9.2073998121270595</v>
      </c>
      <c r="V36" s="13">
        <f t="shared" si="8"/>
        <v>9.0795387687827365</v>
      </c>
      <c r="W36" s="13">
        <f t="shared" si="8"/>
        <v>8.9516777254384134</v>
      </c>
      <c r="X36" s="13">
        <f>C36*H97</f>
        <v>8.823816682094094</v>
      </c>
      <c r="Y36" s="13">
        <f t="shared" ref="Y36:AB37" si="9">X36+($AC36-$X36)/5</f>
        <v>8.8527044126547665</v>
      </c>
      <c r="Z36" s="13">
        <f t="shared" si="9"/>
        <v>8.881592143215439</v>
      </c>
      <c r="AA36" s="13">
        <f t="shared" si="9"/>
        <v>8.9104798737761115</v>
      </c>
      <c r="AB36" s="13">
        <f t="shared" si="9"/>
        <v>8.939367604336784</v>
      </c>
      <c r="AC36" s="13">
        <f>C36*I97</f>
        <v>8.9682553348974601</v>
      </c>
      <c r="AD36" s="13">
        <f t="shared" ref="AD36:AG37" si="10">AC36+($AH36-$AC36)/5</f>
        <v>9.0000703914397384</v>
      </c>
      <c r="AE36" s="13">
        <f t="shared" si="10"/>
        <v>9.0318854479820168</v>
      </c>
      <c r="AF36" s="13">
        <f t="shared" si="10"/>
        <v>9.0637005045242951</v>
      </c>
      <c r="AG36" s="13">
        <f t="shared" si="10"/>
        <v>9.0955155610665734</v>
      </c>
      <c r="AH36" s="13">
        <f>C36*J97</f>
        <v>9.12733061760885</v>
      </c>
      <c r="AJ36" t="s">
        <v>76</v>
      </c>
    </row>
    <row r="37" spans="1:36">
      <c r="A37" t="s">
        <v>25</v>
      </c>
      <c r="B37" s="10" t="s">
        <v>14</v>
      </c>
      <c r="C37" s="13">
        <f t="shared" si="4"/>
        <v>-8.6474142178818596</v>
      </c>
      <c r="D37" s="13">
        <f>D98*C37</f>
        <v>-8.4296798966141075</v>
      </c>
      <c r="E37" s="13">
        <f t="shared" si="5"/>
        <v>-8.3067631187805073</v>
      </c>
      <c r="F37" s="13">
        <f t="shared" si="5"/>
        <v>-8.1838463409469071</v>
      </c>
      <c r="G37" s="13">
        <f t="shared" si="5"/>
        <v>-8.0609295631133069</v>
      </c>
      <c r="H37" s="13">
        <f t="shared" si="5"/>
        <v>-7.9380127852797067</v>
      </c>
      <c r="I37" s="13">
        <f>C37*E98</f>
        <v>-7.8150960074461064</v>
      </c>
      <c r="J37" s="13">
        <f t="shared" si="6"/>
        <v>-7.5134614162969813</v>
      </c>
      <c r="K37" s="13">
        <f t="shared" si="6"/>
        <v>-7.2118268251478561</v>
      </c>
      <c r="L37" s="13">
        <f t="shared" si="6"/>
        <v>-6.9101922339987309</v>
      </c>
      <c r="M37" s="13">
        <f t="shared" si="6"/>
        <v>-6.6085576428496058</v>
      </c>
      <c r="N37" s="13">
        <f>C37*F98</f>
        <v>-6.3069230517004824</v>
      </c>
      <c r="O37" s="13">
        <f t="shared" si="7"/>
        <v>-6.2866624773511948</v>
      </c>
      <c r="P37" s="13">
        <f t="shared" si="7"/>
        <v>-6.2664019030019071</v>
      </c>
      <c r="Q37" s="13">
        <f t="shared" si="7"/>
        <v>-6.2461413286526195</v>
      </c>
      <c r="R37" s="13">
        <f t="shared" si="7"/>
        <v>-6.2258807543033319</v>
      </c>
      <c r="S37" s="13">
        <f>C37*G98</f>
        <v>-6.2056201799540434</v>
      </c>
      <c r="T37" s="13">
        <f t="shared" si="8"/>
        <v>-6.2156529719743183</v>
      </c>
      <c r="U37" s="13">
        <f t="shared" si="8"/>
        <v>-6.2256857639945933</v>
      </c>
      <c r="V37" s="13">
        <f t="shared" si="8"/>
        <v>-6.2357185560148682</v>
      </c>
      <c r="W37" s="13">
        <f t="shared" si="8"/>
        <v>-6.2457513480351432</v>
      </c>
      <c r="X37" s="13">
        <f>C37*H98</f>
        <v>-6.2557841400554173</v>
      </c>
      <c r="Y37" s="13">
        <f t="shared" si="9"/>
        <v>-6.2536788935115046</v>
      </c>
      <c r="Z37" s="13">
        <f t="shared" si="9"/>
        <v>-6.251573646967592</v>
      </c>
      <c r="AA37" s="13">
        <f t="shared" si="9"/>
        <v>-6.2494684004236793</v>
      </c>
      <c r="AB37" s="13">
        <f t="shared" si="9"/>
        <v>-6.2473631538797667</v>
      </c>
      <c r="AC37" s="13">
        <f>C37*I98</f>
        <v>-6.245257907335855</v>
      </c>
      <c r="AD37" s="13">
        <f t="shared" si="10"/>
        <v>-6.237391294898174</v>
      </c>
      <c r="AE37" s="13">
        <f t="shared" si="10"/>
        <v>-6.2295246824604931</v>
      </c>
      <c r="AF37" s="13">
        <f t="shared" si="10"/>
        <v>-6.2216580700228121</v>
      </c>
      <c r="AG37" s="13">
        <f t="shared" si="10"/>
        <v>-6.2137914575851312</v>
      </c>
      <c r="AH37" s="13">
        <f>C37*J98</f>
        <v>-6.2059248451474502</v>
      </c>
      <c r="AJ37" t="s">
        <v>76</v>
      </c>
    </row>
    <row r="38" spans="1:36">
      <c r="A38" t="s">
        <v>28</v>
      </c>
      <c r="B38" s="10" t="s">
        <v>15</v>
      </c>
      <c r="C38" s="13">
        <f t="shared" si="4"/>
        <v>0.32258850680348</v>
      </c>
      <c r="D38" s="13">
        <f>E25/1000</f>
        <v>0.32243203561969502</v>
      </c>
      <c r="E38" s="13">
        <f t="shared" ref="E38:AH38" si="11">D38</f>
        <v>0.32243203561969502</v>
      </c>
      <c r="F38" s="13">
        <f t="shared" si="11"/>
        <v>0.32243203561969502</v>
      </c>
      <c r="G38" s="13">
        <f t="shared" si="11"/>
        <v>0.32243203561969502</v>
      </c>
      <c r="H38" s="13">
        <f t="shared" si="11"/>
        <v>0.32243203561969502</v>
      </c>
      <c r="I38" s="13">
        <f t="shared" si="11"/>
        <v>0.32243203561969502</v>
      </c>
      <c r="J38" s="13">
        <f t="shared" si="11"/>
        <v>0.32243203561969502</v>
      </c>
      <c r="K38" s="13">
        <f t="shared" si="11"/>
        <v>0.32243203561969502</v>
      </c>
      <c r="L38" s="13">
        <f t="shared" si="11"/>
        <v>0.32243203561969502</v>
      </c>
      <c r="M38" s="13">
        <f t="shared" si="11"/>
        <v>0.32243203561969502</v>
      </c>
      <c r="N38" s="13">
        <f t="shared" si="11"/>
        <v>0.32243203561969502</v>
      </c>
      <c r="O38" s="13">
        <f t="shared" si="11"/>
        <v>0.32243203561969502</v>
      </c>
      <c r="P38" s="13">
        <f t="shared" si="11"/>
        <v>0.32243203561969502</v>
      </c>
      <c r="Q38" s="13">
        <f t="shared" si="11"/>
        <v>0.32243203561969502</v>
      </c>
      <c r="R38" s="13">
        <f t="shared" si="11"/>
        <v>0.32243203561969502</v>
      </c>
      <c r="S38" s="13">
        <f t="shared" si="11"/>
        <v>0.32243203561969502</v>
      </c>
      <c r="T38" s="13">
        <f t="shared" si="11"/>
        <v>0.32243203561969502</v>
      </c>
      <c r="U38" s="13">
        <f t="shared" si="11"/>
        <v>0.32243203561969502</v>
      </c>
      <c r="V38" s="13">
        <f t="shared" si="11"/>
        <v>0.32243203561969502</v>
      </c>
      <c r="W38" s="13">
        <f t="shared" si="11"/>
        <v>0.32243203561969502</v>
      </c>
      <c r="X38" s="13">
        <f t="shared" si="11"/>
        <v>0.32243203561969502</v>
      </c>
      <c r="Y38" s="13">
        <f t="shared" si="11"/>
        <v>0.32243203561969502</v>
      </c>
      <c r="Z38" s="13">
        <f t="shared" si="11"/>
        <v>0.32243203561969502</v>
      </c>
      <c r="AA38" s="13">
        <f t="shared" si="11"/>
        <v>0.32243203561969502</v>
      </c>
      <c r="AB38" s="13">
        <f t="shared" si="11"/>
        <v>0.32243203561969502</v>
      </c>
      <c r="AC38" s="13">
        <f t="shared" si="11"/>
        <v>0.32243203561969502</v>
      </c>
      <c r="AD38" s="13">
        <f t="shared" si="11"/>
        <v>0.32243203561969502</v>
      </c>
      <c r="AE38" s="13">
        <f t="shared" si="11"/>
        <v>0.32243203561969502</v>
      </c>
      <c r="AF38" s="13">
        <f t="shared" si="11"/>
        <v>0.32243203561969502</v>
      </c>
      <c r="AG38" s="13">
        <f t="shared" si="11"/>
        <v>0.32243203561969502</v>
      </c>
      <c r="AH38" s="13">
        <f t="shared" si="11"/>
        <v>0.32243203561969502</v>
      </c>
      <c r="AJ38" t="s">
        <v>26</v>
      </c>
    </row>
    <row r="39" spans="1:36">
      <c r="A39" t="s">
        <v>88</v>
      </c>
      <c r="B39" s="10" t="s">
        <v>16</v>
      </c>
      <c r="C39" s="13">
        <f t="shared" si="4"/>
        <v>10.193290647835999</v>
      </c>
      <c r="D39" s="13">
        <f>Artif!F19/1000</f>
        <v>9.8869318597639975</v>
      </c>
      <c r="E39" s="13">
        <f>Artif!G19/1000</f>
        <v>9.5805730716919957</v>
      </c>
      <c r="F39" s="13">
        <f>Artif!H19/1000</f>
        <v>9.2742142836199921</v>
      </c>
      <c r="G39" s="13">
        <f>Artif!I19/1000</f>
        <v>8.9678554955479903</v>
      </c>
      <c r="H39" s="13">
        <f>Artif!J19/1000</f>
        <v>8.6614967074759885</v>
      </c>
      <c r="I39" s="13">
        <f>Artif!K19/1000</f>
        <v>8.355137919403985</v>
      </c>
      <c r="J39" s="13">
        <f>Artif!L19/1000</f>
        <v>8.0487791313319832</v>
      </c>
      <c r="K39" s="13">
        <f>Artif!M19/1000</f>
        <v>7.7424203432599823</v>
      </c>
      <c r="L39" s="13">
        <f>Artif!N19/1000</f>
        <v>7.4360615551879814</v>
      </c>
      <c r="M39" s="13">
        <f>Artif!O19/1000</f>
        <v>7.1297027671159796</v>
      </c>
      <c r="N39" s="13">
        <f>Artif!P19/1000</f>
        <v>6.8233439790439787</v>
      </c>
      <c r="O39" s="13">
        <f>Artif!Q19/1000</f>
        <v>6.745365510794529</v>
      </c>
      <c r="P39" s="13">
        <f>Artif!R19/1000</f>
        <v>6.6673870425450783</v>
      </c>
      <c r="Q39" s="13">
        <f>Artif!S19/1000</f>
        <v>6.5894085742956285</v>
      </c>
      <c r="R39" s="13">
        <f>Artif!T19/1000</f>
        <v>6.5114301060461788</v>
      </c>
      <c r="S39" s="13">
        <f>Artif!U19/1000</f>
        <v>6.4334516377967281</v>
      </c>
      <c r="T39" s="13">
        <f>Artif!V19/1000</f>
        <v>6.3554731695472784</v>
      </c>
      <c r="U39" s="13">
        <f>Artif!W19/1000</f>
        <v>6.2774947012978286</v>
      </c>
      <c r="V39" s="13">
        <f>Artif!X19/1000</f>
        <v>6.199516233048378</v>
      </c>
      <c r="W39" s="13">
        <f>Artif!Y19/1000</f>
        <v>6.1215377647989282</v>
      </c>
      <c r="X39" s="13">
        <f>Artif!Z19/1000</f>
        <v>6.0435592965494802</v>
      </c>
      <c r="Y39" s="13">
        <f>Artif!AA19/1000</f>
        <v>5.7923865461880935</v>
      </c>
      <c r="Z39" s="13">
        <f>Artif!AB19/1000</f>
        <v>5.5412137958267067</v>
      </c>
      <c r="AA39" s="13">
        <f>Artif!AC19/1000</f>
        <v>5.2900410454653199</v>
      </c>
      <c r="AB39" s="13">
        <f>Artif!AD19/1000</f>
        <v>5.0388682951039332</v>
      </c>
      <c r="AC39" s="13">
        <f>Artif!AE19/1000</f>
        <v>4.7876955447425473</v>
      </c>
      <c r="AD39" s="13">
        <f>Artif!AF19/1000</f>
        <v>4.5365227943811606</v>
      </c>
      <c r="AE39" s="13">
        <f>Artif!AG19/1000</f>
        <v>4.2853500440197738</v>
      </c>
      <c r="AF39" s="13">
        <f>Artif!AH19/1000</f>
        <v>4.0341772936583871</v>
      </c>
      <c r="AG39" s="13">
        <f>Artif!AI19/1000</f>
        <v>3.7830045432970008</v>
      </c>
      <c r="AH39" s="13">
        <f>Artif!AJ19/1000</f>
        <v>3.5318317929356158</v>
      </c>
      <c r="AJ39" t="s">
        <v>77</v>
      </c>
    </row>
    <row r="40" spans="1:36">
      <c r="A40" t="s">
        <v>28</v>
      </c>
      <c r="B40" s="10" t="s">
        <v>17</v>
      </c>
      <c r="C40" s="13">
        <f t="shared" si="4"/>
        <v>0</v>
      </c>
      <c r="D40" s="13">
        <f>E27/1000</f>
        <v>0</v>
      </c>
      <c r="E40" s="13">
        <f t="shared" ref="E40:AH40" si="12">$D40+F8</f>
        <v>4.6088341767066797E-2</v>
      </c>
      <c r="F40" s="13">
        <f t="shared" si="12"/>
        <v>0.13493725159595801</v>
      </c>
      <c r="G40" s="13">
        <f t="shared" si="12"/>
        <v>0.21667858749051999</v>
      </c>
      <c r="H40" s="13">
        <f t="shared" si="12"/>
        <v>0.29045703864929601</v>
      </c>
      <c r="I40" s="13">
        <f t="shared" si="12"/>
        <v>0.35551815718084501</v>
      </c>
      <c r="J40" s="13">
        <f t="shared" si="12"/>
        <v>0.41121426899141</v>
      </c>
      <c r="K40" s="13">
        <f t="shared" si="12"/>
        <v>0.45700872250826202</v>
      </c>
      <c r="L40" s="13">
        <f t="shared" si="12"/>
        <v>0.49247855312955302</v>
      </c>
      <c r="M40" s="13">
        <f t="shared" si="12"/>
        <v>0.51731567472894502</v>
      </c>
      <c r="N40" s="13">
        <f t="shared" si="12"/>
        <v>0.53132673561870103</v>
      </c>
      <c r="O40" s="13">
        <f t="shared" si="12"/>
        <v>0.53443179436713195</v>
      </c>
      <c r="P40" s="13">
        <f t="shared" si="12"/>
        <v>0.52666198043662704</v>
      </c>
      <c r="Q40" s="13">
        <f t="shared" si="12"/>
        <v>0.508156305793107</v>
      </c>
      <c r="R40" s="13">
        <f t="shared" si="12"/>
        <v>0.47915778686045202</v>
      </c>
      <c r="S40" s="13">
        <f t="shared" si="12"/>
        <v>0.44000902223631799</v>
      </c>
      <c r="T40" s="13">
        <f t="shared" si="12"/>
        <v>0.391147351525924</v>
      </c>
      <c r="U40" s="13">
        <f t="shared" si="12"/>
        <v>0.333099695870616</v>
      </c>
      <c r="V40" s="13">
        <f t="shared" si="12"/>
        <v>0.26647715277789102</v>
      </c>
      <c r="W40" s="13">
        <f t="shared" si="12"/>
        <v>0.191969388390789</v>
      </c>
      <c r="X40" s="13">
        <f t="shared" si="12"/>
        <v>0.110338841109661</v>
      </c>
      <c r="Y40" s="13">
        <f t="shared" si="12"/>
        <v>2.52459608926155E-2</v>
      </c>
      <c r="Z40" s="13">
        <f t="shared" si="12"/>
        <v>-5.9627703353041898E-2</v>
      </c>
      <c r="AA40" s="13">
        <f t="shared" si="12"/>
        <v>-0.14345591177036801</v>
      </c>
      <c r="AB40" s="13">
        <f t="shared" si="12"/>
        <v>-0.22544101810668901</v>
      </c>
      <c r="AC40" s="13">
        <f t="shared" si="12"/>
        <v>-0.304817429652748</v>
      </c>
      <c r="AD40" s="13">
        <f t="shared" si="12"/>
        <v>-0.38085419765238399</v>
      </c>
      <c r="AE40" s="13">
        <f t="shared" si="12"/>
        <v>-0.45285696318294699</v>
      </c>
      <c r="AF40" s="13">
        <f t="shared" si="12"/>
        <v>-0.520169502150024</v>
      </c>
      <c r="AG40" s="13">
        <f t="shared" si="12"/>
        <v>-0.58217511743169503</v>
      </c>
      <c r="AH40" s="13">
        <f t="shared" si="12"/>
        <v>-0.63829811630072197</v>
      </c>
      <c r="AJ40" t="s">
        <v>27</v>
      </c>
    </row>
    <row r="41" spans="1:36">
      <c r="A41" t="s">
        <v>87</v>
      </c>
      <c r="B41" s="10" t="s">
        <v>18</v>
      </c>
      <c r="C41" s="13">
        <f t="shared" si="4"/>
        <v>-0.76784586201262905</v>
      </c>
      <c r="D41" s="13">
        <f>E28/1000</f>
        <v>-0.81443052748049005</v>
      </c>
      <c r="E41" s="13">
        <f>D41+($I41-$D41)/5</f>
        <v>-1.0915444219843922</v>
      </c>
      <c r="F41" s="13">
        <f t="shared" ref="F41:H41" si="13">E41+($I41-$D41)/5</f>
        <v>-1.3686583164882942</v>
      </c>
      <c r="G41" s="13">
        <f t="shared" si="13"/>
        <v>-1.6457722109921962</v>
      </c>
      <c r="H41" s="13">
        <f t="shared" si="13"/>
        <v>-1.9228861054960982</v>
      </c>
      <c r="I41" s="47">
        <f>-Forêts!K9</f>
        <v>-2.2000000000000002</v>
      </c>
      <c r="J41" s="13">
        <f>I41+($N41-$I41)/5</f>
        <v>-2.56</v>
      </c>
      <c r="K41" s="13">
        <f t="shared" ref="K41:M41" si="14">J41+($N41-$I41)/5</f>
        <v>-2.92</v>
      </c>
      <c r="L41" s="13">
        <f t="shared" si="14"/>
        <v>-3.28</v>
      </c>
      <c r="M41" s="13">
        <f t="shared" si="14"/>
        <v>-3.6399999999999997</v>
      </c>
      <c r="N41" s="13">
        <f>-Forêts!L9</f>
        <v>-4</v>
      </c>
      <c r="O41" s="13">
        <f t="shared" ref="O41:AG41" si="15">N41+($AH41-$N41)/20</f>
        <v>-3.93</v>
      </c>
      <c r="P41" s="13">
        <f t="shared" si="15"/>
        <v>-3.8600000000000003</v>
      </c>
      <c r="Q41" s="13">
        <f t="shared" si="15"/>
        <v>-3.7900000000000005</v>
      </c>
      <c r="R41" s="13">
        <f t="shared" si="15"/>
        <v>-3.7200000000000006</v>
      </c>
      <c r="S41" s="13">
        <f t="shared" si="15"/>
        <v>-3.6500000000000008</v>
      </c>
      <c r="T41" s="13">
        <f t="shared" si="15"/>
        <v>-3.580000000000001</v>
      </c>
      <c r="U41" s="13">
        <f t="shared" si="15"/>
        <v>-3.5100000000000011</v>
      </c>
      <c r="V41" s="13">
        <f t="shared" si="15"/>
        <v>-3.4400000000000013</v>
      </c>
      <c r="W41" s="13">
        <f t="shared" si="15"/>
        <v>-3.3700000000000014</v>
      </c>
      <c r="X41" s="13">
        <f t="shared" si="15"/>
        <v>-3.3000000000000016</v>
      </c>
      <c r="Y41" s="13">
        <f t="shared" si="15"/>
        <v>-3.2300000000000018</v>
      </c>
      <c r="Z41" s="13">
        <f t="shared" si="15"/>
        <v>-3.1600000000000019</v>
      </c>
      <c r="AA41" s="13">
        <f t="shared" si="15"/>
        <v>-3.0900000000000021</v>
      </c>
      <c r="AB41" s="13">
        <f t="shared" si="15"/>
        <v>-3.0200000000000022</v>
      </c>
      <c r="AC41" s="13">
        <f t="shared" si="15"/>
        <v>-2.9500000000000024</v>
      </c>
      <c r="AD41" s="13">
        <f t="shared" si="15"/>
        <v>-2.8800000000000026</v>
      </c>
      <c r="AE41" s="13">
        <f t="shared" si="15"/>
        <v>-2.8100000000000027</v>
      </c>
      <c r="AF41" s="13">
        <f t="shared" si="15"/>
        <v>-2.7400000000000029</v>
      </c>
      <c r="AG41" s="13">
        <f t="shared" si="15"/>
        <v>-2.670000000000003</v>
      </c>
      <c r="AH41" s="13">
        <f>-Forêts!M9</f>
        <v>-2.6</v>
      </c>
      <c r="AJ41" t="s">
        <v>23</v>
      </c>
    </row>
    <row r="42" spans="1:36">
      <c r="B42" s="10" t="s">
        <v>19</v>
      </c>
      <c r="C42" s="13">
        <f t="shared" si="4"/>
        <v>0</v>
      </c>
      <c r="D42" s="13">
        <f>E29/1000</f>
        <v>0</v>
      </c>
      <c r="E42" s="13">
        <f t="shared" ref="E42:AH42" si="16">D42</f>
        <v>0</v>
      </c>
      <c r="F42" s="13">
        <f t="shared" si="16"/>
        <v>0</v>
      </c>
      <c r="G42" s="13">
        <f t="shared" si="16"/>
        <v>0</v>
      </c>
      <c r="H42" s="13">
        <f t="shared" si="16"/>
        <v>0</v>
      </c>
      <c r="I42" s="13">
        <f t="shared" si="16"/>
        <v>0</v>
      </c>
      <c r="J42" s="13">
        <f t="shared" si="16"/>
        <v>0</v>
      </c>
      <c r="K42" s="13">
        <f t="shared" si="16"/>
        <v>0</v>
      </c>
      <c r="L42" s="13">
        <f t="shared" si="16"/>
        <v>0</v>
      </c>
      <c r="M42" s="13">
        <f t="shared" si="16"/>
        <v>0</v>
      </c>
      <c r="N42" s="13">
        <f t="shared" si="16"/>
        <v>0</v>
      </c>
      <c r="O42" s="13">
        <f t="shared" si="16"/>
        <v>0</v>
      </c>
      <c r="P42" s="13">
        <f t="shared" si="16"/>
        <v>0</v>
      </c>
      <c r="Q42" s="13">
        <f t="shared" si="16"/>
        <v>0</v>
      </c>
      <c r="R42" s="13">
        <f t="shared" si="16"/>
        <v>0</v>
      </c>
      <c r="S42" s="13">
        <f t="shared" si="16"/>
        <v>0</v>
      </c>
      <c r="T42" s="13">
        <f t="shared" si="16"/>
        <v>0</v>
      </c>
      <c r="U42" s="13">
        <f t="shared" si="16"/>
        <v>0</v>
      </c>
      <c r="V42" s="13">
        <f t="shared" si="16"/>
        <v>0</v>
      </c>
      <c r="W42" s="13">
        <f t="shared" si="16"/>
        <v>0</v>
      </c>
      <c r="X42" s="13">
        <f t="shared" si="16"/>
        <v>0</v>
      </c>
      <c r="Y42" s="13">
        <f t="shared" si="16"/>
        <v>0</v>
      </c>
      <c r="Z42" s="13">
        <f t="shared" si="16"/>
        <v>0</v>
      </c>
      <c r="AA42" s="13">
        <f t="shared" si="16"/>
        <v>0</v>
      </c>
      <c r="AB42" s="13">
        <f t="shared" si="16"/>
        <v>0</v>
      </c>
      <c r="AC42" s="13">
        <f t="shared" si="16"/>
        <v>0</v>
      </c>
      <c r="AD42" s="13">
        <f t="shared" si="16"/>
        <v>0</v>
      </c>
      <c r="AE42" s="13">
        <f t="shared" si="16"/>
        <v>0</v>
      </c>
      <c r="AF42" s="13">
        <f t="shared" si="16"/>
        <v>0</v>
      </c>
      <c r="AG42" s="13">
        <f t="shared" si="16"/>
        <v>0</v>
      </c>
      <c r="AH42" s="13">
        <f t="shared" si="16"/>
        <v>0</v>
      </c>
      <c r="AJ42" t="s">
        <v>28</v>
      </c>
    </row>
    <row r="43" spans="1:36"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5" spans="1:36" s="48" customFormat="1" ht="13">
      <c r="B45" s="49" t="s">
        <v>89</v>
      </c>
    </row>
    <row r="46" spans="1:36" s="48" customFormat="1" ht="13.5">
      <c r="B46" s="48" t="s">
        <v>20</v>
      </c>
      <c r="C46" s="50">
        <v>2019</v>
      </c>
      <c r="D46" s="50">
        <v>2020</v>
      </c>
      <c r="E46" s="50">
        <v>2021</v>
      </c>
      <c r="F46" s="50">
        <v>2022</v>
      </c>
      <c r="G46" s="50">
        <v>2023</v>
      </c>
      <c r="H46" s="50">
        <v>2024</v>
      </c>
      <c r="I46" s="50">
        <v>2025</v>
      </c>
      <c r="J46" s="50">
        <v>2026</v>
      </c>
      <c r="K46" s="50">
        <v>2027</v>
      </c>
      <c r="L46" s="50">
        <v>2028</v>
      </c>
      <c r="M46" s="50">
        <v>2029</v>
      </c>
      <c r="N46" s="51">
        <v>2030</v>
      </c>
      <c r="O46" s="50">
        <v>2031</v>
      </c>
      <c r="P46" s="50">
        <v>2032</v>
      </c>
      <c r="Q46" s="50">
        <v>2033</v>
      </c>
      <c r="R46" s="50">
        <v>2034</v>
      </c>
      <c r="S46" s="50">
        <v>2035</v>
      </c>
      <c r="T46" s="50">
        <v>2036</v>
      </c>
      <c r="U46" s="50">
        <v>2037</v>
      </c>
      <c r="V46" s="50">
        <v>2038</v>
      </c>
      <c r="W46" s="50">
        <v>2039</v>
      </c>
      <c r="X46" s="50">
        <v>2040</v>
      </c>
      <c r="Y46" s="50">
        <v>2041</v>
      </c>
      <c r="Z46" s="50">
        <v>2042</v>
      </c>
      <c r="AA46" s="50">
        <v>2043</v>
      </c>
      <c r="AB46" s="50">
        <v>2044</v>
      </c>
      <c r="AC46" s="50">
        <v>2045</v>
      </c>
      <c r="AD46" s="50">
        <v>2046</v>
      </c>
      <c r="AE46" s="50">
        <v>2047</v>
      </c>
      <c r="AF46" s="50">
        <v>2048</v>
      </c>
      <c r="AG46" s="50">
        <v>2049</v>
      </c>
      <c r="AH46" s="51">
        <v>2050</v>
      </c>
      <c r="AJ46" s="49" t="s">
        <v>21</v>
      </c>
    </row>
    <row r="47" spans="1:36" s="48" customFormat="1" ht="14">
      <c r="B47" s="52" t="s">
        <v>11</v>
      </c>
      <c r="C47" s="53">
        <f t="shared" ref="C47:AH47" si="17">SUM(C48:C55)</f>
        <v>-15.68577647965931</v>
      </c>
      <c r="D47" s="53">
        <f t="shared" si="17"/>
        <v>-18.000461467290659</v>
      </c>
      <c r="E47" s="53">
        <f t="shared" si="17"/>
        <v>-18.792426681808085</v>
      </c>
      <c r="F47" s="53">
        <f t="shared" si="17"/>
        <v>-19.582940726586919</v>
      </c>
      <c r="G47" s="53">
        <f t="shared" si="17"/>
        <v>-20.379216416121508</v>
      </c>
      <c r="H47" s="53">
        <f t="shared" si="17"/>
        <v>-21.181238895122988</v>
      </c>
      <c r="I47" s="53">
        <f t="shared" si="17"/>
        <v>-21.988925258628843</v>
      </c>
      <c r="J47" s="53">
        <f t="shared" si="17"/>
        <v>-23.457385049631828</v>
      </c>
      <c r="K47" s="53">
        <f t="shared" si="17"/>
        <v>-24.931146827447591</v>
      </c>
      <c r="L47" s="53">
        <f t="shared" si="17"/>
        <v>-26.409937828567269</v>
      </c>
      <c r="M47" s="53">
        <f t="shared" si="17"/>
        <v>-27.893429531041889</v>
      </c>
      <c r="N47" s="53">
        <f t="shared" si="17"/>
        <v>-29.381242568271521</v>
      </c>
      <c r="O47" s="53">
        <f t="shared" si="17"/>
        <v>-30.057895971933018</v>
      </c>
      <c r="P47" s="53">
        <f t="shared" si="17"/>
        <v>-30.737981624237129</v>
      </c>
      <c r="Q47" s="53">
        <f t="shared" si="17"/>
        <v>-31.421001810877446</v>
      </c>
      <c r="R47" s="53">
        <f t="shared" si="17"/>
        <v>-32.106431752821777</v>
      </c>
      <c r="S47" s="53">
        <f t="shared" si="17"/>
        <v>-32.793726013116313</v>
      </c>
      <c r="T47" s="53">
        <f t="shared" si="17"/>
        <v>-33.482324878989971</v>
      </c>
      <c r="U47" s="53">
        <f t="shared" si="17"/>
        <v>-34.17166063158011</v>
      </c>
      <c r="V47" s="53">
        <f t="shared" si="17"/>
        <v>-34.861163628583363</v>
      </c>
      <c r="W47" s="53">
        <f t="shared" si="17"/>
        <v>-35.550268139194266</v>
      </c>
      <c r="X47" s="53">
        <f t="shared" si="17"/>
        <v>-36.238417885152941</v>
      </c>
      <c r="Y47" s="53">
        <f t="shared" si="17"/>
        <v>-37.007066415071407</v>
      </c>
      <c r="Z47" s="53">
        <f t="shared" si="17"/>
        <v>-37.768067305690025</v>
      </c>
      <c r="AA47" s="53">
        <f t="shared" si="17"/>
        <v>-38.521024535095023</v>
      </c>
      <c r="AB47" s="53">
        <f t="shared" si="17"/>
        <v>-39.265636610486965</v>
      </c>
      <c r="AC47" s="53">
        <f t="shared" si="17"/>
        <v>-40.001697899749857</v>
      </c>
      <c r="AD47" s="53">
        <f t="shared" si="17"/>
        <v>-40.729098719162003</v>
      </c>
      <c r="AE47" s="53">
        <f t="shared" si="17"/>
        <v>-41.447824270922631</v>
      </c>
      <c r="AF47" s="53">
        <f t="shared" si="17"/>
        <v>-42.157952541085209</v>
      </c>
      <c r="AG47" s="53">
        <f t="shared" si="17"/>
        <v>-42.859651279890329</v>
      </c>
      <c r="AH47" s="53">
        <f t="shared" si="17"/>
        <v>-43.553174192209596</v>
      </c>
      <c r="AJ47" s="48" t="s">
        <v>22</v>
      </c>
    </row>
    <row r="48" spans="1:36" s="48" customFormat="1">
      <c r="B48" s="54" t="s">
        <v>12</v>
      </c>
      <c r="C48" s="55">
        <f t="shared" ref="C48:D51" si="18">D22/1000</f>
        <v>-28.723804764521798</v>
      </c>
      <c r="D48" s="55">
        <f t="shared" si="18"/>
        <v>-30.049850528205102</v>
      </c>
      <c r="E48" s="55">
        <f t="shared" ref="E48:M48" si="19">D48+($N48-$D48)/10</f>
        <v>-29.3822652467415</v>
      </c>
      <c r="F48" s="55">
        <f t="shared" si="19"/>
        <v>-28.714679965277899</v>
      </c>
      <c r="G48" s="55">
        <f t="shared" si="19"/>
        <v>-28.047094683814297</v>
      </c>
      <c r="H48" s="55">
        <f t="shared" si="19"/>
        <v>-27.379509402350696</v>
      </c>
      <c r="I48" s="55">
        <f t="shared" si="19"/>
        <v>-26.711924120887094</v>
      </c>
      <c r="J48" s="55">
        <f t="shared" si="19"/>
        <v>-26.044338839423492</v>
      </c>
      <c r="K48" s="55">
        <f t="shared" si="19"/>
        <v>-25.376753557959891</v>
      </c>
      <c r="L48" s="55">
        <f t="shared" si="19"/>
        <v>-24.709168276496289</v>
      </c>
      <c r="M48" s="55">
        <f t="shared" si="19"/>
        <v>-24.041582995032687</v>
      </c>
      <c r="N48" s="55">
        <f>-(Forêts!T5+Forêts!T6+Forêts!T7+Forêts!T8+Forêts!T10)</f>
        <v>-23.373997713569089</v>
      </c>
      <c r="O48" s="55">
        <f t="shared" ref="O48:AG48" si="20">N48+($AH48-$N48)/20</f>
        <v>-23.155316468088987</v>
      </c>
      <c r="P48" s="55">
        <f t="shared" si="20"/>
        <v>-22.936635222608885</v>
      </c>
      <c r="Q48" s="55">
        <f t="shared" si="20"/>
        <v>-22.717953977128783</v>
      </c>
      <c r="R48" s="55">
        <f t="shared" si="20"/>
        <v>-22.499272731648681</v>
      </c>
      <c r="S48" s="55">
        <f t="shared" si="20"/>
        <v>-22.280591486168579</v>
      </c>
      <c r="T48" s="55">
        <f t="shared" si="20"/>
        <v>-22.061910240688476</v>
      </c>
      <c r="U48" s="55">
        <f t="shared" si="20"/>
        <v>-21.843228995208374</v>
      </c>
      <c r="V48" s="55">
        <f t="shared" si="20"/>
        <v>-21.624547749728272</v>
      </c>
      <c r="W48" s="55">
        <f t="shared" si="20"/>
        <v>-21.40586650424817</v>
      </c>
      <c r="X48" s="55">
        <f t="shared" si="20"/>
        <v>-21.187185258768068</v>
      </c>
      <c r="Y48" s="55">
        <f t="shared" si="20"/>
        <v>-20.968504013287966</v>
      </c>
      <c r="Z48" s="55">
        <f t="shared" si="20"/>
        <v>-20.749822767807863</v>
      </c>
      <c r="AA48" s="55">
        <f t="shared" si="20"/>
        <v>-20.531141522327761</v>
      </c>
      <c r="AB48" s="55">
        <f t="shared" si="20"/>
        <v>-20.312460276847659</v>
      </c>
      <c r="AC48" s="55">
        <f t="shared" si="20"/>
        <v>-20.093779031367557</v>
      </c>
      <c r="AD48" s="55">
        <f t="shared" si="20"/>
        <v>-19.875097785887455</v>
      </c>
      <c r="AE48" s="55">
        <f t="shared" si="20"/>
        <v>-19.656416540407353</v>
      </c>
      <c r="AF48" s="55">
        <f t="shared" si="20"/>
        <v>-19.437735294927251</v>
      </c>
      <c r="AG48" s="55">
        <f t="shared" si="20"/>
        <v>-19.219054049447148</v>
      </c>
      <c r="AH48" s="55">
        <f>-(Forêts!U5+Forêts!U6+Forêts!U7+Forêts!U8+Forêts!U10)</f>
        <v>-19.000372803967043</v>
      </c>
      <c r="AJ48" s="48" t="s">
        <v>23</v>
      </c>
    </row>
    <row r="49" spans="1:36" s="48" customFormat="1">
      <c r="A49" s="48" t="s">
        <v>85</v>
      </c>
      <c r="B49" s="54" t="s">
        <v>13</v>
      </c>
      <c r="C49" s="55">
        <f t="shared" si="18"/>
        <v>11.937409210117499</v>
      </c>
      <c r="D49" s="55">
        <f t="shared" si="18"/>
        <v>11.707412466610799</v>
      </c>
      <c r="E49" s="55">
        <f t="shared" ref="E49:H50" si="21">D49+($I49-$D49)/5</f>
        <v>11.529240645716252</v>
      </c>
      <c r="F49" s="55">
        <f t="shared" si="21"/>
        <v>11.351068824821704</v>
      </c>
      <c r="G49" s="55">
        <f t="shared" si="21"/>
        <v>11.172897003927156</v>
      </c>
      <c r="H49" s="55">
        <f t="shared" si="21"/>
        <v>10.994725183032608</v>
      </c>
      <c r="I49" s="55">
        <f>D49*E112</f>
        <v>10.816553362138057</v>
      </c>
      <c r="J49" s="55">
        <f t="shared" ref="J49:M50" si="22">I49+($N49-$I49)/5</f>
        <v>10.055440705411151</v>
      </c>
      <c r="K49" s="55">
        <f t="shared" si="22"/>
        <v>9.2943280486842443</v>
      </c>
      <c r="L49" s="55">
        <f t="shared" si="22"/>
        <v>8.5332153919573379</v>
      </c>
      <c r="M49" s="55">
        <f t="shared" si="22"/>
        <v>7.7721027352304315</v>
      </c>
      <c r="N49" s="55">
        <f>D49*F112</f>
        <v>7.0109900785035268</v>
      </c>
      <c r="O49" s="55">
        <f t="shared" ref="O49:AG49" si="23">N49+($AH49-$N49)/20</f>
        <v>6.7389667542508374</v>
      </c>
      <c r="P49" s="55">
        <f t="shared" si="23"/>
        <v>6.4669434299981479</v>
      </c>
      <c r="Q49" s="55">
        <f t="shared" si="23"/>
        <v>6.1949201057454584</v>
      </c>
      <c r="R49" s="55">
        <f t="shared" si="23"/>
        <v>5.9228967814927689</v>
      </c>
      <c r="S49" s="55">
        <f t="shared" si="23"/>
        <v>5.6508734572400794</v>
      </c>
      <c r="T49" s="55">
        <f t="shared" si="23"/>
        <v>5.3788501329873899</v>
      </c>
      <c r="U49" s="55">
        <f t="shared" si="23"/>
        <v>5.1068268087347004</v>
      </c>
      <c r="V49" s="55">
        <f t="shared" si="23"/>
        <v>4.8348034844820109</v>
      </c>
      <c r="W49" s="55">
        <f t="shared" si="23"/>
        <v>4.5627801602293214</v>
      </c>
      <c r="X49" s="55">
        <f t="shared" si="23"/>
        <v>4.2907568359766319</v>
      </c>
      <c r="Y49" s="55">
        <f t="shared" si="23"/>
        <v>4.0187335117239424</v>
      </c>
      <c r="Z49" s="55">
        <f t="shared" si="23"/>
        <v>3.7467101874712525</v>
      </c>
      <c r="AA49" s="55">
        <f t="shared" si="23"/>
        <v>3.4746868632185626</v>
      </c>
      <c r="AB49" s="55">
        <f t="shared" si="23"/>
        <v>3.2026635389658726</v>
      </c>
      <c r="AC49" s="55">
        <f t="shared" si="23"/>
        <v>2.9306402147131827</v>
      </c>
      <c r="AD49" s="55">
        <f t="shared" si="23"/>
        <v>2.6586168904604928</v>
      </c>
      <c r="AE49" s="55">
        <f t="shared" si="23"/>
        <v>2.3865935662078028</v>
      </c>
      <c r="AF49" s="55">
        <f t="shared" si="23"/>
        <v>2.1145702419551129</v>
      </c>
      <c r="AG49" s="55">
        <f t="shared" si="23"/>
        <v>1.8425469177024232</v>
      </c>
      <c r="AH49" s="55">
        <f>D49*G112</f>
        <v>1.5705235934497321</v>
      </c>
      <c r="AJ49" s="48" t="s">
        <v>78</v>
      </c>
    </row>
    <row r="50" spans="1:36" s="48" customFormat="1">
      <c r="A50" s="48" t="s">
        <v>29</v>
      </c>
      <c r="B50" s="54" t="s">
        <v>14</v>
      </c>
      <c r="C50" s="55">
        <f t="shared" si="18"/>
        <v>-8.6474142178818596</v>
      </c>
      <c r="D50" s="55">
        <f t="shared" si="18"/>
        <v>-8.71090758952902</v>
      </c>
      <c r="E50" s="55">
        <f t="shared" si="21"/>
        <v>-8.730435526695608</v>
      </c>
      <c r="F50" s="55">
        <f t="shared" si="21"/>
        <v>-8.7499634638621959</v>
      </c>
      <c r="G50" s="55">
        <f t="shared" si="21"/>
        <v>-8.7694914010287839</v>
      </c>
      <c r="H50" s="55">
        <f t="shared" si="21"/>
        <v>-8.7890193381953718</v>
      </c>
      <c r="I50" s="55">
        <f>D50*E113</f>
        <v>-8.8085472753619563</v>
      </c>
      <c r="J50" s="55">
        <f t="shared" si="22"/>
        <v>-8.9003930864736152</v>
      </c>
      <c r="K50" s="55">
        <f t="shared" si="22"/>
        <v>-8.9922388975852741</v>
      </c>
      <c r="L50" s="55">
        <f t="shared" si="22"/>
        <v>-9.084084708696933</v>
      </c>
      <c r="M50" s="55">
        <f t="shared" si="22"/>
        <v>-9.1759305198085919</v>
      </c>
      <c r="N50" s="55">
        <f>D50*F113</f>
        <v>-9.267776330920249</v>
      </c>
      <c r="O50" s="55">
        <f t="shared" ref="O50:AG50" si="24">N50+($AH50-$N50)/20</f>
        <v>-9.5523706518061466</v>
      </c>
      <c r="P50" s="55">
        <f t="shared" si="24"/>
        <v>-9.8369649726920443</v>
      </c>
      <c r="Q50" s="55">
        <f t="shared" si="24"/>
        <v>-10.121559293577942</v>
      </c>
      <c r="R50" s="55">
        <f t="shared" si="24"/>
        <v>-10.40615361446384</v>
      </c>
      <c r="S50" s="55">
        <f t="shared" si="24"/>
        <v>-10.690747935349737</v>
      </c>
      <c r="T50" s="55">
        <f t="shared" si="24"/>
        <v>-10.975342256235635</v>
      </c>
      <c r="U50" s="55">
        <f t="shared" si="24"/>
        <v>-11.259936577121533</v>
      </c>
      <c r="V50" s="55">
        <f t="shared" si="24"/>
        <v>-11.54453089800743</v>
      </c>
      <c r="W50" s="55">
        <f t="shared" si="24"/>
        <v>-11.829125218893328</v>
      </c>
      <c r="X50" s="55">
        <f t="shared" si="24"/>
        <v>-12.113719539779225</v>
      </c>
      <c r="Y50" s="55">
        <f t="shared" si="24"/>
        <v>-12.398313860665123</v>
      </c>
      <c r="Z50" s="55">
        <f t="shared" si="24"/>
        <v>-12.682908181551021</v>
      </c>
      <c r="AA50" s="55">
        <f t="shared" si="24"/>
        <v>-12.967502502436918</v>
      </c>
      <c r="AB50" s="55">
        <f t="shared" si="24"/>
        <v>-13.252096823322816</v>
      </c>
      <c r="AC50" s="55">
        <f t="shared" si="24"/>
        <v>-13.536691144208714</v>
      </c>
      <c r="AD50" s="55">
        <f t="shared" si="24"/>
        <v>-13.821285465094611</v>
      </c>
      <c r="AE50" s="55">
        <f t="shared" si="24"/>
        <v>-14.105879785980509</v>
      </c>
      <c r="AF50" s="55">
        <f t="shared" si="24"/>
        <v>-14.390474106866407</v>
      </c>
      <c r="AG50" s="55">
        <f t="shared" si="24"/>
        <v>-14.675068427752304</v>
      </c>
      <c r="AH50" s="55">
        <f>D50*G113</f>
        <v>-14.9596627486382</v>
      </c>
      <c r="AJ50" s="48" t="s">
        <v>78</v>
      </c>
    </row>
    <row r="51" spans="1:36" s="48" customFormat="1">
      <c r="B51" s="54" t="s">
        <v>15</v>
      </c>
      <c r="C51" s="55">
        <f t="shared" si="18"/>
        <v>0.32258850680348</v>
      </c>
      <c r="D51" s="55">
        <f t="shared" si="18"/>
        <v>0.32243203561969502</v>
      </c>
      <c r="E51" s="55">
        <f t="shared" ref="E51:AH51" si="25">D51</f>
        <v>0.32243203561969502</v>
      </c>
      <c r="F51" s="55">
        <f t="shared" si="25"/>
        <v>0.32243203561969502</v>
      </c>
      <c r="G51" s="55">
        <f t="shared" si="25"/>
        <v>0.32243203561969502</v>
      </c>
      <c r="H51" s="55">
        <f t="shared" si="25"/>
        <v>0.32243203561969502</v>
      </c>
      <c r="I51" s="55">
        <f t="shared" si="25"/>
        <v>0.32243203561969502</v>
      </c>
      <c r="J51" s="55">
        <f t="shared" si="25"/>
        <v>0.32243203561969502</v>
      </c>
      <c r="K51" s="55">
        <f t="shared" si="25"/>
        <v>0.32243203561969502</v>
      </c>
      <c r="L51" s="55">
        <f t="shared" si="25"/>
        <v>0.32243203561969502</v>
      </c>
      <c r="M51" s="55">
        <f t="shared" si="25"/>
        <v>0.32243203561969502</v>
      </c>
      <c r="N51" s="55">
        <f t="shared" si="25"/>
        <v>0.32243203561969502</v>
      </c>
      <c r="O51" s="55">
        <f t="shared" si="25"/>
        <v>0.32243203561969502</v>
      </c>
      <c r="P51" s="55">
        <f t="shared" si="25"/>
        <v>0.32243203561969502</v>
      </c>
      <c r="Q51" s="55">
        <f t="shared" si="25"/>
        <v>0.32243203561969502</v>
      </c>
      <c r="R51" s="55">
        <f t="shared" si="25"/>
        <v>0.32243203561969502</v>
      </c>
      <c r="S51" s="55">
        <f t="shared" si="25"/>
        <v>0.32243203561969502</v>
      </c>
      <c r="T51" s="55">
        <f t="shared" si="25"/>
        <v>0.32243203561969502</v>
      </c>
      <c r="U51" s="55">
        <f t="shared" si="25"/>
        <v>0.32243203561969502</v>
      </c>
      <c r="V51" s="55">
        <f t="shared" si="25"/>
        <v>0.32243203561969502</v>
      </c>
      <c r="W51" s="55">
        <f t="shared" si="25"/>
        <v>0.32243203561969502</v>
      </c>
      <c r="X51" s="55">
        <f t="shared" si="25"/>
        <v>0.32243203561969502</v>
      </c>
      <c r="Y51" s="55">
        <f t="shared" si="25"/>
        <v>0.32243203561969502</v>
      </c>
      <c r="Z51" s="55">
        <f t="shared" si="25"/>
        <v>0.32243203561969502</v>
      </c>
      <c r="AA51" s="55">
        <f t="shared" si="25"/>
        <v>0.32243203561969502</v>
      </c>
      <c r="AB51" s="55">
        <f t="shared" si="25"/>
        <v>0.32243203561969502</v>
      </c>
      <c r="AC51" s="55">
        <f t="shared" si="25"/>
        <v>0.32243203561969502</v>
      </c>
      <c r="AD51" s="55">
        <f t="shared" si="25"/>
        <v>0.32243203561969502</v>
      </c>
      <c r="AE51" s="55">
        <f t="shared" si="25"/>
        <v>0.32243203561969502</v>
      </c>
      <c r="AF51" s="55">
        <f t="shared" si="25"/>
        <v>0.32243203561969502</v>
      </c>
      <c r="AG51" s="55">
        <f t="shared" si="25"/>
        <v>0.32243203561969502</v>
      </c>
      <c r="AH51" s="55">
        <f t="shared" si="25"/>
        <v>0.32243203561969502</v>
      </c>
      <c r="AJ51" s="48" t="s">
        <v>26</v>
      </c>
    </row>
    <row r="52" spans="1:36" s="48" customFormat="1">
      <c r="B52" s="54" t="s">
        <v>16</v>
      </c>
      <c r="C52" s="55">
        <f>D26/1000</f>
        <v>10.193290647835999</v>
      </c>
      <c r="D52" s="55">
        <f>Artif!F24/1000</f>
        <v>9.5448826756934579</v>
      </c>
      <c r="E52" s="55">
        <f>Artif!G24/1000</f>
        <v>8.8964747035509149</v>
      </c>
      <c r="F52" s="55">
        <f>Artif!H24/1000</f>
        <v>8.2480667314083735</v>
      </c>
      <c r="G52" s="55">
        <f>Artif!I24/1000</f>
        <v>7.5996587592658313</v>
      </c>
      <c r="H52" s="55">
        <f>Artif!J24/1000</f>
        <v>6.95125078712329</v>
      </c>
      <c r="I52" s="55">
        <f>Artif!K24/1000</f>
        <v>6.3028428149807487</v>
      </c>
      <c r="J52" s="55">
        <f>Artif!L24/1000</f>
        <v>5.6544348428382074</v>
      </c>
      <c r="K52" s="55">
        <f>Artif!M24/1000</f>
        <v>5.0060268706956661</v>
      </c>
      <c r="L52" s="55">
        <f>Artif!N24/1000</f>
        <v>4.3576188985531248</v>
      </c>
      <c r="M52" s="55">
        <f>Artif!O24/1000</f>
        <v>3.709210926410583</v>
      </c>
      <c r="N52" s="55">
        <f>Artif!P24/1000</f>
        <v>3.0608029542680417</v>
      </c>
      <c r="O52" s="55">
        <f>Artif!Q24/1000</f>
        <v>2.9680319880051629</v>
      </c>
      <c r="P52" s="55">
        <f>Artif!R24/1000</f>
        <v>2.8752610217422845</v>
      </c>
      <c r="Q52" s="55">
        <f>Artif!S24/1000</f>
        <v>2.7824900554794056</v>
      </c>
      <c r="R52" s="55">
        <f>Artif!T24/1000</f>
        <v>2.6897190892165272</v>
      </c>
      <c r="S52" s="55">
        <f>Artif!U24/1000</f>
        <v>2.5969481229536489</v>
      </c>
      <c r="T52" s="55">
        <f>Artif!V24/1000</f>
        <v>2.50417715669077</v>
      </c>
      <c r="U52" s="55">
        <f>Artif!W24/1000</f>
        <v>2.4114061904278916</v>
      </c>
      <c r="V52" s="55">
        <f>Artif!X24/1000</f>
        <v>2.3186352241650128</v>
      </c>
      <c r="W52" s="55">
        <f>Artif!Y24/1000</f>
        <v>2.2258642579021344</v>
      </c>
      <c r="X52" s="55">
        <f>Artif!Z24/1000</f>
        <v>2.1330932916392564</v>
      </c>
      <c r="Y52" s="55">
        <f>Artif!AA24/1000</f>
        <v>1.9554954861811724</v>
      </c>
      <c r="Z52" s="55">
        <f>Artif!AB24/1000</f>
        <v>1.7778976807230888</v>
      </c>
      <c r="AA52" s="55">
        <f>Artif!AC24/1000</f>
        <v>1.6002998752650051</v>
      </c>
      <c r="AB52" s="55">
        <f>Artif!AD24/1000</f>
        <v>1.4227020698069213</v>
      </c>
      <c r="AC52" s="55">
        <f>Artif!AE24/1000</f>
        <v>1.2451042643488377</v>
      </c>
      <c r="AD52" s="55">
        <f>Artif!AF24/1000</f>
        <v>1.0675064588907539</v>
      </c>
      <c r="AE52" s="55">
        <f>Artif!AG24/1000</f>
        <v>0.88990865343267023</v>
      </c>
      <c r="AF52" s="55">
        <f>Artif!AH24/1000</f>
        <v>0.71231084797458655</v>
      </c>
      <c r="AG52" s="55">
        <f>Artif!AI24/1000</f>
        <v>0.53471304251650276</v>
      </c>
      <c r="AH52" s="55">
        <f>Artif!AJ24/1000</f>
        <v>0.3571152370584193</v>
      </c>
      <c r="AJ52" s="48" t="s">
        <v>77</v>
      </c>
    </row>
    <row r="53" spans="1:36" s="48" customFormat="1">
      <c r="B53" s="54" t="s">
        <v>17</v>
      </c>
      <c r="C53" s="55">
        <f>D27/1000</f>
        <v>0</v>
      </c>
      <c r="D53" s="55">
        <f>E27/1000</f>
        <v>0</v>
      </c>
      <c r="E53" s="55">
        <f t="shared" ref="E53:AH53" si="26">$D53+F15</f>
        <v>4.32711747883327E-3</v>
      </c>
      <c r="F53" s="55">
        <f t="shared" si="26"/>
        <v>1.0105404696252899E-2</v>
      </c>
      <c r="G53" s="55">
        <f t="shared" si="26"/>
        <v>1.0122047157928899E-2</v>
      </c>
      <c r="H53" s="55">
        <f t="shared" si="26"/>
        <v>4.3919001527122203E-3</v>
      </c>
      <c r="I53" s="55">
        <f t="shared" si="26"/>
        <v>-7.0021313568884103E-3</v>
      </c>
      <c r="J53" s="55">
        <f t="shared" si="26"/>
        <v>-2.3910880586177699E-2</v>
      </c>
      <c r="K53" s="55">
        <f t="shared" si="26"/>
        <v>-4.6121616628258102E-2</v>
      </c>
      <c r="L53" s="55">
        <f t="shared" si="26"/>
        <v>-7.3361575974242796E-2</v>
      </c>
      <c r="M53" s="55">
        <f t="shared" si="26"/>
        <v>-0.10530223667517701</v>
      </c>
      <c r="N53" s="55">
        <f t="shared" si="26"/>
        <v>-0.14156423213111399</v>
      </c>
      <c r="O53" s="55">
        <f t="shared" si="26"/>
        <v>-0.181722793220116</v>
      </c>
      <c r="P53" s="55">
        <f t="shared" si="26"/>
        <v>-0.22531360295174099</v>
      </c>
      <c r="Q53" s="55">
        <f t="shared" si="26"/>
        <v>-0.27183894701956501</v>
      </c>
      <c r="R53" s="55">
        <f t="shared" si="26"/>
        <v>-0.320774046391407</v>
      </c>
      <c r="S53" s="55">
        <f t="shared" si="26"/>
        <v>-0.371573464113442</v>
      </c>
      <c r="T53" s="55">
        <f t="shared" si="26"/>
        <v>-0.42367748741460898</v>
      </c>
      <c r="U53" s="55">
        <f t="shared" si="26"/>
        <v>-0.47651839743226299</v>
      </c>
      <c r="V53" s="55">
        <f t="shared" si="26"/>
        <v>-0.529526551863021</v>
      </c>
      <c r="W53" s="55">
        <f t="shared" si="26"/>
        <v>-0.58213621990143105</v>
      </c>
      <c r="X53" s="55">
        <f t="shared" si="26"/>
        <v>-0.633791123287611</v>
      </c>
      <c r="Y53" s="55">
        <f t="shared" si="26"/>
        <v>-0.68111797143838004</v>
      </c>
      <c r="Z53" s="55">
        <f t="shared" si="26"/>
        <v>-0.72079718028930795</v>
      </c>
      <c r="AA53" s="55">
        <f t="shared" si="26"/>
        <v>-0.75243272792661098</v>
      </c>
      <c r="AB53" s="55">
        <f t="shared" si="26"/>
        <v>-0.77572312155085299</v>
      </c>
      <c r="AC53" s="55">
        <f t="shared" si="26"/>
        <v>-0.79046272904604298</v>
      </c>
      <c r="AD53" s="55">
        <f t="shared" si="26"/>
        <v>-0.79654186669049698</v>
      </c>
      <c r="AE53" s="55">
        <f t="shared" si="26"/>
        <v>-0.79394573668342605</v>
      </c>
      <c r="AF53" s="55">
        <f t="shared" si="26"/>
        <v>-0.78275232507830195</v>
      </c>
      <c r="AG53" s="55">
        <f t="shared" si="26"/>
        <v>-0.763129382115733</v>
      </c>
      <c r="AH53" s="55">
        <f t="shared" si="26"/>
        <v>-0.73533061266729804</v>
      </c>
      <c r="AJ53" s="48" t="s">
        <v>27</v>
      </c>
    </row>
    <row r="54" spans="1:36" s="48" customFormat="1">
      <c r="B54" s="54" t="s">
        <v>18</v>
      </c>
      <c r="C54" s="55">
        <f>D28/1000</f>
        <v>-0.76784586201262905</v>
      </c>
      <c r="D54" s="55">
        <f>E28/1000</f>
        <v>-0.81443052748049005</v>
      </c>
      <c r="E54" s="55">
        <f t="shared" ref="E54:M54" si="27">D54+($N54-$D54)/10</f>
        <v>-1.4322004107366739</v>
      </c>
      <c r="F54" s="55">
        <f t="shared" si="27"/>
        <v>-2.0499702939928577</v>
      </c>
      <c r="G54" s="55">
        <f t="shared" si="27"/>
        <v>-2.6677401772490414</v>
      </c>
      <c r="H54" s="55">
        <f t="shared" si="27"/>
        <v>-3.2855100605052252</v>
      </c>
      <c r="I54" s="55">
        <f t="shared" si="27"/>
        <v>-3.903279943761409</v>
      </c>
      <c r="J54" s="55">
        <f t="shared" si="27"/>
        <v>-4.5210498270175927</v>
      </c>
      <c r="K54" s="55">
        <f t="shared" si="27"/>
        <v>-5.1388197102737765</v>
      </c>
      <c r="L54" s="55">
        <f t="shared" si="27"/>
        <v>-5.7565895935299602</v>
      </c>
      <c r="M54" s="55">
        <f t="shared" si="27"/>
        <v>-6.374359476786144</v>
      </c>
      <c r="N54" s="55">
        <f>-Forêts!T9</f>
        <v>-6.9921293600423304</v>
      </c>
      <c r="O54" s="55">
        <f t="shared" ref="O54:AG54" si="28">N54+($AH54-$N54)/20</f>
        <v>-7.1979168366934587</v>
      </c>
      <c r="P54" s="55">
        <f t="shared" si="28"/>
        <v>-7.403704313344587</v>
      </c>
      <c r="Q54" s="55">
        <f t="shared" si="28"/>
        <v>-7.6094917899957153</v>
      </c>
      <c r="R54" s="55">
        <f t="shared" si="28"/>
        <v>-7.8152792666468436</v>
      </c>
      <c r="S54" s="55">
        <f t="shared" si="28"/>
        <v>-8.0210667432979719</v>
      </c>
      <c r="T54" s="55">
        <f t="shared" si="28"/>
        <v>-8.2268542199491002</v>
      </c>
      <c r="U54" s="55">
        <f t="shared" si="28"/>
        <v>-8.4326416966002284</v>
      </c>
      <c r="V54" s="55">
        <f t="shared" si="28"/>
        <v>-8.6384291732513567</v>
      </c>
      <c r="W54" s="55">
        <f t="shared" si="28"/>
        <v>-8.844216649902485</v>
      </c>
      <c r="X54" s="55">
        <f t="shared" si="28"/>
        <v>-9.0500041265536133</v>
      </c>
      <c r="Y54" s="55">
        <f t="shared" si="28"/>
        <v>-9.2557916032047416</v>
      </c>
      <c r="Z54" s="55">
        <f t="shared" si="28"/>
        <v>-9.4615790798558699</v>
      </c>
      <c r="AA54" s="55">
        <f t="shared" si="28"/>
        <v>-9.6673665565069982</v>
      </c>
      <c r="AB54" s="55">
        <f t="shared" si="28"/>
        <v>-9.8731540331581265</v>
      </c>
      <c r="AC54" s="55">
        <f t="shared" si="28"/>
        <v>-10.078941509809255</v>
      </c>
      <c r="AD54" s="55">
        <f t="shared" si="28"/>
        <v>-10.284728986460383</v>
      </c>
      <c r="AE54" s="55">
        <f t="shared" si="28"/>
        <v>-10.490516463111511</v>
      </c>
      <c r="AF54" s="55">
        <f t="shared" si="28"/>
        <v>-10.69630393976264</v>
      </c>
      <c r="AG54" s="55">
        <f t="shared" si="28"/>
        <v>-10.902091416413768</v>
      </c>
      <c r="AH54" s="55">
        <f>-Forêts!U9</f>
        <v>-11.1078788930649</v>
      </c>
      <c r="AJ54" s="48" t="s">
        <v>23</v>
      </c>
    </row>
    <row r="55" spans="1:36" s="48" customFormat="1">
      <c r="B55" s="54" t="s">
        <v>19</v>
      </c>
      <c r="C55" s="55">
        <f>D29/1000</f>
        <v>0</v>
      </c>
      <c r="D55" s="55">
        <f>E29/1000</f>
        <v>0</v>
      </c>
      <c r="E55" s="55">
        <f t="shared" ref="E55:AH55" si="29">D55</f>
        <v>0</v>
      </c>
      <c r="F55" s="55">
        <f t="shared" si="29"/>
        <v>0</v>
      </c>
      <c r="G55" s="55">
        <f t="shared" si="29"/>
        <v>0</v>
      </c>
      <c r="H55" s="55">
        <f t="shared" si="29"/>
        <v>0</v>
      </c>
      <c r="I55" s="55">
        <f t="shared" si="29"/>
        <v>0</v>
      </c>
      <c r="J55" s="55">
        <f t="shared" si="29"/>
        <v>0</v>
      </c>
      <c r="K55" s="55">
        <f t="shared" si="29"/>
        <v>0</v>
      </c>
      <c r="L55" s="55">
        <f t="shared" si="29"/>
        <v>0</v>
      </c>
      <c r="M55" s="55">
        <f t="shared" si="29"/>
        <v>0</v>
      </c>
      <c r="N55" s="55">
        <f t="shared" si="29"/>
        <v>0</v>
      </c>
      <c r="O55" s="55">
        <f t="shared" si="29"/>
        <v>0</v>
      </c>
      <c r="P55" s="55">
        <f t="shared" si="29"/>
        <v>0</v>
      </c>
      <c r="Q55" s="55">
        <f t="shared" si="29"/>
        <v>0</v>
      </c>
      <c r="R55" s="55">
        <f t="shared" si="29"/>
        <v>0</v>
      </c>
      <c r="S55" s="55">
        <f t="shared" si="29"/>
        <v>0</v>
      </c>
      <c r="T55" s="55">
        <f t="shared" si="29"/>
        <v>0</v>
      </c>
      <c r="U55" s="55">
        <f t="shared" si="29"/>
        <v>0</v>
      </c>
      <c r="V55" s="55">
        <f t="shared" si="29"/>
        <v>0</v>
      </c>
      <c r="W55" s="55">
        <f t="shared" si="29"/>
        <v>0</v>
      </c>
      <c r="X55" s="55">
        <f t="shared" si="29"/>
        <v>0</v>
      </c>
      <c r="Y55" s="55">
        <f t="shared" si="29"/>
        <v>0</v>
      </c>
      <c r="Z55" s="55">
        <f t="shared" si="29"/>
        <v>0</v>
      </c>
      <c r="AA55" s="55">
        <f t="shared" si="29"/>
        <v>0</v>
      </c>
      <c r="AB55" s="55">
        <f t="shared" si="29"/>
        <v>0</v>
      </c>
      <c r="AC55" s="55">
        <f t="shared" si="29"/>
        <v>0</v>
      </c>
      <c r="AD55" s="55">
        <f t="shared" si="29"/>
        <v>0</v>
      </c>
      <c r="AE55" s="55">
        <f t="shared" si="29"/>
        <v>0</v>
      </c>
      <c r="AF55" s="55">
        <f t="shared" si="29"/>
        <v>0</v>
      </c>
      <c r="AG55" s="55">
        <f t="shared" si="29"/>
        <v>0</v>
      </c>
      <c r="AH55" s="55">
        <f t="shared" si="29"/>
        <v>0</v>
      </c>
      <c r="AJ55" s="48" t="s">
        <v>28</v>
      </c>
    </row>
    <row r="56" spans="1:36" s="48" customFormat="1"/>
    <row r="97" spans="1:20">
      <c r="B97" t="s">
        <v>81</v>
      </c>
      <c r="C97" t="s">
        <v>80</v>
      </c>
      <c r="D97">
        <f>D103/$C103</f>
        <v>1.0117480267422478</v>
      </c>
      <c r="E97">
        <f t="shared" ref="E97:J98" si="30">E103/$C103</f>
        <v>1.0164356087846222</v>
      </c>
      <c r="F97">
        <f t="shared" si="30"/>
        <v>0.70215318698849838</v>
      </c>
      <c r="G97">
        <f t="shared" si="30"/>
        <v>0.79272828234750281</v>
      </c>
      <c r="H97">
        <f t="shared" si="30"/>
        <v>0.73917351133573495</v>
      </c>
      <c r="I97">
        <f t="shared" si="30"/>
        <v>0.75127317636865909</v>
      </c>
      <c r="J97">
        <f t="shared" si="30"/>
        <v>0.76459895584990256</v>
      </c>
    </row>
    <row r="98" spans="1:20">
      <c r="B98" t="s">
        <v>82</v>
      </c>
      <c r="C98" t="s">
        <v>80</v>
      </c>
      <c r="D98">
        <f>D104/$C104</f>
        <v>0.97482087526031735</v>
      </c>
      <c r="E98">
        <f t="shared" si="30"/>
        <v>0.903749468978297</v>
      </c>
      <c r="F98">
        <f t="shared" si="30"/>
        <v>0.72934207761882042</v>
      </c>
      <c r="G98">
        <f t="shared" si="30"/>
        <v>0.71762726100497576</v>
      </c>
      <c r="H98">
        <f t="shared" si="30"/>
        <v>0.72342829687968158</v>
      </c>
      <c r="I98">
        <f t="shared" si="30"/>
        <v>0.72221102747933352</v>
      </c>
      <c r="J98">
        <f t="shared" si="30"/>
        <v>0.71766249294665574</v>
      </c>
    </row>
    <row r="100" spans="1:20">
      <c r="A100" t="s">
        <v>30</v>
      </c>
      <c r="B100" t="s">
        <v>10</v>
      </c>
      <c r="C100">
        <v>2018</v>
      </c>
      <c r="D100">
        <v>2020</v>
      </c>
      <c r="E100">
        <f t="shared" ref="E100:J100" si="31">D100+5</f>
        <v>2025</v>
      </c>
      <c r="F100">
        <f t="shared" si="31"/>
        <v>2030</v>
      </c>
      <c r="G100">
        <f t="shared" si="31"/>
        <v>2035</v>
      </c>
      <c r="H100">
        <f t="shared" si="31"/>
        <v>2040</v>
      </c>
      <c r="I100">
        <f t="shared" si="31"/>
        <v>2045</v>
      </c>
      <c r="J100">
        <f t="shared" si="31"/>
        <v>2050</v>
      </c>
      <c r="M100">
        <v>2018</v>
      </c>
      <c r="N100">
        <v>2020</v>
      </c>
      <c r="O100">
        <f t="shared" ref="O100:T100" si="32">N100+5</f>
        <v>2025</v>
      </c>
      <c r="P100">
        <f t="shared" si="32"/>
        <v>2030</v>
      </c>
      <c r="Q100">
        <f t="shared" si="32"/>
        <v>2035</v>
      </c>
      <c r="R100">
        <f t="shared" si="32"/>
        <v>2040</v>
      </c>
      <c r="S100">
        <f t="shared" si="32"/>
        <v>2045</v>
      </c>
      <c r="T100">
        <f t="shared" si="32"/>
        <v>2050</v>
      </c>
    </row>
    <row r="101" spans="1:20" ht="14.5">
      <c r="B101" s="14" t="s">
        <v>31</v>
      </c>
      <c r="C101" s="15">
        <v>-34474.252660221297</v>
      </c>
      <c r="D101" s="15">
        <v>-36754.053823344701</v>
      </c>
      <c r="E101" s="15">
        <v>-32641.456599906702</v>
      </c>
      <c r="F101" s="15">
        <v>-30316.764892512099</v>
      </c>
      <c r="G101" s="15">
        <v>-25445.5025153235</v>
      </c>
      <c r="H101" s="15">
        <v>-23245.477703136799</v>
      </c>
      <c r="I101" s="15">
        <v>-19957.622489574998</v>
      </c>
      <c r="J101" s="15">
        <v>-16512.406533075999</v>
      </c>
      <c r="L101" t="s">
        <v>24</v>
      </c>
      <c r="M101" s="39">
        <f t="shared" ref="M101:M109" si="33">C101/1000</f>
        <v>-34.474252660221296</v>
      </c>
      <c r="N101" s="39">
        <f t="shared" ref="N101:N109" si="34">D101/1000</f>
        <v>-36.754053823344698</v>
      </c>
      <c r="O101" s="39">
        <f t="shared" ref="O101:O109" si="35">E101/1000</f>
        <v>-32.641456599906704</v>
      </c>
      <c r="P101" s="39">
        <f t="shared" ref="P101:P109" si="36">F101/1000</f>
        <v>-30.316764892512101</v>
      </c>
      <c r="Q101" s="39">
        <f t="shared" ref="Q101:Q109" si="37">G101/1000</f>
        <v>-25.445502515323501</v>
      </c>
      <c r="R101" s="39">
        <f t="shared" ref="R101:R109" si="38">H101/1000</f>
        <v>-23.2454777031368</v>
      </c>
      <c r="S101" s="39">
        <f t="shared" ref="S101:S109" si="39">I101/1000</f>
        <v>-19.957622489574998</v>
      </c>
      <c r="T101" s="39">
        <f t="shared" ref="T101:T109" si="40">J101/1000</f>
        <v>-16.512406533076</v>
      </c>
    </row>
    <row r="102" spans="1:20" ht="14.5">
      <c r="B102" s="16" t="s">
        <v>32</v>
      </c>
      <c r="C102" s="15">
        <v>-50473.922642867503</v>
      </c>
      <c r="D102" s="15">
        <v>-50646.2014633211</v>
      </c>
      <c r="E102" s="15">
        <v>-46273.1111077362</v>
      </c>
      <c r="F102" s="15">
        <v>-37086.054003764002</v>
      </c>
      <c r="G102" s="15">
        <v>-33103.183651044397</v>
      </c>
      <c r="H102" s="15">
        <v>-29559.300091161698</v>
      </c>
      <c r="I102" s="15">
        <v>-26008.521197860598</v>
      </c>
      <c r="J102" s="15">
        <v>-22453.0549131962</v>
      </c>
      <c r="L102" t="s">
        <v>20</v>
      </c>
      <c r="M102" s="39">
        <f t="shared" si="33"/>
        <v>-50.4739226428675</v>
      </c>
      <c r="N102" s="39">
        <f t="shared" si="34"/>
        <v>-50.646201463321098</v>
      </c>
      <c r="O102" s="39">
        <f t="shared" si="35"/>
        <v>-46.273111107736199</v>
      </c>
      <c r="P102" s="39">
        <f t="shared" si="36"/>
        <v>-37.086054003764005</v>
      </c>
      <c r="Q102" s="39">
        <f t="shared" si="37"/>
        <v>-33.103183651044397</v>
      </c>
      <c r="R102" s="39">
        <f t="shared" si="38"/>
        <v>-29.559300091161699</v>
      </c>
      <c r="S102" s="39">
        <f t="shared" si="39"/>
        <v>-26.008521197860599</v>
      </c>
      <c r="T102" s="39">
        <f t="shared" si="40"/>
        <v>-22.453054913196201</v>
      </c>
    </row>
    <row r="103" spans="1:20" ht="14.5">
      <c r="B103" s="16" t="s">
        <v>33</v>
      </c>
      <c r="C103" s="15">
        <v>14262.0415704843</v>
      </c>
      <c r="D103" s="15">
        <v>14429.592416253399</v>
      </c>
      <c r="E103" s="15">
        <v>14496.4469062068</v>
      </c>
      <c r="F103" s="15">
        <v>10014.137941678</v>
      </c>
      <c r="G103" s="15">
        <v>11305.9237169387</v>
      </c>
      <c r="H103" s="15">
        <v>10542.1233464711</v>
      </c>
      <c r="I103" s="15">
        <v>10714.6892721596</v>
      </c>
      <c r="J103" s="15">
        <v>10904.7420930802</v>
      </c>
      <c r="M103" s="39">
        <f t="shared" si="33"/>
        <v>14.2620415704843</v>
      </c>
      <c r="N103" s="39">
        <f t="shared" si="34"/>
        <v>14.429592416253399</v>
      </c>
      <c r="O103" s="39">
        <f t="shared" si="35"/>
        <v>14.496446906206801</v>
      </c>
      <c r="P103" s="39">
        <f t="shared" si="36"/>
        <v>10.014137941677999</v>
      </c>
      <c r="Q103" s="39">
        <f t="shared" si="37"/>
        <v>11.3059237169387</v>
      </c>
      <c r="R103" s="39">
        <f t="shared" si="38"/>
        <v>10.542123346471101</v>
      </c>
      <c r="S103" s="39">
        <f t="shared" si="39"/>
        <v>10.7146892721596</v>
      </c>
      <c r="T103" s="39">
        <f t="shared" si="40"/>
        <v>10.9047420930802</v>
      </c>
    </row>
    <row r="104" spans="1:20" ht="14.5">
      <c r="B104" s="16" t="s">
        <v>34</v>
      </c>
      <c r="C104" s="15">
        <v>-7990.9333546363696</v>
      </c>
      <c r="D104" s="15">
        <v>-7789.7286469134897</v>
      </c>
      <c r="E104" s="15">
        <v>-7221.8017758935803</v>
      </c>
      <c r="F104" s="15">
        <v>-5828.1239349840198</v>
      </c>
      <c r="G104" s="15">
        <v>-5734.5116161610003</v>
      </c>
      <c r="H104" s="15">
        <v>-5780.8673072236297</v>
      </c>
      <c r="I104" s="15">
        <v>-5771.1401885708101</v>
      </c>
      <c r="J104" s="15">
        <v>-5734.7931522589197</v>
      </c>
      <c r="M104" s="39">
        <f t="shared" si="33"/>
        <v>-7.9909333546363692</v>
      </c>
      <c r="N104" s="39">
        <f t="shared" si="34"/>
        <v>-7.7897286469134901</v>
      </c>
      <c r="O104" s="39">
        <f t="shared" si="35"/>
        <v>-7.2218017758935806</v>
      </c>
      <c r="P104" s="39">
        <f t="shared" si="36"/>
        <v>-5.8281239349840197</v>
      </c>
      <c r="Q104" s="39">
        <f t="shared" si="37"/>
        <v>-5.7345116161609999</v>
      </c>
      <c r="R104" s="39">
        <f t="shared" si="38"/>
        <v>-5.7808673072236294</v>
      </c>
      <c r="S104" s="39">
        <f t="shared" si="39"/>
        <v>-5.7711401885708105</v>
      </c>
      <c r="T104" s="39">
        <f t="shared" si="40"/>
        <v>-5.7347931522589199</v>
      </c>
    </row>
    <row r="105" spans="1:20" ht="14.5">
      <c r="B105" s="16" t="s">
        <v>35</v>
      </c>
      <c r="C105" s="15">
        <v>322.75321331272801</v>
      </c>
      <c r="D105" s="15">
        <v>337.67319082242801</v>
      </c>
      <c r="E105" s="15">
        <v>346.02676415173897</v>
      </c>
      <c r="F105" s="15">
        <v>296.38484933587802</v>
      </c>
      <c r="G105" s="15">
        <v>296.3644441088</v>
      </c>
      <c r="H105" s="15">
        <v>296.3644441088</v>
      </c>
      <c r="I105" s="15">
        <v>296.3644441088</v>
      </c>
      <c r="J105" s="15">
        <v>296.3644441088</v>
      </c>
      <c r="M105" s="39">
        <f t="shared" si="33"/>
        <v>0.32275321331272799</v>
      </c>
      <c r="N105" s="39">
        <f t="shared" si="34"/>
        <v>0.33767319082242803</v>
      </c>
      <c r="O105" s="39">
        <f t="shared" si="35"/>
        <v>0.346026764151739</v>
      </c>
      <c r="P105" s="39">
        <f t="shared" si="36"/>
        <v>0.296384849335878</v>
      </c>
      <c r="Q105" s="39">
        <f t="shared" si="37"/>
        <v>0.29636444410879997</v>
      </c>
      <c r="R105" s="39">
        <f t="shared" si="38"/>
        <v>0.29636444410879997</v>
      </c>
      <c r="S105" s="39">
        <f t="shared" si="39"/>
        <v>0.29636444410879997</v>
      </c>
      <c r="T105" s="39">
        <f t="shared" si="40"/>
        <v>0.29636444410879997</v>
      </c>
    </row>
    <row r="106" spans="1:20" ht="14.5">
      <c r="B106" s="16" t="s">
        <v>36</v>
      </c>
      <c r="C106" s="15">
        <v>10319.801002718399</v>
      </c>
      <c r="D106" s="15">
        <v>10162.3336801555</v>
      </c>
      <c r="E106" s="15">
        <v>9368.1810400628201</v>
      </c>
      <c r="F106" s="15">
        <v>6376.9096164974699</v>
      </c>
      <c r="G106" s="15">
        <v>5729.9883945992797</v>
      </c>
      <c r="H106" s="15">
        <v>5053.0060202386603</v>
      </c>
      <c r="I106" s="15">
        <v>4474.4077706017797</v>
      </c>
      <c r="J106" s="15">
        <v>4015.5768607698101</v>
      </c>
      <c r="M106" s="39">
        <f t="shared" si="33"/>
        <v>10.3198010027184</v>
      </c>
      <c r="N106" s="39">
        <f t="shared" si="34"/>
        <v>10.1623336801555</v>
      </c>
      <c r="O106" s="39">
        <f t="shared" si="35"/>
        <v>9.3681810400628205</v>
      </c>
      <c r="P106" s="39">
        <f t="shared" si="36"/>
        <v>6.3769096164974695</v>
      </c>
      <c r="Q106" s="39">
        <f t="shared" si="37"/>
        <v>5.72998839459928</v>
      </c>
      <c r="R106" s="39">
        <f t="shared" si="38"/>
        <v>5.0530060202386604</v>
      </c>
      <c r="S106" s="39">
        <f t="shared" si="39"/>
        <v>4.47440777060178</v>
      </c>
      <c r="T106" s="39">
        <f t="shared" si="40"/>
        <v>4.0155768607698104</v>
      </c>
    </row>
    <row r="107" spans="1:20" ht="14.5">
      <c r="B107" s="17" t="s">
        <v>37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M107" s="39">
        <f t="shared" si="33"/>
        <v>0</v>
      </c>
      <c r="N107" s="39">
        <f t="shared" si="34"/>
        <v>0</v>
      </c>
      <c r="O107" s="39">
        <f t="shared" si="35"/>
        <v>0</v>
      </c>
      <c r="P107" s="39">
        <f t="shared" si="36"/>
        <v>0</v>
      </c>
      <c r="Q107" s="39">
        <f t="shared" si="37"/>
        <v>0</v>
      </c>
      <c r="R107" s="39">
        <f t="shared" si="38"/>
        <v>0</v>
      </c>
      <c r="S107" s="39">
        <f t="shared" si="39"/>
        <v>0</v>
      </c>
      <c r="T107" s="39">
        <f t="shared" si="40"/>
        <v>0</v>
      </c>
    </row>
    <row r="108" spans="1:20" ht="14.5">
      <c r="B108" s="17" t="s">
        <v>38</v>
      </c>
      <c r="C108" s="15">
        <v>-913.99244923293202</v>
      </c>
      <c r="D108" s="15">
        <v>-3247.7230003415302</v>
      </c>
      <c r="E108" s="15">
        <v>-3357.19842669835</v>
      </c>
      <c r="F108" s="15">
        <v>-4090.0193612754001</v>
      </c>
      <c r="G108" s="15">
        <v>-3940.08380376491</v>
      </c>
      <c r="H108" s="15">
        <v>-3796.8041155699302</v>
      </c>
      <c r="I108" s="15">
        <v>-3663.4225900138599</v>
      </c>
      <c r="J108" s="15">
        <v>-3541.2418655797101</v>
      </c>
      <c r="M108" s="39">
        <f t="shared" si="33"/>
        <v>-0.91399244923293199</v>
      </c>
      <c r="N108" s="39">
        <f t="shared" si="34"/>
        <v>-3.2477230003415301</v>
      </c>
      <c r="O108" s="39">
        <f t="shared" si="35"/>
        <v>-3.3571984266983499</v>
      </c>
      <c r="P108" s="39">
        <f t="shared" si="36"/>
        <v>-4.0900193612754006</v>
      </c>
      <c r="Q108" s="39">
        <f t="shared" si="37"/>
        <v>-3.9400838037649102</v>
      </c>
      <c r="R108" s="39">
        <f t="shared" si="38"/>
        <v>-3.7968041155699304</v>
      </c>
      <c r="S108" s="39">
        <f t="shared" si="39"/>
        <v>-3.6634225900138597</v>
      </c>
      <c r="T108" s="39">
        <f t="shared" si="40"/>
        <v>-3.54124186557971</v>
      </c>
    </row>
    <row r="109" spans="1:20" ht="14.5">
      <c r="B109" s="17" t="s">
        <v>39</v>
      </c>
      <c r="C109" s="18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M109" s="39">
        <f t="shared" si="33"/>
        <v>0</v>
      </c>
      <c r="N109" s="39">
        <f t="shared" si="34"/>
        <v>0</v>
      </c>
      <c r="O109" s="39">
        <f t="shared" si="35"/>
        <v>0</v>
      </c>
      <c r="P109" s="39">
        <f t="shared" si="36"/>
        <v>0</v>
      </c>
      <c r="Q109" s="39">
        <f t="shared" si="37"/>
        <v>0</v>
      </c>
      <c r="R109" s="39">
        <f t="shared" si="38"/>
        <v>0</v>
      </c>
      <c r="S109" s="39">
        <f t="shared" si="39"/>
        <v>0</v>
      </c>
      <c r="T109" s="39">
        <f t="shared" si="40"/>
        <v>0</v>
      </c>
    </row>
    <row r="110" spans="1:20">
      <c r="M110" s="39"/>
      <c r="N110" s="39"/>
      <c r="O110" s="39"/>
      <c r="P110" s="39"/>
      <c r="Q110" s="39"/>
      <c r="R110" s="39"/>
      <c r="S110" s="39"/>
      <c r="T110" s="39"/>
    </row>
    <row r="111" spans="1:20">
      <c r="M111" s="39"/>
      <c r="N111" s="39"/>
      <c r="O111" s="39"/>
      <c r="P111" s="39"/>
      <c r="Q111" s="39"/>
      <c r="R111" s="39"/>
      <c r="S111" s="39"/>
      <c r="T111" s="39"/>
    </row>
    <row r="112" spans="1:20">
      <c r="C112" t="s">
        <v>81</v>
      </c>
      <c r="D112" t="s">
        <v>83</v>
      </c>
      <c r="E112">
        <f>E117/$D117</f>
        <v>0.9239064048513328</v>
      </c>
      <c r="F112">
        <f t="shared" ref="E112:G113" si="41">F117/$D117</f>
        <v>0.59885052299119612</v>
      </c>
      <c r="G112">
        <f t="shared" si="41"/>
        <v>0.13414779721213546</v>
      </c>
    </row>
    <row r="113" spans="1:17">
      <c r="C113" t="s">
        <v>82</v>
      </c>
      <c r="D113" t="s">
        <v>83</v>
      </c>
      <c r="E113">
        <f t="shared" si="41"/>
        <v>1.0112088992828145</v>
      </c>
      <c r="F113">
        <f t="shared" si="41"/>
        <v>1.0639277521507191</v>
      </c>
      <c r="G113">
        <f t="shared" si="41"/>
        <v>1.7173483468726634</v>
      </c>
      <c r="M113" s="33"/>
      <c r="N113" s="33"/>
      <c r="O113" s="33"/>
      <c r="P113" s="33"/>
      <c r="Q113" s="33"/>
    </row>
    <row r="114" spans="1:17">
      <c r="A114" t="s">
        <v>40</v>
      </c>
      <c r="B114" t="s">
        <v>10</v>
      </c>
      <c r="C114">
        <v>2015</v>
      </c>
      <c r="D114">
        <v>2020</v>
      </c>
      <c r="E114">
        <v>2025</v>
      </c>
      <c r="F114">
        <v>2030</v>
      </c>
      <c r="G114">
        <v>2050</v>
      </c>
      <c r="L114" s="39"/>
      <c r="M114" s="33">
        <v>2015</v>
      </c>
      <c r="N114" s="33">
        <v>2020</v>
      </c>
      <c r="O114" s="33">
        <v>2025</v>
      </c>
      <c r="P114" s="33">
        <v>2030</v>
      </c>
      <c r="Q114" s="33">
        <v>2050</v>
      </c>
    </row>
    <row r="115" spans="1:17" ht="14.5">
      <c r="B115" s="14" t="s">
        <v>31</v>
      </c>
      <c r="C115" s="20">
        <v>-44830.895244924403</v>
      </c>
      <c r="D115" s="20">
        <v>-53901.054209415102</v>
      </c>
      <c r="E115" s="20">
        <v>-51584.238996021901</v>
      </c>
      <c r="F115" s="20">
        <v>-53023.659522641297</v>
      </c>
      <c r="G115" s="21">
        <v>-69800.710657443706</v>
      </c>
      <c r="L115" s="39" t="s">
        <v>41</v>
      </c>
      <c r="M115" s="39">
        <f t="shared" ref="M115:M123" si="42">C115/1000</f>
        <v>-44.830895244924406</v>
      </c>
      <c r="N115" s="39">
        <f t="shared" ref="N115:N123" si="43">D115/1000</f>
        <v>-53.901054209415101</v>
      </c>
      <c r="O115" s="39">
        <f t="shared" ref="O115:O123" si="44">E115/1000</f>
        <v>-51.584238996021902</v>
      </c>
      <c r="P115" s="39">
        <f t="shared" ref="P115:P123" si="45">F115/1000</f>
        <v>-53.023659522641296</v>
      </c>
      <c r="Q115" s="39">
        <f t="shared" ref="Q115:Q123" si="46">G115/1000</f>
        <v>-69.800710657443702</v>
      </c>
    </row>
    <row r="116" spans="1:17" ht="14.5">
      <c r="B116" s="16" t="s">
        <v>32</v>
      </c>
      <c r="C116" s="20">
        <v>-60068.9361229356</v>
      </c>
      <c r="D116" s="20">
        <v>-64394.837928773602</v>
      </c>
      <c r="E116" s="20">
        <v>-58669.390528251402</v>
      </c>
      <c r="F116" s="20">
        <v>-52298.513598340003</v>
      </c>
      <c r="G116" s="21">
        <v>-35171.385308240002</v>
      </c>
      <c r="L116" s="39" t="s">
        <v>20</v>
      </c>
      <c r="M116" s="39">
        <f t="shared" si="42"/>
        <v>-60.068936122935597</v>
      </c>
      <c r="N116" s="39">
        <f t="shared" si="43"/>
        <v>-64.394837928773597</v>
      </c>
      <c r="O116" s="39">
        <f t="shared" si="44"/>
        <v>-58.669390528251405</v>
      </c>
      <c r="P116" s="39">
        <f t="shared" si="45"/>
        <v>-52.298513598340001</v>
      </c>
      <c r="Q116" s="39">
        <f t="shared" si="46"/>
        <v>-35.171385308240005</v>
      </c>
    </row>
    <row r="117" spans="1:17" ht="14.5">
      <c r="B117" s="16" t="s">
        <v>33</v>
      </c>
      <c r="C117" s="20">
        <v>17175.870574640601</v>
      </c>
      <c r="D117" s="20">
        <v>13755.4419610733</v>
      </c>
      <c r="E117" s="20">
        <v>12708.740929396399</v>
      </c>
      <c r="F117" s="20">
        <v>8237.4536123637899</v>
      </c>
      <c r="G117" s="21">
        <v>1845.2622387573599</v>
      </c>
      <c r="L117" s="39"/>
      <c r="M117" s="39">
        <f t="shared" si="42"/>
        <v>17.175870574640602</v>
      </c>
      <c r="N117" s="39">
        <f t="shared" si="43"/>
        <v>13.7554419610733</v>
      </c>
      <c r="O117" s="39">
        <f t="shared" si="44"/>
        <v>12.708740929396399</v>
      </c>
      <c r="P117" s="39">
        <f t="shared" si="45"/>
        <v>8.2374536123637903</v>
      </c>
      <c r="Q117" s="39">
        <f t="shared" si="46"/>
        <v>1.8452622387573598</v>
      </c>
    </row>
    <row r="118" spans="1:17" ht="14.5">
      <c r="B118" s="16" t="s">
        <v>34</v>
      </c>
      <c r="C118" s="20">
        <v>-10666.1475646238</v>
      </c>
      <c r="D118" s="20">
        <v>-10582.059029128401</v>
      </c>
      <c r="E118" s="20">
        <v>-10700.6722629907</v>
      </c>
      <c r="F118" s="20">
        <v>-11258.546275986801</v>
      </c>
      <c r="G118" s="21">
        <v>-18173.081580182599</v>
      </c>
      <c r="L118" s="39"/>
      <c r="M118" s="39">
        <f t="shared" si="42"/>
        <v>-10.666147564623799</v>
      </c>
      <c r="N118" s="39">
        <f t="shared" si="43"/>
        <v>-10.5820590291284</v>
      </c>
      <c r="O118" s="39">
        <f t="shared" si="44"/>
        <v>-10.7006722629907</v>
      </c>
      <c r="P118" s="39">
        <f t="shared" si="45"/>
        <v>-11.2585462759868</v>
      </c>
      <c r="Q118" s="39">
        <f t="shared" si="46"/>
        <v>-18.1730815801826</v>
      </c>
    </row>
    <row r="119" spans="1:17" ht="14.5">
      <c r="B119" s="16" t="s">
        <v>35</v>
      </c>
      <c r="C119" s="20">
        <v>310.14517688777403</v>
      </c>
      <c r="D119" s="20">
        <v>310.14517688777403</v>
      </c>
      <c r="E119" s="20">
        <v>310.14517688777403</v>
      </c>
      <c r="F119" s="20">
        <v>310.14517688777403</v>
      </c>
      <c r="G119" s="21">
        <v>310.14517688777403</v>
      </c>
      <c r="L119" s="39"/>
      <c r="M119" s="39">
        <f t="shared" si="42"/>
        <v>0.31014517688777404</v>
      </c>
      <c r="N119" s="39">
        <f t="shared" si="43"/>
        <v>0.31014517688777404</v>
      </c>
      <c r="O119" s="39">
        <f t="shared" si="44"/>
        <v>0.31014517688777404</v>
      </c>
      <c r="P119" s="39">
        <f t="shared" si="45"/>
        <v>0.31014517688777404</v>
      </c>
      <c r="Q119" s="39">
        <f t="shared" si="46"/>
        <v>0.31014517688777404</v>
      </c>
    </row>
    <row r="120" spans="1:17" ht="14.5">
      <c r="B120" s="16" t="s">
        <v>36</v>
      </c>
      <c r="C120" s="20">
        <v>10315.7134573984</v>
      </c>
      <c r="D120" s="20">
        <v>10128.3255513599</v>
      </c>
      <c r="E120" s="20">
        <v>9800.0864484744197</v>
      </c>
      <c r="F120" s="20">
        <v>8871.9002993380891</v>
      </c>
      <c r="G120" s="21">
        <v>2235.8538800436399</v>
      </c>
      <c r="L120" s="39"/>
      <c r="M120" s="39">
        <f t="shared" si="42"/>
        <v>10.315713457398401</v>
      </c>
      <c r="N120" s="39">
        <f t="shared" si="43"/>
        <v>10.1283255513599</v>
      </c>
      <c r="O120" s="39">
        <f t="shared" si="44"/>
        <v>9.8000864484744206</v>
      </c>
      <c r="P120" s="39">
        <f t="shared" si="45"/>
        <v>8.8719002993380887</v>
      </c>
      <c r="Q120" s="39">
        <f t="shared" si="46"/>
        <v>2.2358538800436398</v>
      </c>
    </row>
    <row r="121" spans="1:17" ht="14.5">
      <c r="B121" s="17" t="s">
        <v>37</v>
      </c>
      <c r="C121" s="20">
        <v>0</v>
      </c>
      <c r="D121" s="20">
        <v>0</v>
      </c>
      <c r="E121" s="20">
        <v>0</v>
      </c>
      <c r="F121" s="20">
        <v>0</v>
      </c>
      <c r="G121" s="21">
        <v>0</v>
      </c>
      <c r="L121" s="39"/>
      <c r="M121" s="39">
        <f t="shared" si="42"/>
        <v>0</v>
      </c>
      <c r="N121" s="39">
        <f t="shared" si="43"/>
        <v>0</v>
      </c>
      <c r="O121" s="39">
        <f t="shared" si="44"/>
        <v>0</v>
      </c>
      <c r="P121" s="39">
        <f t="shared" si="45"/>
        <v>0</v>
      </c>
      <c r="Q121" s="39">
        <f t="shared" si="46"/>
        <v>0</v>
      </c>
    </row>
    <row r="122" spans="1:17" ht="14.5">
      <c r="B122" s="17" t="s">
        <v>38</v>
      </c>
      <c r="C122" s="20">
        <v>-1897.5407662918101</v>
      </c>
      <c r="D122" s="20">
        <v>-3118.0699408340602</v>
      </c>
      <c r="E122" s="20">
        <v>-5033.1487595383896</v>
      </c>
      <c r="F122" s="20">
        <v>-6886.0987369041504</v>
      </c>
      <c r="G122" s="21">
        <v>-20847.50506471</v>
      </c>
      <c r="L122" s="39"/>
      <c r="M122" s="39">
        <f t="shared" si="42"/>
        <v>-1.89754076629181</v>
      </c>
      <c r="N122" s="39">
        <f t="shared" si="43"/>
        <v>-3.1180699408340602</v>
      </c>
      <c r="O122" s="39">
        <f t="shared" si="44"/>
        <v>-5.0331487595383892</v>
      </c>
      <c r="P122" s="39">
        <f t="shared" si="45"/>
        <v>-6.8860987369041506</v>
      </c>
      <c r="Q122" s="39">
        <f t="shared" si="46"/>
        <v>-20.847505064709999</v>
      </c>
    </row>
    <row r="123" spans="1:17" ht="14.5">
      <c r="B123" s="17" t="s">
        <v>39</v>
      </c>
      <c r="C123" s="22">
        <v>0</v>
      </c>
      <c r="D123" s="23">
        <v>0</v>
      </c>
      <c r="E123" s="23">
        <v>0</v>
      </c>
      <c r="F123" s="23">
        <v>0</v>
      </c>
      <c r="G123" s="24">
        <v>0</v>
      </c>
      <c r="L123" s="39"/>
      <c r="M123" s="39">
        <f t="shared" si="42"/>
        <v>0</v>
      </c>
      <c r="N123" s="39">
        <f t="shared" si="43"/>
        <v>0</v>
      </c>
      <c r="O123" s="39">
        <f t="shared" si="44"/>
        <v>0</v>
      </c>
      <c r="P123" s="39">
        <f t="shared" si="45"/>
        <v>0</v>
      </c>
      <c r="Q123" s="39">
        <f t="shared" si="46"/>
        <v>0</v>
      </c>
    </row>
    <row r="124" spans="1:17">
      <c r="L124" s="39"/>
      <c r="M124" s="39"/>
      <c r="N124" s="39"/>
      <c r="O124" s="39"/>
      <c r="P124" s="39"/>
      <c r="Q124" s="39"/>
    </row>
    <row r="125" spans="1:17">
      <c r="L125" s="39"/>
      <c r="M125" s="39"/>
      <c r="N125" s="39"/>
      <c r="O125" s="39"/>
      <c r="P125" s="39"/>
      <c r="Q125" s="39"/>
    </row>
    <row r="126" spans="1:17">
      <c r="L126" s="39"/>
      <c r="M126" s="39"/>
      <c r="N126" s="39"/>
      <c r="O126" s="39"/>
      <c r="P126" s="39"/>
      <c r="Q126" s="39"/>
    </row>
  </sheetData>
  <mergeCells count="1">
    <mergeCell ref="A3:A15"/>
  </mergeCells>
  <dataValidations count="1">
    <dataValidation operator="equal" allowBlank="1" showInputMessage="1" showErrorMessage="1" sqref="B101:B109 B115:B123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25"/>
  <sheetViews>
    <sheetView topLeftCell="F7" zoomScale="59" zoomScaleNormal="59" workbookViewId="0">
      <selection activeCell="E36" sqref="B36:E47"/>
    </sheetView>
  </sheetViews>
  <sheetFormatPr baseColWidth="10" defaultColWidth="8.7265625" defaultRowHeight="12.5"/>
  <cols>
    <col min="1" max="1025" width="11.54296875"/>
  </cols>
  <sheetData>
    <row r="3" spans="1:14" ht="13">
      <c r="B3" s="42"/>
    </row>
    <row r="4" spans="1:14" ht="13">
      <c r="B4" s="42" t="s">
        <v>47</v>
      </c>
    </row>
    <row r="5" spans="1:14" ht="14.5">
      <c r="B5" s="42"/>
      <c r="D5" s="25">
        <v>2011</v>
      </c>
      <c r="E5" s="25">
        <v>2012</v>
      </c>
      <c r="F5" s="25">
        <v>2013</v>
      </c>
      <c r="G5" s="25">
        <v>2014</v>
      </c>
      <c r="H5" s="25">
        <v>2015</v>
      </c>
      <c r="I5" s="25">
        <v>2016</v>
      </c>
      <c r="J5" s="25">
        <v>2017</v>
      </c>
      <c r="K5" s="25">
        <v>2018</v>
      </c>
      <c r="L5" s="25">
        <v>2019</v>
      </c>
      <c r="M5" s="25">
        <v>2020</v>
      </c>
    </row>
    <row r="6" spans="1:14" ht="14.5">
      <c r="B6" s="42"/>
      <c r="C6" t="s">
        <v>42</v>
      </c>
      <c r="D6" s="26">
        <v>30520.9532</v>
      </c>
      <c r="E6" s="26">
        <v>30666.077300000001</v>
      </c>
      <c r="F6" s="26">
        <v>28330.7441</v>
      </c>
      <c r="G6" s="26">
        <v>27056.418399999999</v>
      </c>
      <c r="H6" s="26">
        <v>23897.5157</v>
      </c>
      <c r="I6" s="26">
        <v>20838.5861</v>
      </c>
      <c r="J6" s="26">
        <v>22063.136299999998</v>
      </c>
      <c r="K6" s="26">
        <v>22083.0059</v>
      </c>
      <c r="L6" s="26">
        <v>21925.4061</v>
      </c>
      <c r="M6" s="26">
        <v>19561.6705</v>
      </c>
      <c r="N6" t="s">
        <v>72</v>
      </c>
    </row>
    <row r="7" spans="1:14" ht="13.5">
      <c r="B7" s="42"/>
      <c r="C7" t="s">
        <v>43</v>
      </c>
      <c r="D7" s="9">
        <v>10986.830901946299</v>
      </c>
      <c r="E7" s="9">
        <v>10880.409858307699</v>
      </c>
      <c r="F7" s="9">
        <v>10748.643348646099</v>
      </c>
      <c r="G7" s="9">
        <v>10546.8639845259</v>
      </c>
      <c r="H7" s="9">
        <v>10464.213017643</v>
      </c>
      <c r="I7" s="9">
        <v>10389.3647490479</v>
      </c>
      <c r="J7" s="9">
        <v>10317.378108626101</v>
      </c>
      <c r="K7" s="9">
        <v>10299.0255919335</v>
      </c>
      <c r="L7" s="9">
        <v>10193.290647836</v>
      </c>
      <c r="M7" s="9">
        <v>10180.863995407901</v>
      </c>
      <c r="N7" t="s">
        <v>44</v>
      </c>
    </row>
    <row r="8" spans="1:14" ht="13">
      <c r="B8" s="42"/>
    </row>
    <row r="9" spans="1:14" ht="13">
      <c r="A9" s="41" t="s">
        <v>75</v>
      </c>
      <c r="B9" s="42"/>
    </row>
    <row r="10" spans="1:14" ht="13">
      <c r="B10" s="42"/>
    </row>
    <row r="11" spans="1:14" ht="14.5">
      <c r="B11" s="42" t="s">
        <v>24</v>
      </c>
      <c r="D11" s="25">
        <v>2019</v>
      </c>
      <c r="E11" s="27">
        <v>2030</v>
      </c>
      <c r="F11" s="27">
        <v>2040</v>
      </c>
      <c r="G11" s="27">
        <v>2050</v>
      </c>
    </row>
    <row r="12" spans="1:14" ht="14.5">
      <c r="B12" s="42"/>
      <c r="C12" t="s">
        <v>42</v>
      </c>
      <c r="D12" s="26">
        <v>21865.377160004798</v>
      </c>
      <c r="E12" s="28">
        <v>16050.442874340401</v>
      </c>
      <c r="F12" s="28">
        <v>14489.191381573601</v>
      </c>
      <c r="G12" s="28">
        <v>11235.4916025974</v>
      </c>
    </row>
    <row r="13" spans="1:14" ht="13">
      <c r="B13" s="42"/>
      <c r="C13" t="s">
        <v>73</v>
      </c>
      <c r="D13">
        <v>10319.801002718399</v>
      </c>
      <c r="E13">
        <v>6376.9096164974699</v>
      </c>
      <c r="F13">
        <v>5053.0060202386603</v>
      </c>
      <c r="G13">
        <v>4015.5768607698101</v>
      </c>
    </row>
    <row r="14" spans="1:14" ht="13">
      <c r="B14" s="42"/>
      <c r="C14" t="s">
        <v>74</v>
      </c>
      <c r="D14">
        <f>D13/1000</f>
        <v>10.3198010027184</v>
      </c>
      <c r="E14">
        <f>E13/1000</f>
        <v>6.3769096164974695</v>
      </c>
      <c r="F14">
        <f>F13/1000</f>
        <v>5.0530060202386604</v>
      </c>
      <c r="G14">
        <f>G13/1000</f>
        <v>4.0155768607698104</v>
      </c>
    </row>
    <row r="15" spans="1:14" ht="13">
      <c r="B15" s="42"/>
    </row>
    <row r="16" spans="1:14" ht="13">
      <c r="B16" s="42"/>
    </row>
    <row r="17" spans="2:36" ht="14.5">
      <c r="B17" s="42" t="s">
        <v>91</v>
      </c>
      <c r="D17" s="25">
        <v>2018</v>
      </c>
      <c r="E17" s="25">
        <v>2019</v>
      </c>
      <c r="F17">
        <v>2020</v>
      </c>
      <c r="G17">
        <v>2021</v>
      </c>
      <c r="H17">
        <v>2022</v>
      </c>
      <c r="I17">
        <v>2023</v>
      </c>
      <c r="J17">
        <v>2024</v>
      </c>
      <c r="K17">
        <v>2025</v>
      </c>
      <c r="L17">
        <v>2026</v>
      </c>
      <c r="M17">
        <v>2027</v>
      </c>
      <c r="N17">
        <v>2028</v>
      </c>
      <c r="O17">
        <v>2029</v>
      </c>
      <c r="P17" s="27">
        <v>2030</v>
      </c>
      <c r="Q17">
        <v>2031</v>
      </c>
      <c r="R17">
        <v>2032</v>
      </c>
      <c r="S17">
        <v>2033</v>
      </c>
      <c r="T17">
        <v>2034</v>
      </c>
      <c r="U17">
        <v>2035</v>
      </c>
      <c r="V17">
        <v>2036</v>
      </c>
      <c r="W17">
        <v>2037</v>
      </c>
      <c r="X17">
        <v>2038</v>
      </c>
      <c r="Y17">
        <v>2039</v>
      </c>
      <c r="Z17" s="27">
        <v>2040</v>
      </c>
      <c r="AA17">
        <v>2041</v>
      </c>
      <c r="AB17">
        <v>2042</v>
      </c>
      <c r="AC17">
        <v>2043</v>
      </c>
      <c r="AD17">
        <v>2044</v>
      </c>
      <c r="AE17">
        <v>2045</v>
      </c>
      <c r="AF17">
        <v>2046</v>
      </c>
      <c r="AG17">
        <v>2047</v>
      </c>
      <c r="AH17">
        <v>2048</v>
      </c>
      <c r="AI17">
        <v>2049</v>
      </c>
      <c r="AJ17" s="27">
        <v>2050</v>
      </c>
    </row>
    <row r="18" spans="2:36" ht="14.5">
      <c r="B18" s="42"/>
      <c r="C18" t="s">
        <v>45</v>
      </c>
      <c r="D18" s="28"/>
      <c r="E18" s="28">
        <v>22353</v>
      </c>
      <c r="F18" s="29">
        <f t="shared" ref="F18:O18" si="0">E18+($P18-$E18)/11</f>
        <v>21681.18181818182</v>
      </c>
      <c r="G18" s="29">
        <f t="shared" si="0"/>
        <v>21009.36363636364</v>
      </c>
      <c r="H18" s="29">
        <f t="shared" si="0"/>
        <v>20337.54545454546</v>
      </c>
      <c r="I18" s="29">
        <f t="shared" si="0"/>
        <v>19665.727272727279</v>
      </c>
      <c r="J18" s="29">
        <f t="shared" si="0"/>
        <v>18993.909090909099</v>
      </c>
      <c r="K18" s="29">
        <f t="shared" si="0"/>
        <v>18322.090909090919</v>
      </c>
      <c r="L18" s="29">
        <f t="shared" si="0"/>
        <v>17650.272727272739</v>
      </c>
      <c r="M18" s="29">
        <f t="shared" si="0"/>
        <v>16978.454545454559</v>
      </c>
      <c r="N18" s="29">
        <f t="shared" si="0"/>
        <v>16306.636363636377</v>
      </c>
      <c r="O18" s="29">
        <f t="shared" si="0"/>
        <v>15634.818181818195</v>
      </c>
      <c r="P18" s="28">
        <v>14963</v>
      </c>
      <c r="Q18" s="29">
        <f t="shared" ref="Q18:Y18" si="1">P18+($Z18-$P18)/10</f>
        <v>14792</v>
      </c>
      <c r="R18" s="29">
        <f t="shared" si="1"/>
        <v>14621</v>
      </c>
      <c r="S18" s="29">
        <f t="shared" si="1"/>
        <v>14450</v>
      </c>
      <c r="T18" s="29">
        <f t="shared" si="1"/>
        <v>14279</v>
      </c>
      <c r="U18" s="29">
        <f t="shared" si="1"/>
        <v>14108</v>
      </c>
      <c r="V18" s="29">
        <f t="shared" si="1"/>
        <v>13937</v>
      </c>
      <c r="W18" s="29">
        <f t="shared" si="1"/>
        <v>13766</v>
      </c>
      <c r="X18" s="29">
        <f t="shared" si="1"/>
        <v>13595</v>
      </c>
      <c r="Y18" s="29">
        <f t="shared" si="1"/>
        <v>13424</v>
      </c>
      <c r="Z18" s="28">
        <v>13253</v>
      </c>
      <c r="AA18" s="29">
        <f t="shared" ref="AA18:AI18" si="2">Z18+($AJ18-$Z18)/10</f>
        <v>12702.2</v>
      </c>
      <c r="AB18" s="29">
        <f t="shared" si="2"/>
        <v>12151.400000000001</v>
      </c>
      <c r="AC18" s="29">
        <f t="shared" si="2"/>
        <v>11600.600000000002</v>
      </c>
      <c r="AD18" s="29">
        <f t="shared" si="2"/>
        <v>11049.800000000003</v>
      </c>
      <c r="AE18" s="29">
        <f t="shared" si="2"/>
        <v>10499.000000000004</v>
      </c>
      <c r="AF18" s="29">
        <f t="shared" si="2"/>
        <v>9948.2000000000044</v>
      </c>
      <c r="AG18" s="29">
        <f t="shared" si="2"/>
        <v>9397.4000000000051</v>
      </c>
      <c r="AH18" s="29">
        <f t="shared" si="2"/>
        <v>8846.6000000000058</v>
      </c>
      <c r="AI18" s="29">
        <f t="shared" si="2"/>
        <v>8295.8000000000065</v>
      </c>
      <c r="AJ18" s="28">
        <v>7745</v>
      </c>
    </row>
    <row r="19" spans="2:36" ht="14.5">
      <c r="B19" s="42"/>
      <c r="C19" t="s">
        <v>46</v>
      </c>
      <c r="D19" s="28"/>
      <c r="E19" s="28">
        <f>L7</f>
        <v>10193.290647836</v>
      </c>
      <c r="F19" s="29">
        <f>E19+($P19-$E19)/11</f>
        <v>9886.9318597639976</v>
      </c>
      <c r="G19" s="29">
        <f t="shared" ref="G19:O19" si="3">F19+($P19-$E19)/11</f>
        <v>9580.5730716919952</v>
      </c>
      <c r="H19" s="29">
        <f t="shared" si="3"/>
        <v>9274.2142836199928</v>
      </c>
      <c r="I19" s="29">
        <f t="shared" si="3"/>
        <v>8967.8554955479904</v>
      </c>
      <c r="J19" s="29">
        <f t="shared" si="3"/>
        <v>8661.4967074759879</v>
      </c>
      <c r="K19" s="29">
        <f t="shared" si="3"/>
        <v>8355.1379194039855</v>
      </c>
      <c r="L19" s="29">
        <f t="shared" si="3"/>
        <v>8048.779131331984</v>
      </c>
      <c r="M19" s="29">
        <f t="shared" si="3"/>
        <v>7742.4203432599825</v>
      </c>
      <c r="N19" s="29">
        <f t="shared" si="3"/>
        <v>7436.061555187981</v>
      </c>
      <c r="O19" s="29">
        <f t="shared" si="3"/>
        <v>7129.7027671159794</v>
      </c>
      <c r="P19" s="28">
        <f>$E19*P18/$E18</f>
        <v>6823.3439790439788</v>
      </c>
      <c r="Q19" s="29">
        <f t="shared" ref="Q19:Y19" si="4">P19+($Z19-$P19)/10</f>
        <v>6745.3655107945287</v>
      </c>
      <c r="R19" s="29">
        <f t="shared" si="4"/>
        <v>6667.3870425450787</v>
      </c>
      <c r="S19" s="29">
        <f t="shared" si="4"/>
        <v>6589.4085742956286</v>
      </c>
      <c r="T19" s="29">
        <f t="shared" si="4"/>
        <v>6511.4301060461785</v>
      </c>
      <c r="U19" s="29">
        <f t="shared" si="4"/>
        <v>6433.4516377967284</v>
      </c>
      <c r="V19" s="29">
        <f t="shared" si="4"/>
        <v>6355.4731695472783</v>
      </c>
      <c r="W19" s="29">
        <f t="shared" si="4"/>
        <v>6277.4947012978282</v>
      </c>
      <c r="X19" s="29">
        <f t="shared" si="4"/>
        <v>6199.5162330483781</v>
      </c>
      <c r="Y19" s="29">
        <f t="shared" si="4"/>
        <v>6121.537764798928</v>
      </c>
      <c r="Z19" s="28">
        <f>$E19*Z18/$E18</f>
        <v>6043.5592965494798</v>
      </c>
      <c r="AA19" s="29">
        <f t="shared" ref="AA19:AI19" si="5">Z19+($AJ19-$Z19)/10</f>
        <v>5792.3865461880932</v>
      </c>
      <c r="AB19" s="29">
        <f t="shared" si="5"/>
        <v>5541.2137958267067</v>
      </c>
      <c r="AC19" s="29">
        <f t="shared" si="5"/>
        <v>5290.0410454653202</v>
      </c>
      <c r="AD19" s="29">
        <f t="shared" si="5"/>
        <v>5038.8682951039336</v>
      </c>
      <c r="AE19" s="29">
        <f t="shared" si="5"/>
        <v>4787.6955447425471</v>
      </c>
      <c r="AF19" s="29">
        <f t="shared" si="5"/>
        <v>4536.5227943811606</v>
      </c>
      <c r="AG19" s="29">
        <f t="shared" si="5"/>
        <v>4285.350044019774</v>
      </c>
      <c r="AH19" s="29">
        <f t="shared" si="5"/>
        <v>4034.1772936583875</v>
      </c>
      <c r="AI19" s="29">
        <f t="shared" si="5"/>
        <v>3783.004543297001</v>
      </c>
      <c r="AJ19" s="28">
        <f>$E19*AJ18/$E18</f>
        <v>3531.8317929356158</v>
      </c>
    </row>
    <row r="20" spans="2:36" ht="13">
      <c r="B20" s="42"/>
      <c r="F20" s="29"/>
      <c r="G20" s="29"/>
      <c r="H20" s="29"/>
      <c r="I20" s="29"/>
      <c r="J20" s="29"/>
      <c r="K20" s="29"/>
      <c r="L20" s="29"/>
      <c r="M20" s="29"/>
      <c r="N20" s="29"/>
      <c r="O20" s="29"/>
      <c r="Q20" s="29"/>
      <c r="R20" s="29"/>
      <c r="S20" s="29"/>
      <c r="T20" s="29"/>
      <c r="U20" s="29"/>
      <c r="V20" s="29"/>
      <c r="W20" s="29"/>
      <c r="X20" s="29"/>
      <c r="Y20" s="29"/>
    </row>
    <row r="21" spans="2:36" s="48" customFormat="1" ht="13">
      <c r="B21" s="49"/>
      <c r="F21" s="70"/>
      <c r="G21" s="70"/>
      <c r="H21" s="70"/>
      <c r="I21" s="70"/>
      <c r="J21" s="70"/>
      <c r="K21" s="70"/>
      <c r="L21" s="70"/>
      <c r="M21" s="70"/>
      <c r="N21" s="70"/>
      <c r="O21" s="70"/>
      <c r="Q21" s="70"/>
      <c r="R21" s="70"/>
      <c r="S21" s="70"/>
      <c r="T21" s="70"/>
      <c r="U21" s="70"/>
      <c r="V21" s="70"/>
      <c r="W21" s="70"/>
      <c r="X21" s="70"/>
      <c r="Y21" s="70"/>
    </row>
    <row r="22" spans="2:36" s="48" customFormat="1" ht="14.5">
      <c r="B22" s="49" t="s">
        <v>92</v>
      </c>
      <c r="D22" s="71">
        <v>2018</v>
      </c>
      <c r="E22" s="71">
        <v>2019</v>
      </c>
      <c r="F22" s="70">
        <f t="shared" ref="F22:O22" si="6">E22+($P22-$E22)/11</f>
        <v>2020</v>
      </c>
      <c r="G22" s="70">
        <f t="shared" si="6"/>
        <v>2021</v>
      </c>
      <c r="H22" s="70">
        <f t="shared" si="6"/>
        <v>2022</v>
      </c>
      <c r="I22" s="70">
        <f t="shared" si="6"/>
        <v>2023</v>
      </c>
      <c r="J22" s="70">
        <f t="shared" si="6"/>
        <v>2024</v>
      </c>
      <c r="K22" s="70">
        <f t="shared" si="6"/>
        <v>2025</v>
      </c>
      <c r="L22" s="70">
        <f t="shared" si="6"/>
        <v>2026</v>
      </c>
      <c r="M22" s="70">
        <f t="shared" si="6"/>
        <v>2027</v>
      </c>
      <c r="N22" s="70">
        <f t="shared" si="6"/>
        <v>2028</v>
      </c>
      <c r="O22" s="70">
        <f t="shared" si="6"/>
        <v>2029</v>
      </c>
      <c r="P22" s="72">
        <v>2030</v>
      </c>
      <c r="Q22" s="70">
        <f t="shared" ref="Q22:Y22" si="7">P22+($Z22-$P22)/10</f>
        <v>2031</v>
      </c>
      <c r="R22" s="70">
        <f t="shared" si="7"/>
        <v>2032</v>
      </c>
      <c r="S22" s="70">
        <f t="shared" si="7"/>
        <v>2033</v>
      </c>
      <c r="T22" s="70">
        <f t="shared" si="7"/>
        <v>2034</v>
      </c>
      <c r="U22" s="70">
        <f t="shared" si="7"/>
        <v>2035</v>
      </c>
      <c r="V22" s="70">
        <f t="shared" si="7"/>
        <v>2036</v>
      </c>
      <c r="W22" s="70">
        <f t="shared" si="7"/>
        <v>2037</v>
      </c>
      <c r="X22" s="70">
        <f t="shared" si="7"/>
        <v>2038</v>
      </c>
      <c r="Y22" s="70">
        <f t="shared" si="7"/>
        <v>2039</v>
      </c>
      <c r="Z22" s="72">
        <v>2040</v>
      </c>
      <c r="AA22" s="48">
        <f t="shared" ref="AA22:AI22" si="8">Z22+($AJ22-$Z22)/10</f>
        <v>2041</v>
      </c>
      <c r="AB22" s="48">
        <f t="shared" si="8"/>
        <v>2042</v>
      </c>
      <c r="AC22" s="48">
        <f t="shared" si="8"/>
        <v>2043</v>
      </c>
      <c r="AD22" s="48">
        <f t="shared" si="8"/>
        <v>2044</v>
      </c>
      <c r="AE22" s="48">
        <f t="shared" si="8"/>
        <v>2045</v>
      </c>
      <c r="AF22" s="48">
        <f t="shared" si="8"/>
        <v>2046</v>
      </c>
      <c r="AG22" s="48">
        <f t="shared" si="8"/>
        <v>2047</v>
      </c>
      <c r="AH22" s="48">
        <f t="shared" si="8"/>
        <v>2048</v>
      </c>
      <c r="AI22" s="48">
        <f t="shared" si="8"/>
        <v>2049</v>
      </c>
      <c r="AJ22" s="72">
        <v>2050</v>
      </c>
    </row>
    <row r="23" spans="2:36" s="48" customFormat="1" ht="14.5">
      <c r="B23" s="49"/>
      <c r="C23" s="48" t="s">
        <v>45</v>
      </c>
      <c r="D23" s="73">
        <v>22986.8604627981</v>
      </c>
      <c r="E23" s="73">
        <f>E18</f>
        <v>22353</v>
      </c>
      <c r="F23" s="70">
        <f t="shared" ref="F23:O23" si="9">E23+($P23-$E23)/11</f>
        <v>20941.958580104423</v>
      </c>
      <c r="G23" s="70">
        <f t="shared" si="9"/>
        <v>19530.917160208846</v>
      </c>
      <c r="H23" s="70">
        <f t="shared" si="9"/>
        <v>18119.875740313269</v>
      </c>
      <c r="I23" s="70">
        <f t="shared" si="9"/>
        <v>16708.834320417693</v>
      </c>
      <c r="J23" s="70">
        <f t="shared" si="9"/>
        <v>15297.792900522118</v>
      </c>
      <c r="K23" s="70">
        <f t="shared" si="9"/>
        <v>13886.751480626543</v>
      </c>
      <c r="L23" s="70">
        <f t="shared" si="9"/>
        <v>12475.710060730968</v>
      </c>
      <c r="M23" s="70">
        <f t="shared" si="9"/>
        <v>11064.668640835393</v>
      </c>
      <c r="N23" s="70">
        <f t="shared" si="9"/>
        <v>9653.6272209398176</v>
      </c>
      <c r="O23" s="70">
        <f t="shared" si="9"/>
        <v>8242.5858010442425</v>
      </c>
      <c r="P23" s="73">
        <v>6831.5443811486703</v>
      </c>
      <c r="Q23" s="70">
        <f t="shared" ref="Q23:Y23" si="10">P23+($Z23-$P23)/10</f>
        <v>6624.4846707471361</v>
      </c>
      <c r="R23" s="70">
        <f t="shared" si="10"/>
        <v>6417.4249603456019</v>
      </c>
      <c r="S23" s="70">
        <f t="shared" si="10"/>
        <v>6210.3652499440677</v>
      </c>
      <c r="T23" s="70">
        <f t="shared" si="10"/>
        <v>6003.3055395425336</v>
      </c>
      <c r="U23" s="70">
        <f t="shared" si="10"/>
        <v>5796.2458291409994</v>
      </c>
      <c r="V23" s="70">
        <f t="shared" si="10"/>
        <v>5589.1861187394652</v>
      </c>
      <c r="W23" s="70">
        <f t="shared" si="10"/>
        <v>5382.126408337931</v>
      </c>
      <c r="X23" s="70">
        <f t="shared" si="10"/>
        <v>5175.0666979363968</v>
      </c>
      <c r="Y23" s="70">
        <f t="shared" si="10"/>
        <v>4968.0069875348627</v>
      </c>
      <c r="Z23" s="73">
        <v>4760.9472771333303</v>
      </c>
      <c r="AA23" s="70">
        <f t="shared" ref="AA23:AI23" si="11">Z23+($AJ23-$Z23)/10</f>
        <v>4364.5587123974974</v>
      </c>
      <c r="AB23" s="70">
        <f t="shared" si="11"/>
        <v>3968.1701476616645</v>
      </c>
      <c r="AC23" s="70">
        <f t="shared" si="11"/>
        <v>3571.7815829258316</v>
      </c>
      <c r="AD23" s="70">
        <f t="shared" si="11"/>
        <v>3175.3930181899987</v>
      </c>
      <c r="AE23" s="70">
        <f t="shared" si="11"/>
        <v>2779.0044534541657</v>
      </c>
      <c r="AF23" s="70">
        <f t="shared" si="11"/>
        <v>2382.6158887183328</v>
      </c>
      <c r="AG23" s="70">
        <f t="shared" si="11"/>
        <v>1986.2273239824999</v>
      </c>
      <c r="AH23" s="70">
        <f t="shared" si="11"/>
        <v>1589.838759246667</v>
      </c>
      <c r="AI23" s="70">
        <f t="shared" si="11"/>
        <v>1193.4501945108341</v>
      </c>
      <c r="AJ23" s="73">
        <v>797.06162977500003</v>
      </c>
    </row>
    <row r="24" spans="2:36" s="48" customFormat="1" ht="14.5">
      <c r="B24" s="49"/>
      <c r="C24" s="48" t="s">
        <v>46</v>
      </c>
      <c r="D24" s="73">
        <f>K7</f>
        <v>10299.0255919335</v>
      </c>
      <c r="E24" s="73">
        <f>L7</f>
        <v>10193.290647836</v>
      </c>
      <c r="F24" s="70">
        <f t="shared" ref="F24:O24" si="12">E24+($P24-$E24)/11</f>
        <v>9544.8826756934577</v>
      </c>
      <c r="G24" s="70">
        <f t="shared" si="12"/>
        <v>8896.4747035509154</v>
      </c>
      <c r="H24" s="70">
        <f t="shared" si="12"/>
        <v>8248.066731408373</v>
      </c>
      <c r="I24" s="70">
        <f t="shared" si="12"/>
        <v>7599.6587592658316</v>
      </c>
      <c r="J24" s="70">
        <f t="shared" si="12"/>
        <v>6951.2507871232901</v>
      </c>
      <c r="K24" s="70">
        <f t="shared" si="12"/>
        <v>6302.8428149807487</v>
      </c>
      <c r="L24" s="70">
        <f t="shared" si="12"/>
        <v>5654.4348428382073</v>
      </c>
      <c r="M24" s="70">
        <f t="shared" si="12"/>
        <v>5006.0268706956658</v>
      </c>
      <c r="N24" s="70">
        <f t="shared" si="12"/>
        <v>4357.6188985531244</v>
      </c>
      <c r="O24" s="70">
        <f t="shared" si="12"/>
        <v>3709.2109264105829</v>
      </c>
      <c r="P24" s="73">
        <f>$D24*P23/$D23</f>
        <v>3060.8029542680415</v>
      </c>
      <c r="Q24" s="70">
        <f t="shared" ref="Q24:Y24" si="13">P24+($Z24-$P24)/10</f>
        <v>2968.0319880051629</v>
      </c>
      <c r="R24" s="70">
        <f t="shared" si="13"/>
        <v>2875.2610217422844</v>
      </c>
      <c r="S24" s="70">
        <f t="shared" si="13"/>
        <v>2782.4900554794058</v>
      </c>
      <c r="T24" s="70">
        <f t="shared" si="13"/>
        <v>2689.7190892165272</v>
      </c>
      <c r="U24" s="70">
        <f t="shared" si="13"/>
        <v>2596.9481229536486</v>
      </c>
      <c r="V24" s="70">
        <f t="shared" si="13"/>
        <v>2504.1771566907701</v>
      </c>
      <c r="W24" s="70">
        <f t="shared" si="13"/>
        <v>2411.4061904278915</v>
      </c>
      <c r="X24" s="70">
        <f t="shared" si="13"/>
        <v>2318.6352241650129</v>
      </c>
      <c r="Y24" s="70">
        <f t="shared" si="13"/>
        <v>2225.8642579021343</v>
      </c>
      <c r="Z24" s="73">
        <f>$D24*Z23/$D23</f>
        <v>2133.0932916392562</v>
      </c>
      <c r="AA24" s="70">
        <f t="shared" ref="AA24:AI24" si="14">Z24+($AJ24-$Z24)/10</f>
        <v>1955.4954861811725</v>
      </c>
      <c r="AB24" s="70">
        <f t="shared" si="14"/>
        <v>1777.8976807230888</v>
      </c>
      <c r="AC24" s="70">
        <f t="shared" si="14"/>
        <v>1600.2998752650051</v>
      </c>
      <c r="AD24" s="70">
        <f t="shared" si="14"/>
        <v>1422.7020698069214</v>
      </c>
      <c r="AE24" s="70">
        <f t="shared" si="14"/>
        <v>1245.1042643488377</v>
      </c>
      <c r="AF24" s="70">
        <f t="shared" si="14"/>
        <v>1067.5064588907539</v>
      </c>
      <c r="AG24" s="70">
        <f t="shared" si="14"/>
        <v>889.90865343267023</v>
      </c>
      <c r="AH24" s="70">
        <f t="shared" si="14"/>
        <v>712.31084797458652</v>
      </c>
      <c r="AI24" s="70">
        <f t="shared" si="14"/>
        <v>534.71304251650281</v>
      </c>
      <c r="AJ24" s="73">
        <f>$D24*AJ23/$D23</f>
        <v>357.11523705841932</v>
      </c>
    </row>
    <row r="25" spans="2:36" s="48" customFormat="1"/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W37"/>
  <sheetViews>
    <sheetView topLeftCell="A13" zoomScale="44" zoomScaleNormal="44" workbookViewId="0">
      <selection activeCell="D12" sqref="D12"/>
    </sheetView>
  </sheetViews>
  <sheetFormatPr baseColWidth="10" defaultColWidth="8.7265625" defaultRowHeight="12.5"/>
  <cols>
    <col min="1" max="15" width="11.54296875"/>
    <col min="16" max="23" width="11.54296875" style="48"/>
    <col min="24" max="1025" width="11.54296875"/>
  </cols>
  <sheetData>
    <row r="3" spans="4:22" ht="25">
      <c r="D3" s="41" t="s">
        <v>86</v>
      </c>
      <c r="H3" s="30" t="s">
        <v>90</v>
      </c>
      <c r="I3" s="44" t="s">
        <v>47</v>
      </c>
      <c r="J3" s="44"/>
      <c r="L3" s="46" t="s">
        <v>1</v>
      </c>
      <c r="M3" s="46"/>
      <c r="N3" s="46"/>
      <c r="Q3" s="56" t="s">
        <v>89</v>
      </c>
      <c r="R3" s="57" t="s">
        <v>47</v>
      </c>
      <c r="S3" s="57"/>
      <c r="T3" s="58" t="s">
        <v>7</v>
      </c>
      <c r="U3" s="58"/>
      <c r="V3" s="58"/>
    </row>
    <row r="4" spans="4:22">
      <c r="H4" s="30"/>
      <c r="I4" s="31">
        <v>2015</v>
      </c>
      <c r="J4" s="31">
        <v>2019</v>
      </c>
      <c r="K4">
        <v>2025</v>
      </c>
      <c r="L4" s="32">
        <v>2030</v>
      </c>
      <c r="M4" s="32">
        <v>2050</v>
      </c>
      <c r="N4" s="32">
        <v>2080</v>
      </c>
      <c r="Q4" s="56"/>
      <c r="R4" s="59">
        <v>2015</v>
      </c>
      <c r="S4" s="59">
        <v>2019</v>
      </c>
      <c r="T4" s="60">
        <v>2030</v>
      </c>
      <c r="U4" s="60">
        <v>2050</v>
      </c>
      <c r="V4" s="60">
        <v>2080</v>
      </c>
    </row>
    <row r="5" spans="4:22" ht="37.5">
      <c r="H5" s="30" t="s">
        <v>48</v>
      </c>
      <c r="I5" s="33">
        <v>43.1</v>
      </c>
      <c r="J5" s="33">
        <v>20.7</v>
      </c>
      <c r="K5">
        <v>25.1</v>
      </c>
      <c r="L5" s="33">
        <v>16.2</v>
      </c>
      <c r="M5" s="33">
        <v>5.7</v>
      </c>
      <c r="N5" s="33">
        <v>-7.9</v>
      </c>
      <c r="Q5" s="56" t="s">
        <v>48</v>
      </c>
      <c r="R5" s="61">
        <v>39.412500000000001</v>
      </c>
      <c r="S5" s="61">
        <v>14.3223823202513</v>
      </c>
      <c r="T5" s="61">
        <v>16.776378162372399</v>
      </c>
      <c r="U5" s="61">
        <v>5.4794191737633904</v>
      </c>
      <c r="V5" s="61">
        <v>-5.61405892592028</v>
      </c>
    </row>
    <row r="6" spans="4:22" ht="25">
      <c r="H6" s="30" t="s">
        <v>49</v>
      </c>
      <c r="I6" s="33">
        <v>0.3</v>
      </c>
      <c r="J6" s="33">
        <v>1.5</v>
      </c>
      <c r="K6">
        <v>3.1</v>
      </c>
      <c r="L6" s="33">
        <v>4.0999999999999996</v>
      </c>
      <c r="M6" s="33">
        <v>8.9</v>
      </c>
      <c r="N6" s="33">
        <v>12.6</v>
      </c>
      <c r="Q6" s="56" t="s">
        <v>49</v>
      </c>
      <c r="R6" s="61">
        <v>0.25</v>
      </c>
      <c r="S6" s="61">
        <v>1.2395000700000001</v>
      </c>
      <c r="T6" s="61">
        <v>3.7425004199999998</v>
      </c>
      <c r="U6" s="61">
        <v>9.5705007200000001</v>
      </c>
      <c r="V6" s="61">
        <v>15.729834053333301</v>
      </c>
    </row>
    <row r="7" spans="4:22" ht="25">
      <c r="H7" s="30" t="s">
        <v>50</v>
      </c>
      <c r="I7" s="33">
        <v>7.4</v>
      </c>
      <c r="J7" s="33">
        <v>7.4</v>
      </c>
      <c r="K7">
        <v>7.4</v>
      </c>
      <c r="L7" s="33">
        <v>7.4</v>
      </c>
      <c r="M7" s="33">
        <v>7.4</v>
      </c>
      <c r="N7" s="33">
        <v>7.4</v>
      </c>
      <c r="Q7" s="56" t="s">
        <v>50</v>
      </c>
      <c r="R7" s="61">
        <v>6</v>
      </c>
      <c r="S7" s="61">
        <v>7.4</v>
      </c>
      <c r="T7" s="61">
        <v>7.4</v>
      </c>
      <c r="U7" s="61">
        <v>7.4</v>
      </c>
      <c r="V7" s="61">
        <v>7.4</v>
      </c>
    </row>
    <row r="8" spans="4:22" ht="25">
      <c r="H8" s="30" t="s">
        <v>51</v>
      </c>
      <c r="I8" s="33">
        <v>-11.3</v>
      </c>
      <c r="J8" s="33">
        <v>-11.1</v>
      </c>
      <c r="K8">
        <v>-10.8</v>
      </c>
      <c r="L8" s="33">
        <v>-10.5</v>
      </c>
      <c r="M8" s="33">
        <v>-10</v>
      </c>
      <c r="N8" s="33">
        <v>-10</v>
      </c>
      <c r="Q8" s="56" t="s">
        <v>51</v>
      </c>
      <c r="R8" s="61">
        <v>-11.63</v>
      </c>
      <c r="S8" s="61">
        <v>-11.34</v>
      </c>
      <c r="T8" s="61">
        <v>-7.3</v>
      </c>
      <c r="U8" s="61">
        <v>-4.2</v>
      </c>
      <c r="V8" s="61">
        <v>-3.5</v>
      </c>
    </row>
    <row r="9" spans="4:22" ht="37.5">
      <c r="H9" s="30" t="s">
        <v>52</v>
      </c>
      <c r="I9" s="33">
        <v>0.9</v>
      </c>
      <c r="J9" s="33">
        <v>0.9</v>
      </c>
      <c r="K9">
        <v>2.2000000000000002</v>
      </c>
      <c r="L9" s="33">
        <v>4</v>
      </c>
      <c r="M9" s="33">
        <v>2.6</v>
      </c>
      <c r="N9" s="33">
        <v>1.7</v>
      </c>
      <c r="Q9" s="56" t="s">
        <v>52</v>
      </c>
      <c r="R9" s="61">
        <v>1.6159010203963999</v>
      </c>
      <c r="S9" s="61">
        <v>4.3940966888263597</v>
      </c>
      <c r="T9" s="61">
        <v>6.9921293600423304</v>
      </c>
      <c r="U9" s="61">
        <v>11.1078788930649</v>
      </c>
      <c r="V9" s="61">
        <v>14.1905308076332</v>
      </c>
    </row>
    <row r="10" spans="4:22" ht="25">
      <c r="H10" s="30" t="s">
        <v>53</v>
      </c>
      <c r="I10" s="33">
        <v>5.6</v>
      </c>
      <c r="J10" s="33">
        <v>9</v>
      </c>
      <c r="K10">
        <v>2.7</v>
      </c>
      <c r="L10" s="33">
        <v>4.0999999999999996</v>
      </c>
      <c r="M10" s="33">
        <v>2.7</v>
      </c>
      <c r="N10" s="33">
        <v>1.5</v>
      </c>
      <c r="Q10" s="56" t="s">
        <v>53</v>
      </c>
      <c r="R10" s="61">
        <v>12.521922904847299</v>
      </c>
      <c r="S10" s="61">
        <v>16.070171523372299</v>
      </c>
      <c r="T10" s="61">
        <v>2.7551191311966901</v>
      </c>
      <c r="U10" s="61">
        <v>0.75045291020364902</v>
      </c>
      <c r="V10" s="61">
        <v>1.1678589350900701</v>
      </c>
    </row>
    <row r="11" spans="4:22">
      <c r="H11" s="30"/>
      <c r="I11" s="33"/>
      <c r="L11" s="33"/>
      <c r="M11" s="33"/>
      <c r="N11" s="33"/>
      <c r="Q11" s="56"/>
      <c r="R11" s="61"/>
      <c r="T11" s="61"/>
      <c r="U11" s="61"/>
      <c r="V11" s="61"/>
    </row>
    <row r="12" spans="4:22">
      <c r="H12" s="30" t="s">
        <v>54</v>
      </c>
      <c r="I12" s="34">
        <v>46</v>
      </c>
      <c r="J12" s="34">
        <v>28.5</v>
      </c>
      <c r="K12" s="34">
        <v>29.8</v>
      </c>
      <c r="L12" s="34">
        <v>25.4</v>
      </c>
      <c r="M12" s="34">
        <v>17.3</v>
      </c>
      <c r="N12" s="34">
        <v>5.3</v>
      </c>
      <c r="Q12" s="56" t="s">
        <v>54</v>
      </c>
      <c r="R12" s="62">
        <v>48.1703239252437</v>
      </c>
      <c r="S12" s="62">
        <v>32.086150602449997</v>
      </c>
      <c r="T12" s="62">
        <v>30.366127073611398</v>
      </c>
      <c r="U12" s="62">
        <v>30.108251697031999</v>
      </c>
      <c r="V12" s="62">
        <v>29.374164870136301</v>
      </c>
    </row>
    <row r="15" spans="4:22">
      <c r="H15" s="35"/>
      <c r="I15" s="36"/>
      <c r="J15" s="45" t="s">
        <v>55</v>
      </c>
      <c r="K15" s="45"/>
      <c r="L15" s="45"/>
      <c r="Q15" s="63"/>
      <c r="R15" s="64"/>
      <c r="S15" s="65" t="s">
        <v>41</v>
      </c>
      <c r="T15" s="65"/>
      <c r="U15" s="65"/>
    </row>
    <row r="16" spans="4:22">
      <c r="H16" s="35"/>
      <c r="I16" s="37">
        <v>2015</v>
      </c>
      <c r="J16" s="32">
        <v>2030</v>
      </c>
      <c r="K16" s="32">
        <v>2050</v>
      </c>
      <c r="L16" s="32">
        <v>2080</v>
      </c>
      <c r="Q16" s="63"/>
      <c r="R16" s="66">
        <v>2015</v>
      </c>
      <c r="S16" s="60">
        <v>2030</v>
      </c>
      <c r="T16" s="60">
        <v>2050</v>
      </c>
      <c r="U16" s="60">
        <v>2080</v>
      </c>
    </row>
    <row r="17" spans="8:21" ht="37.5">
      <c r="H17" s="35" t="s">
        <v>56</v>
      </c>
      <c r="I17" s="33">
        <v>45.48</v>
      </c>
      <c r="J17" s="33">
        <v>24.466989702471999</v>
      </c>
      <c r="K17" s="33">
        <v>7.1331006640874897</v>
      </c>
      <c r="L17" s="33">
        <v>-7.93750089741172</v>
      </c>
      <c r="Q17" s="63" t="s">
        <v>48</v>
      </c>
      <c r="R17" s="61">
        <v>59.231999999999999</v>
      </c>
      <c r="S17" s="61">
        <v>37.584307604259401</v>
      </c>
      <c r="T17" s="61">
        <v>15.9761481321703</v>
      </c>
      <c r="U17" s="61">
        <v>-0.25591949747823101</v>
      </c>
    </row>
    <row r="18" spans="8:21" ht="25">
      <c r="H18" s="35" t="s">
        <v>49</v>
      </c>
      <c r="I18" s="33">
        <v>0.25</v>
      </c>
      <c r="J18" s="33">
        <v>3.1258400000000002</v>
      </c>
      <c r="K18" s="38">
        <v>7.039555</v>
      </c>
      <c r="L18" s="38">
        <v>10.028413333333299</v>
      </c>
      <c r="Q18" s="63" t="s">
        <v>49</v>
      </c>
      <c r="R18" s="61">
        <v>0.25</v>
      </c>
      <c r="S18" s="61">
        <v>4.8049999999999997</v>
      </c>
      <c r="T18" s="67">
        <v>12.25</v>
      </c>
      <c r="U18" s="67">
        <v>20.320833333333301</v>
      </c>
    </row>
    <row r="19" spans="8:21" ht="25">
      <c r="H19" s="35" t="s">
        <v>50</v>
      </c>
      <c r="I19" s="33">
        <v>5</v>
      </c>
      <c r="J19" s="33">
        <v>5</v>
      </c>
      <c r="K19" s="33">
        <v>5</v>
      </c>
      <c r="L19" s="33">
        <v>5</v>
      </c>
      <c r="Q19" s="63" t="s">
        <v>50</v>
      </c>
      <c r="R19" s="61">
        <v>5</v>
      </c>
      <c r="S19" s="61">
        <v>5</v>
      </c>
      <c r="T19" s="61">
        <v>5</v>
      </c>
      <c r="U19" s="61">
        <v>5</v>
      </c>
    </row>
    <row r="20" spans="8:21" ht="25">
      <c r="H20" s="35" t="s">
        <v>57</v>
      </c>
      <c r="I20" s="33">
        <v>-10.7</v>
      </c>
      <c r="J20" s="33">
        <v>-10.7</v>
      </c>
      <c r="K20" s="33">
        <v>-10.7</v>
      </c>
      <c r="L20" s="33">
        <v>-10.7</v>
      </c>
      <c r="Q20" s="63" t="s">
        <v>58</v>
      </c>
      <c r="R20" s="61">
        <v>-10.7</v>
      </c>
      <c r="S20" s="61">
        <v>-7.2</v>
      </c>
      <c r="T20" s="61">
        <v>-4.0999999999999996</v>
      </c>
      <c r="U20" s="61">
        <v>-3.5</v>
      </c>
    </row>
    <row r="21" spans="8:21" ht="37.5">
      <c r="H21" s="35" t="s">
        <v>59</v>
      </c>
      <c r="I21" s="33">
        <v>-3.29972942391566</v>
      </c>
      <c r="J21" s="33">
        <v>0.102477608553045</v>
      </c>
      <c r="K21" s="33">
        <v>1.0539910700077799</v>
      </c>
      <c r="L21" s="33">
        <v>1.4979280722602699</v>
      </c>
      <c r="Q21" s="63" t="s">
        <v>60</v>
      </c>
      <c r="R21" s="68">
        <v>-3.4621678046420401</v>
      </c>
      <c r="S21" s="68">
        <v>4.9035995680919804</v>
      </c>
      <c r="T21" s="68">
        <v>20.385006459296001</v>
      </c>
      <c r="U21" s="61">
        <v>22.9985906655752</v>
      </c>
    </row>
    <row r="22" spans="8:21" ht="25">
      <c r="H22" s="35" t="s">
        <v>61</v>
      </c>
      <c r="I22" s="40">
        <v>10.2849533305282</v>
      </c>
      <c r="J22" s="40">
        <v>6.8070512074679099</v>
      </c>
      <c r="K22" s="38">
        <v>3.9528614787173</v>
      </c>
      <c r="L22" s="38">
        <v>1.1543441123842499</v>
      </c>
      <c r="Q22" s="63" t="s">
        <v>53</v>
      </c>
      <c r="R22" s="69">
        <v>8.1602601212547903</v>
      </c>
      <c r="S22" s="69">
        <v>4.8215812711979398</v>
      </c>
      <c r="T22" s="67">
        <v>1.78343342033691</v>
      </c>
      <c r="U22" s="67">
        <v>1.19818809115282</v>
      </c>
    </row>
    <row r="23" spans="8:21">
      <c r="H23" s="35"/>
      <c r="I23" s="33"/>
      <c r="J23" s="33"/>
      <c r="K23" s="33"/>
      <c r="L23" s="33"/>
      <c r="Q23" s="63"/>
      <c r="R23" s="61"/>
      <c r="S23" s="61"/>
      <c r="T23" s="61"/>
      <c r="U23" s="61"/>
    </row>
    <row r="24" spans="8:21">
      <c r="H24" s="35" t="s">
        <v>54</v>
      </c>
      <c r="I24" s="34">
        <v>47.015223906612498</v>
      </c>
      <c r="J24" s="34">
        <v>28.802358518493001</v>
      </c>
      <c r="K24" s="34">
        <v>13.4795082128126</v>
      </c>
      <c r="L24" s="34">
        <v>-0.95681537943386996</v>
      </c>
      <c r="Q24" s="63" t="s">
        <v>54</v>
      </c>
      <c r="R24" s="62">
        <v>58.480092316612797</v>
      </c>
      <c r="S24" s="62">
        <v>49.914488443549402</v>
      </c>
      <c r="T24" s="62">
        <v>51.294588011803199</v>
      </c>
      <c r="U24" s="62">
        <v>45.761692592583103</v>
      </c>
    </row>
    <row r="29" spans="8:21">
      <c r="L29" s="31">
        <v>2015</v>
      </c>
      <c r="M29" s="31">
        <v>2019</v>
      </c>
      <c r="N29" s="32" t="s">
        <v>62</v>
      </c>
      <c r="O29" s="32" t="s">
        <v>63</v>
      </c>
      <c r="P29" s="60" t="s">
        <v>64</v>
      </c>
      <c r="Q29" s="60" t="s">
        <v>65</v>
      </c>
      <c r="R29" s="60" t="s">
        <v>66</v>
      </c>
      <c r="S29" s="60" t="s">
        <v>67</v>
      </c>
      <c r="T29" s="60" t="s">
        <v>68</v>
      </c>
      <c r="U29" s="60" t="s">
        <v>69</v>
      </c>
    </row>
    <row r="30" spans="8:21" ht="25">
      <c r="K30" s="35" t="s">
        <v>56</v>
      </c>
      <c r="L30" s="33">
        <v>39.412500000000001</v>
      </c>
      <c r="M30" s="33">
        <v>14.3223823202513</v>
      </c>
      <c r="N30" s="33">
        <v>9.5966245006875699</v>
      </c>
      <c r="O30" s="33">
        <v>1.81511661903149</v>
      </c>
      <c r="P30" s="61">
        <v>24.466989702471999</v>
      </c>
      <c r="Q30" s="61">
        <v>7.1331006640874897</v>
      </c>
      <c r="R30" s="61">
        <v>16.776378162372399</v>
      </c>
      <c r="S30" s="61">
        <v>5.4794191737633904</v>
      </c>
      <c r="T30" s="61">
        <v>37.584307604259401</v>
      </c>
      <c r="U30" s="61">
        <v>15.9761481321703</v>
      </c>
    </row>
    <row r="31" spans="8:21" ht="25">
      <c r="K31" s="35" t="s">
        <v>49</v>
      </c>
      <c r="L31" s="33">
        <v>0.25</v>
      </c>
      <c r="M31" s="33">
        <v>1.2395000700000001</v>
      </c>
      <c r="N31" s="33">
        <v>3.40650042</v>
      </c>
      <c r="O31" s="33">
        <v>7.7675007200000001</v>
      </c>
      <c r="P31" s="61">
        <v>3.1258400000000002</v>
      </c>
      <c r="Q31" s="67">
        <v>7.039555</v>
      </c>
      <c r="R31" s="61">
        <v>3.7425004199999998</v>
      </c>
      <c r="S31" s="61">
        <v>9.5705007200000001</v>
      </c>
      <c r="T31" s="61">
        <v>4.8049999999999997</v>
      </c>
      <c r="U31" s="67">
        <v>12.25</v>
      </c>
    </row>
    <row r="32" spans="8:21" ht="25">
      <c r="K32" s="35" t="s">
        <v>50</v>
      </c>
      <c r="L32" s="33">
        <v>6</v>
      </c>
      <c r="M32" s="33">
        <v>7.4</v>
      </c>
      <c r="N32" s="33">
        <v>7.4</v>
      </c>
      <c r="O32" s="33">
        <v>7.4</v>
      </c>
      <c r="P32" s="61">
        <v>5</v>
      </c>
      <c r="Q32" s="61">
        <v>5</v>
      </c>
      <c r="R32" s="61">
        <v>7.4</v>
      </c>
      <c r="S32" s="61">
        <v>7.4</v>
      </c>
      <c r="T32" s="61">
        <v>5</v>
      </c>
      <c r="U32" s="61">
        <v>5</v>
      </c>
    </row>
    <row r="33" spans="11:21">
      <c r="K33" s="35" t="s">
        <v>57</v>
      </c>
      <c r="L33" s="33">
        <v>-11.63</v>
      </c>
      <c r="M33" s="33">
        <v>-11.34</v>
      </c>
      <c r="N33" s="33">
        <v>-10.6524</v>
      </c>
      <c r="O33" s="33">
        <v>-10.16344</v>
      </c>
      <c r="P33" s="61">
        <v>-10.7</v>
      </c>
      <c r="Q33" s="61">
        <v>-10.7</v>
      </c>
      <c r="R33" s="61">
        <v>-7.3</v>
      </c>
      <c r="S33" s="61">
        <v>-4.2</v>
      </c>
      <c r="T33" s="61">
        <v>-7.2</v>
      </c>
      <c r="U33" s="61">
        <v>-4.0999999999999996</v>
      </c>
    </row>
    <row r="34" spans="11:21">
      <c r="K34" s="35" t="s">
        <v>59</v>
      </c>
      <c r="L34" s="33">
        <v>1.6159010203963999</v>
      </c>
      <c r="M34" s="33">
        <v>4.10282875293864</v>
      </c>
      <c r="N34" s="33">
        <v>3.8048599926989901</v>
      </c>
      <c r="O34" s="33">
        <v>1.36557831068853</v>
      </c>
      <c r="P34" s="61">
        <v>0.102477608553045</v>
      </c>
      <c r="Q34" s="61">
        <v>1.0539910700077799</v>
      </c>
      <c r="R34" s="61">
        <v>6.9921293600423304</v>
      </c>
      <c r="S34" s="61">
        <v>11.1078788930649</v>
      </c>
      <c r="T34" s="68">
        <v>4.9035995680919804</v>
      </c>
      <c r="U34" s="68">
        <v>20.385006459296001</v>
      </c>
    </row>
    <row r="35" spans="11:21">
      <c r="K35" s="35" t="s">
        <v>61</v>
      </c>
      <c r="L35" s="33">
        <v>12.521922904847299</v>
      </c>
      <c r="M35" s="33">
        <v>16.358115143974501</v>
      </c>
      <c r="N35" s="33">
        <v>4.9674165698169199</v>
      </c>
      <c r="O35" s="33">
        <v>2.4020601701382698</v>
      </c>
      <c r="P35" s="69">
        <v>6.8070512074679099</v>
      </c>
      <c r="Q35" s="67">
        <v>3.9528614787173</v>
      </c>
      <c r="R35" s="61">
        <v>2.7551191311966901</v>
      </c>
      <c r="S35" s="61">
        <v>0.75045291020364902</v>
      </c>
      <c r="T35" s="69">
        <v>4.8215812711979398</v>
      </c>
      <c r="U35" s="67">
        <v>1.78343342033691</v>
      </c>
    </row>
    <row r="36" spans="11:21">
      <c r="P36" s="61"/>
      <c r="Q36" s="61"/>
    </row>
    <row r="37" spans="11:21">
      <c r="P37" s="61"/>
      <c r="Q37" s="61"/>
    </row>
  </sheetData>
  <mergeCells count="2">
    <mergeCell ref="I3:J3"/>
    <mergeCell ref="J15:L15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LULUCF</vt:lpstr>
      <vt:lpstr>Artif</vt:lpstr>
      <vt:lpstr>Forêts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PODESTA Gwenaël</dc:creator>
  <dc:description/>
  <cp:lastModifiedBy>PODESTA Gwenaël</cp:lastModifiedBy>
  <cp:revision>1</cp:revision>
  <dcterms:created xsi:type="dcterms:W3CDTF">2022-05-24T09:44:53Z</dcterms:created>
  <dcterms:modified xsi:type="dcterms:W3CDTF">2022-12-21T17:06:57Z</dcterms:modified>
  <dc:language>fr-FR</dc:language>
</cp:coreProperties>
</file>