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Documents MTE\AMS-run2\001_Transports\"/>
    </mc:Choice>
  </mc:AlternateContent>
  <xr:revisionPtr revIDLastSave="0" documentId="13_ncr:1_{B913CF13-62D9-4476-95B9-8381F2B3F839}" xr6:coauthVersionLast="47" xr6:coauthVersionMax="47" xr10:uidLastSave="{00000000-0000-0000-0000-000000000000}"/>
  <bookViews>
    <workbookView xWindow="-120" yWindow="-120" windowWidth="20730" windowHeight="11160" tabRatio="770" activeTab="9" xr2:uid="{00000000-000D-0000-FFFF-FFFF00000000}"/>
  </bookViews>
  <sheets>
    <sheet name="Bilan énergie" sheetId="18" r:id="rId1"/>
    <sheet name="FE_et_bio" sheetId="1" r:id="rId2"/>
    <sheet name="VP" sheetId="2" r:id="rId3"/>
    <sheet name="VUL" sheetId="3" r:id="rId4"/>
    <sheet name="PL" sheetId="4" r:id="rId5"/>
    <sheet name="B&amp;C" sheetId="14" r:id="rId6"/>
    <sheet name="2RM" sheetId="19" r:id="rId7"/>
    <sheet name="Autres_modes" sheetId="8" r:id="rId8"/>
    <sheet name="Aérien" sheetId="7" r:id="rId9"/>
    <sheet name="Trafic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1" i="13" l="1"/>
  <c r="V101" i="13"/>
  <c r="W101" i="13"/>
  <c r="X101" i="13"/>
  <c r="Y101" i="13"/>
  <c r="Z101" i="13"/>
  <c r="AA101" i="13"/>
  <c r="AB101" i="13"/>
  <c r="AC101" i="13"/>
  <c r="AD101" i="13"/>
  <c r="AE101" i="13"/>
  <c r="T101" i="13"/>
  <c r="J197" i="4" l="1"/>
  <c r="K197" i="4"/>
  <c r="L197" i="4"/>
  <c r="M197" i="4"/>
  <c r="N197" i="4"/>
  <c r="I197" i="4"/>
  <c r="D209" i="4"/>
  <c r="E209" i="4"/>
  <c r="F209" i="4"/>
  <c r="G209" i="4"/>
  <c r="H209" i="4"/>
  <c r="I209" i="4"/>
  <c r="J209" i="4"/>
  <c r="K209" i="4"/>
  <c r="L209" i="4"/>
  <c r="M209" i="4"/>
  <c r="N209" i="4"/>
  <c r="C209" i="4"/>
  <c r="D92" i="3"/>
  <c r="E92" i="3"/>
  <c r="F92" i="3"/>
  <c r="G92" i="3"/>
  <c r="H92" i="3"/>
  <c r="I92" i="3"/>
  <c r="J92" i="3"/>
  <c r="K92" i="3"/>
  <c r="L92" i="3"/>
  <c r="M92" i="3"/>
  <c r="N92" i="3"/>
  <c r="C92" i="3"/>
  <c r="D88" i="14"/>
  <c r="E88" i="14"/>
  <c r="F88" i="14"/>
  <c r="G88" i="14"/>
  <c r="H88" i="14"/>
  <c r="I88" i="14"/>
  <c r="J88" i="14"/>
  <c r="K88" i="14"/>
  <c r="L88" i="14"/>
  <c r="M88" i="14"/>
  <c r="N88" i="14"/>
  <c r="C88" i="14"/>
  <c r="K164" i="18"/>
  <c r="J164" i="18"/>
  <c r="I164" i="18"/>
  <c r="H164" i="18"/>
  <c r="G164" i="18"/>
  <c r="D164" i="18"/>
  <c r="C164" i="18"/>
  <c r="K163" i="18"/>
  <c r="J163" i="18"/>
  <c r="I163" i="18"/>
  <c r="H163" i="18"/>
  <c r="G163" i="18"/>
  <c r="F163" i="18"/>
  <c r="E163" i="18"/>
  <c r="D163" i="18"/>
  <c r="C163" i="18"/>
  <c r="K162" i="18"/>
  <c r="J162" i="18"/>
  <c r="I162" i="18"/>
  <c r="H162" i="18"/>
  <c r="G162" i="18"/>
  <c r="F162" i="18"/>
  <c r="E162" i="18"/>
  <c r="D162" i="18"/>
  <c r="C162" i="18"/>
  <c r="K161" i="18"/>
  <c r="J161" i="18"/>
  <c r="I161" i="18"/>
  <c r="H161" i="18"/>
  <c r="G161" i="18"/>
  <c r="D161" i="18"/>
  <c r="C161" i="18"/>
  <c r="K160" i="18"/>
  <c r="J160" i="18"/>
  <c r="I160" i="18"/>
  <c r="H160" i="18"/>
  <c r="G160" i="18"/>
  <c r="D160" i="18"/>
  <c r="C160" i="18"/>
  <c r="K159" i="18"/>
  <c r="K156" i="18" s="1"/>
  <c r="J159" i="18"/>
  <c r="I159" i="18"/>
  <c r="H159" i="18"/>
  <c r="G159" i="18"/>
  <c r="F159" i="18"/>
  <c r="E159" i="18"/>
  <c r="D159" i="18"/>
  <c r="C159" i="18"/>
  <c r="K158" i="18"/>
  <c r="J158" i="18"/>
  <c r="I158" i="18"/>
  <c r="H158" i="18"/>
  <c r="G158" i="18"/>
  <c r="F158" i="18"/>
  <c r="D158" i="18"/>
  <c r="C158" i="18"/>
  <c r="K157" i="18"/>
  <c r="J157" i="18"/>
  <c r="J156" i="18" s="1"/>
  <c r="I157" i="18"/>
  <c r="I156" i="18" s="1"/>
  <c r="H157" i="18"/>
  <c r="G157" i="18"/>
  <c r="G156" i="18" s="1"/>
  <c r="F157" i="18"/>
  <c r="D157" i="18"/>
  <c r="C157" i="18"/>
  <c r="D156" i="18" l="1"/>
  <c r="H156" i="18"/>
  <c r="Z163" i="18" l="1"/>
  <c r="AA163" i="18"/>
  <c r="AB163" i="18"/>
  <c r="AC163" i="18"/>
  <c r="AD163" i="18"/>
  <c r="AE163" i="18"/>
  <c r="AF163" i="18"/>
  <c r="AG163" i="18"/>
  <c r="Y163" i="18"/>
  <c r="P163" i="18" l="1"/>
  <c r="N163" i="18"/>
  <c r="O163" i="18"/>
  <c r="C156" i="18" l="1"/>
  <c r="Q163" i="18"/>
  <c r="R163" i="18"/>
  <c r="V302" i="18" l="1"/>
  <c r="U302" i="18"/>
  <c r="T302" i="18"/>
  <c r="S302" i="18"/>
  <c r="R302" i="18"/>
  <c r="Q302" i="18"/>
  <c r="P302" i="18"/>
  <c r="O302" i="18"/>
  <c r="N302" i="18"/>
  <c r="V284" i="18"/>
  <c r="U284" i="18"/>
  <c r="T284" i="18"/>
  <c r="S284" i="18"/>
  <c r="R284" i="18"/>
  <c r="Q284" i="18"/>
  <c r="P284" i="18"/>
  <c r="O284" i="18"/>
  <c r="N284" i="18"/>
  <c r="V283" i="18"/>
  <c r="U283" i="18"/>
  <c r="T283" i="18"/>
  <c r="S283" i="18"/>
  <c r="R283" i="18"/>
  <c r="Q283" i="18"/>
  <c r="P283" i="18"/>
  <c r="O283" i="18"/>
  <c r="N283" i="18"/>
  <c r="V282" i="18"/>
  <c r="U282" i="18"/>
  <c r="T282" i="18"/>
  <c r="S282" i="18"/>
  <c r="R282" i="18"/>
  <c r="Q282" i="18"/>
  <c r="P282" i="18"/>
  <c r="O282" i="18"/>
  <c r="N282" i="18"/>
  <c r="V280" i="18"/>
  <c r="U280" i="18"/>
  <c r="T280" i="18"/>
  <c r="S280" i="18"/>
  <c r="R280" i="18"/>
  <c r="Q280" i="18"/>
  <c r="P280" i="18"/>
  <c r="O280" i="18"/>
  <c r="N280" i="18"/>
  <c r="V279" i="18"/>
  <c r="U279" i="18"/>
  <c r="T279" i="18"/>
  <c r="S279" i="18"/>
  <c r="R279" i="18"/>
  <c r="Q279" i="18"/>
  <c r="P279" i="18"/>
  <c r="O279" i="18"/>
  <c r="N279" i="18"/>
  <c r="V276" i="18"/>
  <c r="U276" i="18"/>
  <c r="T276" i="18"/>
  <c r="S276" i="18"/>
  <c r="R276" i="18"/>
  <c r="Q276" i="18"/>
  <c r="P276" i="18"/>
  <c r="O276" i="18"/>
  <c r="N276" i="18"/>
  <c r="V271" i="18"/>
  <c r="U271" i="18"/>
  <c r="T271" i="18"/>
  <c r="S271" i="18"/>
  <c r="R271" i="18"/>
  <c r="Q271" i="18"/>
  <c r="P271" i="18"/>
  <c r="O271" i="18"/>
  <c r="N271" i="18"/>
  <c r="V270" i="18"/>
  <c r="U270" i="18"/>
  <c r="T270" i="18"/>
  <c r="S270" i="18"/>
  <c r="R270" i="18"/>
  <c r="Q270" i="18"/>
  <c r="P270" i="18"/>
  <c r="O270" i="18"/>
  <c r="N270" i="18"/>
  <c r="O206" i="18"/>
  <c r="O205" i="18"/>
  <c r="P193" i="18"/>
  <c r="O193" i="18"/>
  <c r="N193" i="18"/>
  <c r="V177" i="18"/>
  <c r="U177" i="18"/>
  <c r="T177" i="18"/>
  <c r="S177" i="18"/>
  <c r="R177" i="18"/>
  <c r="Q177" i="18"/>
  <c r="P177" i="18"/>
  <c r="O177" i="18"/>
  <c r="N177" i="18"/>
  <c r="C152" i="18" l="1"/>
  <c r="D152" i="18"/>
  <c r="E152" i="18"/>
  <c r="F152" i="18"/>
  <c r="G152" i="18"/>
  <c r="H152" i="18"/>
  <c r="I152" i="18"/>
  <c r="J152" i="18"/>
  <c r="K152" i="18"/>
  <c r="C153" i="18"/>
  <c r="D153" i="18"/>
  <c r="E153" i="18"/>
  <c r="F153" i="18"/>
  <c r="G153" i="18"/>
  <c r="H153" i="18"/>
  <c r="I153" i="18"/>
  <c r="J153" i="18"/>
  <c r="K153" i="18"/>
  <c r="C154" i="18"/>
  <c r="N154" i="18" s="1"/>
  <c r="N300" i="18" s="1"/>
  <c r="D154" i="18"/>
  <c r="O154" i="18" s="1"/>
  <c r="O300" i="18" s="1"/>
  <c r="E154" i="18"/>
  <c r="P154" i="18" s="1"/>
  <c r="P300" i="18" s="1"/>
  <c r="F154" i="18"/>
  <c r="Q154" i="18" s="1"/>
  <c r="Q300" i="18" s="1"/>
  <c r="G154" i="18"/>
  <c r="R154" i="18" s="1"/>
  <c r="R300" i="18" s="1"/>
  <c r="H154" i="18"/>
  <c r="S154" i="18" s="1"/>
  <c r="S300" i="18" s="1"/>
  <c r="I154" i="18"/>
  <c r="T154" i="18" s="1"/>
  <c r="T300" i="18" s="1"/>
  <c r="J154" i="18"/>
  <c r="U154" i="18" s="1"/>
  <c r="U300" i="18" s="1"/>
  <c r="K154" i="18"/>
  <c r="V154" i="18" s="1"/>
  <c r="V300" i="18" s="1"/>
  <c r="D151" i="18"/>
  <c r="O151" i="18" s="1"/>
  <c r="O368" i="18" s="1"/>
  <c r="E151" i="18"/>
  <c r="P151" i="18" s="1"/>
  <c r="F151" i="18"/>
  <c r="Q151" i="18" s="1"/>
  <c r="G151" i="18"/>
  <c r="R151" i="18" s="1"/>
  <c r="H151" i="18"/>
  <c r="S151" i="18" s="1"/>
  <c r="I151" i="18"/>
  <c r="T151" i="18" s="1"/>
  <c r="J151" i="18"/>
  <c r="U151" i="18" s="1"/>
  <c r="K151" i="18"/>
  <c r="V151" i="18" s="1"/>
  <c r="C151" i="18"/>
  <c r="N151" i="18" s="1"/>
  <c r="C136" i="18"/>
  <c r="D136" i="18"/>
  <c r="E136" i="18"/>
  <c r="F136" i="18"/>
  <c r="G136" i="18"/>
  <c r="H136" i="18"/>
  <c r="I136" i="18"/>
  <c r="J136" i="18"/>
  <c r="K136" i="18"/>
  <c r="C137" i="18"/>
  <c r="N137" i="18" s="1"/>
  <c r="D137" i="18"/>
  <c r="O137" i="18" s="1"/>
  <c r="E137" i="18"/>
  <c r="P137" i="18" s="1"/>
  <c r="F137" i="18"/>
  <c r="Q137" i="18" s="1"/>
  <c r="G137" i="18"/>
  <c r="R137" i="18" s="1"/>
  <c r="H137" i="18"/>
  <c r="S137" i="18" s="1"/>
  <c r="I137" i="18"/>
  <c r="T137" i="18" s="1"/>
  <c r="J137" i="18"/>
  <c r="U137" i="18" s="1"/>
  <c r="K137" i="18"/>
  <c r="V137" i="18" s="1"/>
  <c r="C138" i="18"/>
  <c r="N138" i="18" s="1"/>
  <c r="D138" i="18"/>
  <c r="O138" i="18" s="1"/>
  <c r="E138" i="18"/>
  <c r="P138" i="18" s="1"/>
  <c r="F138" i="18"/>
  <c r="Q138" i="18" s="1"/>
  <c r="G138" i="18"/>
  <c r="R138" i="18" s="1"/>
  <c r="H138" i="18"/>
  <c r="S138" i="18" s="1"/>
  <c r="I138" i="18"/>
  <c r="T138" i="18" s="1"/>
  <c r="J138" i="18"/>
  <c r="U138" i="18" s="1"/>
  <c r="K138" i="18"/>
  <c r="V138" i="18" s="1"/>
  <c r="D135" i="18"/>
  <c r="O135" i="18" s="1"/>
  <c r="E135" i="18"/>
  <c r="P135" i="18" s="1"/>
  <c r="F135" i="18"/>
  <c r="Q135" i="18" s="1"/>
  <c r="G135" i="18"/>
  <c r="R135" i="18" s="1"/>
  <c r="H135" i="18"/>
  <c r="S135" i="18" s="1"/>
  <c r="I135" i="18"/>
  <c r="T135" i="18" s="1"/>
  <c r="J135" i="18"/>
  <c r="U135" i="18" s="1"/>
  <c r="K135" i="18"/>
  <c r="V135" i="18" s="1"/>
  <c r="C135" i="18"/>
  <c r="N135" i="18" s="1"/>
  <c r="C130" i="18"/>
  <c r="D130" i="18"/>
  <c r="E130" i="18"/>
  <c r="F130" i="18"/>
  <c r="G130" i="18"/>
  <c r="H130" i="18"/>
  <c r="I130" i="18"/>
  <c r="J130" i="18"/>
  <c r="K130" i="18"/>
  <c r="C131" i="18"/>
  <c r="N131" i="18" s="1"/>
  <c r="D131" i="18"/>
  <c r="O131" i="18" s="1"/>
  <c r="E131" i="18"/>
  <c r="P131" i="18" s="1"/>
  <c r="F131" i="18"/>
  <c r="Q131" i="18" s="1"/>
  <c r="G131" i="18"/>
  <c r="R131" i="18" s="1"/>
  <c r="H131" i="18"/>
  <c r="S131" i="18" s="1"/>
  <c r="I131" i="18"/>
  <c r="T131" i="18" s="1"/>
  <c r="J131" i="18"/>
  <c r="U131" i="18" s="1"/>
  <c r="K131" i="18"/>
  <c r="V131" i="18" s="1"/>
  <c r="C132" i="18"/>
  <c r="N132" i="18" s="1"/>
  <c r="D132" i="18"/>
  <c r="O132" i="18" s="1"/>
  <c r="E132" i="18"/>
  <c r="P132" i="18" s="1"/>
  <c r="F132" i="18"/>
  <c r="Q132" i="18" s="1"/>
  <c r="G132" i="18"/>
  <c r="R132" i="18" s="1"/>
  <c r="H132" i="18"/>
  <c r="S132" i="18" s="1"/>
  <c r="I132" i="18"/>
  <c r="T132" i="18" s="1"/>
  <c r="J132" i="18"/>
  <c r="U132" i="18" s="1"/>
  <c r="K132" i="18"/>
  <c r="V132" i="18" s="1"/>
  <c r="D129" i="18"/>
  <c r="O129" i="18" s="1"/>
  <c r="E129" i="18"/>
  <c r="P129" i="18" s="1"/>
  <c r="F129" i="18"/>
  <c r="Q129" i="18" s="1"/>
  <c r="G129" i="18"/>
  <c r="R129" i="18" s="1"/>
  <c r="H129" i="18"/>
  <c r="S129" i="18" s="1"/>
  <c r="I129" i="18"/>
  <c r="T129" i="18" s="1"/>
  <c r="J129" i="18"/>
  <c r="U129" i="18" s="1"/>
  <c r="K129" i="18"/>
  <c r="V129" i="18" s="1"/>
  <c r="C129" i="18"/>
  <c r="N129" i="18" s="1"/>
  <c r="S153" i="18" l="1"/>
  <c r="H305" i="18"/>
  <c r="T153" i="18"/>
  <c r="I305" i="18"/>
  <c r="R153" i="18"/>
  <c r="G305" i="18"/>
  <c r="Q153" i="18"/>
  <c r="F305" i="18"/>
  <c r="P153" i="18"/>
  <c r="E305" i="18"/>
  <c r="O153" i="18"/>
  <c r="D305" i="18"/>
  <c r="V153" i="18"/>
  <c r="K305" i="18"/>
  <c r="N153" i="18"/>
  <c r="C305" i="18"/>
  <c r="C341" i="18" s="1"/>
  <c r="U153" i="18"/>
  <c r="J305" i="18"/>
  <c r="O130" i="18"/>
  <c r="Z130" i="18"/>
  <c r="S136" i="18"/>
  <c r="AD136" i="18"/>
  <c r="U130" i="18"/>
  <c r="AF130" i="18"/>
  <c r="Q136" i="18"/>
  <c r="AB136" i="18"/>
  <c r="U152" i="18"/>
  <c r="U369" i="18" s="1"/>
  <c r="AF152" i="18"/>
  <c r="T130" i="18"/>
  <c r="AE130" i="18"/>
  <c r="S152" i="18"/>
  <c r="S369" i="18" s="1"/>
  <c r="AD152" i="18"/>
  <c r="R130" i="18"/>
  <c r="AC130" i="18"/>
  <c r="V136" i="18"/>
  <c r="AG136" i="18"/>
  <c r="N136" i="18"/>
  <c r="Y136" i="18"/>
  <c r="R152" i="18"/>
  <c r="R369" i="18" s="1"/>
  <c r="AC152" i="18"/>
  <c r="P136" i="18"/>
  <c r="AA136" i="18"/>
  <c r="T152" i="18"/>
  <c r="T369" i="18" s="1"/>
  <c r="AE152" i="18"/>
  <c r="S130" i="18"/>
  <c r="AD130" i="18"/>
  <c r="O136" i="18"/>
  <c r="Z136" i="18"/>
  <c r="Q130" i="18"/>
  <c r="AB130" i="18"/>
  <c r="U136" i="18"/>
  <c r="AF136" i="18"/>
  <c r="Q152" i="18"/>
  <c r="Q369" i="18" s="1"/>
  <c r="AB152" i="18"/>
  <c r="P130" i="18"/>
  <c r="AA130" i="18"/>
  <c r="T136" i="18"/>
  <c r="AE136" i="18"/>
  <c r="P152" i="18"/>
  <c r="P369" i="18" s="1"/>
  <c r="AA152" i="18"/>
  <c r="O152" i="18"/>
  <c r="O369" i="18" s="1"/>
  <c r="Z152" i="18"/>
  <c r="V130" i="18"/>
  <c r="AG130" i="18"/>
  <c r="N130" i="18"/>
  <c r="Y130" i="18"/>
  <c r="R136" i="18"/>
  <c r="AC136" i="18"/>
  <c r="V152" i="18"/>
  <c r="V369" i="18" s="1"/>
  <c r="AG152" i="18"/>
  <c r="N152" i="18"/>
  <c r="N369" i="18" s="1"/>
  <c r="Y152" i="18"/>
  <c r="Q368" i="18"/>
  <c r="S368" i="18"/>
  <c r="R368" i="18"/>
  <c r="P368" i="18"/>
  <c r="V368" i="18"/>
  <c r="N368" i="18"/>
  <c r="U368" i="18"/>
  <c r="T368" i="18"/>
  <c r="N305" i="18" l="1"/>
  <c r="N341" i="18" s="1"/>
  <c r="N376" i="18" s="1"/>
  <c r="Q305" i="18"/>
  <c r="Q341" i="18" s="1"/>
  <c r="Q376" i="18" s="1"/>
  <c r="O305" i="18"/>
  <c r="O341" i="18" s="1"/>
  <c r="O376" i="18" s="1"/>
  <c r="R305" i="18"/>
  <c r="R341" i="18" s="1"/>
  <c r="R376" i="18" s="1"/>
  <c r="P305" i="18"/>
  <c r="P341" i="18" s="1"/>
  <c r="P376" i="18" s="1"/>
  <c r="Y42" i="18"/>
  <c r="Z42" i="18"/>
  <c r="AA42" i="18"/>
  <c r="AB42" i="18"/>
  <c r="AC42" i="18"/>
  <c r="AD42" i="18"/>
  <c r="AE42" i="18"/>
  <c r="AF42" i="18"/>
  <c r="AG42" i="18"/>
  <c r="Y45" i="18"/>
  <c r="Z45" i="18"/>
  <c r="AA45" i="18"/>
  <c r="AB45" i="18"/>
  <c r="AC45" i="18"/>
  <c r="AD45" i="18"/>
  <c r="AE45" i="18"/>
  <c r="AF45" i="18"/>
  <c r="AG45" i="18"/>
  <c r="Y48" i="18"/>
  <c r="Z48" i="18"/>
  <c r="AA48" i="18"/>
  <c r="AB48" i="18"/>
  <c r="AC48" i="18"/>
  <c r="AD48" i="18"/>
  <c r="AE48" i="18"/>
  <c r="AF48" i="18"/>
  <c r="AG48" i="18"/>
  <c r="Y53" i="18"/>
  <c r="Z53" i="18"/>
  <c r="AA53" i="18"/>
  <c r="AB53" i="18"/>
  <c r="AC53" i="18"/>
  <c r="AD53" i="18"/>
  <c r="AE53" i="18"/>
  <c r="AF53" i="18"/>
  <c r="AG53" i="18"/>
  <c r="Y55" i="18"/>
  <c r="Z55" i="18"/>
  <c r="AA55" i="18"/>
  <c r="AB55" i="18"/>
  <c r="AC55" i="18"/>
  <c r="AD55" i="18"/>
  <c r="AE55" i="18"/>
  <c r="AF55" i="18"/>
  <c r="AG55" i="18"/>
  <c r="Y129" i="18"/>
  <c r="Z129" i="18"/>
  <c r="AA129" i="18"/>
  <c r="AB129" i="18"/>
  <c r="AC129" i="18"/>
  <c r="AD129" i="18"/>
  <c r="AE129" i="18"/>
  <c r="AF129" i="18"/>
  <c r="AG129" i="18"/>
  <c r="Y131" i="18"/>
  <c r="Z131" i="18"/>
  <c r="AA131" i="18"/>
  <c r="AB131" i="18"/>
  <c r="AC131" i="18"/>
  <c r="AD131" i="18"/>
  <c r="AE131" i="18"/>
  <c r="AF131" i="18"/>
  <c r="AG131" i="18"/>
  <c r="Y135" i="18"/>
  <c r="Z135" i="18"/>
  <c r="AA135" i="18"/>
  <c r="AB135" i="18"/>
  <c r="AC135" i="18"/>
  <c r="AD135" i="18"/>
  <c r="AE135" i="18"/>
  <c r="AF135" i="18"/>
  <c r="AG135" i="18"/>
  <c r="Y137" i="18"/>
  <c r="Z137" i="18"/>
  <c r="AA137" i="18"/>
  <c r="AB137" i="18"/>
  <c r="AC137" i="18"/>
  <c r="AD137" i="18"/>
  <c r="AE137" i="18"/>
  <c r="AF137" i="18"/>
  <c r="AG137" i="18"/>
  <c r="Y151" i="18"/>
  <c r="Z151" i="18"/>
  <c r="AA151" i="18"/>
  <c r="AB151" i="18"/>
  <c r="AC151" i="18"/>
  <c r="AD151" i="18"/>
  <c r="AE151" i="18"/>
  <c r="AF151" i="18"/>
  <c r="AG151" i="18"/>
  <c r="Y153" i="18"/>
  <c r="Z153" i="18"/>
  <c r="AA153" i="18"/>
  <c r="AB153" i="18"/>
  <c r="AC153" i="18"/>
  <c r="AD153" i="18"/>
  <c r="AE153" i="18"/>
  <c r="AF153" i="18"/>
  <c r="AG153" i="18"/>
  <c r="Y157" i="18"/>
  <c r="Z157" i="18"/>
  <c r="AA157" i="18"/>
  <c r="AB157" i="18"/>
  <c r="AC157" i="18"/>
  <c r="AD157" i="18"/>
  <c r="AE157" i="18"/>
  <c r="AF157" i="18"/>
  <c r="AG157" i="18"/>
  <c r="Y160" i="18"/>
  <c r="Z160" i="18"/>
  <c r="AA160" i="18"/>
  <c r="AB160" i="18"/>
  <c r="AC160" i="18"/>
  <c r="AD160" i="18"/>
  <c r="AE160" i="18"/>
  <c r="AF160" i="18"/>
  <c r="AG160" i="18"/>
  <c r="Y177" i="18"/>
  <c r="Z177" i="18"/>
  <c r="AA177" i="18"/>
  <c r="AB177" i="18"/>
  <c r="AC177" i="18"/>
  <c r="AD177" i="18"/>
  <c r="AE177" i="18"/>
  <c r="AF177" i="18"/>
  <c r="AG177" i="18"/>
  <c r="AB201" i="18"/>
  <c r="AB217" i="18" s="1"/>
  <c r="Y203" i="18"/>
  <c r="Z203" i="18"/>
  <c r="AA203" i="18"/>
  <c r="Y204" i="18"/>
  <c r="Z204" i="18"/>
  <c r="AA204" i="18"/>
  <c r="AD217" i="18"/>
  <c r="AE217" i="18"/>
  <c r="AF217" i="18"/>
  <c r="AG217" i="18"/>
  <c r="AA220" i="18"/>
  <c r="Y221" i="18"/>
  <c r="Z221" i="18"/>
  <c r="AA221" i="18"/>
  <c r="AA222" i="18" s="1"/>
  <c r="AC201" i="18" l="1"/>
  <c r="AC217" i="18" s="1"/>
  <c r="AA205" i="18"/>
  <c r="Y154" i="18"/>
  <c r="Y150" i="18" s="1"/>
  <c r="Y185" i="18" s="1"/>
  <c r="Y225" i="18" s="1"/>
  <c r="Z154" i="18"/>
  <c r="Z150" i="18" s="1"/>
  <c r="Z185" i="18" s="1"/>
  <c r="Z225" i="18" s="1"/>
  <c r="AA154" i="18"/>
  <c r="AA150" i="18" s="1"/>
  <c r="AA185" i="18" s="1"/>
  <c r="AA225" i="18" s="1"/>
  <c r="AB154" i="18"/>
  <c r="AB150" i="18" s="1"/>
  <c r="AB185" i="18" s="1"/>
  <c r="AB225" i="18" s="1"/>
  <c r="AC154" i="18"/>
  <c r="AC150" i="18" s="1"/>
  <c r="AC185" i="18" s="1"/>
  <c r="AC225" i="18" s="1"/>
  <c r="AD154" i="18"/>
  <c r="AD150" i="18" s="1"/>
  <c r="AD185" i="18" s="1"/>
  <c r="AD225" i="18" s="1"/>
  <c r="AE154" i="18"/>
  <c r="AE150" i="18" s="1"/>
  <c r="AE185" i="18" s="1"/>
  <c r="AE225" i="18" s="1"/>
  <c r="AF154" i="18"/>
  <c r="AF150" i="18" s="1"/>
  <c r="AF185" i="18" s="1"/>
  <c r="AF225" i="18" s="1"/>
  <c r="AG154" i="18"/>
  <c r="AG150" i="18" s="1"/>
  <c r="AG185" i="18" s="1"/>
  <c r="AG225" i="18" s="1"/>
  <c r="D25" i="18" l="1"/>
  <c r="K25" i="18"/>
  <c r="G25" i="18"/>
  <c r="C25" i="18"/>
  <c r="E25" i="18"/>
  <c r="F25" i="18"/>
  <c r="AB132" i="18"/>
  <c r="AB128" i="18" s="1"/>
  <c r="Z132" i="18"/>
  <c r="Z128" i="18" s="1"/>
  <c r="AA132" i="18"/>
  <c r="AA128" i="18" s="1"/>
  <c r="AC132" i="18"/>
  <c r="AC128" i="18" s="1"/>
  <c r="AG132" i="18"/>
  <c r="AG128" i="18" s="1"/>
  <c r="Z138" i="18"/>
  <c r="Z134" i="18" s="1"/>
  <c r="AC138" i="18"/>
  <c r="AC134" i="18" s="1"/>
  <c r="AG138" i="18"/>
  <c r="AG134" i="18" s="1"/>
  <c r="Y138" i="18"/>
  <c r="Y134" i="18" s="1"/>
  <c r="H25" i="18" l="1"/>
  <c r="J25" i="18"/>
  <c r="D134" i="18"/>
  <c r="O134" i="18" s="1"/>
  <c r="I25" i="18"/>
  <c r="G128" i="18"/>
  <c r="R128" i="18" s="1"/>
  <c r="C128" i="18"/>
  <c r="N128" i="18" s="1"/>
  <c r="K128" i="18"/>
  <c r="V128" i="18" s="1"/>
  <c r="AG68" i="18"/>
  <c r="AG178" i="18"/>
  <c r="C134" i="18"/>
  <c r="N134" i="18" s="1"/>
  <c r="AA138" i="18"/>
  <c r="AA134" i="18" s="1"/>
  <c r="AA178" i="18" s="1"/>
  <c r="AC178" i="18"/>
  <c r="AC68" i="18"/>
  <c r="Z68" i="18"/>
  <c r="Z178" i="18"/>
  <c r="F128" i="18"/>
  <c r="Q128" i="18" s="1"/>
  <c r="K134" i="18"/>
  <c r="V134" i="18" s="1"/>
  <c r="G134" i="18"/>
  <c r="R134" i="18" s="1"/>
  <c r="E128" i="18"/>
  <c r="P128" i="18" s="1"/>
  <c r="D128" i="18"/>
  <c r="O128" i="18" s="1"/>
  <c r="AB138" i="18"/>
  <c r="AB134" i="18" s="1"/>
  <c r="AB178" i="18" s="1"/>
  <c r="Y132" i="18"/>
  <c r="Y128" i="18" s="1"/>
  <c r="C47" i="18"/>
  <c r="AE132" i="18"/>
  <c r="AE128" i="18" s="1"/>
  <c r="AF132" i="18"/>
  <c r="AF128" i="18" s="1"/>
  <c r="AD132" i="18"/>
  <c r="AD128" i="18" s="1"/>
  <c r="AE138" i="18"/>
  <c r="AE134" i="18" s="1"/>
  <c r="AF138" i="18"/>
  <c r="AF134" i="18" s="1"/>
  <c r="O178" i="18" l="1"/>
  <c r="N178" i="18"/>
  <c r="Y47" i="18"/>
  <c r="N47" i="18"/>
  <c r="N237" i="18" s="1"/>
  <c r="N269" i="18" s="1"/>
  <c r="R178" i="18"/>
  <c r="V178" i="18"/>
  <c r="E134" i="18"/>
  <c r="P134" i="18" s="1"/>
  <c r="P178" i="18" s="1"/>
  <c r="AA68" i="18"/>
  <c r="G150" i="18"/>
  <c r="R150" i="18" s="1"/>
  <c r="R185" i="18" s="1"/>
  <c r="J134" i="18"/>
  <c r="U134" i="18" s="1"/>
  <c r="I128" i="18"/>
  <c r="T128" i="18" s="1"/>
  <c r="E150" i="18"/>
  <c r="P150" i="18" s="1"/>
  <c r="P185" i="18" s="1"/>
  <c r="F134" i="18"/>
  <c r="Q134" i="18" s="1"/>
  <c r="Q178" i="18" s="1"/>
  <c r="J128" i="18"/>
  <c r="U128" i="18" s="1"/>
  <c r="AG202" i="18"/>
  <c r="AG218" i="18" s="1"/>
  <c r="AB68" i="18"/>
  <c r="H128" i="18"/>
  <c r="S128" i="18" s="1"/>
  <c r="C46" i="18"/>
  <c r="N46" i="18" s="1"/>
  <c r="AD138" i="18"/>
  <c r="AD134" i="18" s="1"/>
  <c r="AD178" i="18" s="1"/>
  <c r="AD202" i="18" s="1"/>
  <c r="AD218" i="18" s="1"/>
  <c r="D150" i="18"/>
  <c r="O150" i="18" s="1"/>
  <c r="O185" i="18" s="1"/>
  <c r="Y178" i="18"/>
  <c r="Y68" i="18"/>
  <c r="AC202" i="18"/>
  <c r="AC218" i="18" s="1"/>
  <c r="F150" i="18"/>
  <c r="Q150" i="18" s="1"/>
  <c r="Q185" i="18" s="1"/>
  <c r="I134" i="18"/>
  <c r="T134" i="18" s="1"/>
  <c r="K150" i="18"/>
  <c r="V150" i="18" s="1"/>
  <c r="V185" i="18" s="1"/>
  <c r="C150" i="18"/>
  <c r="N150" i="18" s="1"/>
  <c r="N185" i="18" s="1"/>
  <c r="AF68" i="18"/>
  <c r="AF178" i="18"/>
  <c r="AF202" i="18" s="1"/>
  <c r="AF218" i="18" s="1"/>
  <c r="AE68" i="18"/>
  <c r="AE178" i="18"/>
  <c r="AE202" i="18" s="1"/>
  <c r="AE218" i="18" s="1"/>
  <c r="AB202" i="18"/>
  <c r="AB218" i="18" s="1"/>
  <c r="U178" i="18" l="1"/>
  <c r="T178" i="18"/>
  <c r="AD68" i="18"/>
  <c r="H134" i="18"/>
  <c r="S134" i="18" s="1"/>
  <c r="S178" i="18" s="1"/>
  <c r="J150" i="18"/>
  <c r="U150" i="18" s="1"/>
  <c r="U185" i="18" s="1"/>
  <c r="I150" i="18"/>
  <c r="T150" i="18" s="1"/>
  <c r="T185" i="18" s="1"/>
  <c r="H150" i="18"/>
  <c r="S150" i="18" s="1"/>
  <c r="S185" i="18" s="1"/>
  <c r="U163" i="18" l="1"/>
  <c r="U305" i="18" s="1"/>
  <c r="U341" i="18" s="1"/>
  <c r="U376" i="18" s="1"/>
  <c r="V163" i="18"/>
  <c r="V305" i="18" s="1"/>
  <c r="V341" i="18" s="1"/>
  <c r="V376" i="18" s="1"/>
  <c r="E158" i="18" l="1"/>
  <c r="E161" i="18"/>
  <c r="E160" i="18"/>
  <c r="E157" i="18"/>
  <c r="E156" i="18" l="1"/>
  <c r="S163" i="18"/>
  <c r="S305" i="18" s="1"/>
  <c r="S341" i="18" s="1"/>
  <c r="S376" i="18" s="1"/>
  <c r="D302" i="18" l="1"/>
  <c r="E302" i="18"/>
  <c r="F302" i="18"/>
  <c r="G302" i="18"/>
  <c r="H302" i="18"/>
  <c r="I302" i="18"/>
  <c r="J302" i="18"/>
  <c r="K302" i="18"/>
  <c r="N160" i="18" l="1"/>
  <c r="N312" i="18" s="1"/>
  <c r="N331" i="18" s="1"/>
  <c r="Z162" i="18"/>
  <c r="N162" i="18"/>
  <c r="Z161" i="18"/>
  <c r="O160" i="18"/>
  <c r="O312" i="18" s="1"/>
  <c r="O331" i="18" s="1"/>
  <c r="Z158" i="18"/>
  <c r="Z159" i="18"/>
  <c r="Y159" i="18"/>
  <c r="P160" i="18"/>
  <c r="P312" i="18" s="1"/>
  <c r="P331" i="18" s="1"/>
  <c r="AA161" i="18"/>
  <c r="P158" i="18"/>
  <c r="P304" i="18" s="1"/>
  <c r="E164" i="18"/>
  <c r="Z156" i="18" l="1"/>
  <c r="Z184" i="18" s="1"/>
  <c r="P164" i="18"/>
  <c r="O164" i="18"/>
  <c r="O162" i="18"/>
  <c r="D371" i="18"/>
  <c r="D301" i="18"/>
  <c r="D304" i="18"/>
  <c r="O158" i="18"/>
  <c r="O304" i="18" s="1"/>
  <c r="O161" i="18"/>
  <c r="O301" i="18" s="1"/>
  <c r="O159" i="18"/>
  <c r="N159" i="18"/>
  <c r="N306" i="18" s="1"/>
  <c r="N342" i="18" s="1"/>
  <c r="N345" i="18" s="1"/>
  <c r="C371" i="18"/>
  <c r="Y162" i="18"/>
  <c r="P161" i="18"/>
  <c r="P301" i="18" s="1"/>
  <c r="E301" i="18"/>
  <c r="Z164" i="18"/>
  <c r="E371" i="18"/>
  <c r="AA162" i="18"/>
  <c r="E304" i="18"/>
  <c r="P162" i="18"/>
  <c r="AA158" i="18"/>
  <c r="P159" i="18"/>
  <c r="AA159" i="18"/>
  <c r="Y161" i="18"/>
  <c r="N161" i="18"/>
  <c r="N301" i="18" s="1"/>
  <c r="Y158" i="18"/>
  <c r="N158" i="18"/>
  <c r="N304" i="18" s="1"/>
  <c r="C370" i="18"/>
  <c r="N157" i="18"/>
  <c r="D370" i="18"/>
  <c r="O157" i="18"/>
  <c r="E370" i="18"/>
  <c r="P157" i="18"/>
  <c r="C304" i="18"/>
  <c r="D309" i="18"/>
  <c r="E309" i="18"/>
  <c r="C309" i="18"/>
  <c r="N156" i="18"/>
  <c r="N184" i="18" s="1"/>
  <c r="N186" i="18" s="1"/>
  <c r="AA156" i="18" l="1"/>
  <c r="AA184" i="18" s="1"/>
  <c r="AA186" i="18" s="1"/>
  <c r="AA226" i="18" s="1"/>
  <c r="N164" i="18"/>
  <c r="Y156" i="18"/>
  <c r="Y184" i="18" s="1"/>
  <c r="Y224" i="18" s="1"/>
  <c r="O371" i="18"/>
  <c r="O306" i="18"/>
  <c r="O342" i="18" s="1"/>
  <c r="O345" i="18" s="1"/>
  <c r="N371" i="18"/>
  <c r="P371" i="18"/>
  <c r="AA164" i="18"/>
  <c r="P306" i="18"/>
  <c r="P342" i="18" s="1"/>
  <c r="P345" i="18" s="1"/>
  <c r="Z186" i="18"/>
  <c r="Z226" i="18" s="1"/>
  <c r="Z224" i="18"/>
  <c r="Y164" i="18"/>
  <c r="N370" i="18"/>
  <c r="N309" i="18"/>
  <c r="D184" i="18"/>
  <c r="O156" i="18"/>
  <c r="O184" i="18" s="1"/>
  <c r="O186" i="18" s="1"/>
  <c r="P370" i="18"/>
  <c r="P309" i="18"/>
  <c r="O370" i="18"/>
  <c r="O309" i="18"/>
  <c r="E184" i="18"/>
  <c r="P156" i="18"/>
  <c r="P184" i="18" s="1"/>
  <c r="P186" i="18" s="1"/>
  <c r="AA224" i="18" l="1"/>
  <c r="Y186" i="18"/>
  <c r="Y226" i="18" s="1"/>
  <c r="P330" i="18"/>
  <c r="P334" i="18"/>
  <c r="P316" i="18"/>
  <c r="O330" i="18"/>
  <c r="O334" i="18"/>
  <c r="O316" i="18"/>
  <c r="N334" i="18"/>
  <c r="N330" i="18"/>
  <c r="N316" i="18"/>
  <c r="O322" i="18" l="1"/>
  <c r="P322" i="18"/>
  <c r="N322" i="18"/>
  <c r="K284" i="18" l="1"/>
  <c r="J284" i="18"/>
  <c r="I284" i="18"/>
  <c r="H284" i="18"/>
  <c r="G284" i="18"/>
  <c r="F284" i="18"/>
  <c r="E284" i="18"/>
  <c r="D284" i="18"/>
  <c r="C284" i="18"/>
  <c r="K283" i="18"/>
  <c r="J283" i="18"/>
  <c r="I283" i="18"/>
  <c r="H283" i="18"/>
  <c r="G283" i="18"/>
  <c r="F283" i="18"/>
  <c r="E283" i="18"/>
  <c r="D283" i="18"/>
  <c r="C283" i="18"/>
  <c r="K282" i="18"/>
  <c r="J282" i="18"/>
  <c r="I282" i="18"/>
  <c r="H282" i="18"/>
  <c r="G282" i="18"/>
  <c r="F282" i="18"/>
  <c r="E282" i="18"/>
  <c r="D282" i="18"/>
  <c r="C282" i="18"/>
  <c r="K280" i="18"/>
  <c r="J280" i="18"/>
  <c r="I280" i="18"/>
  <c r="H280" i="18"/>
  <c r="G280" i="18"/>
  <c r="F280" i="18"/>
  <c r="E280" i="18"/>
  <c r="D280" i="18"/>
  <c r="C280" i="18"/>
  <c r="K279" i="18"/>
  <c r="J279" i="18"/>
  <c r="I279" i="18"/>
  <c r="H279" i="18"/>
  <c r="G279" i="18"/>
  <c r="F279" i="18"/>
  <c r="E279" i="18"/>
  <c r="D279" i="18"/>
  <c r="C279" i="18"/>
  <c r="K276" i="18"/>
  <c r="J276" i="18"/>
  <c r="I276" i="18"/>
  <c r="H276" i="18"/>
  <c r="G276" i="18"/>
  <c r="F276" i="18"/>
  <c r="E276" i="18"/>
  <c r="D276" i="18"/>
  <c r="C276" i="18"/>
  <c r="K271" i="18"/>
  <c r="J271" i="18"/>
  <c r="I271" i="18"/>
  <c r="H271" i="18"/>
  <c r="G271" i="18"/>
  <c r="F271" i="18"/>
  <c r="E271" i="18"/>
  <c r="D271" i="18"/>
  <c r="C271" i="18"/>
  <c r="K270" i="18"/>
  <c r="J270" i="18"/>
  <c r="I270" i="18"/>
  <c r="H270" i="18"/>
  <c r="G270" i="18"/>
  <c r="F270" i="18"/>
  <c r="E270" i="18"/>
  <c r="D270" i="18"/>
  <c r="C270" i="18"/>
  <c r="C302" i="18"/>
  <c r="D193" i="18" l="1"/>
  <c r="E193" i="18"/>
  <c r="C193" i="18"/>
  <c r="F369" i="18"/>
  <c r="G369" i="18"/>
  <c r="H369" i="18"/>
  <c r="I369" i="18"/>
  <c r="J369" i="18"/>
  <c r="K369" i="18"/>
  <c r="D341" i="18"/>
  <c r="E341" i="18"/>
  <c r="F341" i="18"/>
  <c r="G341" i="18"/>
  <c r="H341" i="18"/>
  <c r="I341" i="18"/>
  <c r="J341" i="18"/>
  <c r="K341" i="18"/>
  <c r="D300" i="18"/>
  <c r="E300" i="18"/>
  <c r="F300" i="18"/>
  <c r="G300" i="18"/>
  <c r="H300" i="18"/>
  <c r="I300" i="18"/>
  <c r="J300" i="18"/>
  <c r="K300" i="18"/>
  <c r="F368" i="18"/>
  <c r="G368" i="18"/>
  <c r="H368" i="18"/>
  <c r="I368" i="18"/>
  <c r="J368" i="18"/>
  <c r="K368" i="18"/>
  <c r="E312" i="18" l="1"/>
  <c r="E368" i="18"/>
  <c r="E306" i="18"/>
  <c r="E342" i="18" s="1"/>
  <c r="E369" i="18"/>
  <c r="D306" i="18"/>
  <c r="D342" i="18" s="1"/>
  <c r="D369" i="18"/>
  <c r="C312" i="18"/>
  <c r="C368" i="18"/>
  <c r="C306" i="18"/>
  <c r="C342" i="18" s="1"/>
  <c r="C369" i="18"/>
  <c r="D312" i="18"/>
  <c r="D368" i="18"/>
  <c r="C300" i="18"/>
  <c r="K47" i="18"/>
  <c r="E47" i="18"/>
  <c r="G47" i="18"/>
  <c r="I47" i="18"/>
  <c r="D47" i="18"/>
  <c r="F47" i="18"/>
  <c r="H47" i="18"/>
  <c r="J47" i="18"/>
  <c r="J49" i="18"/>
  <c r="H49" i="18"/>
  <c r="H48" i="18"/>
  <c r="G49" i="18"/>
  <c r="G48" i="18"/>
  <c r="F49" i="18"/>
  <c r="F48" i="18"/>
  <c r="C48" i="18"/>
  <c r="E49" i="18"/>
  <c r="E48" i="18"/>
  <c r="C49" i="18"/>
  <c r="Y49" i="18" s="1"/>
  <c r="Y46" i="18" s="1"/>
  <c r="D49" i="18"/>
  <c r="D48" i="18"/>
  <c r="K49" i="18"/>
  <c r="K48" i="18"/>
  <c r="J48" i="18"/>
  <c r="I49" i="18"/>
  <c r="I48" i="18"/>
  <c r="S49" i="18" l="1"/>
  <c r="S254" i="18" s="1"/>
  <c r="S286" i="18" s="1"/>
  <c r="AD49" i="18"/>
  <c r="P49" i="18"/>
  <c r="P367" i="18" s="1"/>
  <c r="AA49" i="18"/>
  <c r="V47" i="18"/>
  <c r="V237" i="18" s="1"/>
  <c r="V269" i="18" s="1"/>
  <c r="AG47" i="18"/>
  <c r="U47" i="18"/>
  <c r="U237" i="18" s="1"/>
  <c r="U269" i="18" s="1"/>
  <c r="AF47" i="18"/>
  <c r="S47" i="18"/>
  <c r="S237" i="18" s="1"/>
  <c r="S269" i="18" s="1"/>
  <c r="AD47" i="18"/>
  <c r="AD46" i="18" s="1"/>
  <c r="V49" i="18"/>
  <c r="V367" i="18" s="1"/>
  <c r="AG49" i="18"/>
  <c r="Q47" i="18"/>
  <c r="Q237" i="18" s="1"/>
  <c r="Q269" i="18" s="1"/>
  <c r="AB47" i="18"/>
  <c r="O47" i="18"/>
  <c r="O237" i="18" s="1"/>
  <c r="O269" i="18" s="1"/>
  <c r="Z47" i="18"/>
  <c r="O49" i="18"/>
  <c r="O367" i="18" s="1"/>
  <c r="Z49" i="18"/>
  <c r="R49" i="18"/>
  <c r="R367" i="18" s="1"/>
  <c r="AC49" i="18"/>
  <c r="T47" i="18"/>
  <c r="T237" i="18" s="1"/>
  <c r="T269" i="18" s="1"/>
  <c r="AE47" i="18"/>
  <c r="P47" i="18"/>
  <c r="P237" i="18" s="1"/>
  <c r="P269" i="18" s="1"/>
  <c r="AA47" i="18"/>
  <c r="T49" i="18"/>
  <c r="T367" i="18" s="1"/>
  <c r="AE49" i="18"/>
  <c r="U49" i="18"/>
  <c r="U254" i="18" s="1"/>
  <c r="U286" i="18" s="1"/>
  <c r="AF49" i="18"/>
  <c r="Q49" i="18"/>
  <c r="Q367" i="18" s="1"/>
  <c r="AB49" i="18"/>
  <c r="R47" i="18"/>
  <c r="R237" i="18" s="1"/>
  <c r="R269" i="18" s="1"/>
  <c r="AC47" i="18"/>
  <c r="J366" i="18"/>
  <c r="U48" i="18"/>
  <c r="U366" i="18" s="1"/>
  <c r="I366" i="18"/>
  <c r="T48" i="18"/>
  <c r="T366" i="18" s="1"/>
  <c r="K366" i="18"/>
  <c r="V48" i="18"/>
  <c r="V366" i="18" s="1"/>
  <c r="S367" i="18"/>
  <c r="F366" i="18"/>
  <c r="Q48" i="18"/>
  <c r="Q366" i="18" s="1"/>
  <c r="E366" i="18"/>
  <c r="P48" i="18"/>
  <c r="P366" i="18" s="1"/>
  <c r="C366" i="18"/>
  <c r="N48" i="18"/>
  <c r="N366" i="18" s="1"/>
  <c r="D366" i="18"/>
  <c r="O48" i="18"/>
  <c r="O366" i="18" s="1"/>
  <c r="G366" i="18"/>
  <c r="R48" i="18"/>
  <c r="R366" i="18" s="1"/>
  <c r="C367" i="18"/>
  <c r="N49" i="18"/>
  <c r="H366" i="18"/>
  <c r="S48" i="18"/>
  <c r="S366" i="18" s="1"/>
  <c r="E237" i="18"/>
  <c r="E269" i="18" s="1"/>
  <c r="K237" i="18"/>
  <c r="K269" i="18" s="1"/>
  <c r="J237" i="18"/>
  <c r="J269" i="18" s="1"/>
  <c r="H237" i="18"/>
  <c r="H269" i="18" s="1"/>
  <c r="F237" i="18"/>
  <c r="F269" i="18" s="1"/>
  <c r="D237" i="18"/>
  <c r="D269" i="18" s="1"/>
  <c r="I237" i="18"/>
  <c r="I269" i="18" s="1"/>
  <c r="G237" i="18"/>
  <c r="G269" i="18" s="1"/>
  <c r="G254" i="18"/>
  <c r="G286" i="18" s="1"/>
  <c r="G367" i="18"/>
  <c r="H254" i="18"/>
  <c r="H286" i="18" s="1"/>
  <c r="H367" i="18"/>
  <c r="D254" i="18"/>
  <c r="D286" i="18" s="1"/>
  <c r="D367" i="18"/>
  <c r="I254" i="18"/>
  <c r="I286" i="18" s="1"/>
  <c r="I367" i="18"/>
  <c r="J254" i="18"/>
  <c r="J286" i="18" s="1"/>
  <c r="J367" i="18"/>
  <c r="E254" i="18"/>
  <c r="E286" i="18" s="1"/>
  <c r="E367" i="18"/>
  <c r="K254" i="18"/>
  <c r="K286" i="18" s="1"/>
  <c r="K367" i="18"/>
  <c r="F254" i="18"/>
  <c r="F286" i="18" s="1"/>
  <c r="F367" i="18"/>
  <c r="C254" i="18"/>
  <c r="C286" i="18" s="1"/>
  <c r="C345" i="18"/>
  <c r="D345" i="18"/>
  <c r="E345" i="18"/>
  <c r="C237" i="18"/>
  <c r="C269" i="18" s="1"/>
  <c r="AE46" i="18" l="1"/>
  <c r="O254" i="18"/>
  <c r="O286" i="18" s="1"/>
  <c r="T254" i="18"/>
  <c r="T286" i="18" s="1"/>
  <c r="Z46" i="18"/>
  <c r="AB46" i="18"/>
  <c r="Q254" i="18"/>
  <c r="Q286" i="18" s="1"/>
  <c r="AG46" i="18"/>
  <c r="AC46" i="18"/>
  <c r="AA46" i="18"/>
  <c r="AF46" i="18"/>
  <c r="P254" i="18"/>
  <c r="P286" i="18" s="1"/>
  <c r="V254" i="18"/>
  <c r="V286" i="18" s="1"/>
  <c r="R254" i="18"/>
  <c r="R286" i="18" s="1"/>
  <c r="U367" i="18"/>
  <c r="N367" i="18"/>
  <c r="N254" i="18"/>
  <c r="N286" i="18" s="1"/>
  <c r="F46" i="18"/>
  <c r="Q46" i="18" s="1"/>
  <c r="K46" i="18"/>
  <c r="V46" i="18" s="1"/>
  <c r="E46" i="18"/>
  <c r="P46" i="18" s="1"/>
  <c r="J46" i="18"/>
  <c r="U46" i="18" s="1"/>
  <c r="H46" i="18"/>
  <c r="S46" i="18" s="1"/>
  <c r="I46" i="18"/>
  <c r="T46" i="18" s="1"/>
  <c r="G46" i="18"/>
  <c r="R46" i="18" s="1"/>
  <c r="D46" i="18"/>
  <c r="O46" i="18" s="1"/>
  <c r="AC162" i="18" l="1"/>
  <c r="R157" i="18"/>
  <c r="R309" i="18" s="1"/>
  <c r="G301" i="18"/>
  <c r="R158" i="18"/>
  <c r="R304" i="18" s="1"/>
  <c r="R164" i="18" l="1"/>
  <c r="G371" i="18"/>
  <c r="G306" i="18"/>
  <c r="G342" i="18" s="1"/>
  <c r="G345" i="18" s="1"/>
  <c r="R161" i="18"/>
  <c r="R301" i="18" s="1"/>
  <c r="AC161" i="18"/>
  <c r="R159" i="18"/>
  <c r="AC159" i="18"/>
  <c r="R162" i="18"/>
  <c r="G309" i="18"/>
  <c r="R330" i="18"/>
  <c r="G312" i="18"/>
  <c r="R160" i="18"/>
  <c r="G304" i="18"/>
  <c r="AC158" i="18"/>
  <c r="G370" i="18"/>
  <c r="AC156" i="18" l="1"/>
  <c r="F160" i="18"/>
  <c r="R371" i="18"/>
  <c r="H304" i="18"/>
  <c r="R306" i="18"/>
  <c r="R342" i="18" s="1"/>
  <c r="R345" i="18" s="1"/>
  <c r="V158" i="18"/>
  <c r="V304" i="18" s="1"/>
  <c r="AC184" i="18"/>
  <c r="AG161" i="18"/>
  <c r="AG162" i="18"/>
  <c r="V157" i="18"/>
  <c r="V309" i="18" s="1"/>
  <c r="R312" i="18"/>
  <c r="R370" i="18"/>
  <c r="G184" i="18"/>
  <c r="R156" i="18"/>
  <c r="R184" i="18" s="1"/>
  <c r="R186" i="18" s="1"/>
  <c r="AC164" i="18"/>
  <c r="AD159" i="18"/>
  <c r="AB159" i="18"/>
  <c r="Q157" i="18"/>
  <c r="C301" i="18"/>
  <c r="C126" i="18"/>
  <c r="D126" i="18"/>
  <c r="E126" i="18"/>
  <c r="J126" i="18"/>
  <c r="K126" i="18"/>
  <c r="T161" i="18" l="1"/>
  <c r="T301" i="18" s="1"/>
  <c r="F161" i="18"/>
  <c r="F156" i="18" s="1"/>
  <c r="AE162" i="18"/>
  <c r="T159" i="18"/>
  <c r="T163" i="18"/>
  <c r="T305" i="18" s="1"/>
  <c r="T341" i="18" s="1"/>
  <c r="T376" i="18" s="1"/>
  <c r="I370" i="18"/>
  <c r="T158" i="18"/>
  <c r="T304" i="18" s="1"/>
  <c r="AB158" i="18"/>
  <c r="AB162" i="18"/>
  <c r="AD158" i="18"/>
  <c r="K301" i="18"/>
  <c r="S158" i="18"/>
  <c r="S304" i="18" s="1"/>
  <c r="Q158" i="18"/>
  <c r="Q304" i="18" s="1"/>
  <c r="F301" i="18"/>
  <c r="I309" i="18"/>
  <c r="T162" i="18"/>
  <c r="K304" i="18"/>
  <c r="AE159" i="18"/>
  <c r="AG158" i="18"/>
  <c r="V162" i="18"/>
  <c r="V159" i="18"/>
  <c r="AG159" i="18"/>
  <c r="AE161" i="18"/>
  <c r="I301" i="18"/>
  <c r="AC186" i="18"/>
  <c r="AC226" i="18" s="1"/>
  <c r="AC224" i="18"/>
  <c r="K371" i="18"/>
  <c r="V161" i="18"/>
  <c r="V301" i="18" s="1"/>
  <c r="K306" i="18"/>
  <c r="K342" i="18" s="1"/>
  <c r="K345" i="18" s="1"/>
  <c r="I371" i="18"/>
  <c r="K309" i="18"/>
  <c r="S159" i="18"/>
  <c r="AA126" i="18"/>
  <c r="P126" i="18"/>
  <c r="F312" i="18"/>
  <c r="Q160" i="18"/>
  <c r="Q312" i="18" s="1"/>
  <c r="Q331" i="18" s="1"/>
  <c r="R331" i="18"/>
  <c r="R334" i="18"/>
  <c r="R316" i="18"/>
  <c r="V330" i="18"/>
  <c r="Y126" i="18"/>
  <c r="N126" i="18"/>
  <c r="Z126" i="18"/>
  <c r="O126" i="18"/>
  <c r="Q159" i="18"/>
  <c r="AF126" i="18"/>
  <c r="U126" i="18"/>
  <c r="AG126" i="18"/>
  <c r="V126" i="18"/>
  <c r="Q309" i="18"/>
  <c r="K312" i="18"/>
  <c r="V160" i="18"/>
  <c r="AE158" i="18"/>
  <c r="F309" i="18"/>
  <c r="F370" i="18"/>
  <c r="K370" i="18"/>
  <c r="E144" i="18"/>
  <c r="E143" i="18"/>
  <c r="P143" i="18" s="1"/>
  <c r="F124" i="18"/>
  <c r="Q124" i="18" s="1"/>
  <c r="I126" i="18"/>
  <c r="F126" i="18"/>
  <c r="J125" i="18"/>
  <c r="H126" i="18"/>
  <c r="I125" i="18"/>
  <c r="H125" i="18"/>
  <c r="G126" i="18"/>
  <c r="F125" i="18"/>
  <c r="G125" i="18"/>
  <c r="T164" i="18" l="1"/>
  <c r="F164" i="18"/>
  <c r="AB161" i="18"/>
  <c r="AB156" i="18" s="1"/>
  <c r="AB184" i="18" s="1"/>
  <c r="AB224" i="18" s="1"/>
  <c r="Q161" i="18"/>
  <c r="Q301" i="18" s="1"/>
  <c r="I304" i="18"/>
  <c r="I306" i="18"/>
  <c r="I342" i="18" s="1"/>
  <c r="I345" i="18" s="1"/>
  <c r="T160" i="18"/>
  <c r="I312" i="18"/>
  <c r="AG156" i="18"/>
  <c r="AG184" i="18" s="1"/>
  <c r="AG224" i="18" s="1"/>
  <c r="AE156" i="18"/>
  <c r="AE184" i="18" s="1"/>
  <c r="I184" i="18"/>
  <c r="T157" i="18"/>
  <c r="T309" i="18" s="1"/>
  <c r="T330" i="18" s="1"/>
  <c r="F304" i="18"/>
  <c r="F184" i="18"/>
  <c r="F306" i="18"/>
  <c r="F342" i="18" s="1"/>
  <c r="F345" i="18" s="1"/>
  <c r="F371" i="18"/>
  <c r="Q162" i="18"/>
  <c r="Q371" i="18" s="1"/>
  <c r="Q164" i="18"/>
  <c r="AG164" i="18"/>
  <c r="T371" i="18"/>
  <c r="V306" i="18"/>
  <c r="V342" i="18" s="1"/>
  <c r="V345" i="18" s="1"/>
  <c r="AB164" i="18"/>
  <c r="V371" i="18"/>
  <c r="T306" i="18"/>
  <c r="T342" i="18" s="1"/>
  <c r="T345" i="18" s="1"/>
  <c r="C144" i="18"/>
  <c r="Y144" i="18" s="1"/>
  <c r="C143" i="18"/>
  <c r="N143" i="18" s="1"/>
  <c r="AC126" i="18"/>
  <c r="R126" i="18"/>
  <c r="AD125" i="18"/>
  <c r="S125" i="18"/>
  <c r="AB126" i="18"/>
  <c r="Q126" i="18"/>
  <c r="AE126" i="18"/>
  <c r="T126" i="18"/>
  <c r="AE125" i="18"/>
  <c r="T125" i="18"/>
  <c r="Q334" i="18"/>
  <c r="Q330" i="18"/>
  <c r="T312" i="18"/>
  <c r="AB125" i="18"/>
  <c r="Q125" i="18"/>
  <c r="AD126" i="18"/>
  <c r="S126" i="18"/>
  <c r="Q370" i="18"/>
  <c r="T156" i="18"/>
  <c r="T184" i="18" s="1"/>
  <c r="T186" i="18" s="1"/>
  <c r="V312" i="18"/>
  <c r="V370" i="18"/>
  <c r="AC125" i="18"/>
  <c r="R125" i="18"/>
  <c r="AF125" i="18"/>
  <c r="U125" i="18"/>
  <c r="AA144" i="18"/>
  <c r="P144" i="18"/>
  <c r="P176" i="18" s="1"/>
  <c r="K184" i="18"/>
  <c r="V156" i="18"/>
  <c r="V184" i="18" s="1"/>
  <c r="V186" i="18" s="1"/>
  <c r="R322" i="18"/>
  <c r="AE164" i="18"/>
  <c r="D143" i="18"/>
  <c r="O143" i="18" s="1"/>
  <c r="F123" i="18"/>
  <c r="Q123" i="18" s="1"/>
  <c r="Q174" i="18" s="1"/>
  <c r="E176" i="18"/>
  <c r="T370" i="18" l="1"/>
  <c r="Q306" i="18"/>
  <c r="Q342" i="18" s="1"/>
  <c r="Q345" i="18" s="1"/>
  <c r="Q156" i="18"/>
  <c r="Q184" i="18" s="1"/>
  <c r="Q186" i="18" s="1"/>
  <c r="AB186" i="18"/>
  <c r="AB226" i="18" s="1"/>
  <c r="N144" i="18"/>
  <c r="N176" i="18" s="1"/>
  <c r="C176" i="18"/>
  <c r="AG186" i="18"/>
  <c r="AG226" i="18" s="1"/>
  <c r="AE186" i="18"/>
  <c r="AE226" i="18" s="1"/>
  <c r="AE224" i="18"/>
  <c r="E142" i="18"/>
  <c r="P142" i="18" s="1"/>
  <c r="D142" i="18"/>
  <c r="O142" i="18" s="1"/>
  <c r="C142" i="18"/>
  <c r="N142" i="18" s="1"/>
  <c r="D141" i="18"/>
  <c r="O141" i="18" s="1"/>
  <c r="E141" i="18"/>
  <c r="P141" i="18" s="1"/>
  <c r="C141" i="18"/>
  <c r="N141" i="18" s="1"/>
  <c r="D144" i="18"/>
  <c r="O144" i="18" s="1"/>
  <c r="O176" i="18" s="1"/>
  <c r="V331" i="18"/>
  <c r="V316" i="18"/>
  <c r="V334" i="18"/>
  <c r="T331" i="18"/>
  <c r="T316" i="18"/>
  <c r="T334" i="18"/>
  <c r="C316" i="18"/>
  <c r="Q316" i="18" l="1"/>
  <c r="Q322" i="18" s="1"/>
  <c r="P175" i="18"/>
  <c r="E140" i="18"/>
  <c r="P140" i="18" s="1"/>
  <c r="D176" i="18"/>
  <c r="Z144" i="18"/>
  <c r="N175" i="18"/>
  <c r="E175" i="18"/>
  <c r="C140" i="18"/>
  <c r="N140" i="18" s="1"/>
  <c r="C175" i="18"/>
  <c r="O175" i="18"/>
  <c r="D175" i="18"/>
  <c r="D140" i="18"/>
  <c r="O140" i="18" s="1"/>
  <c r="T322" i="18"/>
  <c r="V322" i="18"/>
  <c r="D316" i="18"/>
  <c r="D322" i="18" s="1"/>
  <c r="C322" i="18"/>
  <c r="E316" i="18" l="1"/>
  <c r="E322" i="18" s="1"/>
  <c r="D206" i="18" l="1"/>
  <c r="D205" i="18"/>
  <c r="K177" i="18"/>
  <c r="J177" i="18"/>
  <c r="I177" i="18"/>
  <c r="H177" i="18"/>
  <c r="G177" i="18"/>
  <c r="F177" i="18"/>
  <c r="E177" i="18"/>
  <c r="D177" i="18"/>
  <c r="C177" i="18"/>
  <c r="D9" i="18"/>
  <c r="Z143" i="18" s="1"/>
  <c r="Z176" i="18" s="1"/>
  <c r="E9" i="18"/>
  <c r="AA143" i="18" s="1"/>
  <c r="AA176" i="18" s="1"/>
  <c r="F9" i="18"/>
  <c r="G9" i="18"/>
  <c r="H9" i="18"/>
  <c r="I9" i="18"/>
  <c r="J9" i="18"/>
  <c r="K9" i="18"/>
  <c r="D10" i="18"/>
  <c r="Z141" i="18" s="1"/>
  <c r="E10" i="18"/>
  <c r="AA141" i="18" s="1"/>
  <c r="F10" i="18"/>
  <c r="AB124" i="18" s="1"/>
  <c r="AB123" i="18" s="1"/>
  <c r="G10" i="18"/>
  <c r="H10" i="18"/>
  <c r="I10" i="18"/>
  <c r="J10" i="18"/>
  <c r="K10" i="18"/>
  <c r="D11" i="18"/>
  <c r="Z142" i="18" s="1"/>
  <c r="E11" i="18"/>
  <c r="AA142" i="18" s="1"/>
  <c r="F11" i="18"/>
  <c r="G11" i="18"/>
  <c r="H11" i="18"/>
  <c r="I11" i="18"/>
  <c r="J11" i="18"/>
  <c r="K11" i="18"/>
  <c r="C10" i="18"/>
  <c r="Y141" i="18" s="1"/>
  <c r="C11" i="18"/>
  <c r="Y142" i="18" s="1"/>
  <c r="C9" i="18"/>
  <c r="Y143" i="18" s="1"/>
  <c r="Y176" i="18" s="1"/>
  <c r="Y175" i="18" l="1"/>
  <c r="AA140" i="18"/>
  <c r="AA67" i="18" s="1"/>
  <c r="AA175" i="18"/>
  <c r="AB66" i="18"/>
  <c r="AB174" i="18"/>
  <c r="Z140" i="18"/>
  <c r="Z67" i="18" s="1"/>
  <c r="Z175" i="18"/>
  <c r="Y140" i="18"/>
  <c r="Y67" i="18" s="1"/>
  <c r="D109" i="18"/>
  <c r="D108" i="18"/>
  <c r="E108" i="18"/>
  <c r="C108" i="18"/>
  <c r="AA108" i="18" l="1"/>
  <c r="P108" i="18"/>
  <c r="Z108" i="18"/>
  <c r="O108" i="18"/>
  <c r="Z109" i="18"/>
  <c r="O109" i="18"/>
  <c r="Y108" i="18"/>
  <c r="N108" i="18"/>
  <c r="C109" i="18"/>
  <c r="E109" i="18"/>
  <c r="D107" i="18"/>
  <c r="O107" i="18" s="1"/>
  <c r="O173" i="18" s="1"/>
  <c r="Z107" i="18" l="1"/>
  <c r="Z173" i="18" s="1"/>
  <c r="Y109" i="18"/>
  <c r="Y107" i="18" s="1"/>
  <c r="Y173" i="18" s="1"/>
  <c r="N109" i="18"/>
  <c r="AA109" i="18"/>
  <c r="AA107" i="18" s="1"/>
  <c r="AA173" i="18" s="1"/>
  <c r="P109" i="18"/>
  <c r="D173" i="18"/>
  <c r="E107" i="18"/>
  <c r="P107" i="18" s="1"/>
  <c r="P173" i="18" s="1"/>
  <c r="C107" i="18"/>
  <c r="N107" i="18" s="1"/>
  <c r="N173" i="18" s="1"/>
  <c r="D92" i="18"/>
  <c r="E92" i="18"/>
  <c r="F92" i="18"/>
  <c r="G92" i="18"/>
  <c r="H92" i="18"/>
  <c r="I92" i="18"/>
  <c r="J92" i="18"/>
  <c r="K92" i="18"/>
  <c r="D94" i="18"/>
  <c r="E94" i="18"/>
  <c r="F94" i="18"/>
  <c r="G94" i="18"/>
  <c r="H94" i="18"/>
  <c r="I94" i="18"/>
  <c r="J94" i="18"/>
  <c r="K94" i="18"/>
  <c r="C94" i="18"/>
  <c r="C92" i="18"/>
  <c r="D78" i="18"/>
  <c r="E78" i="18"/>
  <c r="F78" i="18"/>
  <c r="G78" i="18"/>
  <c r="H78" i="18"/>
  <c r="I78" i="18"/>
  <c r="J78" i="18"/>
  <c r="K78" i="18"/>
  <c r="D79" i="18"/>
  <c r="E79" i="18"/>
  <c r="F79" i="18"/>
  <c r="G79" i="18"/>
  <c r="H79" i="18"/>
  <c r="I79" i="18"/>
  <c r="J79" i="18"/>
  <c r="K79" i="18"/>
  <c r="C79" i="18"/>
  <c r="C78" i="18"/>
  <c r="G3" i="18"/>
  <c r="H3" i="18"/>
  <c r="I3" i="18"/>
  <c r="J3" i="18"/>
  <c r="G4" i="18"/>
  <c r="H4" i="18"/>
  <c r="I4" i="18"/>
  <c r="J4" i="18"/>
  <c r="G5" i="18"/>
  <c r="H5" i="18"/>
  <c r="I5" i="18"/>
  <c r="J5" i="18"/>
  <c r="K5" i="18"/>
  <c r="F5" i="18"/>
  <c r="D3" i="18"/>
  <c r="E3" i="18"/>
  <c r="D4" i="18"/>
  <c r="E4" i="18"/>
  <c r="C4" i="18"/>
  <c r="C3" i="18"/>
  <c r="AE79" i="18" l="1"/>
  <c r="T79" i="18"/>
  <c r="AE78" i="18"/>
  <c r="T78" i="18"/>
  <c r="AG94" i="18"/>
  <c r="V94" i="18"/>
  <c r="AG92" i="18"/>
  <c r="V92" i="18"/>
  <c r="AF92" i="18"/>
  <c r="U92" i="18"/>
  <c r="AC78" i="18"/>
  <c r="R78" i="18"/>
  <c r="AB79" i="18"/>
  <c r="Q79" i="18"/>
  <c r="AB78" i="18"/>
  <c r="Q78" i="18"/>
  <c r="AD94" i="18"/>
  <c r="S94" i="18"/>
  <c r="AD92" i="18"/>
  <c r="S92" i="18"/>
  <c r="AD79" i="18"/>
  <c r="S79" i="18"/>
  <c r="AE92" i="18"/>
  <c r="T92" i="18"/>
  <c r="Y78" i="18"/>
  <c r="N78" i="18"/>
  <c r="AA79" i="18"/>
  <c r="P79" i="18"/>
  <c r="AA78" i="18"/>
  <c r="P78" i="18"/>
  <c r="AC94" i="18"/>
  <c r="R94" i="18"/>
  <c r="AC92" i="18"/>
  <c r="R92" i="18"/>
  <c r="Z79" i="18"/>
  <c r="O79" i="18"/>
  <c r="AB92" i="18"/>
  <c r="Q92" i="18"/>
  <c r="AD78" i="18"/>
  <c r="S78" i="18"/>
  <c r="AC79" i="18"/>
  <c r="R79" i="18"/>
  <c r="AE94" i="18"/>
  <c r="T94" i="18"/>
  <c r="Y79" i="18"/>
  <c r="N79" i="18"/>
  <c r="Z78" i="18"/>
  <c r="O78" i="18"/>
  <c r="AG79" i="18"/>
  <c r="V79" i="18"/>
  <c r="AG78" i="18"/>
  <c r="V78" i="18"/>
  <c r="Y92" i="18"/>
  <c r="N92" i="18"/>
  <c r="AA94" i="18"/>
  <c r="P94" i="18"/>
  <c r="AA92" i="18"/>
  <c r="P92" i="18"/>
  <c r="AF94" i="18"/>
  <c r="U94" i="18"/>
  <c r="AB94" i="18"/>
  <c r="Q94" i="18"/>
  <c r="AF79" i="18"/>
  <c r="U79" i="18"/>
  <c r="AF78" i="18"/>
  <c r="U78" i="18"/>
  <c r="Y94" i="18"/>
  <c r="N94" i="18"/>
  <c r="Z94" i="18"/>
  <c r="O94" i="18"/>
  <c r="Z92" i="18"/>
  <c r="O92" i="18"/>
  <c r="E173" i="18"/>
  <c r="C173" i="18"/>
  <c r="F143" i="18" l="1"/>
  <c r="F144" i="18"/>
  <c r="AB144" i="18" l="1"/>
  <c r="Q144" i="18"/>
  <c r="AB143" i="18"/>
  <c r="Q143" i="18"/>
  <c r="Q176" i="18" s="1"/>
  <c r="F176" i="18"/>
  <c r="AB176" i="18" l="1"/>
  <c r="AB200" i="18" s="1"/>
  <c r="AB216" i="18" s="1"/>
  <c r="F142" i="18"/>
  <c r="Q142" i="18" s="1"/>
  <c r="F141" i="18"/>
  <c r="AB141" i="18" s="1"/>
  <c r="H143" i="18"/>
  <c r="H144" i="18"/>
  <c r="I144" i="18"/>
  <c r="I143" i="18"/>
  <c r="J144" i="18"/>
  <c r="J143" i="18"/>
  <c r="G144" i="18"/>
  <c r="G143" i="18"/>
  <c r="AB142" i="18" l="1"/>
  <c r="AB140" i="18" s="1"/>
  <c r="AB67" i="18" s="1"/>
  <c r="F140" i="18"/>
  <c r="Q140" i="18" s="1"/>
  <c r="Q141" i="18"/>
  <c r="Q175" i="18" s="1"/>
  <c r="F175" i="18"/>
  <c r="G142" i="18"/>
  <c r="R142" i="18" s="1"/>
  <c r="G141" i="18"/>
  <c r="I142" i="18"/>
  <c r="T142" i="18" s="1"/>
  <c r="I141" i="18"/>
  <c r="T141" i="18" s="1"/>
  <c r="J141" i="18"/>
  <c r="U141" i="18" s="1"/>
  <c r="J142" i="18"/>
  <c r="AF142" i="18" s="1"/>
  <c r="AB175" i="18"/>
  <c r="AB199" i="18" s="1"/>
  <c r="AB215" i="18" s="1"/>
  <c r="AC144" i="18"/>
  <c r="R144" i="18"/>
  <c r="AF143" i="18"/>
  <c r="U143" i="18"/>
  <c r="AF144" i="18"/>
  <c r="U144" i="18"/>
  <c r="AE143" i="18"/>
  <c r="T143" i="18"/>
  <c r="AE144" i="18"/>
  <c r="T144" i="18"/>
  <c r="AD144" i="18"/>
  <c r="S144" i="18"/>
  <c r="AC143" i="18"/>
  <c r="R143" i="18"/>
  <c r="AD143" i="18"/>
  <c r="S143" i="18"/>
  <c r="H176" i="18"/>
  <c r="K144" i="18"/>
  <c r="K143" i="18"/>
  <c r="I176" i="18"/>
  <c r="J176" i="18"/>
  <c r="G176" i="18"/>
  <c r="AF141" i="18" l="1"/>
  <c r="AF140" i="18" s="1"/>
  <c r="AF67" i="18" s="1"/>
  <c r="G140" i="18"/>
  <c r="R140" i="18" s="1"/>
  <c r="AC142" i="18"/>
  <c r="AC141" i="18"/>
  <c r="AE142" i="18"/>
  <c r="AD176" i="18"/>
  <c r="AD200" i="18" s="1"/>
  <c r="AD216" i="18" s="1"/>
  <c r="I140" i="18"/>
  <c r="T140" i="18" s="1"/>
  <c r="I175" i="18"/>
  <c r="AE141" i="18"/>
  <c r="R141" i="18"/>
  <c r="R175" i="18" s="1"/>
  <c r="G175" i="18"/>
  <c r="U142" i="18"/>
  <c r="U175" i="18" s="1"/>
  <c r="J140" i="18"/>
  <c r="U140" i="18" s="1"/>
  <c r="J175" i="18"/>
  <c r="K142" i="18"/>
  <c r="AG142" i="18" s="1"/>
  <c r="H142" i="18"/>
  <c r="S142" i="18" s="1"/>
  <c r="K141" i="18"/>
  <c r="V141" i="18" s="1"/>
  <c r="H141" i="18"/>
  <c r="S176" i="18"/>
  <c r="AC176" i="18"/>
  <c r="AC200" i="18" s="1"/>
  <c r="AC216" i="18" s="1"/>
  <c r="AE176" i="18"/>
  <c r="AE200" i="18" s="1"/>
  <c r="AE216" i="18" s="1"/>
  <c r="AF176" i="18"/>
  <c r="AF200" i="18" s="1"/>
  <c r="AF216" i="18" s="1"/>
  <c r="R176" i="18"/>
  <c r="T175" i="18"/>
  <c r="U176" i="18"/>
  <c r="AG143" i="18"/>
  <c r="V143" i="18"/>
  <c r="T176" i="18"/>
  <c r="AG144" i="18"/>
  <c r="V144" i="18"/>
  <c r="AC175" i="18"/>
  <c r="AC199" i="18" s="1"/>
  <c r="AC215" i="18" s="1"/>
  <c r="K176" i="18"/>
  <c r="AF175" i="18" l="1"/>
  <c r="AF199" i="18" s="1"/>
  <c r="AF215" i="18" s="1"/>
  <c r="AC140" i="18"/>
  <c r="AC67" i="18" s="1"/>
  <c r="AE175" i="18"/>
  <c r="AE199" i="18" s="1"/>
  <c r="AE215" i="18" s="1"/>
  <c r="AE140" i="18"/>
  <c r="AE67" i="18" s="1"/>
  <c r="AG141" i="18"/>
  <c r="AG175" i="18" s="1"/>
  <c r="AG199" i="18" s="1"/>
  <c r="AG215" i="18" s="1"/>
  <c r="AD142" i="18"/>
  <c r="H140" i="18"/>
  <c r="S140" i="18" s="1"/>
  <c r="V142" i="18"/>
  <c r="V175" i="18" s="1"/>
  <c r="K175" i="18"/>
  <c r="H175" i="18"/>
  <c r="S141" i="18"/>
  <c r="S175" i="18" s="1"/>
  <c r="K140" i="18"/>
  <c r="V140" i="18" s="1"/>
  <c r="AD141" i="18"/>
  <c r="AG176" i="18"/>
  <c r="AG200" i="18" s="1"/>
  <c r="AG216" i="18" s="1"/>
  <c r="V176" i="18"/>
  <c r="AG140" i="18" l="1"/>
  <c r="AG67" i="18" s="1"/>
  <c r="AD140" i="18"/>
  <c r="AD67" i="18" s="1"/>
  <c r="AD175" i="18"/>
  <c r="AD199" i="18" s="1"/>
  <c r="AD215" i="18" s="1"/>
  <c r="G108" i="18" l="1"/>
  <c r="J109" i="18"/>
  <c r="H108" i="18"/>
  <c r="H109" i="18"/>
  <c r="I109" i="18"/>
  <c r="F109" i="18"/>
  <c r="F108" i="18"/>
  <c r="J108" i="18"/>
  <c r="G109" i="18"/>
  <c r="K109" i="18"/>
  <c r="AC109" i="18" l="1"/>
  <c r="R109" i="18"/>
  <c r="AF108" i="18"/>
  <c r="U108" i="18"/>
  <c r="AD108" i="18"/>
  <c r="S108" i="18"/>
  <c r="AF109" i="18"/>
  <c r="U109" i="18"/>
  <c r="AD109" i="18"/>
  <c r="S109" i="18"/>
  <c r="AB108" i="18"/>
  <c r="Q108" i="18"/>
  <c r="AB109" i="18"/>
  <c r="Q109" i="18"/>
  <c r="AG109" i="18"/>
  <c r="V109" i="18"/>
  <c r="AE109" i="18"/>
  <c r="T109" i="18"/>
  <c r="AC108" i="18"/>
  <c r="R108" i="18"/>
  <c r="J107" i="18"/>
  <c r="U107" i="18" s="1"/>
  <c r="U173" i="18" s="1"/>
  <c r="K108" i="18"/>
  <c r="I108" i="18"/>
  <c r="F107" i="18"/>
  <c r="Q107" i="18" s="1"/>
  <c r="Q173" i="18" s="1"/>
  <c r="H107" i="18"/>
  <c r="S107" i="18" s="1"/>
  <c r="S173" i="18" s="1"/>
  <c r="G107" i="18"/>
  <c r="R107" i="18" s="1"/>
  <c r="R173" i="18" s="1"/>
  <c r="AD107" i="18" l="1"/>
  <c r="AD173" i="18" s="1"/>
  <c r="AD197" i="18" s="1"/>
  <c r="AD213" i="18" s="1"/>
  <c r="AB107" i="18"/>
  <c r="AB173" i="18" s="1"/>
  <c r="AB197" i="18" s="1"/>
  <c r="AB213" i="18" s="1"/>
  <c r="AC107" i="18"/>
  <c r="AC173" i="18" s="1"/>
  <c r="AC197" i="18" s="1"/>
  <c r="AC213" i="18" s="1"/>
  <c r="AF107" i="18"/>
  <c r="AF173" i="18" s="1"/>
  <c r="AF197" i="18" s="1"/>
  <c r="AF213" i="18" s="1"/>
  <c r="AG108" i="18"/>
  <c r="AG107" i="18" s="1"/>
  <c r="AG173" i="18" s="1"/>
  <c r="AG197" i="18" s="1"/>
  <c r="AG213" i="18" s="1"/>
  <c r="V108" i="18"/>
  <c r="AE108" i="18"/>
  <c r="AE107" i="18" s="1"/>
  <c r="AE173" i="18" s="1"/>
  <c r="AE197" i="18" s="1"/>
  <c r="AE213" i="18" s="1"/>
  <c r="T108" i="18"/>
  <c r="J173" i="18"/>
  <c r="F173" i="18"/>
  <c r="G173" i="18"/>
  <c r="H173" i="18"/>
  <c r="K107" i="18"/>
  <c r="V107" i="18" s="1"/>
  <c r="V173" i="18" s="1"/>
  <c r="I107" i="18"/>
  <c r="T107" i="18" s="1"/>
  <c r="T173" i="18" s="1"/>
  <c r="K173" i="18" l="1"/>
  <c r="I173" i="18"/>
  <c r="J93" i="18" l="1"/>
  <c r="U93" i="18" s="1"/>
  <c r="G93" i="18"/>
  <c r="R93" i="18" s="1"/>
  <c r="H93" i="18"/>
  <c r="AD93" i="18" s="1"/>
  <c r="I93" i="18"/>
  <c r="AE93" i="18" s="1"/>
  <c r="K93" i="18"/>
  <c r="V93" i="18" s="1"/>
  <c r="AF93" i="18" l="1"/>
  <c r="S93" i="18"/>
  <c r="AC93" i="18"/>
  <c r="AG93" i="18"/>
  <c r="T93" i="18"/>
  <c r="C96" i="18" l="1"/>
  <c r="Y96" i="18" s="1"/>
  <c r="N96" i="18" l="1"/>
  <c r="D87" i="18" l="1"/>
  <c r="E87" i="18"/>
  <c r="F87" i="18"/>
  <c r="G87" i="18"/>
  <c r="H87" i="18"/>
  <c r="I87" i="18"/>
  <c r="J87" i="18"/>
  <c r="K87" i="18"/>
  <c r="C87" i="18"/>
  <c r="AE87" i="18" l="1"/>
  <c r="T87" i="18"/>
  <c r="AD87" i="18"/>
  <c r="S87" i="18"/>
  <c r="AB87" i="18"/>
  <c r="Q87" i="18"/>
  <c r="Y87" i="18"/>
  <c r="N87" i="18"/>
  <c r="AG87" i="18"/>
  <c r="V87" i="18"/>
  <c r="AC87" i="18"/>
  <c r="R87" i="18"/>
  <c r="AA87" i="18"/>
  <c r="P87" i="18"/>
  <c r="Z87" i="18"/>
  <c r="O87" i="18"/>
  <c r="AF87" i="18"/>
  <c r="U87" i="18"/>
  <c r="D100" i="18"/>
  <c r="E100" i="18"/>
  <c r="F100" i="18"/>
  <c r="G100" i="18"/>
  <c r="H100" i="18"/>
  <c r="I100" i="18"/>
  <c r="J100" i="18"/>
  <c r="K100" i="18"/>
  <c r="D102" i="18"/>
  <c r="E102" i="18"/>
  <c r="F102" i="18"/>
  <c r="G102" i="18"/>
  <c r="H102" i="18"/>
  <c r="I102" i="18"/>
  <c r="J102" i="18"/>
  <c r="K102" i="18"/>
  <c r="D84" i="18"/>
  <c r="E84" i="18"/>
  <c r="F84" i="18"/>
  <c r="G84" i="18"/>
  <c r="H84" i="18"/>
  <c r="I84" i="18"/>
  <c r="J84" i="18"/>
  <c r="K84" i="18"/>
  <c r="D86" i="18"/>
  <c r="E86" i="18"/>
  <c r="F86" i="18"/>
  <c r="G86" i="18"/>
  <c r="H86" i="18"/>
  <c r="I86" i="18"/>
  <c r="J86" i="18"/>
  <c r="K86" i="18"/>
  <c r="C84" i="18"/>
  <c r="D29" i="18"/>
  <c r="E29" i="18"/>
  <c r="G29" i="18"/>
  <c r="H29" i="18"/>
  <c r="I29" i="18"/>
  <c r="J29" i="18"/>
  <c r="K29" i="18"/>
  <c r="D30" i="18"/>
  <c r="E30" i="18"/>
  <c r="F30" i="18"/>
  <c r="G30" i="18"/>
  <c r="H30" i="18"/>
  <c r="I30" i="18"/>
  <c r="J30" i="18"/>
  <c r="K30" i="18"/>
  <c r="D31" i="18"/>
  <c r="E31" i="18"/>
  <c r="F31" i="18"/>
  <c r="G31" i="18"/>
  <c r="H31" i="18"/>
  <c r="I31" i="18"/>
  <c r="J31" i="18"/>
  <c r="K31" i="18"/>
  <c r="D32" i="18"/>
  <c r="E32" i="18"/>
  <c r="F32" i="18"/>
  <c r="G32" i="18"/>
  <c r="H32" i="18"/>
  <c r="I32" i="18"/>
  <c r="J32" i="18"/>
  <c r="K32" i="18"/>
  <c r="D34" i="18"/>
  <c r="K34" i="18"/>
  <c r="D24" i="18"/>
  <c r="E24" i="18"/>
  <c r="F24" i="18"/>
  <c r="G24" i="18"/>
  <c r="H24" i="18"/>
  <c r="I24" i="18"/>
  <c r="J24" i="18"/>
  <c r="K24" i="18"/>
  <c r="D23" i="18"/>
  <c r="E23" i="18"/>
  <c r="F23" i="18"/>
  <c r="G23" i="18"/>
  <c r="H23" i="18"/>
  <c r="I23" i="18"/>
  <c r="J23" i="18"/>
  <c r="K23" i="18"/>
  <c r="D22" i="18"/>
  <c r="E22" i="18"/>
  <c r="K22" i="18"/>
  <c r="AE86" i="18" l="1"/>
  <c r="T86" i="18"/>
  <c r="AE84" i="18"/>
  <c r="T84" i="18"/>
  <c r="AE102" i="18"/>
  <c r="T102" i="18"/>
  <c r="AE100" i="18"/>
  <c r="T100" i="18"/>
  <c r="AC86" i="18"/>
  <c r="R86" i="18"/>
  <c r="AC84" i="18"/>
  <c r="R84" i="18"/>
  <c r="AC102" i="18"/>
  <c r="R102" i="18"/>
  <c r="AC100" i="18"/>
  <c r="R100" i="18"/>
  <c r="AB86" i="18"/>
  <c r="Q86" i="18"/>
  <c r="AB84" i="18"/>
  <c r="Q84" i="18"/>
  <c r="AB102" i="18"/>
  <c r="Q102" i="18"/>
  <c r="AB100" i="18"/>
  <c r="Q100" i="18"/>
  <c r="AD102" i="18"/>
  <c r="S102" i="18"/>
  <c r="AA86" i="18"/>
  <c r="P86" i="18"/>
  <c r="AA84" i="18"/>
  <c r="P84" i="18"/>
  <c r="AA102" i="18"/>
  <c r="P102" i="18"/>
  <c r="AA100" i="18"/>
  <c r="P100" i="18"/>
  <c r="AD100" i="18"/>
  <c r="S100" i="18"/>
  <c r="Y84" i="18"/>
  <c r="N84" i="18"/>
  <c r="Z86" i="18"/>
  <c r="O86" i="18"/>
  <c r="Z84" i="18"/>
  <c r="O84" i="18"/>
  <c r="Z102" i="18"/>
  <c r="O102" i="18"/>
  <c r="Z100" i="18"/>
  <c r="O100" i="18"/>
  <c r="AD84" i="18"/>
  <c r="S84" i="18"/>
  <c r="AG86" i="18"/>
  <c r="V86" i="18"/>
  <c r="AG84" i="18"/>
  <c r="V84" i="18"/>
  <c r="AG102" i="18"/>
  <c r="V102" i="18"/>
  <c r="AG100" i="18"/>
  <c r="V100" i="18"/>
  <c r="AD86" i="18"/>
  <c r="AD114" i="18" s="1"/>
  <c r="S86" i="18"/>
  <c r="AF86" i="18"/>
  <c r="U86" i="18"/>
  <c r="AF84" i="18"/>
  <c r="U84" i="18"/>
  <c r="AF102" i="18"/>
  <c r="U102" i="18"/>
  <c r="AF100" i="18"/>
  <c r="U100" i="18"/>
  <c r="H114" i="18"/>
  <c r="S114" i="18" s="1"/>
  <c r="G114" i="18"/>
  <c r="R114" i="18" s="1"/>
  <c r="K114" i="18"/>
  <c r="V114" i="18" s="1"/>
  <c r="J114" i="18"/>
  <c r="U114" i="18" s="1"/>
  <c r="I114" i="18"/>
  <c r="T114" i="18" s="1"/>
  <c r="F114" i="18"/>
  <c r="Q114" i="18" s="1"/>
  <c r="D114" i="18"/>
  <c r="O114" i="18" s="1"/>
  <c r="E114" i="18"/>
  <c r="P114" i="18" s="1"/>
  <c r="D67" i="18"/>
  <c r="O67" i="18" s="1"/>
  <c r="Z114" i="18" l="1"/>
  <c r="AF114" i="18"/>
  <c r="AG114" i="18"/>
  <c r="AB114" i="18"/>
  <c r="D95" i="18"/>
  <c r="J96" i="18"/>
  <c r="AF96" i="18" s="1"/>
  <c r="J95" i="18"/>
  <c r="AF95" i="18" s="1"/>
  <c r="Z95" i="18"/>
  <c r="O95" i="18"/>
  <c r="AA114" i="18"/>
  <c r="AC114" i="18"/>
  <c r="AE114" i="18"/>
  <c r="K50" i="18"/>
  <c r="H50" i="18"/>
  <c r="G50" i="18"/>
  <c r="E50" i="18"/>
  <c r="D50" i="18"/>
  <c r="O50" i="18" s="1"/>
  <c r="O240" i="18" s="1"/>
  <c r="O272" i="18" s="1"/>
  <c r="F50" i="18"/>
  <c r="I50" i="18"/>
  <c r="J50" i="18"/>
  <c r="U50" i="18" s="1"/>
  <c r="U240" i="18" s="1"/>
  <c r="U272" i="18" s="1"/>
  <c r="D93" i="18"/>
  <c r="U96" i="18" l="1"/>
  <c r="D96" i="18"/>
  <c r="Z96" i="18" s="1"/>
  <c r="U95" i="18"/>
  <c r="J97" i="18"/>
  <c r="J91" i="18" s="1"/>
  <c r="U91" i="18" s="1"/>
  <c r="AB50" i="18"/>
  <c r="Q50" i="18"/>
  <c r="Q240" i="18" s="1"/>
  <c r="Q272" i="18" s="1"/>
  <c r="AD50" i="18"/>
  <c r="S50" i="18"/>
  <c r="S240" i="18" s="1"/>
  <c r="S272" i="18" s="1"/>
  <c r="AA50" i="18"/>
  <c r="P50" i="18"/>
  <c r="P240" i="18" s="1"/>
  <c r="P272" i="18" s="1"/>
  <c r="AC50" i="18"/>
  <c r="R50" i="18"/>
  <c r="R240" i="18" s="1"/>
  <c r="R272" i="18" s="1"/>
  <c r="Z93" i="18"/>
  <c r="O93" i="18"/>
  <c r="AG50" i="18"/>
  <c r="V50" i="18"/>
  <c r="V240" i="18" s="1"/>
  <c r="V272" i="18" s="1"/>
  <c r="AE50" i="18"/>
  <c r="T50" i="18"/>
  <c r="T240" i="18" s="1"/>
  <c r="T272" i="18" s="1"/>
  <c r="D240" i="18"/>
  <c r="D272" i="18" s="1"/>
  <c r="Z50" i="18"/>
  <c r="J240" i="18"/>
  <c r="J272" i="18" s="1"/>
  <c r="AF50" i="18"/>
  <c r="K240" i="18"/>
  <c r="K272" i="18" s="1"/>
  <c r="H240" i="18"/>
  <c r="H272" i="18" s="1"/>
  <c r="F240" i="18"/>
  <c r="F272" i="18" s="1"/>
  <c r="I240" i="18"/>
  <c r="I272" i="18" s="1"/>
  <c r="E240" i="18"/>
  <c r="E272" i="18" s="1"/>
  <c r="G240" i="18"/>
  <c r="G272" i="18" s="1"/>
  <c r="U97" i="18" l="1"/>
  <c r="AF97" i="18"/>
  <c r="AF91" i="18" s="1"/>
  <c r="O96" i="18"/>
  <c r="J88" i="18"/>
  <c r="D88" i="18"/>
  <c r="AF88" i="18" l="1"/>
  <c r="U88" i="18"/>
  <c r="Z88" i="18"/>
  <c r="O88" i="18"/>
  <c r="J89" i="18" l="1"/>
  <c r="AF89" i="18" s="1"/>
  <c r="U89" i="18" l="1"/>
  <c r="D77" i="18"/>
  <c r="Z77" i="18" s="1"/>
  <c r="J85" i="18"/>
  <c r="O77" i="18" l="1"/>
  <c r="D76" i="18"/>
  <c r="O76" i="18" s="1"/>
  <c r="AF85" i="18"/>
  <c r="AF83" i="18" s="1"/>
  <c r="AF171" i="18" s="1"/>
  <c r="U85" i="18"/>
  <c r="J83" i="18"/>
  <c r="U83" i="18" s="1"/>
  <c r="U171" i="18" s="1"/>
  <c r="Z76" i="18" l="1"/>
  <c r="Z112" i="18" s="1"/>
  <c r="D81" i="18"/>
  <c r="D80" i="18"/>
  <c r="Z80" i="18" s="1"/>
  <c r="J171" i="18"/>
  <c r="O80" i="18" l="1"/>
  <c r="D75" i="18"/>
  <c r="O75" i="18" s="1"/>
  <c r="O170" i="18" s="1"/>
  <c r="O81" i="18"/>
  <c r="Z81" i="18"/>
  <c r="Z75" i="18" s="1"/>
  <c r="Z170" i="18" s="1"/>
  <c r="D170" i="18"/>
  <c r="D112" i="18" l="1"/>
  <c r="O112" i="18" s="1"/>
  <c r="D40" i="18" l="1"/>
  <c r="O40" i="18" s="1"/>
  <c r="I124" i="18"/>
  <c r="H124" i="18"/>
  <c r="G124" i="18"/>
  <c r="J124" i="18"/>
  <c r="AF124" i="18" l="1"/>
  <c r="AF123" i="18" s="1"/>
  <c r="AF66" i="18" s="1"/>
  <c r="U124" i="18"/>
  <c r="AD124" i="18"/>
  <c r="AD123" i="18" s="1"/>
  <c r="AD174" i="18" s="1"/>
  <c r="S124" i="18"/>
  <c r="AC124" i="18"/>
  <c r="AC123" i="18" s="1"/>
  <c r="AC66" i="18" s="1"/>
  <c r="R124" i="18"/>
  <c r="AE124" i="18"/>
  <c r="AE123" i="18" s="1"/>
  <c r="AE66" i="18" s="1"/>
  <c r="T124" i="18"/>
  <c r="D41" i="18"/>
  <c r="O41" i="18" s="1"/>
  <c r="O235" i="18" s="1"/>
  <c r="Z40" i="18"/>
  <c r="G123" i="18"/>
  <c r="R123" i="18" s="1"/>
  <c r="R174" i="18" s="1"/>
  <c r="I123" i="18"/>
  <c r="T123" i="18" s="1"/>
  <c r="T174" i="18" s="1"/>
  <c r="H123" i="18"/>
  <c r="S123" i="18" s="1"/>
  <c r="S174" i="18" s="1"/>
  <c r="J123" i="18"/>
  <c r="U123" i="18" s="1"/>
  <c r="U174" i="18" s="1"/>
  <c r="AD66" i="18" l="1"/>
  <c r="AE174" i="18"/>
  <c r="AF174" i="18"/>
  <c r="O267" i="18"/>
  <c r="D42" i="18"/>
  <c r="AC174" i="18"/>
  <c r="D235" i="18"/>
  <c r="D267" i="18" s="1"/>
  <c r="Z41" i="18"/>
  <c r="G66" i="18"/>
  <c r="R66" i="18" s="1"/>
  <c r="G174" i="18"/>
  <c r="J66" i="18"/>
  <c r="U66" i="18" s="1"/>
  <c r="J174" i="18"/>
  <c r="H66" i="18"/>
  <c r="S66" i="18" s="1"/>
  <c r="H174" i="18"/>
  <c r="I66" i="18"/>
  <c r="T66" i="18" s="1"/>
  <c r="I174" i="18"/>
  <c r="D362" i="18" l="1"/>
  <c r="O42" i="18"/>
  <c r="E124" i="18"/>
  <c r="C67" i="18"/>
  <c r="N67" i="18" s="1"/>
  <c r="AA124" i="18" l="1"/>
  <c r="P124" i="18"/>
  <c r="O362" i="18"/>
  <c r="G330" i="18"/>
  <c r="F330" i="18"/>
  <c r="G67" i="18" l="1"/>
  <c r="R67" i="18" s="1"/>
  <c r="C124" i="18"/>
  <c r="D124" i="18"/>
  <c r="C125" i="18"/>
  <c r="D125" i="18"/>
  <c r="Y125" i="18" l="1"/>
  <c r="N125" i="18"/>
  <c r="Z124" i="18"/>
  <c r="O124" i="18"/>
  <c r="Z125" i="18"/>
  <c r="O125" i="18"/>
  <c r="Y124" i="18"/>
  <c r="N124" i="18"/>
  <c r="D123" i="18"/>
  <c r="O123" i="18" s="1"/>
  <c r="O174" i="18" s="1"/>
  <c r="C123" i="18"/>
  <c r="N123" i="18" s="1"/>
  <c r="N174" i="18" s="1"/>
  <c r="E125" i="18"/>
  <c r="F66" i="18"/>
  <c r="Q66" i="18" s="1"/>
  <c r="F174" i="18"/>
  <c r="Y123" i="18" l="1"/>
  <c r="Y66" i="18" s="1"/>
  <c r="Z123" i="18"/>
  <c r="Z66" i="18" s="1"/>
  <c r="AA125" i="18"/>
  <c r="AA123" i="18" s="1"/>
  <c r="AA66" i="18" s="1"/>
  <c r="P125" i="18"/>
  <c r="C174" i="18"/>
  <c r="C66" i="18"/>
  <c r="N66" i="18" s="1"/>
  <c r="D66" i="18"/>
  <c r="O66" i="18" s="1"/>
  <c r="D174" i="18"/>
  <c r="E123" i="18"/>
  <c r="P123" i="18" s="1"/>
  <c r="P174" i="18" s="1"/>
  <c r="Z174" i="18" l="1"/>
  <c r="AC198" i="18" s="1"/>
  <c r="AC214" i="18" s="1"/>
  <c r="AA174" i="18"/>
  <c r="Y174" i="18"/>
  <c r="E174" i="18"/>
  <c r="E66" i="18"/>
  <c r="P66" i="18" s="1"/>
  <c r="AF198" i="18" l="1"/>
  <c r="AF214" i="18" s="1"/>
  <c r="AE198" i="18"/>
  <c r="AE214" i="18" s="1"/>
  <c r="AD198" i="18"/>
  <c r="AD214" i="18" s="1"/>
  <c r="AB198" i="18"/>
  <c r="AB214" i="18" s="1"/>
  <c r="C184" i="18"/>
  <c r="K67" i="18"/>
  <c r="V67" i="18" s="1"/>
  <c r="J67" i="18"/>
  <c r="U67" i="18" s="1"/>
  <c r="C102" i="18" l="1"/>
  <c r="C100" i="18"/>
  <c r="C86" i="18"/>
  <c r="C34" i="18"/>
  <c r="C32" i="18"/>
  <c r="C31" i="18"/>
  <c r="C30" i="18"/>
  <c r="C29" i="18"/>
  <c r="C24" i="18"/>
  <c r="C23" i="18"/>
  <c r="C22" i="18"/>
  <c r="Y86" i="18" l="1"/>
  <c r="N86" i="18"/>
  <c r="Y100" i="18"/>
  <c r="N100" i="18"/>
  <c r="Y102" i="18"/>
  <c r="N102" i="18"/>
  <c r="C114" i="18"/>
  <c r="N114" i="18" s="1"/>
  <c r="Y114" i="18" l="1"/>
  <c r="C50" i="18"/>
  <c r="C185" i="18"/>
  <c r="Y50" i="18" l="1"/>
  <c r="N50" i="18"/>
  <c r="N240" i="18" s="1"/>
  <c r="N272" i="18" s="1"/>
  <c r="C186" i="18"/>
  <c r="C240" i="18"/>
  <c r="C272" i="18" s="1"/>
  <c r="E178" i="18"/>
  <c r="H178" i="18"/>
  <c r="C178" i="18"/>
  <c r="D185" i="18"/>
  <c r="G178" i="18"/>
  <c r="D178" i="18"/>
  <c r="F178" i="18"/>
  <c r="G68" i="18"/>
  <c r="R68" i="18" s="1"/>
  <c r="D68" i="18"/>
  <c r="O68" i="18" s="1"/>
  <c r="H68" i="18"/>
  <c r="S68" i="18" s="1"/>
  <c r="F68" i="18"/>
  <c r="Q68" i="18" s="1"/>
  <c r="C68" i="18"/>
  <c r="N68" i="18" s="1"/>
  <c r="E68" i="18"/>
  <c r="P68" i="18" s="1"/>
  <c r="D186" i="18" l="1"/>
  <c r="I178" i="18"/>
  <c r="J178" i="18"/>
  <c r="F185" i="18"/>
  <c r="J185" i="18"/>
  <c r="K185" i="18"/>
  <c r="K178" i="18"/>
  <c r="E185" i="18"/>
  <c r="G185" i="18"/>
  <c r="I68" i="18"/>
  <c r="T68" i="18" s="1"/>
  <c r="J68" i="18"/>
  <c r="U68" i="18" s="1"/>
  <c r="K68" i="18"/>
  <c r="V68" i="18" s="1"/>
  <c r="E88" i="18"/>
  <c r="F88" i="18"/>
  <c r="G88" i="18"/>
  <c r="H88" i="18"/>
  <c r="I88" i="18"/>
  <c r="K88" i="18"/>
  <c r="AD88" i="18" l="1"/>
  <c r="S88" i="18"/>
  <c r="AB88" i="18"/>
  <c r="Q88" i="18"/>
  <c r="AG88" i="18"/>
  <c r="V88" i="18"/>
  <c r="AC88" i="18"/>
  <c r="R88" i="18"/>
  <c r="AA88" i="18"/>
  <c r="P88" i="18"/>
  <c r="AE88" i="18"/>
  <c r="T88" i="18"/>
  <c r="E186" i="18"/>
  <c r="I185" i="18"/>
  <c r="I331" i="18" l="1"/>
  <c r="H185" i="18"/>
  <c r="C88" i="18" l="1"/>
  <c r="E85" i="18" l="1"/>
  <c r="AA85" i="18" s="1"/>
  <c r="G85" i="18"/>
  <c r="AC85" i="18" s="1"/>
  <c r="Y88" i="18"/>
  <c r="N88" i="18"/>
  <c r="P85" i="18"/>
  <c r="C85" i="18"/>
  <c r="K85" i="18" l="1"/>
  <c r="V85" i="18" s="1"/>
  <c r="R85" i="18"/>
  <c r="Y85" i="18"/>
  <c r="N85" i="18"/>
  <c r="D85" i="18"/>
  <c r="AG85" i="18" l="1"/>
  <c r="Z85" i="18"/>
  <c r="O85" i="18"/>
  <c r="D104" i="18"/>
  <c r="Z104" i="18" l="1"/>
  <c r="Z116" i="18" s="1"/>
  <c r="Z56" i="18" s="1"/>
  <c r="O104" i="18"/>
  <c r="D116" i="18"/>
  <c r="O116" i="18" s="1"/>
  <c r="D101" i="18"/>
  <c r="Z101" i="18" l="1"/>
  <c r="Z113" i="18" s="1"/>
  <c r="O101" i="18"/>
  <c r="D56" i="18"/>
  <c r="D113" i="18"/>
  <c r="O113" i="18" s="1"/>
  <c r="D242" i="18" l="1"/>
  <c r="D339" i="18" s="1"/>
  <c r="O56" i="18"/>
  <c r="O242" i="18" s="1"/>
  <c r="D43" i="18"/>
  <c r="D103" i="18"/>
  <c r="Z103" i="18" l="1"/>
  <c r="Z115" i="18" s="1"/>
  <c r="O103" i="18"/>
  <c r="Z43" i="18"/>
  <c r="O43" i="18"/>
  <c r="O339" i="18"/>
  <c r="O375" i="18" s="1"/>
  <c r="O274" i="18"/>
  <c r="D274" i="18"/>
  <c r="D44" i="18"/>
  <c r="O44" i="18" s="1"/>
  <c r="O236" i="18" s="1"/>
  <c r="I67" i="18"/>
  <c r="T67" i="18" s="1"/>
  <c r="H67" i="18"/>
  <c r="S67" i="18" s="1"/>
  <c r="E67" i="18"/>
  <c r="P67" i="18" s="1"/>
  <c r="F67" i="18"/>
  <c r="Q67" i="18" s="1"/>
  <c r="D115" i="18"/>
  <c r="D51" i="18" l="1"/>
  <c r="D53" i="18" s="1"/>
  <c r="O115" i="18"/>
  <c r="O268" i="18"/>
  <c r="D236" i="18"/>
  <c r="D268" i="18" s="1"/>
  <c r="Z44" i="18"/>
  <c r="D45" i="18"/>
  <c r="O45" i="18" s="1"/>
  <c r="D54" i="18" l="1"/>
  <c r="D52" i="18"/>
  <c r="Z52" i="18" s="1"/>
  <c r="D364" i="18"/>
  <c r="O53" i="18"/>
  <c r="O363" i="18"/>
  <c r="O249" i="18"/>
  <c r="Z51" i="18"/>
  <c r="O51" i="18"/>
  <c r="D249" i="18"/>
  <c r="D281" i="18" s="1"/>
  <c r="D363" i="18"/>
  <c r="D60" i="18"/>
  <c r="D365" i="18" l="1"/>
  <c r="D373" i="18" s="1"/>
  <c r="Z54" i="18"/>
  <c r="D243" i="18"/>
  <c r="D340" i="18" s="1"/>
  <c r="O54" i="18"/>
  <c r="O243" i="18" s="1"/>
  <c r="D255" i="18"/>
  <c r="D287" i="18" s="1"/>
  <c r="O52" i="18"/>
  <c r="O241" i="18" s="1"/>
  <c r="O355" i="18" s="1"/>
  <c r="Z60" i="18"/>
  <c r="Z58" i="18"/>
  <c r="O364" i="18"/>
  <c r="O372" i="18" s="1"/>
  <c r="O246" i="18"/>
  <c r="O60" i="18"/>
  <c r="O281" i="18"/>
  <c r="O329" i="18"/>
  <c r="D372" i="18"/>
  <c r="D246" i="18"/>
  <c r="D278" i="18" s="1"/>
  <c r="D241" i="18"/>
  <c r="O255" i="18" l="1"/>
  <c r="O287" i="18" s="1"/>
  <c r="O365" i="18"/>
  <c r="O373" i="18" s="1"/>
  <c r="D275" i="18"/>
  <c r="O273" i="18"/>
  <c r="O340" i="18"/>
  <c r="O275" i="18"/>
  <c r="O278" i="18"/>
  <c r="O328" i="18"/>
  <c r="O332" i="18" s="1"/>
  <c r="O333" i="18"/>
  <c r="D343" i="18"/>
  <c r="D344" i="18"/>
  <c r="D273" i="18"/>
  <c r="D355" i="18"/>
  <c r="O343" i="18" l="1"/>
  <c r="O344" i="18"/>
  <c r="I85" i="18" l="1"/>
  <c r="AE85" i="18" s="1"/>
  <c r="T85" i="18" l="1"/>
  <c r="E95" i="18"/>
  <c r="AA95" i="18" s="1"/>
  <c r="H95" i="18"/>
  <c r="AD95" i="18" s="1"/>
  <c r="G95" i="18"/>
  <c r="AC95" i="18" s="1"/>
  <c r="I95" i="18"/>
  <c r="T95" i="18" s="1"/>
  <c r="P95" i="18"/>
  <c r="E93" i="18"/>
  <c r="E105" i="18"/>
  <c r="E103" i="18"/>
  <c r="S95" i="18" l="1"/>
  <c r="C95" i="18"/>
  <c r="Y95" i="18" s="1"/>
  <c r="E97" i="18"/>
  <c r="AA97" i="18" s="1"/>
  <c r="E96" i="18"/>
  <c r="AA96" i="18" s="1"/>
  <c r="AE95" i="18"/>
  <c r="K96" i="18"/>
  <c r="AG96" i="18" s="1"/>
  <c r="G96" i="18"/>
  <c r="R96" i="18" s="1"/>
  <c r="K95" i="18"/>
  <c r="AG95" i="18" s="1"/>
  <c r="R95" i="18"/>
  <c r="K97" i="18"/>
  <c r="V97" i="18" s="1"/>
  <c r="AA103" i="18"/>
  <c r="AA115" i="18" s="1"/>
  <c r="P103" i="18"/>
  <c r="AA105" i="18"/>
  <c r="P105" i="18"/>
  <c r="AA93" i="18"/>
  <c r="P93" i="18"/>
  <c r="G97" i="18"/>
  <c r="C93" i="18"/>
  <c r="E115" i="18"/>
  <c r="E104" i="18"/>
  <c r="E101" i="18"/>
  <c r="C103" i="18"/>
  <c r="K89" i="18"/>
  <c r="I89" i="18"/>
  <c r="G89" i="18"/>
  <c r="E89" i="18"/>
  <c r="E5" i="18"/>
  <c r="D5" i="18"/>
  <c r="C5" i="18"/>
  <c r="K4" i="18"/>
  <c r="F4" i="18"/>
  <c r="K3" i="18"/>
  <c r="F3" i="18"/>
  <c r="N95" i="18" l="1"/>
  <c r="P96" i="18"/>
  <c r="E91" i="18"/>
  <c r="P91" i="18" s="1"/>
  <c r="P97" i="18"/>
  <c r="V96" i="18"/>
  <c r="K91" i="18"/>
  <c r="V91" i="18" s="1"/>
  <c r="V95" i="18"/>
  <c r="AG97" i="18"/>
  <c r="AG91" i="18" s="1"/>
  <c r="I97" i="18"/>
  <c r="AE97" i="18" s="1"/>
  <c r="AC96" i="18"/>
  <c r="I96" i="18"/>
  <c r="AE96" i="18" s="1"/>
  <c r="H96" i="18"/>
  <c r="S96" i="18" s="1"/>
  <c r="AA91" i="18"/>
  <c r="C77" i="18"/>
  <c r="E77" i="18"/>
  <c r="P77" i="18" s="1"/>
  <c r="Y103" i="18"/>
  <c r="Y115" i="18" s="1"/>
  <c r="N103" i="18"/>
  <c r="AA89" i="18"/>
  <c r="AA83" i="18" s="1"/>
  <c r="AA171" i="18" s="1"/>
  <c r="P89" i="18"/>
  <c r="AC97" i="18"/>
  <c r="R97" i="18"/>
  <c r="AA101" i="18"/>
  <c r="P101" i="18"/>
  <c r="Y77" i="18"/>
  <c r="N77" i="18"/>
  <c r="AE89" i="18"/>
  <c r="AE83" i="18" s="1"/>
  <c r="AE171" i="18" s="1"/>
  <c r="T89" i="18"/>
  <c r="AC89" i="18"/>
  <c r="AC83" i="18" s="1"/>
  <c r="AC171" i="18" s="1"/>
  <c r="R89" i="18"/>
  <c r="AG89" i="18"/>
  <c r="AG83" i="18" s="1"/>
  <c r="AG171" i="18" s="1"/>
  <c r="V89" i="18"/>
  <c r="E51" i="18"/>
  <c r="E53" i="18" s="1"/>
  <c r="P115" i="18"/>
  <c r="Y93" i="18"/>
  <c r="N93" i="18"/>
  <c r="G91" i="18"/>
  <c r="R91" i="18" s="1"/>
  <c r="AA104" i="18"/>
  <c r="P104" i="18"/>
  <c r="H97" i="18"/>
  <c r="C105" i="18"/>
  <c r="E83" i="18"/>
  <c r="P83" i="18" s="1"/>
  <c r="P171" i="18" s="1"/>
  <c r="G83" i="18"/>
  <c r="R83" i="18" s="1"/>
  <c r="R171" i="18" s="1"/>
  <c r="I83" i="18"/>
  <c r="T83" i="18" s="1"/>
  <c r="T171" i="18" s="1"/>
  <c r="K83" i="18"/>
  <c r="V83" i="18" s="1"/>
  <c r="V171" i="18" s="1"/>
  <c r="C331" i="18"/>
  <c r="E113" i="18"/>
  <c r="P113" i="18" s="1"/>
  <c r="E99" i="18"/>
  <c r="P99" i="18" s="1"/>
  <c r="P172" i="18" s="1"/>
  <c r="C104" i="18"/>
  <c r="C115" i="18"/>
  <c r="N115" i="18" s="1"/>
  <c r="AA77" i="18" l="1"/>
  <c r="E52" i="18"/>
  <c r="E241" i="18" s="1"/>
  <c r="AD96" i="18"/>
  <c r="T96" i="18"/>
  <c r="D97" i="18"/>
  <c r="O97" i="18" s="1"/>
  <c r="C97" i="18"/>
  <c r="N97" i="18" s="1"/>
  <c r="T97" i="18"/>
  <c r="AE91" i="18"/>
  <c r="I91" i="18"/>
  <c r="T91" i="18" s="1"/>
  <c r="AC91" i="18"/>
  <c r="C81" i="18"/>
  <c r="Y81" i="18" s="1"/>
  <c r="C80" i="18"/>
  <c r="Y80" i="18" s="1"/>
  <c r="C76" i="18"/>
  <c r="N76" i="18" s="1"/>
  <c r="E76" i="18"/>
  <c r="P76" i="18" s="1"/>
  <c r="AA99" i="18"/>
  <c r="AA172" i="18" s="1"/>
  <c r="E54" i="18"/>
  <c r="AA113" i="18"/>
  <c r="E364" i="18"/>
  <c r="P53" i="18"/>
  <c r="P52" i="18"/>
  <c r="P241" i="18" s="1"/>
  <c r="P273" i="18" s="1"/>
  <c r="Y105" i="18"/>
  <c r="N105" i="18"/>
  <c r="AD97" i="18"/>
  <c r="S97" i="18"/>
  <c r="Y104" i="18"/>
  <c r="N104" i="18"/>
  <c r="AA51" i="18"/>
  <c r="P51" i="18"/>
  <c r="H91" i="18"/>
  <c r="S91" i="18" s="1"/>
  <c r="K171" i="18"/>
  <c r="E43" i="18"/>
  <c r="G171" i="18"/>
  <c r="I171" i="18"/>
  <c r="E171" i="18"/>
  <c r="E172" i="18"/>
  <c r="C51" i="18"/>
  <c r="K331" i="18"/>
  <c r="D328" i="18"/>
  <c r="C330" i="18"/>
  <c r="C334" i="18"/>
  <c r="E330" i="18"/>
  <c r="D330" i="18"/>
  <c r="E81" i="18"/>
  <c r="K77" i="18"/>
  <c r="K76" i="18"/>
  <c r="K81" i="18"/>
  <c r="E80" i="18"/>
  <c r="E331" i="18"/>
  <c r="D331" i="18"/>
  <c r="D329" i="18"/>
  <c r="D89" i="18"/>
  <c r="C89" i="18"/>
  <c r="C101" i="18"/>
  <c r="D91" i="18" l="1"/>
  <c r="O91" i="18" s="1"/>
  <c r="C116" i="18"/>
  <c r="N116" i="18" s="1"/>
  <c r="C91" i="18"/>
  <c r="N91" i="18" s="1"/>
  <c r="AA52" i="18"/>
  <c r="E365" i="18"/>
  <c r="E373" i="18" s="1"/>
  <c r="AA54" i="18"/>
  <c r="AA76" i="18"/>
  <c r="AA112" i="18" s="1"/>
  <c r="Y97" i="18"/>
  <c r="Y91" i="18" s="1"/>
  <c r="C75" i="18"/>
  <c r="N75" i="18" s="1"/>
  <c r="N170" i="18" s="1"/>
  <c r="N81" i="18"/>
  <c r="Z97" i="18"/>
  <c r="Z91" i="18" s="1"/>
  <c r="N80" i="18"/>
  <c r="AD91" i="18"/>
  <c r="C112" i="18"/>
  <c r="N112" i="18" s="1"/>
  <c r="P54" i="18"/>
  <c r="P255" i="18" s="1"/>
  <c r="P287" i="18" s="1"/>
  <c r="E243" i="18"/>
  <c r="E275" i="18" s="1"/>
  <c r="Y76" i="18"/>
  <c r="E112" i="18"/>
  <c r="P112" i="18" s="1"/>
  <c r="E255" i="18"/>
  <c r="E287" i="18" s="1"/>
  <c r="Y116" i="18"/>
  <c r="Y56" i="18" s="1"/>
  <c r="Y89" i="18"/>
  <c r="Y83" i="18" s="1"/>
  <c r="Y171" i="18" s="1"/>
  <c r="N89" i="18"/>
  <c r="AG77" i="18"/>
  <c r="V77" i="18"/>
  <c r="AA81" i="18"/>
  <c r="AA117" i="18" s="1"/>
  <c r="P81" i="18"/>
  <c r="Y51" i="18"/>
  <c r="N51" i="18"/>
  <c r="Y101" i="18"/>
  <c r="Y99" i="18" s="1"/>
  <c r="N101" i="18"/>
  <c r="AA80" i="18"/>
  <c r="AA116" i="18" s="1"/>
  <c r="AA56" i="18" s="1"/>
  <c r="P80" i="18"/>
  <c r="AA43" i="18"/>
  <c r="P43" i="18"/>
  <c r="P364" i="18"/>
  <c r="P246" i="18"/>
  <c r="AG81" i="18"/>
  <c r="V81" i="18"/>
  <c r="Z89" i="18"/>
  <c r="Z83" i="18" s="1"/>
  <c r="O89" i="18"/>
  <c r="AG76" i="18"/>
  <c r="AG112" i="18" s="1"/>
  <c r="V76" i="18"/>
  <c r="C53" i="18"/>
  <c r="C54" i="18"/>
  <c r="Y54" i="18" s="1"/>
  <c r="C52" i="18"/>
  <c r="E44" i="18"/>
  <c r="P44" i="18" s="1"/>
  <c r="P236" i="18" s="1"/>
  <c r="P268" i="18" s="1"/>
  <c r="E273" i="18"/>
  <c r="E246" i="18"/>
  <c r="C56" i="18"/>
  <c r="N56" i="18" s="1"/>
  <c r="N242" i="18" s="1"/>
  <c r="D332" i="18"/>
  <c r="F331" i="18"/>
  <c r="F334" i="18"/>
  <c r="D333" i="18"/>
  <c r="G331" i="18"/>
  <c r="G334" i="18"/>
  <c r="E334" i="18"/>
  <c r="D334" i="18"/>
  <c r="K112" i="18"/>
  <c r="V112" i="18" s="1"/>
  <c r="E117" i="18"/>
  <c r="P117" i="18" s="1"/>
  <c r="C83" i="18"/>
  <c r="N83" i="18" s="1"/>
  <c r="N171" i="18" s="1"/>
  <c r="E75" i="18"/>
  <c r="P75" i="18" s="1"/>
  <c r="P170" i="18" s="1"/>
  <c r="P179" i="18" s="1"/>
  <c r="K80" i="18"/>
  <c r="E116" i="18"/>
  <c r="P116" i="18" s="1"/>
  <c r="D105" i="18"/>
  <c r="C117" i="18"/>
  <c r="N117" i="18" s="1"/>
  <c r="D83" i="18"/>
  <c r="O83" i="18" s="1"/>
  <c r="O171" i="18" s="1"/>
  <c r="C99" i="18"/>
  <c r="N99" i="18" s="1"/>
  <c r="N172" i="18" s="1"/>
  <c r="C113" i="18"/>
  <c r="N113" i="18" s="1"/>
  <c r="Y172" i="18" l="1"/>
  <c r="Y117" i="18"/>
  <c r="C170" i="18"/>
  <c r="C40" i="18"/>
  <c r="C41" i="18" s="1"/>
  <c r="C235" i="18" s="1"/>
  <c r="E40" i="18"/>
  <c r="AA40" i="18" s="1"/>
  <c r="AA58" i="18" s="1"/>
  <c r="Y113" i="18"/>
  <c r="E340" i="18"/>
  <c r="P365" i="18"/>
  <c r="P373" i="18" s="1"/>
  <c r="P243" i="18"/>
  <c r="P275" i="18" s="1"/>
  <c r="Y112" i="18"/>
  <c r="Y75" i="18"/>
  <c r="Y170" i="18" s="1"/>
  <c r="Y179" i="18" s="1"/>
  <c r="Y181" i="18" s="1"/>
  <c r="AA75" i="18"/>
  <c r="AA111" i="18" s="1"/>
  <c r="N179" i="18"/>
  <c r="N181" i="18" s="1"/>
  <c r="Z105" i="18"/>
  <c r="Z99" i="18" s="1"/>
  <c r="Z172" i="18" s="1"/>
  <c r="O105" i="18"/>
  <c r="Y52" i="18"/>
  <c r="N52" i="18"/>
  <c r="N241" i="18" s="1"/>
  <c r="N273" i="18" s="1"/>
  <c r="P181" i="18"/>
  <c r="N274" i="18"/>
  <c r="N339" i="18"/>
  <c r="N375" i="18" s="1"/>
  <c r="C365" i="18"/>
  <c r="C373" i="18" s="1"/>
  <c r="N54" i="18"/>
  <c r="AG80" i="18"/>
  <c r="AG75" i="18" s="1"/>
  <c r="AG170" i="18" s="1"/>
  <c r="V80" i="18"/>
  <c r="C364" i="18"/>
  <c r="N53" i="18"/>
  <c r="P328" i="18"/>
  <c r="P278" i="18"/>
  <c r="Z171" i="18"/>
  <c r="E236" i="18"/>
  <c r="E268" i="18" s="1"/>
  <c r="AA44" i="18"/>
  <c r="C255" i="18"/>
  <c r="C287" i="18" s="1"/>
  <c r="C243" i="18"/>
  <c r="E56" i="18"/>
  <c r="K40" i="18"/>
  <c r="V40" i="18" s="1"/>
  <c r="E45" i="18"/>
  <c r="P45" i="18" s="1"/>
  <c r="P363" i="18" s="1"/>
  <c r="C171" i="18"/>
  <c r="C242" i="18"/>
  <c r="C274" i="18" s="1"/>
  <c r="E278" i="18"/>
  <c r="D171" i="18"/>
  <c r="C241" i="18"/>
  <c r="C273" i="18" s="1"/>
  <c r="C55" i="18"/>
  <c r="N55" i="18" s="1"/>
  <c r="N245" i="18" s="1"/>
  <c r="E55" i="18"/>
  <c r="C43" i="18"/>
  <c r="E111" i="18"/>
  <c r="P111" i="18" s="1"/>
  <c r="E170" i="18"/>
  <c r="E179" i="18" s="1"/>
  <c r="C111" i="18"/>
  <c r="N111" i="18" s="1"/>
  <c r="C172" i="18"/>
  <c r="D99" i="18"/>
  <c r="O99" i="18" s="1"/>
  <c r="O172" i="18" s="1"/>
  <c r="O179" i="18" s="1"/>
  <c r="K75" i="18"/>
  <c r="V75" i="18" s="1"/>
  <c r="V170" i="18" s="1"/>
  <c r="D117" i="18"/>
  <c r="O117" i="18" s="1"/>
  <c r="N41" i="18" l="1"/>
  <c r="N235" i="18" s="1"/>
  <c r="N267" i="18" s="1"/>
  <c r="N40" i="18"/>
  <c r="Y41" i="18"/>
  <c r="Y40" i="18"/>
  <c r="C42" i="18"/>
  <c r="C362" i="18" s="1"/>
  <c r="AA60" i="18"/>
  <c r="P340" i="18"/>
  <c r="P40" i="18"/>
  <c r="P60" i="18" s="1"/>
  <c r="E41" i="18"/>
  <c r="E60" i="18"/>
  <c r="Z111" i="18"/>
  <c r="Z65" i="18" s="1"/>
  <c r="Z70" i="18" s="1"/>
  <c r="Z117" i="18"/>
  <c r="Y111" i="18"/>
  <c r="AA119" i="18" s="1"/>
  <c r="AA170" i="18"/>
  <c r="AA179" i="18" s="1"/>
  <c r="AA181" i="18" s="1"/>
  <c r="O181" i="18"/>
  <c r="P182" i="18" s="1"/>
  <c r="P180" i="18"/>
  <c r="N364" i="18"/>
  <c r="N246" i="18"/>
  <c r="N365" i="18"/>
  <c r="N373" i="18" s="1"/>
  <c r="N255" i="18"/>
  <c r="N287" i="18" s="1"/>
  <c r="N243" i="18"/>
  <c r="N350" i="18"/>
  <c r="N277" i="18"/>
  <c r="E181" i="18"/>
  <c r="E245" i="18"/>
  <c r="E350" i="18" s="1"/>
  <c r="P55" i="18"/>
  <c r="E242" i="18"/>
  <c r="E339" i="18" s="1"/>
  <c r="P56" i="18"/>
  <c r="P242" i="18" s="1"/>
  <c r="Y43" i="18"/>
  <c r="N43" i="18"/>
  <c r="N42" i="18"/>
  <c r="N119" i="18"/>
  <c r="P119" i="18"/>
  <c r="K41" i="18"/>
  <c r="AG40" i="18"/>
  <c r="AF195" i="18"/>
  <c r="AF211" i="18" s="1"/>
  <c r="Z179" i="18"/>
  <c r="Z181" i="18" s="1"/>
  <c r="AG195" i="18"/>
  <c r="AG211" i="18" s="1"/>
  <c r="AE195" i="18"/>
  <c r="AE211" i="18" s="1"/>
  <c r="AC195" i="18"/>
  <c r="AC211" i="18" s="1"/>
  <c r="AA65" i="18"/>
  <c r="AA70" i="18" s="1"/>
  <c r="AG194" i="18"/>
  <c r="E363" i="18"/>
  <c r="C275" i="18"/>
  <c r="C340" i="18"/>
  <c r="C179" i="18"/>
  <c r="C181" i="18" s="1"/>
  <c r="C339" i="18"/>
  <c r="C245" i="18"/>
  <c r="C246" i="18"/>
  <c r="E328" i="18"/>
  <c r="E65" i="18"/>
  <c r="P65" i="18" s="1"/>
  <c r="P70" i="18" s="1"/>
  <c r="C267" i="18"/>
  <c r="C44" i="18"/>
  <c r="E58" i="18"/>
  <c r="C58" i="18"/>
  <c r="C60" i="18"/>
  <c r="D55" i="18"/>
  <c r="E119" i="18"/>
  <c r="C119" i="18"/>
  <c r="C65" i="18"/>
  <c r="N65" i="18" s="1"/>
  <c r="N70" i="18" s="1"/>
  <c r="D111" i="18"/>
  <c r="O111" i="18" s="1"/>
  <c r="O119" i="18" s="1"/>
  <c r="D172" i="18"/>
  <c r="D179" i="18" s="1"/>
  <c r="E180" i="18" s="1"/>
  <c r="K170" i="18"/>
  <c r="Y60" i="18" l="1"/>
  <c r="AA61" i="18" s="1"/>
  <c r="N58" i="18"/>
  <c r="Y65" i="18"/>
  <c r="Y70" i="18" s="1"/>
  <c r="P41" i="18"/>
  <c r="P235" i="18" s="1"/>
  <c r="AA41" i="18"/>
  <c r="E42" i="18"/>
  <c r="E235" i="18"/>
  <c r="Y119" i="18"/>
  <c r="Z119" i="18"/>
  <c r="N379" i="18"/>
  <c r="Y58" i="18"/>
  <c r="Y59" i="18" s="1"/>
  <c r="N60" i="18"/>
  <c r="K42" i="18"/>
  <c r="V41" i="18"/>
  <c r="V235" i="18" s="1"/>
  <c r="N362" i="18"/>
  <c r="N328" i="18"/>
  <c r="N278" i="18"/>
  <c r="Y44" i="18"/>
  <c r="N44" i="18"/>
  <c r="N236" i="18" s="1"/>
  <c r="P245" i="18"/>
  <c r="P58" i="18"/>
  <c r="P339" i="18"/>
  <c r="P375" i="18" s="1"/>
  <c r="P274" i="18"/>
  <c r="N275" i="18"/>
  <c r="N340" i="18"/>
  <c r="D245" i="18"/>
  <c r="D350" i="18" s="1"/>
  <c r="O55" i="18"/>
  <c r="AG210" i="18"/>
  <c r="K235" i="18"/>
  <c r="K267" i="18" s="1"/>
  <c r="AG41" i="18"/>
  <c r="AA180" i="18"/>
  <c r="Z61" i="18"/>
  <c r="AA182" i="18"/>
  <c r="C343" i="18"/>
  <c r="C350" i="18"/>
  <c r="C278" i="18"/>
  <c r="C328" i="18"/>
  <c r="C344" i="18"/>
  <c r="E277" i="18"/>
  <c r="D181" i="18"/>
  <c r="C277" i="18"/>
  <c r="D65" i="18"/>
  <c r="O65" i="18" s="1"/>
  <c r="O70" i="18" s="1"/>
  <c r="C70" i="18"/>
  <c r="E61" i="18"/>
  <c r="E274" i="18"/>
  <c r="C59" i="18"/>
  <c r="E70" i="18"/>
  <c r="C236" i="18"/>
  <c r="C45" i="18"/>
  <c r="N45" i="18" s="1"/>
  <c r="N363" i="18" s="1"/>
  <c r="D58" i="18"/>
  <c r="E59" i="18"/>
  <c r="D61" i="18"/>
  <c r="C61" i="18"/>
  <c r="D119" i="18"/>
  <c r="Y61" i="18" l="1"/>
  <c r="E267" i="18"/>
  <c r="E355" i="18"/>
  <c r="P42" i="18"/>
  <c r="E249" i="18"/>
  <c r="E362" i="18"/>
  <c r="E372" i="18" s="1"/>
  <c r="P267" i="18"/>
  <c r="P355" i="18"/>
  <c r="Z59" i="18"/>
  <c r="AA59" i="18"/>
  <c r="P344" i="18"/>
  <c r="P343" i="18"/>
  <c r="O245" i="18"/>
  <c r="O58" i="18"/>
  <c r="P350" i="18"/>
  <c r="P379" i="18" s="1"/>
  <c r="P277" i="18"/>
  <c r="N344" i="18"/>
  <c r="N343" i="18"/>
  <c r="N268" i="18"/>
  <c r="N355" i="18"/>
  <c r="N249" i="18"/>
  <c r="N372" i="18"/>
  <c r="V267" i="18"/>
  <c r="K362" i="18"/>
  <c r="V42" i="18"/>
  <c r="Z71" i="18"/>
  <c r="Y71" i="18"/>
  <c r="AA71" i="18"/>
  <c r="C249" i="18"/>
  <c r="C281" i="18" s="1"/>
  <c r="C363" i="18"/>
  <c r="E71" i="18"/>
  <c r="D253" i="18"/>
  <c r="C71" i="18"/>
  <c r="E182" i="18"/>
  <c r="D277" i="18"/>
  <c r="D285" i="18" s="1"/>
  <c r="D59" i="18"/>
  <c r="E343" i="18"/>
  <c r="E344" i="18"/>
  <c r="D70" i="18"/>
  <c r="D71" i="18" s="1"/>
  <c r="C268" i="18"/>
  <c r="C355" i="18"/>
  <c r="I330" i="18"/>
  <c r="I334" i="18"/>
  <c r="K330" i="18"/>
  <c r="K334" i="18"/>
  <c r="E281" i="18" l="1"/>
  <c r="E285" i="18" s="1"/>
  <c r="E291" i="18" s="1"/>
  <c r="E329" i="18"/>
  <c r="E332" i="18" s="1"/>
  <c r="E333" i="18"/>
  <c r="E253" i="18"/>
  <c r="P362" i="18"/>
  <c r="P372" i="18" s="1"/>
  <c r="P249" i="18"/>
  <c r="O350" i="18"/>
  <c r="O379" i="18" s="1"/>
  <c r="O277" i="18"/>
  <c r="O253" i="18"/>
  <c r="O260" i="18" s="1"/>
  <c r="N329" i="18"/>
  <c r="N332" i="18" s="1"/>
  <c r="N281" i="18"/>
  <c r="N333" i="18"/>
  <c r="V362" i="18"/>
  <c r="N253" i="18"/>
  <c r="N260" i="18" s="1"/>
  <c r="D317" i="18"/>
  <c r="C372" i="18"/>
  <c r="C333" i="18"/>
  <c r="C285" i="18"/>
  <c r="C289" i="18" s="1"/>
  <c r="C329" i="18"/>
  <c r="C332" i="18" s="1"/>
  <c r="C253" i="18"/>
  <c r="D259" i="18"/>
  <c r="D321" i="18"/>
  <c r="D323" i="18" s="1"/>
  <c r="D258" i="18"/>
  <c r="D260" i="18"/>
  <c r="D289" i="18"/>
  <c r="D291" i="18"/>
  <c r="D290" i="18"/>
  <c r="E290" i="18" l="1"/>
  <c r="E289" i="18"/>
  <c r="P281" i="18"/>
  <c r="P253" i="18"/>
  <c r="P260" i="18" s="1"/>
  <c r="P333" i="18"/>
  <c r="P329" i="18"/>
  <c r="P332" i="18" s="1"/>
  <c r="E259" i="18"/>
  <c r="E258" i="18"/>
  <c r="E317" i="18"/>
  <c r="E260" i="18"/>
  <c r="E321" i="18"/>
  <c r="E323" i="18" s="1"/>
  <c r="N258" i="18"/>
  <c r="O285" i="18"/>
  <c r="N285" i="18"/>
  <c r="N290" i="18" s="1"/>
  <c r="N321" i="18"/>
  <c r="N323" i="18" s="1"/>
  <c r="N317" i="18"/>
  <c r="N259" i="18"/>
  <c r="O258" i="18"/>
  <c r="O321" i="18"/>
  <c r="O323" i="18" s="1"/>
  <c r="O317" i="18"/>
  <c r="O259" i="18"/>
  <c r="C260" i="18"/>
  <c r="C259" i="18"/>
  <c r="C258" i="18"/>
  <c r="D346" i="18"/>
  <c r="D335" i="18"/>
  <c r="C317" i="18"/>
  <c r="C291" i="18"/>
  <c r="C290" i="18"/>
  <c r="D351" i="18"/>
  <c r="C321" i="18"/>
  <c r="D324" i="18"/>
  <c r="D356" i="18"/>
  <c r="E335" i="18" l="1"/>
  <c r="E356" i="18"/>
  <c r="E346" i="18"/>
  <c r="E324" i="18"/>
  <c r="E351" i="18"/>
  <c r="P321" i="18"/>
  <c r="P323" i="18" s="1"/>
  <c r="P317" i="18"/>
  <c r="P259" i="18"/>
  <c r="P258" i="18"/>
  <c r="P285" i="18"/>
  <c r="P290" i="18" s="1"/>
  <c r="N291" i="18"/>
  <c r="N289" i="18"/>
  <c r="N335" i="18"/>
  <c r="N324" i="18"/>
  <c r="N351" i="18"/>
  <c r="N346" i="18"/>
  <c r="N356" i="18"/>
  <c r="O324" i="18"/>
  <c r="O356" i="18"/>
  <c r="O335" i="18"/>
  <c r="O346" i="18"/>
  <c r="O351" i="18"/>
  <c r="O290" i="18"/>
  <c r="O289" i="18"/>
  <c r="O291" i="18"/>
  <c r="C323" i="18"/>
  <c r="C324" i="18" s="1"/>
  <c r="P289" i="18" l="1"/>
  <c r="P291" i="18"/>
  <c r="P346" i="18"/>
  <c r="P335" i="18"/>
  <c r="P324" i="18"/>
  <c r="P356" i="18"/>
  <c r="P351" i="18"/>
  <c r="C351" i="18"/>
  <c r="C356" i="18"/>
  <c r="C346" i="18"/>
  <c r="C335" i="18"/>
  <c r="E34" i="18"/>
  <c r="F29" i="18" l="1"/>
  <c r="F96" i="18" l="1"/>
  <c r="AB96" i="18" s="1"/>
  <c r="Q96" i="18" l="1"/>
  <c r="F93" i="18"/>
  <c r="AB93" i="18" s="1"/>
  <c r="F97" i="18"/>
  <c r="AB97" i="18" s="1"/>
  <c r="F95" i="18"/>
  <c r="AB95" i="18" s="1"/>
  <c r="Q93" i="18" l="1"/>
  <c r="F91" i="18"/>
  <c r="Q91" i="18" s="1"/>
  <c r="Q97" i="18"/>
  <c r="Q95" i="18"/>
  <c r="AB91" i="18"/>
  <c r="G316" i="18"/>
  <c r="G186" i="18"/>
  <c r="I316" i="18" l="1"/>
  <c r="I186" i="18"/>
  <c r="G322" i="18"/>
  <c r="K316" i="18"/>
  <c r="K186" i="18"/>
  <c r="F186" i="18"/>
  <c r="F316" i="18"/>
  <c r="I322" i="18" l="1"/>
  <c r="K322" i="18"/>
  <c r="F322" i="18"/>
  <c r="F85" i="18" l="1"/>
  <c r="F89" i="18" l="1"/>
  <c r="AB89" i="18" s="1"/>
  <c r="AB85" i="18"/>
  <c r="Q85" i="18"/>
  <c r="AB83" i="18" l="1"/>
  <c r="AB171" i="18" s="1"/>
  <c r="Q89" i="18"/>
  <c r="F83" i="18"/>
  <c r="Q83" i="18" s="1"/>
  <c r="Q171" i="18" s="1"/>
  <c r="H89" i="18"/>
  <c r="S89" i="18" s="1"/>
  <c r="H85" i="18"/>
  <c r="AD89" i="18" l="1"/>
  <c r="F171" i="18"/>
  <c r="AD85" i="18"/>
  <c r="S85" i="18"/>
  <c r="AB195" i="18"/>
  <c r="H83" i="18"/>
  <c r="S83" i="18" s="1"/>
  <c r="S171" i="18" s="1"/>
  <c r="AD83" i="18" l="1"/>
  <c r="AD171" i="18" s="1"/>
  <c r="AD195" i="18" s="1"/>
  <c r="AD211" i="18" s="1"/>
  <c r="AB211" i="18"/>
  <c r="H171" i="18"/>
  <c r="G103" i="18" l="1"/>
  <c r="G115" i="18" s="1"/>
  <c r="R115" i="18" s="1"/>
  <c r="R103" i="18" l="1"/>
  <c r="AC103" i="18"/>
  <c r="AC115" i="18" s="1"/>
  <c r="G104" i="18"/>
  <c r="AC104" i="18" s="1"/>
  <c r="H103" i="18"/>
  <c r="AD103" i="18" s="1"/>
  <c r="AD115" i="18" s="1"/>
  <c r="J104" i="18"/>
  <c r="AF104" i="18" s="1"/>
  <c r="J103" i="18"/>
  <c r="U103" i="18" s="1"/>
  <c r="H104" i="18"/>
  <c r="AD104" i="18" s="1"/>
  <c r="G51" i="18"/>
  <c r="K101" i="18"/>
  <c r="R104" i="18" l="1"/>
  <c r="AF103" i="18"/>
  <c r="AF115" i="18" s="1"/>
  <c r="J115" i="18"/>
  <c r="J51" i="18" s="1"/>
  <c r="J53" i="18" s="1"/>
  <c r="U53" i="18" s="1"/>
  <c r="H115" i="18"/>
  <c r="H51" i="18" s="1"/>
  <c r="H52" i="18" s="1"/>
  <c r="S103" i="18"/>
  <c r="S104" i="18"/>
  <c r="I104" i="18"/>
  <c r="AE104" i="18" s="1"/>
  <c r="I103" i="18"/>
  <c r="T103" i="18" s="1"/>
  <c r="K104" i="18"/>
  <c r="V104" i="18" s="1"/>
  <c r="U104" i="18"/>
  <c r="K105" i="18"/>
  <c r="AG105" i="18" s="1"/>
  <c r="AG117" i="18" s="1"/>
  <c r="K103" i="18"/>
  <c r="K115" i="18" s="1"/>
  <c r="AG101" i="18"/>
  <c r="AG113" i="18" s="1"/>
  <c r="V101" i="18"/>
  <c r="AC51" i="18"/>
  <c r="R51" i="18"/>
  <c r="G52" i="18"/>
  <c r="G53" i="18"/>
  <c r="R53" i="18" s="1"/>
  <c r="G54" i="18"/>
  <c r="AC54" i="18" s="1"/>
  <c r="K113" i="18"/>
  <c r="U115" i="18" l="1"/>
  <c r="I115" i="18"/>
  <c r="I51" i="18" s="1"/>
  <c r="I54" i="18" s="1"/>
  <c r="AE54" i="18" s="1"/>
  <c r="S115" i="18"/>
  <c r="AE103" i="18"/>
  <c r="AE115" i="18" s="1"/>
  <c r="K116" i="18"/>
  <c r="V116" i="18" s="1"/>
  <c r="AG104" i="18"/>
  <c r="AG116" i="18" s="1"/>
  <c r="AG56" i="18" s="1"/>
  <c r="K117" i="18"/>
  <c r="V105" i="18"/>
  <c r="V103" i="18"/>
  <c r="AG103" i="18"/>
  <c r="AG115" i="18" s="1"/>
  <c r="K99" i="18"/>
  <c r="V99" i="18" s="1"/>
  <c r="V172" i="18" s="1"/>
  <c r="T104" i="18"/>
  <c r="H54" i="18"/>
  <c r="H53" i="18"/>
  <c r="S53" i="18" s="1"/>
  <c r="S364" i="18" s="1"/>
  <c r="J54" i="18"/>
  <c r="J52" i="18"/>
  <c r="AF52" i="18" s="1"/>
  <c r="R364" i="18"/>
  <c r="R246" i="18"/>
  <c r="AF51" i="18"/>
  <c r="U51" i="18"/>
  <c r="U364" i="18"/>
  <c r="U246" i="18"/>
  <c r="AC52" i="18"/>
  <c r="R52" i="18"/>
  <c r="R241" i="18" s="1"/>
  <c r="R273" i="18" s="1"/>
  <c r="V113" i="18"/>
  <c r="AD52" i="18"/>
  <c r="S52" i="18"/>
  <c r="S241" i="18" s="1"/>
  <c r="S273" i="18" s="1"/>
  <c r="K51" i="18"/>
  <c r="V51" i="18" s="1"/>
  <c r="V115" i="18"/>
  <c r="T115" i="18"/>
  <c r="G365" i="18"/>
  <c r="G373" i="18" s="1"/>
  <c r="R54" i="18"/>
  <c r="AD51" i="18"/>
  <c r="S51" i="18"/>
  <c r="G246" i="18"/>
  <c r="G328" i="18" s="1"/>
  <c r="G364" i="18"/>
  <c r="J246" i="18"/>
  <c r="J278" i="18" s="1"/>
  <c r="J364" i="18"/>
  <c r="G255" i="18"/>
  <c r="G287" i="18" s="1"/>
  <c r="G243" i="18"/>
  <c r="G241" i="18"/>
  <c r="G273" i="18" s="1"/>
  <c r="H241" i="18"/>
  <c r="J365" i="18" l="1"/>
  <c r="AF54" i="18"/>
  <c r="H365" i="18"/>
  <c r="AD54" i="18"/>
  <c r="K56" i="18"/>
  <c r="V117" i="18"/>
  <c r="H246" i="18"/>
  <c r="H328" i="18" s="1"/>
  <c r="K172" i="18"/>
  <c r="K111" i="18"/>
  <c r="V111" i="18" s="1"/>
  <c r="V119" i="18" s="1"/>
  <c r="AG99" i="18"/>
  <c r="AG172" i="18" s="1"/>
  <c r="AG196" i="18" s="1"/>
  <c r="H364" i="18"/>
  <c r="J241" i="18"/>
  <c r="J273" i="18" s="1"/>
  <c r="U52" i="18"/>
  <c r="U241" i="18" s="1"/>
  <c r="U273" i="18" s="1"/>
  <c r="J255" i="18"/>
  <c r="J287" i="18" s="1"/>
  <c r="S246" i="18"/>
  <c r="S328" i="18" s="1"/>
  <c r="J243" i="18"/>
  <c r="J275" i="18" s="1"/>
  <c r="H243" i="18"/>
  <c r="H340" i="18" s="1"/>
  <c r="S54" i="18"/>
  <c r="S243" i="18" s="1"/>
  <c r="H255" i="18"/>
  <c r="H287" i="18" s="1"/>
  <c r="U54" i="18"/>
  <c r="U365" i="18" s="1"/>
  <c r="K53" i="18"/>
  <c r="K364" i="18" s="1"/>
  <c r="K52" i="18"/>
  <c r="V52" i="18" s="1"/>
  <c r="V241" i="18" s="1"/>
  <c r="V273" i="18" s="1"/>
  <c r="AE51" i="18"/>
  <c r="T51" i="18"/>
  <c r="I53" i="18"/>
  <c r="I246" i="18" s="1"/>
  <c r="K54" i="18"/>
  <c r="I365" i="18"/>
  <c r="I373" i="18" s="1"/>
  <c r="T54" i="18"/>
  <c r="I52" i="18"/>
  <c r="I241" i="18" s="1"/>
  <c r="I273" i="18" s="1"/>
  <c r="R365" i="18"/>
  <c r="R373" i="18" s="1"/>
  <c r="R255" i="18"/>
  <c r="R287" i="18" s="1"/>
  <c r="R243" i="18"/>
  <c r="AG51" i="18"/>
  <c r="U328" i="18"/>
  <c r="U278" i="18"/>
  <c r="R278" i="18"/>
  <c r="R328" i="18"/>
  <c r="G278" i="18"/>
  <c r="J328" i="18"/>
  <c r="G340" i="18"/>
  <c r="G275" i="18"/>
  <c r="I255" i="18"/>
  <c r="I287" i="18" s="1"/>
  <c r="I243" i="18"/>
  <c r="H273" i="18"/>
  <c r="K255" i="18" l="1"/>
  <c r="K287" i="18" s="1"/>
  <c r="AG54" i="18"/>
  <c r="H278" i="18"/>
  <c r="V56" i="18"/>
  <c r="V242" i="18" s="1"/>
  <c r="V339" i="18" s="1"/>
  <c r="V375" i="18" s="1"/>
  <c r="K242" i="18"/>
  <c r="K339" i="18" s="1"/>
  <c r="K119" i="18"/>
  <c r="AG111" i="18"/>
  <c r="AG65" i="18" s="1"/>
  <c r="J340" i="18"/>
  <c r="K65" i="18"/>
  <c r="S278" i="18"/>
  <c r="K241" i="18"/>
  <c r="K273" i="18" s="1"/>
  <c r="S365" i="18"/>
  <c r="S255" i="18"/>
  <c r="S287" i="18" s="1"/>
  <c r="U243" i="18"/>
  <c r="U275" i="18" s="1"/>
  <c r="U255" i="18"/>
  <c r="U287" i="18" s="1"/>
  <c r="H275" i="18"/>
  <c r="K246" i="18"/>
  <c r="K278" i="18" s="1"/>
  <c r="AG52" i="18"/>
  <c r="V53" i="18"/>
  <c r="V364" i="18" s="1"/>
  <c r="S340" i="18"/>
  <c r="S275" i="18"/>
  <c r="T365" i="18"/>
  <c r="T373" i="18" s="1"/>
  <c r="T255" i="18"/>
  <c r="T287" i="18" s="1"/>
  <c r="T243" i="18"/>
  <c r="K365" i="18"/>
  <c r="K373" i="18" s="1"/>
  <c r="V54" i="18"/>
  <c r="K243" i="18"/>
  <c r="K340" i="18" s="1"/>
  <c r="I364" i="18"/>
  <c r="T53" i="18"/>
  <c r="R340" i="18"/>
  <c r="R275" i="18"/>
  <c r="AE52" i="18"/>
  <c r="T52" i="18"/>
  <c r="T241" i="18" s="1"/>
  <c r="T273" i="18" s="1"/>
  <c r="AG212" i="18"/>
  <c r="AG204" i="18"/>
  <c r="I340" i="18"/>
  <c r="I275" i="18"/>
  <c r="I278" i="18"/>
  <c r="I328" i="18"/>
  <c r="K274" i="18" l="1"/>
  <c r="V274" i="18"/>
  <c r="AG119" i="18"/>
  <c r="V65" i="18"/>
  <c r="U340" i="18"/>
  <c r="K328" i="18"/>
  <c r="V246" i="18"/>
  <c r="V328" i="18" s="1"/>
  <c r="K344" i="18"/>
  <c r="T275" i="18"/>
  <c r="T340" i="18"/>
  <c r="K275" i="18"/>
  <c r="K343" i="18"/>
  <c r="K347" i="18" s="1"/>
  <c r="T364" i="18"/>
  <c r="T246" i="18"/>
  <c r="V365" i="18"/>
  <c r="V373" i="18" s="1"/>
  <c r="V255" i="18"/>
  <c r="V287" i="18" s="1"/>
  <c r="V243" i="18"/>
  <c r="V278" i="18" l="1"/>
  <c r="T278" i="18"/>
  <c r="T328" i="18"/>
  <c r="V340" i="18"/>
  <c r="V275" i="18"/>
  <c r="V343" i="18" l="1"/>
  <c r="V344" i="18"/>
  <c r="V347" i="18" l="1"/>
  <c r="H22" i="18" l="1"/>
  <c r="J22" i="18" l="1"/>
  <c r="I22" i="18"/>
  <c r="I34" i="18"/>
  <c r="J34" i="18"/>
  <c r="H34" i="18" l="1"/>
  <c r="H81" i="18" l="1"/>
  <c r="S81" i="18" s="1"/>
  <c r="J77" i="18"/>
  <c r="U77" i="18" s="1"/>
  <c r="J80" i="18"/>
  <c r="U80" i="18" s="1"/>
  <c r="J81" i="18"/>
  <c r="I77" i="18"/>
  <c r="AE77" i="18" s="1"/>
  <c r="H76" i="18"/>
  <c r="J76" i="18"/>
  <c r="AD81" i="18" l="1"/>
  <c r="T77" i="18"/>
  <c r="AF80" i="18"/>
  <c r="AF116" i="18" s="1"/>
  <c r="AF56" i="18" s="1"/>
  <c r="AF77" i="18"/>
  <c r="J116" i="18"/>
  <c r="U116" i="18" s="1"/>
  <c r="I81" i="18"/>
  <c r="T81" i="18" s="1"/>
  <c r="I80" i="18"/>
  <c r="AE80" i="18" s="1"/>
  <c r="AE116" i="18" s="1"/>
  <c r="AE56" i="18" s="1"/>
  <c r="I76" i="18"/>
  <c r="T76" i="18" s="1"/>
  <c r="U81" i="18"/>
  <c r="AF81" i="18"/>
  <c r="H80" i="18"/>
  <c r="H116" i="18" s="1"/>
  <c r="S116" i="18" s="1"/>
  <c r="H77" i="18"/>
  <c r="AD76" i="18"/>
  <c r="AD112" i="18" s="1"/>
  <c r="S76" i="18"/>
  <c r="AF76" i="18"/>
  <c r="AF112" i="18" s="1"/>
  <c r="U76" i="18"/>
  <c r="J75" i="18"/>
  <c r="U75" i="18" s="1"/>
  <c r="U170" i="18" s="1"/>
  <c r="J112" i="18"/>
  <c r="H112" i="18"/>
  <c r="H75" i="18" l="1"/>
  <c r="S75" i="18" s="1"/>
  <c r="S170" i="18" s="1"/>
  <c r="I112" i="18"/>
  <c r="I40" i="18" s="1"/>
  <c r="AE76" i="18"/>
  <c r="AE112" i="18" s="1"/>
  <c r="J56" i="18"/>
  <c r="J242" i="18" s="1"/>
  <c r="I116" i="18"/>
  <c r="I56" i="18" s="1"/>
  <c r="T80" i="18"/>
  <c r="I75" i="18"/>
  <c r="T75" i="18" s="1"/>
  <c r="T170" i="18" s="1"/>
  <c r="AE81" i="18"/>
  <c r="S80" i="18"/>
  <c r="AD80" i="18"/>
  <c r="AD116" i="18" s="1"/>
  <c r="AD56" i="18" s="1"/>
  <c r="AD77" i="18"/>
  <c r="H56" i="18"/>
  <c r="H242" i="18" s="1"/>
  <c r="S77" i="18"/>
  <c r="AF75" i="18"/>
  <c r="AF170" i="18" s="1"/>
  <c r="J40" i="18"/>
  <c r="U112" i="18"/>
  <c r="H40" i="18"/>
  <c r="H41" i="18" s="1"/>
  <c r="S41" i="18" s="1"/>
  <c r="S235" i="18" s="1"/>
  <c r="S112" i="18"/>
  <c r="J170" i="18"/>
  <c r="H170" i="18" l="1"/>
  <c r="AD75" i="18"/>
  <c r="AD170" i="18" s="1"/>
  <c r="AD194" i="18" s="1"/>
  <c r="T112" i="18"/>
  <c r="U56" i="18"/>
  <c r="U242" i="18" s="1"/>
  <c r="U274" i="18" s="1"/>
  <c r="T116" i="18"/>
  <c r="AE75" i="18"/>
  <c r="AE170" i="18" s="1"/>
  <c r="I170" i="18"/>
  <c r="S56" i="18"/>
  <c r="S242" i="18" s="1"/>
  <c r="S339" i="18" s="1"/>
  <c r="S375" i="18" s="1"/>
  <c r="J274" i="18"/>
  <c r="J339" i="18"/>
  <c r="J344" i="18" s="1"/>
  <c r="H274" i="18"/>
  <c r="H339" i="18"/>
  <c r="AF40" i="18"/>
  <c r="U40" i="18"/>
  <c r="AE40" i="18"/>
  <c r="T40" i="18"/>
  <c r="I41" i="18"/>
  <c r="S267" i="18"/>
  <c r="AD40" i="18"/>
  <c r="S40" i="18"/>
  <c r="I242" i="18"/>
  <c r="T56" i="18"/>
  <c r="T242" i="18" s="1"/>
  <c r="J41" i="18"/>
  <c r="J42" i="18" s="1"/>
  <c r="U42" i="18" s="1"/>
  <c r="AF194" i="18"/>
  <c r="H42" i="18"/>
  <c r="AD41" i="18"/>
  <c r="H235" i="18"/>
  <c r="U339" i="18" l="1"/>
  <c r="U375" i="18" s="1"/>
  <c r="S274" i="18"/>
  <c r="J235" i="18"/>
  <c r="T41" i="18"/>
  <c r="T235" i="18" s="1"/>
  <c r="I42" i="18"/>
  <c r="AE41" i="18"/>
  <c r="I235" i="18"/>
  <c r="AF41" i="18"/>
  <c r="U41" i="18"/>
  <c r="U235" i="18" s="1"/>
  <c r="H344" i="18"/>
  <c r="T274" i="18"/>
  <c r="T339" i="18"/>
  <c r="T375" i="18" s="1"/>
  <c r="I274" i="18"/>
  <c r="I339" i="18"/>
  <c r="S344" i="18"/>
  <c r="H362" i="18"/>
  <c r="S42" i="18"/>
  <c r="U362" i="18"/>
  <c r="AE194" i="18"/>
  <c r="AD210" i="18"/>
  <c r="AF210" i="18"/>
  <c r="J362" i="18"/>
  <c r="J267" i="18"/>
  <c r="H267" i="18"/>
  <c r="U344" i="18" l="1"/>
  <c r="T344" i="18"/>
  <c r="T343" i="18"/>
  <c r="I267" i="18"/>
  <c r="S362" i="18"/>
  <c r="U267" i="18"/>
  <c r="T42" i="18"/>
  <c r="I362" i="18"/>
  <c r="I343" i="18"/>
  <c r="I344" i="18"/>
  <c r="T267" i="18"/>
  <c r="AE210" i="18"/>
  <c r="T362" i="18" l="1"/>
  <c r="F103" i="18" l="1"/>
  <c r="AB103" i="18" s="1"/>
  <c r="AB115" i="18" s="1"/>
  <c r="F101" i="18"/>
  <c r="AB101" i="18" s="1"/>
  <c r="F105" i="18"/>
  <c r="AB105" i="18" s="1"/>
  <c r="F104" i="18"/>
  <c r="AB104" i="18" s="1"/>
  <c r="F115" i="18" l="1"/>
  <c r="Q115" i="18" s="1"/>
  <c r="Q103" i="18"/>
  <c r="Q105" i="18"/>
  <c r="Q101" i="18"/>
  <c r="F99" i="18"/>
  <c r="Q99" i="18" s="1"/>
  <c r="Q172" i="18" s="1"/>
  <c r="Q104" i="18"/>
  <c r="AB99" i="18"/>
  <c r="F51" i="18" l="1"/>
  <c r="F52" i="18" s="1"/>
  <c r="F241" i="18" s="1"/>
  <c r="F273" i="18" s="1"/>
  <c r="F172" i="18"/>
  <c r="AB172" i="18"/>
  <c r="Q51" i="18" l="1"/>
  <c r="AB52" i="18"/>
  <c r="Q52" i="18"/>
  <c r="Q241" i="18" s="1"/>
  <c r="Q273" i="18" s="1"/>
  <c r="F53" i="18"/>
  <c r="Q53" i="18" s="1"/>
  <c r="Q246" i="18" s="1"/>
  <c r="Q328" i="18" s="1"/>
  <c r="F54" i="18"/>
  <c r="AB51" i="18"/>
  <c r="AB196" i="18"/>
  <c r="AB212" i="18" s="1"/>
  <c r="F365" i="18" l="1"/>
  <c r="F373" i="18" s="1"/>
  <c r="AB54" i="18"/>
  <c r="F364" i="18"/>
  <c r="Q278" i="18"/>
  <c r="F246" i="18"/>
  <c r="F328" i="18" s="1"/>
  <c r="F243" i="18"/>
  <c r="F340" i="18" s="1"/>
  <c r="F255" i="18"/>
  <c r="F287" i="18" s="1"/>
  <c r="Q364" i="18"/>
  <c r="Q54" i="18"/>
  <c r="Q365" i="18" s="1"/>
  <c r="Q373" i="18" s="1"/>
  <c r="F278" i="18" l="1"/>
  <c r="Q255" i="18"/>
  <c r="Q287" i="18" s="1"/>
  <c r="F275" i="18"/>
  <c r="Q243" i="18"/>
  <c r="Q340" i="18" l="1"/>
  <c r="Q275" i="18"/>
  <c r="AF162" i="18" l="1"/>
  <c r="AF161" i="18"/>
  <c r="J312" i="18"/>
  <c r="J331" i="18" s="1"/>
  <c r="AF159" i="18"/>
  <c r="U157" i="18"/>
  <c r="U164" i="18" l="1"/>
  <c r="U162" i="18"/>
  <c r="J301" i="18"/>
  <c r="U161" i="18"/>
  <c r="U301" i="18" s="1"/>
  <c r="U160" i="18"/>
  <c r="U312" i="18" s="1"/>
  <c r="U331" i="18" s="1"/>
  <c r="U309" i="18"/>
  <c r="J371" i="18"/>
  <c r="J373" i="18" s="1"/>
  <c r="U159" i="18"/>
  <c r="AF158" i="18"/>
  <c r="AF156" i="18" s="1"/>
  <c r="U158" i="18"/>
  <c r="U304" i="18" s="1"/>
  <c r="J304" i="18"/>
  <c r="J306" i="18"/>
  <c r="J342" i="18" s="1"/>
  <c r="J343" i="18" s="1"/>
  <c r="J309" i="18"/>
  <c r="J370" i="18"/>
  <c r="AF164" i="18" l="1"/>
  <c r="AF184" i="18"/>
  <c r="U370" i="18"/>
  <c r="U330" i="18"/>
  <c r="U334" i="18"/>
  <c r="J184" i="18"/>
  <c r="J186" i="18" s="1"/>
  <c r="U156" i="18"/>
  <c r="U184" i="18" s="1"/>
  <c r="U186" i="18" s="1"/>
  <c r="U371" i="18"/>
  <c r="U373" i="18" s="1"/>
  <c r="U306" i="18"/>
  <c r="U342" i="18" s="1"/>
  <c r="J345" i="18"/>
  <c r="J334" i="18"/>
  <c r="J330" i="18"/>
  <c r="J316" i="18"/>
  <c r="AF186" i="18" l="1"/>
  <c r="AF226" i="18" s="1"/>
  <c r="AF224" i="18"/>
  <c r="U345" i="18"/>
  <c r="U343" i="18"/>
  <c r="U316" i="18"/>
  <c r="J322" i="18"/>
  <c r="U322" i="18" l="1"/>
  <c r="G105" i="18" l="1"/>
  <c r="I105" i="18" l="1"/>
  <c r="J105" i="18"/>
  <c r="H105" i="18"/>
  <c r="R105" i="18"/>
  <c r="AC105" i="18"/>
  <c r="U105" i="18" l="1"/>
  <c r="J117" i="18"/>
  <c r="AF105" i="18"/>
  <c r="AF117" i="18" s="1"/>
  <c r="I117" i="18"/>
  <c r="T105" i="18"/>
  <c r="AE105" i="18"/>
  <c r="AE117" i="18" s="1"/>
  <c r="S105" i="18"/>
  <c r="AD105" i="18"/>
  <c r="AD117" i="18" s="1"/>
  <c r="H117" i="18"/>
  <c r="J55" i="18" l="1"/>
  <c r="U117" i="18"/>
  <c r="I55" i="18"/>
  <c r="T117" i="18"/>
  <c r="J101" i="18"/>
  <c r="H101" i="18"/>
  <c r="S117" i="18"/>
  <c r="H55" i="18"/>
  <c r="G101" i="18"/>
  <c r="I101" i="18"/>
  <c r="AC101" i="18" l="1"/>
  <c r="R101" i="18"/>
  <c r="G99" i="18"/>
  <c r="T101" i="18"/>
  <c r="AE101" i="18"/>
  <c r="I113" i="18"/>
  <c r="I99" i="18"/>
  <c r="J99" i="18"/>
  <c r="AF101" i="18"/>
  <c r="J113" i="18"/>
  <c r="U101" i="18"/>
  <c r="T55" i="18"/>
  <c r="T245" i="18" s="1"/>
  <c r="I245" i="18"/>
  <c r="H245" i="18"/>
  <c r="S55" i="18"/>
  <c r="S245" i="18" s="1"/>
  <c r="S101" i="18"/>
  <c r="AD101" i="18"/>
  <c r="H113" i="18"/>
  <c r="H99" i="18"/>
  <c r="J245" i="18"/>
  <c r="U55" i="18"/>
  <c r="U245" i="18" s="1"/>
  <c r="T350" i="18" l="1"/>
  <c r="T277" i="18"/>
  <c r="I43" i="18"/>
  <c r="T113" i="18"/>
  <c r="AD113" i="18"/>
  <c r="AD99" i="18"/>
  <c r="R99" i="18"/>
  <c r="R172" i="18" s="1"/>
  <c r="G172" i="18"/>
  <c r="S277" i="18"/>
  <c r="S350" i="18"/>
  <c r="AE113" i="18"/>
  <c r="AE99" i="18"/>
  <c r="S99" i="18"/>
  <c r="S172" i="18" s="1"/>
  <c r="S179" i="18" s="1"/>
  <c r="H111" i="18"/>
  <c r="H172" i="18"/>
  <c r="H179" i="18" s="1"/>
  <c r="H350" i="18"/>
  <c r="H277" i="18"/>
  <c r="I277" i="18"/>
  <c r="I350" i="18"/>
  <c r="U277" i="18"/>
  <c r="U350" i="18"/>
  <c r="J277" i="18"/>
  <c r="J350" i="18"/>
  <c r="AF99" i="18"/>
  <c r="AF113" i="18"/>
  <c r="T99" i="18"/>
  <c r="T172" i="18" s="1"/>
  <c r="T179" i="18" s="1"/>
  <c r="I172" i="18"/>
  <c r="I179" i="18" s="1"/>
  <c r="I111" i="18"/>
  <c r="H43" i="18"/>
  <c r="S113" i="18"/>
  <c r="U113" i="18"/>
  <c r="J43" i="18"/>
  <c r="J111" i="18"/>
  <c r="U99" i="18"/>
  <c r="U172" i="18" s="1"/>
  <c r="U179" i="18" s="1"/>
  <c r="J172" i="18"/>
  <c r="J179" i="18" s="1"/>
  <c r="AC99" i="18"/>
  <c r="AE172" i="18" l="1"/>
  <c r="AE111" i="18"/>
  <c r="T181" i="18"/>
  <c r="T180" i="18"/>
  <c r="H181" i="18"/>
  <c r="H182" i="18" s="1"/>
  <c r="H180" i="18"/>
  <c r="H65" i="18"/>
  <c r="S111" i="18"/>
  <c r="S119" i="18" s="1"/>
  <c r="H119" i="18"/>
  <c r="I60" i="18"/>
  <c r="I61" i="18" s="1"/>
  <c r="AE43" i="18"/>
  <c r="T43" i="18"/>
  <c r="I58" i="18"/>
  <c r="I59" i="18" s="1"/>
  <c r="I44" i="18"/>
  <c r="T111" i="18"/>
  <c r="T119" i="18" s="1"/>
  <c r="I119" i="18"/>
  <c r="I65" i="18"/>
  <c r="I180" i="18"/>
  <c r="I181" i="18"/>
  <c r="I182" i="18" s="1"/>
  <c r="J44" i="18"/>
  <c r="J45" i="18" s="1"/>
  <c r="U43" i="18"/>
  <c r="AF43" i="18"/>
  <c r="J58" i="18"/>
  <c r="J59" i="18" s="1"/>
  <c r="J60" i="18"/>
  <c r="J61" i="18" s="1"/>
  <c r="AF111" i="18"/>
  <c r="AF172" i="18"/>
  <c r="S180" i="18"/>
  <c r="S181" i="18"/>
  <c r="U180" i="18"/>
  <c r="U181" i="18"/>
  <c r="AD172" i="18"/>
  <c r="AD111" i="18"/>
  <c r="U379" i="18"/>
  <c r="J65" i="18"/>
  <c r="J119" i="18"/>
  <c r="U111" i="18"/>
  <c r="U119" i="18" s="1"/>
  <c r="AC172" i="18"/>
  <c r="T379" i="18"/>
  <c r="J181" i="18"/>
  <c r="J182" i="18" s="1"/>
  <c r="J180" i="18"/>
  <c r="H58" i="18"/>
  <c r="H59" i="18" s="1"/>
  <c r="S43" i="18"/>
  <c r="H60" i="18"/>
  <c r="H61" i="18" s="1"/>
  <c r="AD43" i="18"/>
  <c r="H44" i="18"/>
  <c r="H45" i="18" s="1"/>
  <c r="AD44" i="18" l="1"/>
  <c r="H236" i="18"/>
  <c r="S44" i="18"/>
  <c r="S236" i="18" s="1"/>
  <c r="AD196" i="18"/>
  <c r="AD179" i="18"/>
  <c r="T58" i="18"/>
  <c r="T60" i="18"/>
  <c r="AF179" i="18"/>
  <c r="AF196" i="18"/>
  <c r="U182" i="18"/>
  <c r="AE60" i="18"/>
  <c r="AE61" i="18" s="1"/>
  <c r="AE58" i="18"/>
  <c r="AE59" i="18" s="1"/>
  <c r="S45" i="18"/>
  <c r="H249" i="18"/>
  <c r="H363" i="18"/>
  <c r="AF119" i="18"/>
  <c r="AF65" i="18"/>
  <c r="AF70" i="18" s="1"/>
  <c r="AF71" i="18" s="1"/>
  <c r="AD60" i="18"/>
  <c r="AD61" i="18" s="1"/>
  <c r="AD58" i="18"/>
  <c r="AD59" i="18" s="1"/>
  <c r="J249" i="18"/>
  <c r="J363" i="18"/>
  <c r="J372" i="18" s="1"/>
  <c r="U45" i="18"/>
  <c r="I70" i="18"/>
  <c r="I71" i="18" s="1"/>
  <c r="T65" i="18"/>
  <c r="T70" i="18" s="1"/>
  <c r="T182" i="18"/>
  <c r="AE44" i="18"/>
  <c r="I236" i="18"/>
  <c r="T44" i="18"/>
  <c r="T236" i="18" s="1"/>
  <c r="U65" i="18"/>
  <c r="U70" i="18" s="1"/>
  <c r="J70" i="18"/>
  <c r="J71" i="18" s="1"/>
  <c r="S60" i="18"/>
  <c r="S58" i="18"/>
  <c r="AF58" i="18"/>
  <c r="AF59" i="18" s="1"/>
  <c r="AF60" i="18"/>
  <c r="AF61" i="18" s="1"/>
  <c r="AD119" i="18"/>
  <c r="AD65" i="18"/>
  <c r="AD70" i="18" s="1"/>
  <c r="AD71" i="18" s="1"/>
  <c r="U60" i="18"/>
  <c r="U58" i="18"/>
  <c r="AE119" i="18"/>
  <c r="AE65" i="18"/>
  <c r="AE70" i="18" s="1"/>
  <c r="AE71" i="18" s="1"/>
  <c r="AC196" i="18"/>
  <c r="J236" i="18"/>
  <c r="U44" i="18"/>
  <c r="U236" i="18" s="1"/>
  <c r="AF44" i="18"/>
  <c r="I45" i="18"/>
  <c r="H70" i="18"/>
  <c r="H71" i="18" s="1"/>
  <c r="S65" i="18"/>
  <c r="S70" i="18" s="1"/>
  <c r="AE196" i="18"/>
  <c r="AE179" i="18"/>
  <c r="I249" i="18" l="1"/>
  <c r="I253" i="18" s="1"/>
  <c r="T45" i="18"/>
  <c r="I363" i="18"/>
  <c r="I372" i="18" s="1"/>
  <c r="AF212" i="18"/>
  <c r="AF219" i="18" s="1"/>
  <c r="AF203" i="18"/>
  <c r="AF205" i="18" s="1"/>
  <c r="AF204" i="18"/>
  <c r="S268" i="18"/>
  <c r="AF181" i="18"/>
  <c r="AF182" i="18" s="1"/>
  <c r="AF180" i="18"/>
  <c r="H268" i="18"/>
  <c r="H253" i="18"/>
  <c r="H260" i="18" s="1"/>
  <c r="U268" i="18"/>
  <c r="U355" i="18"/>
  <c r="U363" i="18"/>
  <c r="U372" i="18" s="1"/>
  <c r="U249" i="18"/>
  <c r="U253" i="18" s="1"/>
  <c r="H329" i="18"/>
  <c r="H333" i="18"/>
  <c r="H281" i="18"/>
  <c r="AC212" i="18"/>
  <c r="S249" i="18"/>
  <c r="S253" i="18" s="1"/>
  <c r="S363" i="18"/>
  <c r="T268" i="18"/>
  <c r="T355" i="18"/>
  <c r="J329" i="18"/>
  <c r="J332" i="18" s="1"/>
  <c r="J333" i="18"/>
  <c r="J281" i="18"/>
  <c r="AD181" i="18"/>
  <c r="AD182" i="18" s="1"/>
  <c r="AD180" i="18"/>
  <c r="J268" i="18"/>
  <c r="J355" i="18"/>
  <c r="J253" i="18"/>
  <c r="J258" i="18" s="1"/>
  <c r="AE181" i="18"/>
  <c r="AE182" i="18" s="1"/>
  <c r="AE180" i="18"/>
  <c r="AE212" i="18"/>
  <c r="AE219" i="18" s="1"/>
  <c r="AE203" i="18"/>
  <c r="AE205" i="18" s="1"/>
  <c r="AE204" i="18"/>
  <c r="I355" i="18"/>
  <c r="I268" i="18"/>
  <c r="AD204" i="18"/>
  <c r="AD212" i="18"/>
  <c r="AD219" i="18" s="1"/>
  <c r="AD203" i="18"/>
  <c r="AD205" i="18" s="1"/>
  <c r="J285" i="18" l="1"/>
  <c r="J290" i="18" s="1"/>
  <c r="S321" i="18"/>
  <c r="S259" i="18"/>
  <c r="U317" i="18"/>
  <c r="U321" i="18"/>
  <c r="U323" i="18" s="1"/>
  <c r="U259" i="18"/>
  <c r="H321" i="18"/>
  <c r="H259" i="18"/>
  <c r="AE220" i="18"/>
  <c r="AE221" i="18"/>
  <c r="AE222" i="18" s="1"/>
  <c r="H258" i="18"/>
  <c r="J317" i="18"/>
  <c r="J321" i="18"/>
  <c r="J323" i="18" s="1"/>
  <c r="J335" i="18" s="1"/>
  <c r="J259" i="18"/>
  <c r="S260" i="18"/>
  <c r="S281" i="18"/>
  <c r="S285" i="18" s="1"/>
  <c r="S290" i="18" s="1"/>
  <c r="S258" i="18"/>
  <c r="S333" i="18"/>
  <c r="S329" i="18"/>
  <c r="H285" i="18"/>
  <c r="H290" i="18" s="1"/>
  <c r="T363" i="18"/>
  <c r="T372" i="18" s="1"/>
  <c r="T249" i="18"/>
  <c r="I317" i="18"/>
  <c r="I321" i="18"/>
  <c r="I323" i="18" s="1"/>
  <c r="I356" i="18" s="1"/>
  <c r="I259" i="18"/>
  <c r="J260" i="18"/>
  <c r="U281" i="18"/>
  <c r="U333" i="18"/>
  <c r="U258" i="18"/>
  <c r="U260" i="18"/>
  <c r="U329" i="18"/>
  <c r="U332" i="18" s="1"/>
  <c r="I329" i="18"/>
  <c r="I332" i="18" s="1"/>
  <c r="I260" i="18"/>
  <c r="I333" i="18"/>
  <c r="I258" i="18"/>
  <c r="I281" i="18"/>
  <c r="AD221" i="18"/>
  <c r="AD222" i="18" s="1"/>
  <c r="AD220" i="18"/>
  <c r="AF220" i="18"/>
  <c r="AF221" i="18"/>
  <c r="AF222" i="18" s="1"/>
  <c r="J289" i="18" l="1"/>
  <c r="J291" i="18"/>
  <c r="I335" i="18"/>
  <c r="H291" i="18"/>
  <c r="U324" i="18"/>
  <c r="U346" i="18"/>
  <c r="U351" i="18"/>
  <c r="U356" i="18"/>
  <c r="U335" i="18"/>
  <c r="I324" i="18"/>
  <c r="I346" i="18"/>
  <c r="I351" i="18"/>
  <c r="J324" i="18"/>
  <c r="J346" i="18"/>
  <c r="J351" i="18"/>
  <c r="U285" i="18"/>
  <c r="U290" i="18" s="1"/>
  <c r="I285" i="18"/>
  <c r="I290" i="18" s="1"/>
  <c r="J356" i="18"/>
  <c r="T281" i="18"/>
  <c r="T329" i="18"/>
  <c r="T332" i="18" s="1"/>
  <c r="T333" i="18"/>
  <c r="T253" i="18"/>
  <c r="S289" i="18"/>
  <c r="S291" i="18"/>
  <c r="H289" i="18"/>
  <c r="U291" i="18" l="1"/>
  <c r="U289" i="18"/>
  <c r="I289" i="18"/>
  <c r="T321" i="18"/>
  <c r="T323" i="18" s="1"/>
  <c r="T335" i="18" s="1"/>
  <c r="T317" i="18"/>
  <c r="T259" i="18"/>
  <c r="T285" i="18"/>
  <c r="T290" i="18" s="1"/>
  <c r="I291" i="18"/>
  <c r="T260" i="18"/>
  <c r="T258" i="18"/>
  <c r="T291" i="18" l="1"/>
  <c r="T289" i="18"/>
  <c r="T346" i="18"/>
  <c r="T324" i="18"/>
  <c r="T351" i="18"/>
  <c r="T356" i="18"/>
  <c r="K125" i="18"/>
  <c r="K124" i="18"/>
  <c r="V124" i="18" s="1"/>
  <c r="K43" i="18" l="1"/>
  <c r="K44" i="18" s="1"/>
  <c r="K45" i="18" s="1"/>
  <c r="AG125" i="18"/>
  <c r="V125" i="18"/>
  <c r="K55" i="18"/>
  <c r="AG124" i="18"/>
  <c r="K123" i="18"/>
  <c r="AG43" i="18" l="1"/>
  <c r="AG58" i="18" s="1"/>
  <c r="AG59" i="18" s="1"/>
  <c r="K58" i="18"/>
  <c r="K59" i="18" s="1"/>
  <c r="K60" i="18"/>
  <c r="K61" i="18" s="1"/>
  <c r="V43" i="18"/>
  <c r="AG123" i="18"/>
  <c r="AG174" i="18" s="1"/>
  <c r="V60" i="18"/>
  <c r="V45" i="18"/>
  <c r="K249" i="18"/>
  <c r="K363" i="18"/>
  <c r="K372" i="18" s="1"/>
  <c r="K245" i="18"/>
  <c r="V55" i="18"/>
  <c r="V245" i="18" s="1"/>
  <c r="K236" i="18"/>
  <c r="AG44" i="18"/>
  <c r="V44" i="18"/>
  <c r="V236" i="18" s="1"/>
  <c r="V123" i="18"/>
  <c r="V174" i="18" s="1"/>
  <c r="V179" i="18" s="1"/>
  <c r="K174" i="18"/>
  <c r="K179" i="18" s="1"/>
  <c r="K66" i="18"/>
  <c r="AG60" i="18" l="1"/>
  <c r="AG61" i="18" s="1"/>
  <c r="AG66" i="18"/>
  <c r="AG70" i="18" s="1"/>
  <c r="AG71" i="18" s="1"/>
  <c r="V58" i="18"/>
  <c r="V180" i="18"/>
  <c r="V181" i="18"/>
  <c r="V182" i="18" s="1"/>
  <c r="K180" i="18"/>
  <c r="K181" i="18"/>
  <c r="K182" i="18" s="1"/>
  <c r="K329" i="18"/>
  <c r="K332" i="18" s="1"/>
  <c r="K333" i="18"/>
  <c r="K281" i="18"/>
  <c r="V363" i="18"/>
  <c r="V372" i="18" s="1"/>
  <c r="V249" i="18"/>
  <c r="V253" i="18" s="1"/>
  <c r="K355" i="18"/>
  <c r="K253" i="18"/>
  <c r="K260" i="18" s="1"/>
  <c r="K268" i="18"/>
  <c r="K277" i="18"/>
  <c r="K350" i="18"/>
  <c r="V355" i="18"/>
  <c r="V268" i="18"/>
  <c r="K70" i="18"/>
  <c r="K71" i="18" s="1"/>
  <c r="V66" i="18"/>
  <c r="V70" i="18" s="1"/>
  <c r="V350" i="18"/>
  <c r="V277" i="18"/>
  <c r="AG179" i="18"/>
  <c r="AG198" i="18"/>
  <c r="K259" i="18" l="1"/>
  <c r="K258" i="18"/>
  <c r="K285" i="18"/>
  <c r="K290" i="18" s="1"/>
  <c r="K321" i="18"/>
  <c r="K323" i="18" s="1"/>
  <c r="K356" i="18" s="1"/>
  <c r="K317" i="18"/>
  <c r="V379" i="18"/>
  <c r="V260" i="18"/>
  <c r="V258" i="18"/>
  <c r="V281" i="18"/>
  <c r="V285" i="18" s="1"/>
  <c r="V290" i="18" s="1"/>
  <c r="V329" i="18"/>
  <c r="V332" i="18" s="1"/>
  <c r="V333" i="18"/>
  <c r="AG214" i="18"/>
  <c r="AG219" i="18" s="1"/>
  <c r="AG203" i="18"/>
  <c r="AG205" i="18" s="1"/>
  <c r="AG181" i="18"/>
  <c r="AG182" i="18" s="1"/>
  <c r="AG180" i="18"/>
  <c r="V317" i="18"/>
  <c r="V321" i="18"/>
  <c r="V323" i="18" s="1"/>
  <c r="V356" i="18" s="1"/>
  <c r="V259" i="18"/>
  <c r="K289" i="18" l="1"/>
  <c r="K291" i="18"/>
  <c r="K351" i="18"/>
  <c r="K335" i="18"/>
  <c r="V351" i="18"/>
  <c r="AG221" i="18"/>
  <c r="AG222" i="18" s="1"/>
  <c r="AG220" i="18"/>
  <c r="V324" i="18"/>
  <c r="V346" i="18"/>
  <c r="V335" i="18"/>
  <c r="V289" i="18"/>
  <c r="V291" i="18"/>
  <c r="K346" i="18"/>
  <c r="K324" i="18"/>
  <c r="K358" i="18" l="1"/>
  <c r="H301" i="18" l="1"/>
  <c r="S161" i="18"/>
  <c r="S301" i="18" s="1"/>
  <c r="AD161" i="18"/>
  <c r="S355" i="18" l="1"/>
  <c r="H355" i="18"/>
  <c r="S162" i="18" l="1"/>
  <c r="AD162" i="18"/>
  <c r="AD156" i="18" s="1"/>
  <c r="H371" i="18"/>
  <c r="H373" i="18" s="1"/>
  <c r="H306" i="18"/>
  <c r="H312" i="18"/>
  <c r="H331" i="18" s="1"/>
  <c r="S160" i="18"/>
  <c r="S312" i="18" s="1"/>
  <c r="S331" i="18" s="1"/>
  <c r="V164" i="18"/>
  <c r="S164" i="18" l="1"/>
  <c r="H342" i="18"/>
  <c r="AD164" i="18"/>
  <c r="AD184" i="18"/>
  <c r="H370" i="18"/>
  <c r="H372" i="18" s="1"/>
  <c r="S157" i="18"/>
  <c r="H309" i="18"/>
  <c r="S306" i="18"/>
  <c r="S371" i="18"/>
  <c r="S373" i="18" s="1"/>
  <c r="S379" i="18" s="1"/>
  <c r="AD186" i="18" l="1"/>
  <c r="AD226" i="18" s="1"/>
  <c r="AD224" i="18"/>
  <c r="H345" i="18"/>
  <c r="H343" i="18"/>
  <c r="H330" i="18"/>
  <c r="H332" i="18" s="1"/>
  <c r="H334" i="18"/>
  <c r="S309" i="18"/>
  <c r="S370" i="18"/>
  <c r="S372" i="18" s="1"/>
  <c r="S156" i="18"/>
  <c r="S184" i="18" s="1"/>
  <c r="S186" i="18" s="1"/>
  <c r="H184" i="18"/>
  <c r="H186" i="18" s="1"/>
  <c r="S342" i="18"/>
  <c r="H316" i="18"/>
  <c r="S330" i="18" l="1"/>
  <c r="S332" i="18" s="1"/>
  <c r="S334" i="18"/>
  <c r="H322" i="18"/>
  <c r="H317" i="18"/>
  <c r="S316" i="18"/>
  <c r="S345" i="18"/>
  <c r="S343" i="18"/>
  <c r="S317" i="18" l="1"/>
  <c r="S322" i="18"/>
  <c r="H323" i="18"/>
  <c r="H356" i="18" l="1"/>
  <c r="H351" i="18"/>
  <c r="H346" i="18"/>
  <c r="H335" i="18"/>
  <c r="H324" i="18"/>
  <c r="S323" i="18"/>
  <c r="S324" i="18" s="1"/>
  <c r="S351" i="18" l="1"/>
  <c r="S356" i="18"/>
  <c r="S335" i="18"/>
  <c r="S346" i="18"/>
  <c r="F22" i="18" l="1"/>
  <c r="F34" i="18" l="1"/>
  <c r="F77" i="18" l="1"/>
  <c r="F80" i="18"/>
  <c r="F76" i="18"/>
  <c r="F81" i="18"/>
  <c r="Q76" i="18" l="1"/>
  <c r="AB76" i="18"/>
  <c r="F112" i="18"/>
  <c r="F75" i="18"/>
  <c r="Q80" i="18"/>
  <c r="AB80" i="18"/>
  <c r="AB116" i="18" s="1"/>
  <c r="AB56" i="18" s="1"/>
  <c r="F116" i="18"/>
  <c r="AB81" i="18"/>
  <c r="AB117" i="18" s="1"/>
  <c r="Q81" i="18"/>
  <c r="F117" i="18"/>
  <c r="F113" i="18"/>
  <c r="Q77" i="18"/>
  <c r="AB77" i="18"/>
  <c r="AB113" i="18" s="1"/>
  <c r="F111" i="18" l="1"/>
  <c r="Q75" i="18"/>
  <c r="Q170" i="18" s="1"/>
  <c r="Q179" i="18" s="1"/>
  <c r="F170" i="18"/>
  <c r="F179" i="18" s="1"/>
  <c r="Q112" i="18"/>
  <c r="F40" i="18"/>
  <c r="F43" i="18"/>
  <c r="Q113" i="18"/>
  <c r="Q117" i="18"/>
  <c r="F55" i="18"/>
  <c r="AB112" i="18"/>
  <c r="AB75" i="18"/>
  <c r="F56" i="18"/>
  <c r="Q116" i="18"/>
  <c r="F44" i="18" l="1"/>
  <c r="F45" i="18" s="1"/>
  <c r="AB43" i="18"/>
  <c r="Q43" i="18"/>
  <c r="F58" i="18"/>
  <c r="F59" i="18" s="1"/>
  <c r="AB40" i="18"/>
  <c r="Q40" i="18"/>
  <c r="F41" i="18"/>
  <c r="F42" i="18" s="1"/>
  <c r="F60" i="18"/>
  <c r="F61" i="18" s="1"/>
  <c r="AB111" i="18"/>
  <c r="AB170" i="18"/>
  <c r="Q180" i="18"/>
  <c r="Q181" i="18"/>
  <c r="F242" i="18"/>
  <c r="Q56" i="18"/>
  <c r="Q242" i="18" s="1"/>
  <c r="F181" i="18"/>
  <c r="F182" i="18" s="1"/>
  <c r="F180" i="18"/>
  <c r="Q55" i="18"/>
  <c r="Q245" i="18" s="1"/>
  <c r="F245" i="18"/>
  <c r="Q111" i="18"/>
  <c r="Q119" i="18" s="1"/>
  <c r="F119" i="18"/>
  <c r="F65" i="18"/>
  <c r="F363" i="18" l="1"/>
  <c r="Q45" i="18"/>
  <c r="Q363" i="18" s="1"/>
  <c r="Q274" i="18"/>
  <c r="Q339" i="18"/>
  <c r="F362" i="18"/>
  <c r="F372" i="18" s="1"/>
  <c r="Q42" i="18"/>
  <c r="F249" i="18"/>
  <c r="AB60" i="18"/>
  <c r="AB61" i="18" s="1"/>
  <c r="AB58" i="18"/>
  <c r="AB59" i="18" s="1"/>
  <c r="F274" i="18"/>
  <c r="F339" i="18"/>
  <c r="Q58" i="18"/>
  <c r="Q60" i="18"/>
  <c r="F350" i="18"/>
  <c r="F277" i="18"/>
  <c r="AB194" i="18"/>
  <c r="AB179" i="18"/>
  <c r="F70" i="18"/>
  <c r="F71" i="18" s="1"/>
  <c r="Q65" i="18"/>
  <c r="Q70" i="18" s="1"/>
  <c r="Q182" i="18"/>
  <c r="Q277" i="18"/>
  <c r="Q350" i="18"/>
  <c r="AB119" i="18"/>
  <c r="AB65" i="18"/>
  <c r="AB70" i="18" s="1"/>
  <c r="AB71" i="18" s="1"/>
  <c r="AB41" i="18"/>
  <c r="F235" i="18"/>
  <c r="Q41" i="18"/>
  <c r="Q235" i="18" s="1"/>
  <c r="AB44" i="18"/>
  <c r="Q44" i="18"/>
  <c r="Q236" i="18" s="1"/>
  <c r="Q268" i="18" s="1"/>
  <c r="F236" i="18"/>
  <c r="F268" i="18" s="1"/>
  <c r="F329" i="18" l="1"/>
  <c r="F332" i="18" s="1"/>
  <c r="F281" i="18"/>
  <c r="F333" i="18"/>
  <c r="Q267" i="18"/>
  <c r="Q355" i="18"/>
  <c r="Q249" i="18"/>
  <c r="Q362" i="18"/>
  <c r="Q372" i="18" s="1"/>
  <c r="F253" i="18"/>
  <c r="F355" i="18"/>
  <c r="F267" i="18"/>
  <c r="F285" i="18" s="1"/>
  <c r="F290" i="18" s="1"/>
  <c r="AB180" i="18"/>
  <c r="AB181" i="18"/>
  <c r="AB182" i="18" s="1"/>
  <c r="Q375" i="18"/>
  <c r="Q379" i="18" s="1"/>
  <c r="Q343" i="18"/>
  <c r="Q344" i="18"/>
  <c r="F344" i="18"/>
  <c r="F343" i="18"/>
  <c r="AB204" i="18"/>
  <c r="AB203" i="18"/>
  <c r="AB205" i="18" s="1"/>
  <c r="AB210" i="18"/>
  <c r="AB219" i="18" s="1"/>
  <c r="F321" i="18" l="1"/>
  <c r="F323" i="18" s="1"/>
  <c r="F356" i="18" s="1"/>
  <c r="F317" i="18"/>
  <c r="F259" i="18"/>
  <c r="F289" i="18"/>
  <c r="F291" i="18"/>
  <c r="F260" i="18"/>
  <c r="AB221" i="18"/>
  <c r="AB222" i="18" s="1"/>
  <c r="AB220" i="18"/>
  <c r="Q333" i="18"/>
  <c r="Q281" i="18"/>
  <c r="Q329" i="18"/>
  <c r="Q332" i="18" s="1"/>
  <c r="F258" i="18"/>
  <c r="Q253" i="18"/>
  <c r="Q260" i="18" s="1"/>
  <c r="F346" i="18" l="1"/>
  <c r="F335" i="18"/>
  <c r="Q321" i="18"/>
  <c r="Q323" i="18" s="1"/>
  <c r="Q317" i="18"/>
  <c r="Q259" i="18"/>
  <c r="Q258" i="18"/>
  <c r="F324" i="18"/>
  <c r="F351" i="18"/>
  <c r="Q285" i="18"/>
  <c r="Q290" i="18" s="1"/>
  <c r="Q291" i="18" l="1"/>
  <c r="Q289" i="18"/>
  <c r="Q324" i="18"/>
  <c r="Q351" i="18"/>
  <c r="Q356" i="18"/>
  <c r="Q346" i="18"/>
  <c r="Q335" i="18"/>
  <c r="G22" i="18" l="1"/>
  <c r="G34" i="18" l="1"/>
  <c r="G81" i="18" l="1"/>
  <c r="G80" i="18"/>
  <c r="G77" i="18"/>
  <c r="G76" i="18"/>
  <c r="G75" i="18" l="1"/>
  <c r="R76" i="18"/>
  <c r="AC76" i="18"/>
  <c r="G112" i="18"/>
  <c r="G116" i="18"/>
  <c r="AC80" i="18"/>
  <c r="AC116" i="18" s="1"/>
  <c r="AC56" i="18" s="1"/>
  <c r="R80" i="18"/>
  <c r="R81" i="18"/>
  <c r="AC81" i="18"/>
  <c r="AC117" i="18" s="1"/>
  <c r="G117" i="18"/>
  <c r="R77" i="18"/>
  <c r="AC77" i="18"/>
  <c r="AC113" i="18" s="1"/>
  <c r="G113" i="18"/>
  <c r="R112" i="18" l="1"/>
  <c r="G40" i="18"/>
  <c r="R113" i="18"/>
  <c r="G43" i="18"/>
  <c r="R116" i="18"/>
  <c r="G56" i="18"/>
  <c r="AC112" i="18"/>
  <c r="AC75" i="18"/>
  <c r="G55" i="18"/>
  <c r="R117" i="18"/>
  <c r="G170" i="18"/>
  <c r="G179" i="18" s="1"/>
  <c r="G111" i="18"/>
  <c r="R75" i="18"/>
  <c r="R170" i="18" s="1"/>
  <c r="R179" i="18" s="1"/>
  <c r="G242" i="18" l="1"/>
  <c r="R56" i="18"/>
  <c r="R242" i="18" s="1"/>
  <c r="R43" i="18"/>
  <c r="AC43" i="18"/>
  <c r="G44" i="18"/>
  <c r="R180" i="18"/>
  <c r="R181" i="18"/>
  <c r="G180" i="18"/>
  <c r="G181" i="18"/>
  <c r="G182" i="18" s="1"/>
  <c r="R40" i="18"/>
  <c r="AC40" i="18"/>
  <c r="G60" i="18"/>
  <c r="G61" i="18" s="1"/>
  <c r="G58" i="18"/>
  <c r="G59" i="18" s="1"/>
  <c r="G41" i="18"/>
  <c r="G42" i="18" s="1"/>
  <c r="AC111" i="18"/>
  <c r="AC170" i="18"/>
  <c r="G65" i="18"/>
  <c r="R111" i="18"/>
  <c r="R119" i="18" s="1"/>
  <c r="G119" i="18"/>
  <c r="R55" i="18"/>
  <c r="R245" i="18" s="1"/>
  <c r="G245" i="18"/>
  <c r="R42" i="18" l="1"/>
  <c r="G362" i="18"/>
  <c r="G350" i="18"/>
  <c r="G277" i="18"/>
  <c r="R65" i="18"/>
  <c r="R70" i="18" s="1"/>
  <c r="G70" i="18"/>
  <c r="G71" i="18" s="1"/>
  <c r="R182" i="18"/>
  <c r="S182" i="18"/>
  <c r="G236" i="18"/>
  <c r="G268" i="18" s="1"/>
  <c r="AC44" i="18"/>
  <c r="R44" i="18"/>
  <c r="R236" i="18" s="1"/>
  <c r="R268" i="18" s="1"/>
  <c r="R58" i="18"/>
  <c r="R60" i="18"/>
  <c r="AC179" i="18"/>
  <c r="AC194" i="18"/>
  <c r="R339" i="18"/>
  <c r="R274" i="18"/>
  <c r="R41" i="18"/>
  <c r="R235" i="18" s="1"/>
  <c r="G235" i="18"/>
  <c r="AC41" i="18"/>
  <c r="R350" i="18"/>
  <c r="R277" i="18"/>
  <c r="G45" i="18"/>
  <c r="AC58" i="18"/>
  <c r="AC59" i="18" s="1"/>
  <c r="AC60" i="18"/>
  <c r="AC61" i="18" s="1"/>
  <c r="AC119" i="18"/>
  <c r="AC65" i="18"/>
  <c r="AC70" i="18" s="1"/>
  <c r="AC71" i="18" s="1"/>
  <c r="G339" i="18"/>
  <c r="G274" i="18"/>
  <c r="AC181" i="18" l="1"/>
  <c r="AC182" i="18" s="1"/>
  <c r="AC180" i="18"/>
  <c r="G355" i="18"/>
  <c r="G267" i="18"/>
  <c r="G343" i="18"/>
  <c r="G344" i="18"/>
  <c r="R45" i="18"/>
  <c r="R363" i="18" s="1"/>
  <c r="G363" i="18"/>
  <c r="G372" i="18" s="1"/>
  <c r="R375" i="18"/>
  <c r="R379" i="18" s="1"/>
  <c r="R344" i="18"/>
  <c r="R343" i="18"/>
  <c r="G249" i="18"/>
  <c r="G253" i="18" s="1"/>
  <c r="R355" i="18"/>
  <c r="R267" i="18"/>
  <c r="AC204" i="18"/>
  <c r="AC210" i="18"/>
  <c r="AC219" i="18" s="1"/>
  <c r="AC203" i="18"/>
  <c r="AC205" i="18" s="1"/>
  <c r="R362" i="18"/>
  <c r="R249" i="18" l="1"/>
  <c r="R253" i="18" s="1"/>
  <c r="R258" i="18" s="1"/>
  <c r="AC221" i="18"/>
  <c r="AC222" i="18" s="1"/>
  <c r="AC220" i="18"/>
  <c r="G317" i="18"/>
  <c r="G321" i="18"/>
  <c r="G323" i="18" s="1"/>
  <c r="G259" i="18"/>
  <c r="R372" i="18"/>
  <c r="G258" i="18"/>
  <c r="G329" i="18"/>
  <c r="G332" i="18" s="1"/>
  <c r="G281" i="18"/>
  <c r="G285" i="18" s="1"/>
  <c r="G290" i="18" s="1"/>
  <c r="G260" i="18"/>
  <c r="G333" i="18"/>
  <c r="R329" i="18" l="1"/>
  <c r="R332" i="18" s="1"/>
  <c r="R333" i="18"/>
  <c r="R281" i="18"/>
  <c r="R285" i="18" s="1"/>
  <c r="R290" i="18" s="1"/>
  <c r="G324" i="18"/>
  <c r="G351" i="18"/>
  <c r="R260" i="18"/>
  <c r="G356" i="18"/>
  <c r="G346" i="18"/>
  <c r="R321" i="18"/>
  <c r="R323" i="18" s="1"/>
  <c r="R317" i="18"/>
  <c r="R259" i="18"/>
  <c r="G289" i="18"/>
  <c r="G291" i="18"/>
  <c r="G335" i="18"/>
  <c r="R289" i="18"/>
  <c r="R291" i="18"/>
  <c r="R324" i="18" l="1"/>
  <c r="R351" i="18"/>
  <c r="R356" i="18"/>
  <c r="R346" i="18"/>
  <c r="R335" i="18"/>
</calcChain>
</file>

<file path=xl/sharedStrings.xml><?xml version="1.0" encoding="utf-8"?>
<sst xmlns="http://schemas.openxmlformats.org/spreadsheetml/2006/main" count="1976" uniqueCount="632">
  <si>
    <t>1 tep</t>
  </si>
  <si>
    <t>GJ</t>
  </si>
  <si>
    <t>MWh</t>
  </si>
  <si>
    <t>1/ Sur produits fossiles</t>
  </si>
  <si>
    <t>FE sur produits fossile</t>
  </si>
  <si>
    <t>FE (tCO2/tep)</t>
  </si>
  <si>
    <t>FE (kgCO2/kWh)</t>
  </si>
  <si>
    <t xml:space="preserve">Essence  </t>
  </si>
  <si>
    <t xml:space="preserve">Diesel  </t>
  </si>
  <si>
    <t>Kérosène</t>
  </si>
  <si>
    <t>GNV</t>
  </si>
  <si>
    <t>Energie par udp</t>
  </si>
  <si>
    <t>kWh/L</t>
  </si>
  <si>
    <t>Gazole</t>
  </si>
  <si>
    <t>kWh/kg</t>
  </si>
  <si>
    <t>FE du fossile</t>
  </si>
  <si>
    <t>FE par udp</t>
  </si>
  <si>
    <t>kgCO2/L</t>
  </si>
  <si>
    <t>kgCO2/kg</t>
  </si>
  <si>
    <t>2/ Part de bio-énergies</t>
  </si>
  <si>
    <t>Taux de bio (taux d'incorporation en énergie)</t>
  </si>
  <si>
    <t>Taux d’incorporation des biocarburants dans l’essence</t>
  </si>
  <si>
    <t>Taux d’incorporation des biocarburants dans le diesel</t>
  </si>
  <si>
    <t>Taux d’incorporation du gaz renouvelable dans le gaz</t>
  </si>
  <si>
    <t>Essence  (kgCO2/L)</t>
  </si>
  <si>
    <t>Gazole (kg CO2/L)</t>
  </si>
  <si>
    <t>GNV (kg CO2/kg)</t>
  </si>
  <si>
    <t>FE du fossile sans intégration des parts de bio et avec contenu élec à 0 (pour calcul de l'évolution des émissions des véh neufs)</t>
  </si>
  <si>
    <t>Electricité</t>
  </si>
  <si>
    <t>-</t>
  </si>
  <si>
    <t>VP</t>
  </si>
  <si>
    <t>AME 2021</t>
  </si>
  <si>
    <t>I) Hypothèses sur les parts des énergies et consos des véh neufs</t>
  </si>
  <si>
    <t>A) Parcs roulants et immatriculations des VP</t>
  </si>
  <si>
    <t>Parcs et immatriculations VP</t>
  </si>
  <si>
    <t>observé</t>
  </si>
  <si>
    <t>Immatriculations VP</t>
  </si>
  <si>
    <t>B) Part de marché des énergies au sein des immatriculations</t>
  </si>
  <si>
    <t>observé (provisoire)</t>
  </si>
  <si>
    <t>projeté</t>
  </si>
  <si>
    <t>%</t>
  </si>
  <si>
    <t>Thermiques</t>
  </si>
  <si>
    <t>Essence</t>
  </si>
  <si>
    <t xml:space="preserve">  dont Essence</t>
  </si>
  <si>
    <t>Diesel</t>
  </si>
  <si>
    <t xml:space="preserve">  dont Diesel</t>
  </si>
  <si>
    <t>GPL</t>
  </si>
  <si>
    <t>Electrique</t>
  </si>
  <si>
    <t>Hybride rechargeable</t>
  </si>
  <si>
    <t>Hydrogène</t>
  </si>
  <si>
    <t>Gaz</t>
  </si>
  <si>
    <t>C) Consommations des VP (véhicules neufs)</t>
  </si>
  <si>
    <t>Essence (l/100 km)</t>
  </si>
  <si>
    <t>Diesel (l/100 km)</t>
  </si>
  <si>
    <t>GPL (kWh/100km)</t>
  </si>
  <si>
    <t>VE (kWh/100 km)</t>
  </si>
  <si>
    <t>hypothèse</t>
  </si>
  <si>
    <t>Tous les VHR sont des essences rechargeables</t>
  </si>
  <si>
    <t>% de circulation en mode électrique</t>
  </si>
  <si>
    <t>II) Parts des énergies et consommations du parc roulant</t>
  </si>
  <si>
    <t>Les chiffrages du parc roulant se déduisent des hypothèses qui précèdent</t>
  </si>
  <si>
    <t>B1) Parts de marché des énergies sur le parc roulant (sur nbr de véh du parc roulant puis sur les km parcourus par le parc roulant)</t>
  </si>
  <si>
    <t>Parts de marché des énergies au sein du parc roulant (en nb de véh)</t>
  </si>
  <si>
    <t>Ensemble</t>
  </si>
  <si>
    <t>Parts de marché des énergies au sein des VP-km</t>
  </si>
  <si>
    <t>B2) Les consommations du parc roulant</t>
  </si>
  <si>
    <t>Intensités énergétiques</t>
  </si>
  <si>
    <t>kWh/100km</t>
  </si>
  <si>
    <t>Intensités GES</t>
  </si>
  <si>
    <t>gCO2/km</t>
  </si>
  <si>
    <t>FE du fossile sans intégration des parts de bio et avec contenu élec à 0 (pour calcul de l'évolution des émissions théoriques des véh neufs)</t>
  </si>
  <si>
    <t>VUL-AME 2021</t>
  </si>
  <si>
    <t>I) Données sur les parts des énergies et consos des véh neufs</t>
  </si>
  <si>
    <t>A) Circulations, parcs roulants et immatriculations des VUL</t>
  </si>
  <si>
    <t>Parc et immatriculations</t>
  </si>
  <si>
    <t>VUL</t>
  </si>
  <si>
    <t>Parc VUL</t>
  </si>
  <si>
    <t>Immatriculations VUL</t>
  </si>
  <si>
    <t>B) Parts de marchés des énergies</t>
  </si>
  <si>
    <t>véhicules neufs</t>
  </si>
  <si>
    <t>Evolutions des parts de marché des énergies dans les immatriculations annuelles</t>
  </si>
  <si>
    <t>Total</t>
  </si>
  <si>
    <t>Thermique (très majoritairement diesel)</t>
  </si>
  <si>
    <t>H2</t>
  </si>
  <si>
    <t>C) Consommations des VUL</t>
  </si>
  <si>
    <t>Diesel (l/100km)</t>
  </si>
  <si>
    <t>Gaz (kg/100km)</t>
  </si>
  <si>
    <t>Electrique (kWh/100km)</t>
  </si>
  <si>
    <t>gCO2/véh-km</t>
  </si>
  <si>
    <t>NEDC</t>
  </si>
  <si>
    <t>Calcul émissions GES immat</t>
  </si>
  <si>
    <t>VUL moyen</t>
  </si>
  <si>
    <t>Théorique NEDC</t>
  </si>
  <si>
    <t>La traduction du roulant découle de ce qui précède</t>
  </si>
  <si>
    <t>B) Parts de marché des énergies sur le parc roulant</t>
  </si>
  <si>
    <t>C) Consommations du roulant</t>
  </si>
  <si>
    <t>du parc roulant</t>
  </si>
  <si>
    <t>Intensité énergétique</t>
  </si>
  <si>
    <t>Diesel (kWh/100km)</t>
  </si>
  <si>
    <t>Gaz (kWh/100km)</t>
  </si>
  <si>
    <t>Moyenne (kWh/100km)</t>
  </si>
  <si>
    <t>Intensité carbone</t>
  </si>
  <si>
    <t>Moyenne</t>
  </si>
  <si>
    <t>PL</t>
  </si>
  <si>
    <t>AMS</t>
  </si>
  <si>
    <t>A) Circulations, parcs roulants et immatriculations des PL</t>
  </si>
  <si>
    <t>Parc et immatriculation des PL immatriculés en France (camions + tracteurs routiers)</t>
  </si>
  <si>
    <t>Parc de camions (milliers)</t>
  </si>
  <si>
    <t>Immatriculations (milliers par an)</t>
  </si>
  <si>
    <t>B) Part de marchés des énergies</t>
  </si>
  <si>
    <t>C) Consommations des PL</t>
  </si>
  <si>
    <t>Evolution des consommations unitaires des PL neufs</t>
  </si>
  <si>
    <t>Diesel (L/100km)</t>
  </si>
  <si>
    <t>Evolution du parc roulant de PL par type d’énergie</t>
  </si>
  <si>
    <t>parc roulant</t>
  </si>
  <si>
    <t>Bus et cars</t>
  </si>
  <si>
    <t>A) Parcs roulants et immatriculations des autobus et autocars</t>
  </si>
  <si>
    <t>Evolution du parc et des immatriculations d’autobus et de cars</t>
  </si>
  <si>
    <t>Parc (milliers)</t>
  </si>
  <si>
    <t>dont autobus</t>
  </si>
  <si>
    <t>Immatriculations (milliers)</t>
  </si>
  <si>
    <t>durée de vie</t>
  </si>
  <si>
    <t>Evolution du kilométrage moyen</t>
  </si>
  <si>
    <t>A1) Evolution des parts de marché des immatriculations</t>
  </si>
  <si>
    <t>Parts de marché des énergies dans les immatriculations annuelles d'autobus, scénario AME</t>
  </si>
  <si>
    <t>Parts de marché des énergies dans les immatriculations annuelles d’autocars, scénario AME</t>
  </si>
  <si>
    <t>autobus et autocars</t>
  </si>
  <si>
    <t>Parts de marché des énergies dans les immatriculations annuelles d'autobus et d’autocars, scénario AME</t>
  </si>
  <si>
    <t>(*) : on suppose que les autobus hybrides sont des hybrides électriques-diesel non rechargeables</t>
  </si>
  <si>
    <t>B) Consommations des bus et cars</t>
  </si>
  <si>
    <t>II) Parts de marché des énergies et consommations  sur le parc roulant</t>
  </si>
  <si>
    <t>A2) Evolution des parts de marché des énergies du parc roulant</t>
  </si>
  <si>
    <t>Parts de marché des énergies dans les parcs roulants d'autobus et d’autocars</t>
  </si>
  <si>
    <t xml:space="preserve">TOTAL   </t>
  </si>
  <si>
    <t>Trafics métropole</t>
  </si>
  <si>
    <t>Trafics Dom-Com</t>
  </si>
  <si>
    <t>Trafics international</t>
  </si>
  <si>
    <t>Evolution des consos unitaires en base 100</t>
  </si>
  <si>
    <t>1) Deux roues motorisés</t>
  </si>
  <si>
    <t>3) Le fluvial et maritime domestique</t>
  </si>
  <si>
    <t>Fluvial</t>
  </si>
  <si>
    <t>Mix énergétique</t>
  </si>
  <si>
    <t>Mix avec ventilation bio / pas bio</t>
  </si>
  <si>
    <t>Trafics passagers (Mds voy-km)</t>
  </si>
  <si>
    <t>Aérien</t>
  </si>
  <si>
    <t>Poids lourds</t>
  </si>
  <si>
    <t>Ferroviaire</t>
  </si>
  <si>
    <t>Vélo</t>
  </si>
  <si>
    <t>1/ Voyageurs</t>
  </si>
  <si>
    <t>point clé</t>
  </si>
  <si>
    <t>projections</t>
  </si>
  <si>
    <t>TC</t>
  </si>
  <si>
    <t xml:space="preserve">  dont ferrés</t>
  </si>
  <si>
    <t xml:space="preserve">  dont bus et cars</t>
  </si>
  <si>
    <t>2RM</t>
  </si>
  <si>
    <t>dont hors vélo (périmètre CCTN)</t>
  </si>
  <si>
    <t>Trafics passagers (%)</t>
  </si>
  <si>
    <t>(1) : le vélo n'étant pas estimé dans la CCTN, « l'observé » 2015-2018 correspond à l'estimation CGDD issue de la dernière ENTD et intégré dans la SNBC 2 et supposé fixe sur 2015-2018</t>
  </si>
  <si>
    <t>2/ Marchandises</t>
  </si>
  <si>
    <t>Total marchandises hors VUL (Mds t-km)</t>
  </si>
  <si>
    <t>Routier PL</t>
  </si>
  <si>
    <t>Fer</t>
  </si>
  <si>
    <t>Ensemble (hors VUL)</t>
  </si>
  <si>
    <t>Routier VUL</t>
  </si>
  <si>
    <t>Ensemble (avec VUL)</t>
  </si>
  <si>
    <t>Routier</t>
  </si>
  <si>
    <t>3/ Bilan de la circulation</t>
  </si>
  <si>
    <t>Voitures particulières</t>
  </si>
  <si>
    <t>Bilan de la circulation (Mds véh-km)</t>
  </si>
  <si>
    <t>Baisse par rapport à 2020</t>
  </si>
  <si>
    <t>Ratio</t>
  </si>
  <si>
    <t>En moyenne</t>
  </si>
  <si>
    <t>H2 (kg/100km)</t>
  </si>
  <si>
    <t>baisse / 2020 diesel</t>
  </si>
  <si>
    <t>baisse / 2020 gaz</t>
  </si>
  <si>
    <t>baisse / 2020 élec</t>
  </si>
  <si>
    <t>VE</t>
  </si>
  <si>
    <t>VHR</t>
  </si>
  <si>
    <t>H2 (kWh/100km)</t>
  </si>
  <si>
    <t>par rapport / 2018</t>
  </si>
  <si>
    <t>FE des carburants avec intégration des parts de bio et avec un contenu de l'élec nul</t>
  </si>
  <si>
    <t>FE des carburants avec intégration des parts de bio et avec facteur émissions de l'élec nul (pour calcul roulant)</t>
  </si>
  <si>
    <t>Ratio GNV/diesel</t>
  </si>
  <si>
    <t>Consos unitaires du parc roulant (en L)</t>
  </si>
  <si>
    <t>Mtep</t>
  </si>
  <si>
    <t>Essence (yc carb. subst.)</t>
  </si>
  <si>
    <t>Gazole (yc carb. subs)</t>
  </si>
  <si>
    <t>4.3 Demande d'énergie finale par infrastructure</t>
  </si>
  <si>
    <t>4.4 Transports routiers</t>
  </si>
  <si>
    <t>Bus et autocars</t>
  </si>
  <si>
    <t>2 roues</t>
  </si>
  <si>
    <t>Evolution du trafic total (base 2018)</t>
  </si>
  <si>
    <t>Evolution de la circulation</t>
  </si>
  <si>
    <t>Taux d'occupations</t>
  </si>
  <si>
    <t>Trafic</t>
  </si>
  <si>
    <t>Mtep VP</t>
  </si>
  <si>
    <t>check</t>
  </si>
  <si>
    <t>III) Agrégations énergie et GES</t>
  </si>
  <si>
    <t>A) Evolution des intensités énergétiques et des intensités d'émissions de gaz à effet de serre</t>
  </si>
  <si>
    <t>B) Evolution des consommations énergétiques en volume (en Mtep) par type d'énergie</t>
  </si>
  <si>
    <t>(intègrent les évolutions de parts des biocarburants)</t>
  </si>
  <si>
    <t>Emissions théoriques observées pour le neuf (NEDC)</t>
  </si>
  <si>
    <t>NB: GNV: la part observée est de 0,1% des immat; le GNV n'est pas pris en compte dans la modélisation</t>
  </si>
  <si>
    <t>NB: l'essence décolle (de 1,4% en 2015 à 3,7% en 2018 dans les immat) et pourrait poursuivre sa croissance; pour simplifier on assimile cependant les thermiques à des véhicules diesel</t>
  </si>
  <si>
    <t>Emissions théoriques projetées pour le neuf (NEDC)</t>
  </si>
  <si>
    <t>Evolution des parts de marché des énergie parc roulant</t>
  </si>
  <si>
    <t>Traduction dans le parc roulant</t>
  </si>
  <si>
    <t>Moyenne (gCO2/km)</t>
  </si>
  <si>
    <t xml:space="preserve">Diesel </t>
  </si>
  <si>
    <t xml:space="preserve">H2 </t>
  </si>
  <si>
    <t>4 - Demande d'énergie finale des transports</t>
  </si>
  <si>
    <t>4.1 Trafics</t>
  </si>
  <si>
    <t>Passagers (Gpkm)</t>
  </si>
  <si>
    <t xml:space="preserve">  Voitures</t>
  </si>
  <si>
    <t xml:space="preserve">  Bus et autocars</t>
  </si>
  <si>
    <t xml:space="preserve">  Ferroviaire</t>
  </si>
  <si>
    <t xml:space="preserve">  Aérien domestique</t>
  </si>
  <si>
    <t>Marchandises Gtkm)</t>
  </si>
  <si>
    <t xml:space="preserve">  Fluvial</t>
  </si>
  <si>
    <t xml:space="preserve">  Voitures   Gvkm</t>
  </si>
  <si>
    <t>Aérien domestique</t>
  </si>
  <si>
    <t>III) Consommations en volume énergie et GES</t>
  </si>
  <si>
    <t>Consos unitaires du parc roulant (en kWh/100km)</t>
  </si>
  <si>
    <t>Trafics ajustés sur CCTN rebasage 2019</t>
  </si>
  <si>
    <t xml:space="preserve">  dont autobus</t>
  </si>
  <si>
    <t xml:space="preserve">  dont autocars</t>
  </si>
  <si>
    <t>parc : niveau de parc du modèle FIT utilisé pour la modélisation (ne coïncide pas exactement avec les parcs CCTN)</t>
  </si>
  <si>
    <t>III) Parts de marché des énergies et consommations  sur le parc roulant</t>
  </si>
  <si>
    <t>kWh/100 km</t>
  </si>
  <si>
    <t>Intérieur métropole</t>
  </si>
  <si>
    <t>Evolution des trafics en base 100 en 2019</t>
  </si>
  <si>
    <t>International</t>
  </si>
  <si>
    <t>4) Maritime (soutes internationales uniquement)</t>
  </si>
  <si>
    <t xml:space="preserve">  Poids lourds</t>
  </si>
  <si>
    <t xml:space="preserve">  VUL</t>
  </si>
  <si>
    <t>Total modes routiers</t>
  </si>
  <si>
    <t>Variation / 2018</t>
  </si>
  <si>
    <t>Transports ferrés (ferroviaire et transports urbains électriques)</t>
  </si>
  <si>
    <t>Navigation métropole</t>
  </si>
  <si>
    <t>consommation d'hydrogène en entrée de PAC : le double des consommations aval</t>
  </si>
  <si>
    <t>Aérien métropole (carburéacteurs)</t>
  </si>
  <si>
    <t>Aérien vols vers outre-mer et intra outre-mer  (carburéacteurs)</t>
  </si>
  <si>
    <t>4.5 Autres modes</t>
  </si>
  <si>
    <t xml:space="preserve">  Gazole</t>
  </si>
  <si>
    <t xml:space="preserve">  Electricité</t>
  </si>
  <si>
    <t>Transports urbains de voyageurs fonctionnant à l'électricité</t>
  </si>
  <si>
    <t>Consommation d'énergie des transports ferrés (ferroviaire et transports urbains électriques) (Mtep)</t>
  </si>
  <si>
    <t>Transports ferroviaires SNCF</t>
  </si>
  <si>
    <t>Evolution trafic fluvial</t>
  </si>
  <si>
    <t>Trafic fluvial</t>
  </si>
  <si>
    <t>plaisance essence : stabilité des consommations (même trend de stabilité que sur la période récente)</t>
  </si>
  <si>
    <t>Réduction / 2018</t>
  </si>
  <si>
    <t xml:space="preserve">4.2 Demande d'énergie finale par énergie </t>
  </si>
  <si>
    <t>Fluvial et plaisance</t>
  </si>
  <si>
    <t>4.6 Soutes internationales</t>
  </si>
  <si>
    <t>Soutes aériennes (carburéacteurs)</t>
  </si>
  <si>
    <t>Soutes maritimes</t>
  </si>
  <si>
    <t>Consommation d'énergie dans le transport fluvial et la plaisance (Mtep)</t>
  </si>
  <si>
    <t>Consommation d'énergie dans les soutes maritimes (Mtep)</t>
  </si>
  <si>
    <t>Consommation d'énergie dans les soutes maritimes avec ventilation selon le mix (Mtep)</t>
  </si>
  <si>
    <t>% des immatriculations</t>
  </si>
  <si>
    <t>2RM - électricité</t>
  </si>
  <si>
    <t>2RM - essence</t>
  </si>
  <si>
    <t>efficacité énergétique électricité</t>
  </si>
  <si>
    <t>efficacité énergétique essence</t>
  </si>
  <si>
    <t>2RM - ensemble</t>
  </si>
  <si>
    <t>Réduction / 2020</t>
  </si>
  <si>
    <t>Total hors élec et H2</t>
  </si>
  <si>
    <t>variation / 2018</t>
  </si>
  <si>
    <t>(moyennes motos, motocyclettes)</t>
  </si>
  <si>
    <t>Charbon</t>
  </si>
  <si>
    <t>Brut</t>
  </si>
  <si>
    <t>Fioul Lourd</t>
  </si>
  <si>
    <t>Fioul autres</t>
  </si>
  <si>
    <t>Gaz Naturel</t>
  </si>
  <si>
    <t>Nucléaire</t>
  </si>
  <si>
    <t>Gaz Renouvelable</t>
  </si>
  <si>
    <t>Biomasse Solide</t>
  </si>
  <si>
    <t>Déchets</t>
  </si>
  <si>
    <t>Biocarburants</t>
  </si>
  <si>
    <t>Chaleur issue de l'environnement</t>
  </si>
  <si>
    <t>Chaleur Vendue</t>
  </si>
  <si>
    <t>Energies renouvelables Electriques</t>
  </si>
  <si>
    <t>TOTAL</t>
  </si>
  <si>
    <t>Soutes</t>
  </si>
  <si>
    <t>essence</t>
  </si>
  <si>
    <t>gazole</t>
  </si>
  <si>
    <t>(métropole + 50% des vols vers outre-mer)</t>
  </si>
  <si>
    <t>Evolution des consommations unitaires des véhicules particuliers neufs</t>
  </si>
  <si>
    <t>SC</t>
  </si>
  <si>
    <t>gCO2 théorique NEDC</t>
  </si>
  <si>
    <t>Calcul gCO2/véh-km neufs (hors % bio et élec) en réel</t>
  </si>
  <si>
    <t>Ratio réel/WLTP</t>
  </si>
  <si>
    <t>Calcul gCO2/véh-km neufs (hors % bio et élec) en théorique WLTP</t>
  </si>
  <si>
    <t xml:space="preserve">  % diesel au sein des thermiques</t>
  </si>
  <si>
    <t>total VE+VHR</t>
  </si>
  <si>
    <t>Tableau : Structure du roulant</t>
  </si>
  <si>
    <t>Kilométrage moyen des véhicules immatriculés en France</t>
  </si>
  <si>
    <t>Voitures pavillon français</t>
  </si>
  <si>
    <t>Diesel (y compris hybrides)</t>
  </si>
  <si>
    <t>Essence et autres énergie</t>
  </si>
  <si>
    <t>Véhicules utilitaires légers pavillon français</t>
  </si>
  <si>
    <t>Essence et autres énergies</t>
  </si>
  <si>
    <t>Thermique (l/100km)</t>
  </si>
  <si>
    <t>Poids lourds pavillon français</t>
  </si>
  <si>
    <t>Autobus et autocars pavillon français</t>
  </si>
  <si>
    <t>Gazole (kWh/100km)</t>
  </si>
  <si>
    <t>GNV (kWh/100km)</t>
  </si>
  <si>
    <t xml:space="preserve">  </t>
  </si>
  <si>
    <t>Ensemble VP</t>
  </si>
  <si>
    <t>Thermique</t>
  </si>
  <si>
    <t>ratio GNV/diesel</t>
  </si>
  <si>
    <t>total élec+H2</t>
  </si>
  <si>
    <t>kWh/véh-km</t>
  </si>
  <si>
    <t>Ratio WLTP/NEDC</t>
  </si>
  <si>
    <t>WLTP</t>
  </si>
  <si>
    <t>GNV (kg/100km)</t>
  </si>
  <si>
    <t>Majoration réel/WLTP</t>
  </si>
  <si>
    <t>consos VE sur LD</t>
  </si>
  <si>
    <t>consos sur CD</t>
  </si>
  <si>
    <t>moyenne</t>
  </si>
  <si>
    <t>ratio LD/CD</t>
  </si>
  <si>
    <t>%diesel</t>
  </si>
  <si>
    <t>% diesel</t>
  </si>
  <si>
    <t>% bus dans les immat</t>
  </si>
  <si>
    <t>Gains d'efficacité énergétique</t>
  </si>
  <si>
    <t>Efficacité essence</t>
  </si>
  <si>
    <t>Efficacité électricité</t>
  </si>
  <si>
    <t>Efficacité énergétique des deux roues motorisés (en indice)</t>
  </si>
  <si>
    <t>Cyclos</t>
  </si>
  <si>
    <t>Motos</t>
  </si>
  <si>
    <t>Essence (et gazole)</t>
  </si>
  <si>
    <t>cyclos + motos</t>
  </si>
  <si>
    <t>% essence</t>
  </si>
  <si>
    <t>% électricité</t>
  </si>
  <si>
    <t>% du parc roulant</t>
  </si>
  <si>
    <t>passage roulant - essence</t>
  </si>
  <si>
    <t>passage roulant - élec</t>
  </si>
  <si>
    <t>(1) : vélo : absence de statistiques CCTN; niveau théorique</t>
  </si>
  <si>
    <t>évol 2030/2019</t>
  </si>
  <si>
    <t>Hypothèse:</t>
  </si>
  <si>
    <t>Hypothèse :</t>
  </si>
  <si>
    <t>Total marchandises (% modales)</t>
  </si>
  <si>
    <t>évol 2050/2019</t>
  </si>
  <si>
    <t>majoration de parts par rapport à 2019</t>
  </si>
  <si>
    <t>Evolution circulation VUL</t>
  </si>
  <si>
    <t>en millions hab</t>
  </si>
  <si>
    <t>France entière</t>
  </si>
  <si>
    <t>Métropole</t>
  </si>
  <si>
    <t>évol pop métropole</t>
  </si>
  <si>
    <t>Pop</t>
  </si>
  <si>
    <t>PIB</t>
  </si>
  <si>
    <t>Trafics 2RM</t>
  </si>
  <si>
    <t>Somme</t>
  </si>
  <si>
    <t>4 - GES</t>
  </si>
  <si>
    <t>Deux roues</t>
  </si>
  <si>
    <t>Secteur</t>
  </si>
  <si>
    <t>Transport ferroviaire</t>
  </si>
  <si>
    <t>Transport fluvial de marchandises</t>
  </si>
  <si>
    <t>Transport maritime domestique</t>
  </si>
  <si>
    <t>Transport autres navigations</t>
  </si>
  <si>
    <t>Transport aérien français</t>
  </si>
  <si>
    <t>4/ FE par udp en intégrant les bioénergies</t>
  </si>
  <si>
    <t>3/ FE par Mtep  en intégrant les bioénergies</t>
  </si>
  <si>
    <t>PL&amp;BC</t>
  </si>
  <si>
    <t>Maritime domestique dont pêche</t>
  </si>
  <si>
    <t>Plaisance, autres navigations</t>
  </si>
  <si>
    <t>Soutes aériennes</t>
  </si>
  <si>
    <t xml:space="preserve">  total routier</t>
  </si>
  <si>
    <t xml:space="preserve">  total</t>
  </si>
  <si>
    <t>Transport</t>
  </si>
  <si>
    <t>PL (y.c. bus et cars)</t>
  </si>
  <si>
    <t>Proxy 2020</t>
  </si>
  <si>
    <t>Aérien hors Dom-Com</t>
  </si>
  <si>
    <t>FE avec taux de bio (taux d'incorporation en énergie)</t>
  </si>
  <si>
    <t>TEP : source CCTN - périmètre métropole hors aérien Dom-Com mais avec soutes maritimes internationales</t>
  </si>
  <si>
    <t>reprise de la feuille FE et bio</t>
  </si>
  <si>
    <t>Total bio-énergies</t>
  </si>
  <si>
    <t>Gaz renouvelable hors soutes internationales</t>
  </si>
  <si>
    <t>Biocarburants hors soutes internationales</t>
  </si>
  <si>
    <t>Gaz renouvelable soutes internationales</t>
  </si>
  <si>
    <t>Biocarburants - soutes internationales</t>
  </si>
  <si>
    <t>dont hors soutes internationales</t>
  </si>
  <si>
    <t>dont soutes internationales</t>
  </si>
  <si>
    <t>Evolution du parc roulant (PL)</t>
  </si>
  <si>
    <t>ratio CD/moyenne</t>
  </si>
  <si>
    <t>Hypothèses d'évolution différenciée des consos dans le roulant (LD/CD)</t>
  </si>
  <si>
    <t>% biocarburants et biogaz incorporés</t>
  </si>
  <si>
    <t>total hors aérien (inclut ETS)</t>
  </si>
  <si>
    <t>Taux d'occupation</t>
  </si>
  <si>
    <t>Mix fer</t>
  </si>
  <si>
    <t>% énergie trains au gazole</t>
  </si>
  <si>
    <t>% énergie électricité</t>
  </si>
  <si>
    <t>% énergie H2</t>
  </si>
  <si>
    <t xml:space="preserve">  H2</t>
  </si>
  <si>
    <t>Le ferroviaire</t>
  </si>
  <si>
    <t>GNR fluvial</t>
  </si>
  <si>
    <t>GNV fluvial</t>
  </si>
  <si>
    <t>Essence maritime plaisance</t>
  </si>
  <si>
    <t>Electricité maritime plaisance</t>
  </si>
  <si>
    <t>Indice d'efficacité énergétique</t>
  </si>
  <si>
    <t>dont bio</t>
  </si>
  <si>
    <t xml:space="preserve">Soutes maritimes internationales   </t>
  </si>
  <si>
    <t>GNL bio</t>
  </si>
  <si>
    <t>GNL fossile</t>
  </si>
  <si>
    <t>Fioul fossile</t>
  </si>
  <si>
    <t>Taux d’incorporation du gaz renouvelable dans le gaz (GNV routier)</t>
  </si>
  <si>
    <t>Taux d’incorporation des biocarburants dans l’essence (routier)</t>
  </si>
  <si>
    <t>Taux d’incorporation des biocarburants dans le diesel (routier)</t>
  </si>
  <si>
    <t>Variation des taux d'occupation VUL et bus et cars</t>
  </si>
  <si>
    <t>B&amp;C</t>
  </si>
  <si>
    <t>Indice trafic fluvial</t>
  </si>
  <si>
    <t>4.2 Demande de ges</t>
  </si>
  <si>
    <t>Mt CO2eq</t>
  </si>
  <si>
    <t xml:space="preserve">Métropole </t>
  </si>
  <si>
    <t>Métropole-OM &amp; intra OM</t>
  </si>
  <si>
    <t>International France (1 sens)</t>
  </si>
  <si>
    <t>Format : tous les départs France (dans les 2 sens pour l'intérieur France et dans un seul sens pour l'international)</t>
  </si>
  <si>
    <t>Dom-Com</t>
  </si>
  <si>
    <t>Taux de bio dans les carburants terrestres (taux d'incorporation en énergie)</t>
  </si>
  <si>
    <t>Pas de PtL dans les carburants terrestres</t>
  </si>
  <si>
    <t>Taux de biocarburants, PtL, H2 dans les carburants aériens et maritimes : cf onglets afférents</t>
  </si>
  <si>
    <t>PtL</t>
  </si>
  <si>
    <t>Kérosène fossile</t>
  </si>
  <si>
    <t>GNV (dont bio-GNV)</t>
  </si>
  <si>
    <t xml:space="preserve">   dont biocarburants durables pour l'aéronautique</t>
  </si>
  <si>
    <t xml:space="preserve">   dont kérosène fossile</t>
  </si>
  <si>
    <t xml:space="preserve">   dont PtL pour l'aéronautique</t>
  </si>
  <si>
    <t>Aérien métropole (carburéacteurs et H2)</t>
  </si>
  <si>
    <t>Aérien vols vers outre-mer et intra outre-mer  (carburéacteurs et H2)</t>
  </si>
  <si>
    <t xml:space="preserve">   dont bio-gazole</t>
  </si>
  <si>
    <t xml:space="preserve">   dont gazole fossile</t>
  </si>
  <si>
    <t xml:space="preserve">   dont essence fossile</t>
  </si>
  <si>
    <t xml:space="preserve">   dont bio-essence</t>
  </si>
  <si>
    <t xml:space="preserve">  dont GNV fossile </t>
  </si>
  <si>
    <t xml:space="preserve">  dont bio-GNV</t>
  </si>
  <si>
    <t>Carburéacteurs autres que H2</t>
  </si>
  <si>
    <t>Essence (yc carb subst)</t>
  </si>
  <si>
    <t>Gazole (yc carb subst)</t>
  </si>
  <si>
    <t>Total soutes</t>
  </si>
  <si>
    <t>Total routier dont :</t>
  </si>
  <si>
    <t>% élec, H2, PtL et bio énergies</t>
  </si>
  <si>
    <t xml:space="preserve">% élec  </t>
  </si>
  <si>
    <t xml:space="preserve">Bilan énergie métropole + vols vers DROM </t>
  </si>
  <si>
    <t>Soutes internationales</t>
  </si>
  <si>
    <t xml:space="preserve">Bilan énergie métropole hors vols vers DROM </t>
  </si>
  <si>
    <t>%bio-énergies</t>
  </si>
  <si>
    <t>Consommation totale</t>
  </si>
  <si>
    <t>% des soutes internationales</t>
  </si>
  <si>
    <t>Consommation d'énergie hors soutes internationales</t>
  </si>
  <si>
    <t>Consommation des soutes internationales</t>
  </si>
  <si>
    <t>Total H2 et PtL</t>
  </si>
  <si>
    <t>H2 soutes internationales</t>
  </si>
  <si>
    <t>H2 hors soutes internationales</t>
  </si>
  <si>
    <t>PtL hors soutes internationales</t>
  </si>
  <si>
    <t>PtL soutes internationales</t>
  </si>
  <si>
    <t>% H2 et PtL</t>
  </si>
  <si>
    <t>Total électricité</t>
  </si>
  <si>
    <t>Fossile</t>
  </si>
  <si>
    <t>Total énergies y compris soutes internationales</t>
  </si>
  <si>
    <t>Total bio-énergies y compris soutes internationales</t>
  </si>
  <si>
    <t>Total H2 et PtL y compris soutes internationales</t>
  </si>
  <si>
    <t>Total fossile y compris soutes internationales</t>
  </si>
  <si>
    <t>Carburéacteurs autres que H2 (yc vols vers DROM)</t>
  </si>
  <si>
    <t>Soutes aériennes internationales (carburéacteurs)</t>
  </si>
  <si>
    <t>Agrégation</t>
  </si>
  <si>
    <t>MtCO2e</t>
  </si>
  <si>
    <t>Intérieur</t>
  </si>
  <si>
    <t>Redressé sur métropole Citepa (approx)</t>
  </si>
  <si>
    <t>Redressé sur KP Citepa (approx)</t>
  </si>
  <si>
    <t>y compris vols vers DROM</t>
  </si>
  <si>
    <t xml:space="preserve">  dont total métropole hors </t>
  </si>
  <si>
    <t xml:space="preserve">  total métropole + vols DROM</t>
  </si>
  <si>
    <t>Taux de chargement des PL</t>
  </si>
  <si>
    <t>Evolutions des parts de marché des énergies dans les immatriculations annuelles de véhicules particuliers</t>
  </si>
  <si>
    <t>baisse émissions parc à comparer avec règlement UE CO2 PL :</t>
  </si>
  <si>
    <t>Baisse d'émissions à comparer avec les objectifs UE</t>
  </si>
  <si>
    <t>Emissions moyennes véhicules neufs :</t>
  </si>
  <si>
    <t>Emissions moyennes véhicules neufs</t>
  </si>
  <si>
    <t>Gazole (L/100km)</t>
  </si>
  <si>
    <t>Electrique (kWh/10km)</t>
  </si>
  <si>
    <t>Croissance PIB/2018</t>
  </si>
  <si>
    <t>transport fluvial : évolution comme le trafic fluvial</t>
  </si>
  <si>
    <t>Diesel bio</t>
  </si>
  <si>
    <t>e-GNL</t>
  </si>
  <si>
    <t>dont e-carbu</t>
  </si>
  <si>
    <t>bio GNL maritime</t>
  </si>
  <si>
    <t>PtL - air et mer</t>
  </si>
  <si>
    <t>GNL fossile maritime</t>
  </si>
  <si>
    <t>kérosène fossile</t>
  </si>
  <si>
    <t>fioul lourd fossile</t>
  </si>
  <si>
    <t>biokérosène + (très marginalement un petit peu de biodiesel des soutes maritimes)</t>
  </si>
  <si>
    <t>PtL comprend du e-kerosene; du e-diesel pour soutes maritime; un petit peu de e-GNL</t>
  </si>
  <si>
    <t>évol pop métropole / 2019</t>
  </si>
  <si>
    <t>PIB/2019</t>
  </si>
  <si>
    <t>dont méthane de synthèse</t>
  </si>
  <si>
    <t>dont biogaz</t>
  </si>
  <si>
    <t>dont RFNBO</t>
  </si>
  <si>
    <t xml:space="preserve">  dont e-GNV</t>
  </si>
  <si>
    <t>(*) dont PtL liquides</t>
  </si>
  <si>
    <t>(*) dont e-fuels</t>
  </si>
  <si>
    <t>PtL e-fuel &amp; e-GNV(*)</t>
  </si>
  <si>
    <t>PtL &amp; e-GNV</t>
  </si>
  <si>
    <t>(*) dont e-méthane</t>
  </si>
  <si>
    <t>Domestique - bioessence</t>
  </si>
  <si>
    <t>Domestique - biogazole</t>
  </si>
  <si>
    <t>Domestique - biocarburants aéronautiques</t>
  </si>
  <si>
    <t>Domestique bio-GNV</t>
  </si>
  <si>
    <t>Domestique e-carburants aéronautiques</t>
  </si>
  <si>
    <t>Soutes bio-carburants aéonautique</t>
  </si>
  <si>
    <t>Soutes e-carburants aéonautique</t>
  </si>
  <si>
    <t>Soutes bio-carburants maritimes</t>
  </si>
  <si>
    <t>Soutes e-carburants maritimes</t>
  </si>
  <si>
    <t>Total biocarburants</t>
  </si>
  <si>
    <t>Total e-carburants</t>
  </si>
  <si>
    <t>Domestique e-GNV</t>
  </si>
  <si>
    <t>e-fuels</t>
  </si>
  <si>
    <t>% non fossile (mais sans pondération pour passer à l'intensité énergétique)</t>
  </si>
  <si>
    <t>Part élec par PTAC</t>
  </si>
  <si>
    <t>Calculé à partir des résultats du modèle TCO PL DGITM</t>
  </si>
  <si>
    <t>Porteurs &lt; 7,5t</t>
  </si>
  <si>
    <t>Porteurs [7,5t ; 12t]</t>
  </si>
  <si>
    <t>Porteurs [12t ; 16t]</t>
  </si>
  <si>
    <t>Porteurs [16t ; 19t]</t>
  </si>
  <si>
    <t>Porteurs [19t ; 26t]</t>
  </si>
  <si>
    <t>Porteurs [26t ; 32t]</t>
  </si>
  <si>
    <t>Tracteurs routiers</t>
  </si>
  <si>
    <t>Evaluation du respect de la trajectoire Règlement UE PL</t>
  </si>
  <si>
    <t>Catégorie de véhicules</t>
  </si>
  <si>
    <t>Immats moy</t>
  </si>
  <si>
    <t>Ensemble  PL TRM</t>
  </si>
  <si>
    <t>Porteurs 7,5t de PTAC</t>
  </si>
  <si>
    <t>Porteurs 12t de PTAC</t>
  </si>
  <si>
    <t>Porteurs 16t de PTAC</t>
  </si>
  <si>
    <t>Porteurs 19t de PTAC</t>
  </si>
  <si>
    <t>Porteurs 26t de PTAC</t>
  </si>
  <si>
    <t>Porteurs 32t de PTAC</t>
  </si>
  <si>
    <t>Tracteurs (PTRA 40 ou 44t)</t>
  </si>
  <si>
    <t>km/an - PL de 0 à 8 ans [données DGITM / FdR]</t>
  </si>
  <si>
    <t>Proxy de pondération (immats*km/an*PTAC)</t>
  </si>
  <si>
    <t>PL FR run 1bis tous tonnages</t>
  </si>
  <si>
    <t>Part GNV par PTAC</t>
  </si>
  <si>
    <t>Part diesel par PTAC</t>
  </si>
  <si>
    <t>Part H2 par PTAC</t>
  </si>
  <si>
    <t>Valeur 2019-2020</t>
  </si>
  <si>
    <t>Baisse émissions sur parc total</t>
  </si>
  <si>
    <r>
      <t>Emissions de CO2 des PL neufs immat année N (Mt CO2)</t>
    </r>
    <r>
      <rPr>
        <b/>
        <i/>
        <sz val="10"/>
        <rFont val="Arial"/>
        <family val="2"/>
      </rPr>
      <t xml:space="preserve"> (Version DLCES avec évolutions conso veh)</t>
    </r>
  </si>
  <si>
    <t>Pour porteurs 2045 et 2050 : part de l'élec borné par les parts H2 et GNV, donc 84 % au lieu de 89 %</t>
  </si>
  <si>
    <t>Obj UE</t>
  </si>
  <si>
    <t>Evolution des consommations unitaires des PL neufs diesel (L/100km)</t>
  </si>
  <si>
    <t>Evolution des consommations unitaires des PL neufs GNV (kg/100km)</t>
  </si>
  <si>
    <t>C) Consommations des PL neufs</t>
  </si>
  <si>
    <t>C) Emissions de GES des PL neufs</t>
  </si>
  <si>
    <t>GLOBAL</t>
  </si>
  <si>
    <t>PAR PTAC</t>
  </si>
  <si>
    <t>Emissions unitaires des PL neufs diesel (gCO2/km)</t>
  </si>
  <si>
    <t>Emissions unitaires des PL neufs GNV (gCO2/km)</t>
  </si>
  <si>
    <t>Repris du paramétrage du modèle TCO de la DGITM, adapté aux chiffres AMS</t>
  </si>
  <si>
    <t>Total_France (2 sens intérieur + 1 sens international)</t>
  </si>
  <si>
    <t>Trafics</t>
  </si>
  <si>
    <t>Consommations unitaires</t>
  </si>
  <si>
    <t xml:space="preserve">Biocarburants </t>
  </si>
  <si>
    <t xml:space="preserve">PtL </t>
  </si>
  <si>
    <t xml:space="preserve">Consommation totale </t>
  </si>
  <si>
    <t>International France</t>
  </si>
  <si>
    <t>Consommations en TWH énergie finale</t>
  </si>
  <si>
    <t>Trafics intérieur métropole post modifs (Mds PKT)</t>
  </si>
  <si>
    <t>Consommations en TeP</t>
  </si>
  <si>
    <t>Total électricité finale</t>
  </si>
  <si>
    <t>Bilan biocarburants et e-fuels (hors H2)</t>
  </si>
  <si>
    <t>H2 domestique</t>
  </si>
  <si>
    <t>H2 soutes</t>
  </si>
  <si>
    <t>Electricité primaire</t>
  </si>
  <si>
    <t>run2</t>
  </si>
  <si>
    <t>VP-TWh</t>
  </si>
  <si>
    <t>PL-TWh</t>
  </si>
  <si>
    <t>B&amp;C - Twh</t>
  </si>
  <si>
    <t>AMS-PTL</t>
  </si>
  <si>
    <t xml:space="preserve">Consommations en TeK kérosène </t>
  </si>
  <si>
    <t>TWh</t>
  </si>
  <si>
    <t>Biocarburants compté à 0</t>
  </si>
  <si>
    <t>seul le bio est compté à 0; les PtL sont comptés en émissions dans l'aérien et à 0 ou en puits lors du captage</t>
  </si>
  <si>
    <t>Consommation fossile + PtL</t>
  </si>
  <si>
    <t>e-fuel</t>
  </si>
  <si>
    <t xml:space="preserve">Soutes </t>
  </si>
  <si>
    <t>Tep</t>
  </si>
  <si>
    <t>efuel</t>
  </si>
  <si>
    <t>Efficacité énergétique pure</t>
  </si>
  <si>
    <t>Baisse de vitesse</t>
  </si>
  <si>
    <t>fioul et gazole fossiles</t>
  </si>
  <si>
    <t>bioliquides (fioul bio, gazole bio, methanol bio)</t>
  </si>
  <si>
    <t>e-carburants (efioul, egazole, emethanol)</t>
  </si>
  <si>
    <t>e-gaz</t>
  </si>
  <si>
    <t>Total avec batteries</t>
  </si>
  <si>
    <t>objectif de baisse d'intensité énergétique</t>
  </si>
  <si>
    <t>Soutes maritimes (Mtep)</t>
  </si>
  <si>
    <t>PtL comptés en émissions en aérien et à 0 dans l'industrie lorsqu'il est fossile et en puits lorsqu'il est bio lors du captage</t>
  </si>
  <si>
    <t>Croissance du trafic en tkm</t>
  </si>
  <si>
    <t>Efficacité énergétique totale</t>
  </si>
  <si>
    <t>Evolution des consommations</t>
  </si>
  <si>
    <t>Consommation d'énergie dans les soutes maritimes avec ventilation selon le mix (TWh)</t>
  </si>
  <si>
    <t>Fioul et gazole fossile</t>
  </si>
  <si>
    <t>Diesel, gazolet  et méthanol  bio</t>
  </si>
  <si>
    <t>efuel (e-methanol, e-gazole et e-fioul)</t>
  </si>
  <si>
    <t>% ecarbu</t>
  </si>
  <si>
    <t>% bio</t>
  </si>
  <si>
    <t>Mix feuille de route (calcul % hors technologies batteries pour les soutes internationales)</t>
  </si>
  <si>
    <t>2025: reprise de 2022 sauf biocarburants: 4%</t>
  </si>
  <si>
    <t>Consommation d'énergie dans le transport fluvial et la plaisance (TWh)</t>
  </si>
  <si>
    <t>seul le bio est compté à 0; les PtL sont comptés en émissions dans le maritime et à 0 ou en puits lors du captage</t>
  </si>
  <si>
    <t>SAF</t>
  </si>
  <si>
    <t>1.2% (puis 2% ac de 2032)</t>
  </si>
  <si>
    <t>% SAF</t>
  </si>
  <si>
    <t>comparaison aux taux minimaux</t>
  </si>
  <si>
    <t>Consommations en Tek</t>
  </si>
  <si>
    <t xml:space="preserve"> </t>
  </si>
  <si>
    <t>Consos unitaires Ef en kWh/100km</t>
  </si>
  <si>
    <t>2030/2019</t>
  </si>
  <si>
    <t>Nombre de PL élec en circulation</t>
  </si>
  <si>
    <t>Intérieur métropole (*)</t>
  </si>
  <si>
    <t>(*) dont Corse</t>
  </si>
  <si>
    <t>dont corse : 16,43% de l'intérieur métropole</t>
  </si>
  <si>
    <t>dont Corse-continent</t>
  </si>
  <si>
    <t>Métropole-DROM &amp; intra DROM</t>
  </si>
  <si>
    <t>changé</t>
  </si>
  <si>
    <t>VP roulant</t>
  </si>
  <si>
    <t>Evolution tkm marchandises</t>
  </si>
  <si>
    <t>Taux d'incorporation en %</t>
  </si>
  <si>
    <t>% global</t>
  </si>
  <si>
    <t>Ademe : en rouge : chiffre diminué ou augmenté de 1% pour arriver à un total de 100%, ce qui n'était pas le cas sinon</t>
  </si>
  <si>
    <t>Ademe : sommes différentes de 100%</t>
  </si>
  <si>
    <t>Km/VP/an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</si>
</sst>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3" formatCode="_-* #,##0.00_-;\-* #,##0.00_-;_-* &quot;-&quot;??_-;_-@_-"/>
    <numFmt numFmtId="164" formatCode="0.000"/>
    <numFmt numFmtId="165" formatCode="0.0%"/>
    <numFmt numFmtId="166" formatCode="0.0"/>
    <numFmt numFmtId="167" formatCode="#,##0.0"/>
    <numFmt numFmtId="168" formatCode="#,##0.000"/>
    <numFmt numFmtId="169" formatCode="0&quot; &quot;%"/>
    <numFmt numFmtId="170" formatCode="#,##0.00&quot; &quot;;&quot;-&quot;#,##0.00&quot; &quot;;&quot;-&quot;#&quot; &quot;;@&quot; &quot;"/>
    <numFmt numFmtId="171" formatCode="mmmm&quot; &quot;d&quot;, &quot;yyyy"/>
    <numFmt numFmtId="172" formatCode="#,##0.00&quot; € &quot;;#,##0.00&quot; € &quot;;&quot;-&quot;#&quot; € &quot;;@&quot; &quot;"/>
    <numFmt numFmtId="173" formatCode="#,##0.00&quot; &quot;[$€-40C]&quot; &quot;;#,##0.00&quot; &quot;[$€-40C]&quot; &quot;;&quot;-&quot;#&quot; &quot;[$€-40C]&quot; &quot;;&quot; &quot;@&quot; &quot;"/>
    <numFmt numFmtId="174" formatCode="#,##0.00&quot; &quot;[$€-401]&quot; &quot;;#,##0.00&quot; &quot;[$€-401]&quot; &quot;;&quot;-&quot;#&quot; &quot;[$€-401]&quot; &quot;"/>
    <numFmt numFmtId="175" formatCode="#,##0.00&quot; &quot;[$€-40C];&quot;-&quot;#,##0.00&quot; &quot;[$€-40C]"/>
    <numFmt numFmtId="176" formatCode="#,##0.00&quot; &quot;[$€-40C]&quot; &quot;;#,##0.00&quot; &quot;[$€-40C]&quot; &quot;;&quot;-&quot;#&quot; &quot;[$€-40C]&quot; &quot;;@&quot; &quot;"/>
    <numFmt numFmtId="177" formatCode="&quot; &quot;#,##0.00&quot; &quot;;&quot;-&quot;#,##0.00&quot; &quot;;&quot; -&quot;00&quot; &quot;;&quot; &quot;@&quot; &quot;"/>
    <numFmt numFmtId="178" formatCode="#,##0.00&quot;    &quot;;#,##0.00&quot;    &quot;;&quot;-&quot;#&quot;    &quot;;&quot; &quot;@&quot; &quot;"/>
    <numFmt numFmtId="179" formatCode="#,##0.00&quot;    &quot;;#,##0.00&quot;    &quot;;&quot;-&quot;#&quot;    &quot;;@&quot; &quot;"/>
    <numFmt numFmtId="180" formatCode="#,##0&quot; F&quot;;&quot;-&quot;#,##0&quot; F&quot;"/>
    <numFmt numFmtId="181" formatCode="0.00&quot; &quot;"/>
    <numFmt numFmtId="182" formatCode="&quot;(&quot;#&quot;)&quot;;&quot;(&quot;#&quot;)&quot;"/>
    <numFmt numFmtId="183" formatCode="#,##0.00&quot; &quot;[$€-40C];[Red]&quot;-&quot;#,##0.00&quot; &quot;[$€-40C]"/>
    <numFmt numFmtId="184" formatCode="#,##0.0000"/>
    <numFmt numFmtId="185" formatCode="[$€-40C]&quot; &quot;#,##0.0"/>
    <numFmt numFmtId="186" formatCode="[$€-40C]&quot; &quot;#,##0.00"/>
    <numFmt numFmtId="187" formatCode="[$€-40C]&quot; &quot;#,##0"/>
    <numFmt numFmtId="188" formatCode="#,##0.0&quot; F&quot;"/>
    <numFmt numFmtId="189" formatCode="#,##0.00&quot; F&quot;"/>
    <numFmt numFmtId="190" formatCode="#,##0&quot; F&quot;"/>
    <numFmt numFmtId="191" formatCode="0.00&quot; &quot;%"/>
    <numFmt numFmtId="192" formatCode="#,##0&quot; F &quot;;#,##0&quot; F &quot;;&quot;- F &quot;;&quot; &quot;@&quot; &quot;"/>
    <numFmt numFmtId="193" formatCode="#,##0.00&quot; F &quot;;#,##0.00&quot; F &quot;;&quot;-&quot;#&quot; F &quot;;&quot; &quot;@&quot; &quot;"/>
    <numFmt numFmtId="194" formatCode="#,##0.00&quot; &quot;[$€]&quot; &quot;;#,##0.00&quot; &quot;[$€]&quot; &quot;;&quot;-&quot;#&quot; &quot;[$€]&quot; &quot;;&quot; &quot;@&quot; &quot;"/>
    <numFmt numFmtId="195" formatCode="#,##0.00&quot; &quot;[$€];&quot;-&quot;#,##0.00&quot; &quot;[$€]"/>
    <numFmt numFmtId="196" formatCode="#,##0.00&quot; &quot;[$€]&quot; &quot;;#,##0.00&quot; &quot;[$€]&quot; &quot;;&quot;-&quot;#&quot; &quot;[$€]&quot; &quot;;@&quot; &quot;"/>
    <numFmt numFmtId="197" formatCode="[$€]&quot; &quot;#,##0.0"/>
    <numFmt numFmtId="198" formatCode="[$€]&quot; &quot;#,##0.00"/>
    <numFmt numFmtId="199" formatCode="[$€]&quot; &quot;#,##0"/>
    <numFmt numFmtId="200" formatCode="&quot; &quot;#,##0.0&quot; &quot;;&quot;-&quot;#,##0.0&quot; &quot;;&quot; -&quot;00&quot; &quot;;&quot; &quot;@&quot; &quot;"/>
    <numFmt numFmtId="201" formatCode="&quot; &quot;#,##0&quot; &quot;;&quot;-&quot;#,##0&quot; &quot;;&quot; -&quot;00&quot; &quot;;&quot; &quot;@&quot; &quot;"/>
    <numFmt numFmtId="202" formatCode="&quot; &quot;#,##0.00&quot; &quot;;&quot;-&quot;#,##0.00&quot; &quot;;&quot; -&quot;00.0&quot; &quot;;&quot; &quot;@&quot; &quot;"/>
    <numFmt numFmtId="203" formatCode="&quot; &quot;#,##0.000&quot; &quot;;&quot;-&quot;#,##0.000&quot; &quot;;&quot; -&quot;00.0&quot; &quot;;&quot; &quot;@&quot; &quot;"/>
    <numFmt numFmtId="204" formatCode="\ General"/>
    <numFmt numFmtId="205" formatCode="#,##0_ ;\-#,##0\ "/>
    <numFmt numFmtId="206" formatCode="#,##0.00&quot; &quot;;#,##0.00&quot; &quot;;&quot;-&quot;#&quot; &quot;;&quot; &quot;@&quot; &quot;"/>
    <numFmt numFmtId="207" formatCode="&quot; &quot;#,##0.0000&quot; &quot;;&quot;-&quot;#,##0.0000&quot; &quot;;&quot; -&quot;00.00&quot; &quot;;&quot; &quot;@&quot; &quot;"/>
    <numFmt numFmtId="208" formatCode="_-* #,##0.00\ _F_-;\-* #,##0.00\ _F_-;_-* &quot;-&quot;??\ _F_-;_-@_-"/>
    <numFmt numFmtId="209" formatCode="[$-40C]mmm\-yy;@"/>
    <numFmt numFmtId="210" formatCode="_-* #,##0_-;\-* #,##0_-;_-* &quot;-&quot;??_-;_-@_-"/>
    <numFmt numFmtId="211" formatCode="_-* #,##0.0_-;\-* #,##0.0_-;_-* &quot;-&quot;??_-;_-@_-"/>
    <numFmt numFmtId="212" formatCode="0.000%"/>
    <numFmt numFmtId="213" formatCode="0\ %"/>
    <numFmt numFmtId="214" formatCode="0.0000"/>
    <numFmt numFmtId="215" formatCode="_-* #,##0.0\ _€_-;\-* #,##0.0\ _€_-;_-* &quot;-&quot;?\ _€_-;_-@_-"/>
    <numFmt numFmtId="216" formatCode="&quot; &quot;#,##0.0&quot; &quot;;&quot;-&quot;#,##0.0&quot; &quot;;&quot; -&quot;00.0&quot; &quot;;&quot; &quot;@&quot; &quot;"/>
  </numFmts>
  <fonts count="288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sz val="11"/>
      <color rgb="FFFFFFFF"/>
      <name val="Calibri"/>
      <family val="2"/>
    </font>
    <font>
      <sz val="8"/>
      <color rgb="FF000000"/>
      <name val="Arial1"/>
    </font>
    <font>
      <sz val="12"/>
      <color rgb="FF000000"/>
      <name val="Calibri"/>
      <family val="2"/>
    </font>
    <font>
      <sz val="8"/>
      <color rgb="FFFFFFFF"/>
      <name val="Arial1"/>
    </font>
    <font>
      <sz val="12"/>
      <color rgb="FFFFFFFF"/>
      <name val="Calibri"/>
      <family val="2"/>
    </font>
    <font>
      <sz val="10"/>
      <color rgb="FF000000"/>
      <name val="Arial1"/>
    </font>
    <font>
      <sz val="10"/>
      <color rgb="FF000000"/>
      <name val="Times New Roman1"/>
      <family val="1"/>
    </font>
    <font>
      <sz val="8"/>
      <color rgb="FFFF0000"/>
      <name val="Arial1"/>
    </font>
    <font>
      <sz val="11"/>
      <color rgb="FF800080"/>
      <name val="Calibri"/>
      <family val="2"/>
    </font>
    <font>
      <b/>
      <sz val="9"/>
      <color rgb="FF000000"/>
      <name val="Times New Roman1"/>
      <family val="1"/>
    </font>
    <font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11"/>
      <color rgb="FF993300"/>
      <name val="Calibri"/>
      <family val="2"/>
    </font>
    <font>
      <b/>
      <sz val="8"/>
      <color rgb="FFFF9900"/>
      <name val="Arial1"/>
    </font>
    <font>
      <b/>
      <sz val="11"/>
      <color rgb="FFFFFFFF"/>
      <name val="Calibri"/>
      <family val="2"/>
    </font>
    <font>
      <sz val="11"/>
      <color rgb="FF993300"/>
      <name val="Calibri"/>
      <family val="2"/>
    </font>
    <font>
      <sz val="8"/>
      <color rgb="FFFF9900"/>
      <name val="Arial1"/>
    </font>
    <font>
      <sz val="10"/>
      <color rgb="FF808080"/>
      <name val="Courier New"/>
      <family val="3"/>
    </font>
    <font>
      <sz val="10"/>
      <color rgb="FF000000"/>
      <name val="Courier New"/>
      <family val="3"/>
    </font>
    <font>
      <b/>
      <sz val="10"/>
      <color rgb="FFFFFFFF"/>
      <name val="Arial1"/>
    </font>
    <font>
      <b/>
      <sz val="10"/>
      <color rgb="FF000000"/>
      <name val="Courier New"/>
      <family val="3"/>
    </font>
    <font>
      <sz val="8"/>
      <color rgb="FF000000"/>
      <name val="Courier New"/>
      <family val="3"/>
    </font>
    <font>
      <b/>
      <i/>
      <sz val="10"/>
      <color rgb="FF333300"/>
      <name val="Courier New"/>
      <family val="3"/>
    </font>
    <font>
      <b/>
      <i/>
      <sz val="10"/>
      <color rgb="FF008080"/>
      <name val="Courier New"/>
      <family val="3"/>
    </font>
    <font>
      <b/>
      <i/>
      <sz val="10"/>
      <color rgb="FF993300"/>
      <name val="Courier New"/>
      <family val="3"/>
    </font>
    <font>
      <b/>
      <i/>
      <sz val="10"/>
      <color rgb="FF808000"/>
      <name val="Courier New"/>
      <family val="3"/>
    </font>
    <font>
      <i/>
      <sz val="10"/>
      <color rgb="FF0000FF"/>
      <name val="Courier New"/>
      <family val="3"/>
    </font>
    <font>
      <b/>
      <sz val="11"/>
      <color rgb="FF000000"/>
      <name val="Times New Roman1"/>
      <family val="1"/>
    </font>
    <font>
      <b/>
      <sz val="10"/>
      <color rgb="FF000000"/>
      <name val="Times New Roman1"/>
      <family val="1"/>
    </font>
    <font>
      <b/>
      <i/>
      <sz val="10"/>
      <color rgb="FF000000"/>
      <name val="Arial1"/>
    </font>
    <font>
      <sz val="10"/>
      <color rgb="FF3366FF"/>
      <name val="Arial1"/>
    </font>
    <font>
      <sz val="10"/>
      <color rgb="FF333399"/>
      <name val="Arial1"/>
    </font>
    <font>
      <b/>
      <sz val="10"/>
      <color rgb="FF333399"/>
      <name val="Arial1"/>
    </font>
    <font>
      <b/>
      <sz val="10"/>
      <color rgb="FF3366FF"/>
      <name val="Arial1"/>
    </font>
    <font>
      <b/>
      <sz val="11"/>
      <color rgb="FF3366FF"/>
      <name val="Calibri"/>
      <family val="2"/>
    </font>
    <font>
      <b/>
      <sz val="18"/>
      <color rgb="FF000000"/>
      <name val="Arial1"/>
    </font>
    <font>
      <b/>
      <sz val="12"/>
      <color rgb="FF000000"/>
      <name val="Arial1"/>
    </font>
    <font>
      <b/>
      <sz val="10"/>
      <color rgb="FF000000"/>
      <name val="Arial1"/>
    </font>
    <font>
      <i/>
      <sz val="8"/>
      <color rgb="FF666699"/>
      <name val="Arial1"/>
    </font>
    <font>
      <sz val="8"/>
      <color rgb="FF333399"/>
      <name val="Arial1"/>
    </font>
    <font>
      <sz val="11"/>
      <color rgb="FF333399"/>
      <name val="Calibri"/>
      <family val="2"/>
    </font>
    <font>
      <sz val="11"/>
      <color rgb="FF000000"/>
      <name val="Calibri1"/>
    </font>
    <font>
      <i/>
      <sz val="11"/>
      <color rgb="FF808080"/>
      <name val="Calibri"/>
      <family val="2"/>
    </font>
    <font>
      <b/>
      <i/>
      <sz val="16"/>
      <color rgb="FF000000"/>
      <name val="Calibri"/>
      <family val="2"/>
    </font>
    <font>
      <b/>
      <i/>
      <sz val="16"/>
      <color rgb="FF000000"/>
      <name val="Liberation Sans"/>
      <family val="2"/>
    </font>
    <font>
      <b/>
      <sz val="15"/>
      <color rgb="FF3366FF"/>
      <name val="Calibri"/>
      <family val="2"/>
    </font>
    <font>
      <b/>
      <sz val="13"/>
      <color rgb="FF3366FF"/>
      <name val="Calibri"/>
      <family val="2"/>
    </font>
    <font>
      <sz val="8"/>
      <color rgb="FF0066CC"/>
      <name val="Arial1"/>
    </font>
    <font>
      <u/>
      <sz val="10"/>
      <color rgb="FF0000FF"/>
      <name val="Arial1"/>
    </font>
    <font>
      <u/>
      <sz val="10"/>
      <color rgb="FF0066CC"/>
      <name val="Arial1"/>
    </font>
    <font>
      <u/>
      <sz val="10"/>
      <color rgb="FF0000FF"/>
      <name val="Times New Roman1"/>
      <family val="1"/>
    </font>
    <font>
      <b/>
      <sz val="12"/>
      <color rgb="FF000000"/>
      <name val="Times New Roman1"/>
      <family val="1"/>
    </font>
    <font>
      <b/>
      <sz val="8"/>
      <color rgb="FF000000"/>
      <name val="Arial1"/>
    </font>
    <font>
      <b/>
      <u/>
      <sz val="8"/>
      <color rgb="FF000000"/>
      <name val="Arial1"/>
    </font>
    <font>
      <i/>
      <u/>
      <sz val="8"/>
      <color rgb="FF000000"/>
      <name val="Arial1"/>
    </font>
    <font>
      <sz val="8"/>
      <color rgb="FF000000"/>
      <name val="Comic Sans MS"/>
      <family val="4"/>
    </font>
    <font>
      <sz val="10"/>
      <color rgb="FF000000"/>
      <name val="Arial"/>
      <family val="2"/>
    </font>
    <font>
      <sz val="10"/>
      <color rgb="FFFF0000"/>
      <name val="Arial1"/>
    </font>
    <font>
      <sz val="11"/>
      <color rgb="FF333300"/>
      <name val="Calibri"/>
      <family val="2"/>
    </font>
    <font>
      <sz val="8"/>
      <color rgb="FF008080"/>
      <name val="Arial1"/>
    </font>
    <font>
      <b/>
      <i/>
      <sz val="16"/>
      <color rgb="FF000000"/>
      <name val="Arial1"/>
    </font>
    <font>
      <sz val="11"/>
      <color rgb="FF000000"/>
      <name val="Liberation Sans"/>
      <family val="2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Times New Roman1"/>
      <family val="1"/>
    </font>
    <font>
      <sz val="10"/>
      <color rgb="FF666699"/>
      <name val="Arial1"/>
    </font>
    <font>
      <b/>
      <sz val="12"/>
      <color rgb="FF808080"/>
      <name val="Arial1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Liberation Sans"/>
      <family val="2"/>
    </font>
    <font>
      <sz val="8"/>
      <color rgb="FF008000"/>
      <name val="Arial1"/>
    </font>
    <font>
      <b/>
      <sz val="8"/>
      <color rgb="FFFF6600"/>
      <name val="Arial1"/>
    </font>
    <font>
      <i/>
      <sz val="8"/>
      <color rgb="FF008080"/>
      <name val="Arial1"/>
    </font>
    <font>
      <b/>
      <sz val="18"/>
      <color rgb="FF3366FF"/>
      <name val="Cambria"/>
      <family val="1"/>
    </font>
    <font>
      <sz val="9"/>
      <color rgb="FF000000"/>
      <name val="Verdana"/>
      <family val="2"/>
    </font>
    <font>
      <sz val="10"/>
      <color rgb="FF008080"/>
      <name val="Courier New"/>
      <family val="3"/>
    </font>
    <font>
      <sz val="10"/>
      <color rgb="FF0066CC"/>
      <name val="Courier New"/>
      <family val="3"/>
    </font>
    <font>
      <sz val="10"/>
      <color rgb="FF008000"/>
      <name val="Courier New"/>
      <family val="3"/>
    </font>
    <font>
      <i/>
      <sz val="9"/>
      <color rgb="FF333300"/>
      <name val="Verdana"/>
      <family val="2"/>
    </font>
    <font>
      <i/>
      <sz val="9"/>
      <color rgb="FF008080"/>
      <name val="Verdana"/>
      <family val="2"/>
    </font>
    <font>
      <i/>
      <sz val="9"/>
      <color rgb="FF993300"/>
      <name val="Verdana"/>
      <family val="2"/>
    </font>
    <font>
      <i/>
      <sz val="9"/>
      <color rgb="FF808000"/>
      <name val="Verdana"/>
      <family val="2"/>
    </font>
    <font>
      <sz val="9"/>
      <color rgb="FF0000FF"/>
      <name val="Verdana"/>
      <family val="2"/>
    </font>
    <font>
      <sz val="9"/>
      <color rgb="FF000080"/>
      <name val="Verdana"/>
      <family val="2"/>
    </font>
    <font>
      <b/>
      <sz val="9"/>
      <color rgb="FF000000"/>
      <name val="Verdana"/>
      <family val="2"/>
    </font>
    <font>
      <b/>
      <sz val="10"/>
      <color rgb="FF008080"/>
      <name val="Courier New"/>
      <family val="3"/>
    </font>
    <font>
      <b/>
      <sz val="10"/>
      <color rgb="FF0066CC"/>
      <name val="Courier New"/>
      <family val="3"/>
    </font>
    <font>
      <b/>
      <sz val="10"/>
      <color rgb="FF008000"/>
      <name val="Courier New"/>
      <family val="3"/>
    </font>
    <font>
      <b/>
      <i/>
      <sz val="9"/>
      <color rgb="FF333300"/>
      <name val="Verdana"/>
      <family val="2"/>
    </font>
    <font>
      <b/>
      <i/>
      <sz val="9"/>
      <color rgb="FF008080"/>
      <name val="Verdana"/>
      <family val="2"/>
    </font>
    <font>
      <b/>
      <i/>
      <sz val="9"/>
      <color rgb="FF808000"/>
      <name val="Verdana"/>
      <family val="2"/>
    </font>
    <font>
      <b/>
      <i/>
      <sz val="9"/>
      <color rgb="FF993300"/>
      <name val="Verdana"/>
      <family val="2"/>
    </font>
    <font>
      <b/>
      <sz val="9"/>
      <color rgb="FF0000FF"/>
      <name val="Verdana"/>
      <family val="2"/>
    </font>
    <font>
      <b/>
      <sz val="9"/>
      <color rgb="FF000080"/>
      <name val="Verdana"/>
      <family val="2"/>
    </font>
    <font>
      <b/>
      <sz val="9"/>
      <color rgb="FF000000"/>
      <name val="Arial1"/>
    </font>
    <font>
      <sz val="10"/>
      <color rgb="FF003366"/>
      <name val="Arial1"/>
    </font>
    <font>
      <sz val="10"/>
      <color rgb="FFCCFFFF"/>
      <name val="Arial1"/>
    </font>
    <font>
      <sz val="10"/>
      <color rgb="FF99CCFF"/>
      <name val="Arial1"/>
    </font>
    <font>
      <i/>
      <sz val="10"/>
      <color rgb="FF000000"/>
      <name val="Arial1"/>
    </font>
    <font>
      <sz val="10"/>
      <color rgb="FFCCFFCC"/>
      <name val="Arial1"/>
    </font>
    <font>
      <sz val="11"/>
      <color rgb="FFFF0000"/>
      <name val="Calibri"/>
      <family val="2"/>
    </font>
    <font>
      <i/>
      <sz val="8"/>
      <color rgb="FF808080"/>
      <name val="Arial1"/>
    </font>
    <font>
      <b/>
      <sz val="18"/>
      <color rgb="FF333399"/>
      <name val="Cambria"/>
      <family val="1"/>
    </font>
    <font>
      <b/>
      <sz val="18"/>
      <color rgb="FF33CCCC"/>
      <name val="Cambria"/>
      <family val="1"/>
    </font>
    <font>
      <b/>
      <sz val="15"/>
      <color rgb="FF000080"/>
      <name val="Arial1"/>
    </font>
    <font>
      <b/>
      <sz val="13"/>
      <color rgb="FF000080"/>
      <name val="Arial1"/>
    </font>
    <font>
      <b/>
      <sz val="11"/>
      <color rgb="FF000080"/>
      <name val="Arial1"/>
    </font>
    <font>
      <b/>
      <sz val="15"/>
      <color rgb="FF333399"/>
      <name val="Calibri"/>
      <family val="2"/>
    </font>
    <font>
      <sz val="18"/>
      <color rgb="FF666699"/>
      <name val="Calibri Light"/>
      <family val="2"/>
    </font>
    <font>
      <b/>
      <sz val="13"/>
      <color rgb="FF333399"/>
      <name val="Calibri"/>
      <family val="2"/>
    </font>
    <font>
      <b/>
      <sz val="18"/>
      <color rgb="FF000080"/>
      <name val="Cambria"/>
      <family val="1"/>
    </font>
    <font>
      <b/>
      <sz val="13"/>
      <color rgb="FF33CCCC"/>
      <name val="Calibri"/>
      <family val="2"/>
    </font>
    <font>
      <b/>
      <sz val="11"/>
      <color rgb="FF333399"/>
      <name val="Calibri"/>
      <family val="2"/>
    </font>
    <font>
      <b/>
      <sz val="11"/>
      <color rgb="FF33CCCC"/>
      <name val="Calibri"/>
      <family val="2"/>
    </font>
    <font>
      <b/>
      <i/>
      <sz val="12"/>
      <color rgb="FF000000"/>
      <name val="Times New Roman1"/>
      <family val="1"/>
    </font>
    <font>
      <sz val="12"/>
      <color rgb="FF000000"/>
      <name val="Times New Roman1"/>
      <family val="1"/>
    </font>
    <font>
      <b/>
      <i/>
      <sz val="12"/>
      <color rgb="FF000000"/>
      <name val="Arial1"/>
    </font>
    <font>
      <b/>
      <sz val="11"/>
      <color rgb="FF000000"/>
      <name val="Calibri"/>
      <family val="2"/>
    </font>
    <font>
      <b/>
      <sz val="8"/>
      <color rgb="FFFFFFFF"/>
      <name val="Arial1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1"/>
      <family val="2"/>
    </font>
    <font>
      <sz val="8"/>
      <color rgb="FF000000"/>
      <name val="Arial1"/>
      <family val="2"/>
    </font>
    <font>
      <sz val="8"/>
      <color rgb="FFFFFFFF"/>
      <name val="Arial1"/>
      <family val="2"/>
    </font>
    <font>
      <sz val="8"/>
      <color rgb="FFFF0000"/>
      <name val="Arial1"/>
      <family val="2"/>
    </font>
    <font>
      <b/>
      <sz val="8"/>
      <color rgb="FFFF9900"/>
      <name val="Arial1"/>
      <family val="2"/>
    </font>
    <font>
      <sz val="8"/>
      <color rgb="FFFF9900"/>
      <name val="Arial1"/>
      <family val="2"/>
    </font>
    <font>
      <b/>
      <sz val="10"/>
      <color rgb="FFFFFFFF"/>
      <name val="Arial1"/>
      <family val="2"/>
    </font>
    <font>
      <b/>
      <i/>
      <sz val="10"/>
      <color rgb="FF000000"/>
      <name val="Arial1"/>
      <family val="2"/>
    </font>
    <font>
      <sz val="10"/>
      <color rgb="FF3366FF"/>
      <name val="Arial1"/>
      <family val="2"/>
    </font>
    <font>
      <sz val="10"/>
      <color rgb="FF333399"/>
      <name val="Arial1"/>
      <family val="2"/>
    </font>
    <font>
      <b/>
      <sz val="10"/>
      <color rgb="FF333399"/>
      <name val="Arial1"/>
      <family val="2"/>
    </font>
    <font>
      <b/>
      <sz val="10"/>
      <color rgb="FF3366FF"/>
      <name val="Arial1"/>
      <family val="2"/>
    </font>
    <font>
      <b/>
      <sz val="10"/>
      <color rgb="FF000000"/>
      <name val="Arial1"/>
      <family val="2"/>
    </font>
    <font>
      <b/>
      <sz val="18"/>
      <color rgb="FF000000"/>
      <name val="Arial1"/>
      <family val="2"/>
    </font>
    <font>
      <b/>
      <sz val="12"/>
      <color rgb="FF000000"/>
      <name val="Arial1"/>
      <family val="2"/>
    </font>
    <font>
      <sz val="8"/>
      <color rgb="FF333399"/>
      <name val="Arial1"/>
      <family val="2"/>
    </font>
    <font>
      <sz val="8"/>
      <color rgb="FF0066CC"/>
      <name val="Arial1"/>
      <family val="2"/>
    </font>
    <font>
      <u/>
      <sz val="10"/>
      <color rgb="FF0000FF"/>
      <name val="Arial1"/>
      <family val="2"/>
    </font>
    <font>
      <u/>
      <sz val="10"/>
      <color rgb="FF0066CC"/>
      <name val="Arial1"/>
      <family val="2"/>
    </font>
    <font>
      <b/>
      <sz val="8"/>
      <color rgb="FF000000"/>
      <name val="Arial1"/>
      <family val="2"/>
    </font>
    <font>
      <b/>
      <u/>
      <sz val="8"/>
      <color rgb="FF000000"/>
      <name val="Arial1"/>
      <family val="2"/>
    </font>
    <font>
      <i/>
      <u/>
      <sz val="8"/>
      <color rgb="FF000000"/>
      <name val="Arial1"/>
      <family val="2"/>
    </font>
    <font>
      <sz val="8"/>
      <color rgb="FF008080"/>
      <name val="Arial1"/>
      <family val="2"/>
    </font>
    <font>
      <b/>
      <i/>
      <sz val="16"/>
      <color rgb="FF000000"/>
      <name val="Arial1"/>
      <family val="2"/>
    </font>
    <font>
      <sz val="10"/>
      <color rgb="FF666699"/>
      <name val="Arial1"/>
      <family val="2"/>
    </font>
    <font>
      <sz val="8"/>
      <color rgb="FF008000"/>
      <name val="Arial1"/>
      <family val="2"/>
    </font>
    <font>
      <b/>
      <sz val="8"/>
      <color rgb="FFFF6600"/>
      <name val="Arial1"/>
      <family val="2"/>
    </font>
    <font>
      <i/>
      <sz val="8"/>
      <color rgb="FF008080"/>
      <name val="Arial1"/>
      <family val="2"/>
    </font>
    <font>
      <b/>
      <sz val="9"/>
      <color rgb="FF000000"/>
      <name val="Arial1"/>
      <family val="2"/>
    </font>
    <font>
      <sz val="10"/>
      <color rgb="FF003366"/>
      <name val="Arial1"/>
      <family val="2"/>
    </font>
    <font>
      <sz val="10"/>
      <color rgb="FFCCFFFF"/>
      <name val="Arial1"/>
      <family val="2"/>
    </font>
    <font>
      <sz val="10"/>
      <color rgb="FF99CCFF"/>
      <name val="Arial1"/>
      <family val="2"/>
    </font>
    <font>
      <i/>
      <sz val="10"/>
      <color rgb="FF000000"/>
      <name val="Arial1"/>
      <family val="2"/>
    </font>
    <font>
      <sz val="10"/>
      <color rgb="FFCCFFCC"/>
      <name val="Arial1"/>
      <family val="2"/>
    </font>
    <font>
      <i/>
      <sz val="8"/>
      <color rgb="FF808080"/>
      <name val="Arial1"/>
      <family val="2"/>
    </font>
    <font>
      <b/>
      <i/>
      <sz val="12"/>
      <color rgb="FF000000"/>
      <name val="Arial1"/>
      <family val="2"/>
    </font>
    <font>
      <b/>
      <sz val="15"/>
      <color rgb="FF000080"/>
      <name val="Arial1"/>
      <family val="2"/>
    </font>
    <font>
      <b/>
      <sz val="13"/>
      <color rgb="FF000080"/>
      <name val="Arial1"/>
      <family val="2"/>
    </font>
    <font>
      <b/>
      <sz val="11"/>
      <color rgb="FF000080"/>
      <name val="Arial1"/>
      <family val="2"/>
    </font>
    <font>
      <b/>
      <sz val="8"/>
      <color rgb="FFFFFFFF"/>
      <name val="Arial1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B85C00"/>
      <name val="Calibri"/>
      <family val="2"/>
      <scheme val="minor"/>
    </font>
    <font>
      <sz val="11"/>
      <name val="Calibri"/>
      <family val="2"/>
      <scheme val="minor"/>
    </font>
    <font>
      <sz val="11"/>
      <color rgb="FF548235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6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33CC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1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1"/>
    </font>
    <font>
      <sz val="10"/>
      <color rgb="FF333333"/>
      <name val="Calibri"/>
      <family val="2"/>
    </font>
    <font>
      <b/>
      <i/>
      <u/>
      <sz val="11"/>
      <color rgb="FF000000"/>
      <name val="Liberation Sans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theme="1"/>
      <name val="Trebuchet MS"/>
      <family val="2"/>
    </font>
    <font>
      <sz val="8"/>
      <name val="Trebuchet MS"/>
      <family val="2"/>
    </font>
    <font>
      <b/>
      <sz val="9"/>
      <name val="Trebuchet MS"/>
      <family val="2"/>
    </font>
    <font>
      <u/>
      <sz val="11"/>
      <color theme="10"/>
      <name val="Calibri"/>
      <family val="2"/>
      <scheme val="minor"/>
    </font>
    <font>
      <b/>
      <sz val="8"/>
      <name val="Trebuchet MS"/>
      <family val="2"/>
    </font>
    <font>
      <b/>
      <sz val="8"/>
      <color theme="0"/>
      <name val="Trebuchet MS"/>
      <family val="2"/>
    </font>
    <font>
      <b/>
      <sz val="11"/>
      <color theme="0"/>
      <name val="Trebuchet MS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0"/>
      <color rgb="FF000000"/>
      <name val="Calibri"/>
      <family val="2"/>
    </font>
    <font>
      <b/>
      <i/>
      <sz val="14"/>
      <color theme="0"/>
      <name val="Calibri"/>
      <family val="2"/>
      <scheme val="minor"/>
    </font>
    <font>
      <b/>
      <sz val="16"/>
      <color rgb="FF000000"/>
      <name val="Calibri"/>
      <family val="2"/>
    </font>
    <font>
      <sz val="11"/>
      <color theme="2" tint="-0.499984740745262"/>
      <name val="Calibri"/>
      <family val="2"/>
      <scheme val="minor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name val="Verdana"/>
      <family val="2"/>
    </font>
    <font>
      <sz val="10"/>
      <name val="Arial"/>
      <family val="2"/>
      <charset val="1"/>
    </font>
    <font>
      <i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</font>
    <font>
      <sz val="11"/>
      <color theme="2" tint="-0.249977111117893"/>
      <name val="Calibri"/>
      <family val="2"/>
    </font>
    <font>
      <i/>
      <sz val="14"/>
      <color theme="2" tint="-0.249977111117893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rgb="FF000000"/>
      <name val="Calibri"/>
      <family val="2"/>
    </font>
    <font>
      <sz val="11"/>
      <color theme="5" tint="0.39997558519241921"/>
      <name val="Calibri"/>
      <family val="2"/>
    </font>
    <font>
      <sz val="6"/>
      <color rgb="FF000000"/>
      <name val="Calibri"/>
      <family val="2"/>
    </font>
    <font>
      <b/>
      <sz val="14"/>
      <name val="Trebuchet MS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theme="5" tint="-0.249977111117893"/>
      <name val="Calibri"/>
      <family val="2"/>
    </font>
  </fonts>
  <fills count="97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6666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3366"/>
        <bgColor rgb="FF003366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00"/>
        <bgColor rgb="FF808000"/>
      </patternFill>
    </fill>
    <fill>
      <patternFill patternType="solid">
        <fgColor rgb="FF008080"/>
        <bgColor rgb="FF00808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993300"/>
        <bgColor rgb="FF993300"/>
      </patternFill>
    </fill>
    <fill>
      <patternFill patternType="solid">
        <fgColor rgb="FF339966"/>
        <bgColor rgb="FF339966"/>
      </patternFill>
    </fill>
    <fill>
      <patternFill patternType="solid">
        <fgColor rgb="FF3366FF"/>
        <bgColor rgb="FF3366FF"/>
      </patternFill>
    </fill>
    <fill>
      <patternFill patternType="solid">
        <fgColor rgb="FF969696"/>
        <bgColor rgb="FF969696"/>
      </patternFill>
    </fill>
    <fill>
      <patternFill patternType="solid">
        <fgColor rgb="FFFF00FF"/>
        <bgColor rgb="FFFF00FF"/>
      </patternFill>
    </fill>
    <fill>
      <patternFill patternType="solid">
        <fgColor rgb="FFCFAA90"/>
        <bgColor rgb="FFCFAA90"/>
      </patternFill>
    </fill>
    <fill>
      <patternFill patternType="solid">
        <fgColor rgb="FF660066"/>
        <bgColor rgb="FF660066"/>
      </patternFill>
    </fill>
    <fill>
      <patternFill patternType="solid">
        <fgColor rgb="FFFFFFCC"/>
        <bgColor rgb="FFFFFFCC"/>
      </patternFill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000080"/>
        <bgColor rgb="FF000080"/>
      </patternFill>
    </fill>
    <fill>
      <patternFill patternType="solid">
        <fgColor rgb="FF003300"/>
        <bgColor rgb="FF003300"/>
      </patternFill>
    </fill>
    <fill>
      <patternFill patternType="solid">
        <fgColor rgb="FF0000FF"/>
        <bgColor rgb="FF0000FF"/>
      </patternFill>
    </fill>
    <fill>
      <patternFill patternType="solid">
        <fgColor rgb="FF333333"/>
        <bgColor rgb="FF333333"/>
      </patternFill>
    </fill>
    <fill>
      <patternFill patternType="solid">
        <fgColor rgb="FF008020"/>
        <bgColor rgb="FF008020"/>
      </patternFill>
    </fill>
    <fill>
      <patternFill patternType="solid">
        <fgColor rgb="FF99BF25"/>
        <bgColor rgb="FF99BF25"/>
      </patternFill>
    </fill>
    <fill>
      <patternFill patternType="solid">
        <fgColor rgb="FF4CA640"/>
        <bgColor rgb="FF4CA640"/>
      </patternFill>
    </fill>
    <fill>
      <patternFill patternType="solid">
        <fgColor rgb="FF00FFFF"/>
        <bgColor rgb="FF00FFFF"/>
      </patternFill>
    </fill>
    <fill>
      <patternFill patternType="solid">
        <fgColor rgb="FF00CCFF"/>
        <bgColor rgb="FF00CCFF"/>
      </patternFill>
    </fill>
    <fill>
      <patternFill patternType="solid">
        <fgColor rgb="FF333300"/>
        <bgColor rgb="FF333300"/>
      </patternFill>
    </fill>
    <fill>
      <patternFill patternType="solid">
        <fgColor rgb="FF808020"/>
        <bgColor rgb="FF808020"/>
      </patternFill>
    </fill>
    <fill>
      <patternFill patternType="solid">
        <fgColor rgb="FFE6E6FF"/>
        <bgColor rgb="FFE6E6FF"/>
      </patternFill>
    </fill>
    <fill>
      <patternFill patternType="solid">
        <fgColor rgb="FFCCE6FF"/>
        <bgColor rgb="FFCCE6FF"/>
      </patternFill>
    </fill>
    <fill>
      <patternFill patternType="solid">
        <fgColor rgb="FFFFC0C0"/>
        <bgColor rgb="FFFFC0C0"/>
      </patternFill>
    </fill>
    <fill>
      <patternFill patternType="solid">
        <fgColor rgb="FFC6C6E0"/>
        <bgColor rgb="FFC6C6E0"/>
      </patternFill>
    </fill>
    <fill>
      <patternFill patternType="solid">
        <fgColor rgb="FF309090"/>
        <bgColor rgb="FF309090"/>
      </patternFill>
    </fill>
    <fill>
      <patternFill patternType="solid">
        <fgColor rgb="FFFFF2CC"/>
        <bgColor rgb="FFFFF2CC"/>
      </patternFill>
    </fill>
    <fill>
      <patternFill patternType="solid">
        <fgColor rgb="FFA9D08E"/>
        <bgColor rgb="FFA9D08E"/>
      </patternFill>
    </fill>
    <fill>
      <patternFill patternType="solid">
        <fgColor rgb="FF00758F"/>
        <bgColor rgb="FF00758F"/>
      </patternFill>
    </fill>
    <fill>
      <patternFill patternType="solid">
        <fgColor rgb="FF00B0F0"/>
        <bgColor rgb="FF00B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2B2B2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theme="7" tint="0.79998168889431442"/>
        <bgColor indexed="28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DAE3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FF"/>
        <bgColor indexed="64"/>
      </patternFill>
    </fill>
  </fills>
  <borders count="9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ashed">
        <color rgb="FFFF8080"/>
      </left>
      <right style="dashed">
        <color rgb="FFFF8080"/>
      </right>
      <top style="dashed">
        <color rgb="FFFF8080"/>
      </top>
      <bottom style="dashed">
        <color rgb="FFFF8080"/>
      </bottom>
      <diagonal/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FF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339966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008080"/>
      </diagonal>
    </border>
    <border diagonalUp="1" diagonalDown="1"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medium">
        <color rgb="FF666699"/>
      </diagonal>
    </border>
    <border>
      <left style="dashed">
        <color rgb="FF339966"/>
      </left>
      <right style="dashed">
        <color rgb="FF339966"/>
      </right>
      <top style="dashed">
        <color rgb="FF339966"/>
      </top>
      <bottom style="dashed">
        <color rgb="FF339966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666699"/>
      </left>
      <right style="dashed">
        <color rgb="FF666699"/>
      </right>
      <top style="dashed">
        <color rgb="FF666699"/>
      </top>
      <bottom style="dashed">
        <color rgb="FF666699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medium">
        <color rgb="FF000000"/>
      </diagonal>
    </border>
    <border diagonalUp="1" diagonalDown="1">
      <left/>
      <right/>
      <top/>
      <bottom/>
      <diagonal style="medium">
        <color rgb="FF000000"/>
      </diagonal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808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thin">
        <color rgb="FF33CCCC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333399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758F"/>
      </top>
      <bottom style="thin">
        <color rgb="FF00758F"/>
      </bottom>
      <diagonal/>
    </border>
    <border>
      <left/>
      <right style="thin">
        <color rgb="FF00758F"/>
      </right>
      <top style="thin">
        <color rgb="FF00758F"/>
      </top>
      <bottom style="thin">
        <color rgb="FF00758F"/>
      </bottom>
      <diagonal/>
    </border>
    <border>
      <left style="thin">
        <color rgb="FF00758F"/>
      </left>
      <right/>
      <top style="thin">
        <color rgb="FF00758F"/>
      </top>
      <bottom style="thin">
        <color rgb="FF00758F"/>
      </bottom>
      <diagonal/>
    </border>
    <border>
      <left/>
      <right/>
      <top style="thin">
        <color rgb="FF00758F"/>
      </top>
      <bottom/>
      <diagonal/>
    </border>
    <border>
      <left/>
      <right style="thin">
        <color rgb="FF00758F"/>
      </right>
      <top style="thin">
        <color rgb="FF00758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758F"/>
      </left>
      <right/>
      <top style="thin">
        <color rgb="FF00758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thin">
        <color rgb="FF000000"/>
      </top>
      <bottom style="thin">
        <color rgb="FF000000"/>
      </bottom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medium">
        <color rgb="FF000000"/>
      </diagonal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333399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141">
    <xf numFmtId="0" fontId="0" fillId="0" borderId="0"/>
    <xf numFmtId="177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Border="0" applyProtection="0"/>
    <xf numFmtId="0" fontId="16" fillId="2" borderId="0" applyNumberFormat="0" applyBorder="0" applyProtection="0"/>
    <xf numFmtId="0" fontId="16" fillId="3" borderId="0" applyNumberFormat="0" applyBorder="0" applyProtection="0"/>
    <xf numFmtId="0" fontId="16" fillId="4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7" borderId="0" applyNumberFormat="0" applyBorder="0" applyProtection="0"/>
    <xf numFmtId="0" fontId="17" fillId="8" borderId="0" applyNumberFormat="0" applyBorder="0" applyProtection="0"/>
    <xf numFmtId="0" fontId="17" fillId="9" borderId="0" applyNumberFormat="0" applyBorder="0" applyProtection="0"/>
    <xf numFmtId="0" fontId="17" fillId="10" borderId="0" applyNumberFormat="0" applyBorder="0" applyProtection="0"/>
    <xf numFmtId="0" fontId="17" fillId="11" borderId="0" applyNumberFormat="0" applyBorder="0" applyProtection="0"/>
    <xf numFmtId="0" fontId="17" fillId="12" borderId="0" applyNumberFormat="0" applyBorder="0" applyProtection="0"/>
    <xf numFmtId="0" fontId="17" fillId="13" borderId="0" applyNumberFormat="0" applyBorder="0" applyProtection="0"/>
    <xf numFmtId="0" fontId="18" fillId="14" borderId="0" applyNumberFormat="0" applyBorder="0" applyProtection="0"/>
    <xf numFmtId="0" fontId="18" fillId="15" borderId="0" applyNumberFormat="0" applyBorder="0" applyProtection="0"/>
    <xf numFmtId="0" fontId="18" fillId="16" borderId="0" applyNumberFormat="0" applyBorder="0" applyProtection="0"/>
    <xf numFmtId="0" fontId="18" fillId="14" borderId="0" applyNumberFormat="0" applyBorder="0" applyProtection="0"/>
    <xf numFmtId="0" fontId="18" fillId="17" borderId="0" applyNumberFormat="0" applyBorder="0" applyProtection="0"/>
    <xf numFmtId="0" fontId="18" fillId="15" borderId="0" applyNumberFormat="0" applyBorder="0" applyProtection="0"/>
    <xf numFmtId="0" fontId="14" fillId="8" borderId="0" applyNumberFormat="0" applyFont="0" applyBorder="0" applyProtection="0"/>
    <xf numFmtId="0" fontId="14" fillId="18" borderId="0" applyNumberFormat="0" applyFont="0" applyBorder="0" applyProtection="0"/>
    <xf numFmtId="0" fontId="14" fillId="10" borderId="0" applyNumberFormat="0" applyFont="0" applyBorder="0" applyProtection="0"/>
    <xf numFmtId="0" fontId="14" fillId="11" borderId="0" applyNumberFormat="0" applyFont="0" applyBorder="0" applyProtection="0"/>
    <xf numFmtId="0" fontId="14" fillId="17" borderId="0" applyNumberFormat="0" applyFont="0" applyBorder="0" applyProtection="0"/>
    <xf numFmtId="0" fontId="14" fillId="15" borderId="0" applyNumberFormat="0" applyFont="0" applyBorder="0" applyProtection="0"/>
    <xf numFmtId="0" fontId="14" fillId="8" borderId="0" applyNumberFormat="0" applyFont="0" applyBorder="0" applyProtection="0"/>
    <xf numFmtId="0" fontId="14" fillId="18" borderId="0" applyNumberFormat="0" applyFont="0" applyBorder="0" applyProtection="0"/>
    <xf numFmtId="0" fontId="14" fillId="10" borderId="0" applyNumberFormat="0" applyFont="0" applyBorder="0" applyProtection="0"/>
    <xf numFmtId="0" fontId="14" fillId="11" borderId="0" applyNumberFormat="0" applyFont="0" applyBorder="0" applyProtection="0"/>
    <xf numFmtId="0" fontId="14" fillId="17" borderId="0" applyNumberFormat="0" applyFont="0" applyBorder="0" applyProtection="0"/>
    <xf numFmtId="0" fontId="14" fillId="15" borderId="0" applyNumberFormat="0" applyFont="0" applyBorder="0" applyProtection="0"/>
    <xf numFmtId="0" fontId="14" fillId="8" borderId="0" applyNumberFormat="0" applyFont="0" applyBorder="0" applyProtection="0"/>
    <xf numFmtId="0" fontId="14" fillId="18" borderId="0" applyNumberFormat="0" applyFont="0" applyBorder="0" applyProtection="0"/>
    <xf numFmtId="0" fontId="14" fillId="10" borderId="0" applyNumberFormat="0" applyFont="0" applyBorder="0" applyProtection="0"/>
    <xf numFmtId="0" fontId="14" fillId="11" borderId="0" applyNumberFormat="0" applyFont="0" applyBorder="0" applyProtection="0"/>
    <xf numFmtId="0" fontId="14" fillId="17" borderId="0" applyNumberFormat="0" applyFont="0" applyBorder="0" applyProtection="0"/>
    <xf numFmtId="0" fontId="14" fillId="15" borderId="0" applyNumberFormat="0" applyFont="0" applyBorder="0" applyProtection="0"/>
    <xf numFmtId="0" fontId="17" fillId="19" borderId="0" applyNumberFormat="0" applyBorder="0" applyProtection="0"/>
    <xf numFmtId="0" fontId="17" fillId="20" borderId="0" applyNumberFormat="0" applyBorder="0" applyProtection="0"/>
    <xf numFmtId="0" fontId="17" fillId="21" borderId="0" applyNumberFormat="0" applyBorder="0" applyProtection="0"/>
    <xf numFmtId="0" fontId="17" fillId="11" borderId="0" applyNumberFormat="0" applyBorder="0" applyProtection="0"/>
    <xf numFmtId="0" fontId="17" fillId="19" borderId="0" applyNumberFormat="0" applyBorder="0" applyProtection="0"/>
    <xf numFmtId="0" fontId="17" fillId="22" borderId="0" applyNumberFormat="0" applyBorder="0" applyProtection="0"/>
    <xf numFmtId="0" fontId="18" fillId="23" borderId="0" applyNumberFormat="0" applyBorder="0" applyProtection="0"/>
    <xf numFmtId="0" fontId="18" fillId="20" borderId="0" applyNumberFormat="0" applyBorder="0" applyProtection="0"/>
    <xf numFmtId="0" fontId="18" fillId="24" borderId="0" applyNumberFormat="0" applyBorder="0" applyProtection="0"/>
    <xf numFmtId="0" fontId="18" fillId="23" borderId="0" applyNumberFormat="0" applyBorder="0" applyProtection="0"/>
    <xf numFmtId="0" fontId="18" fillId="19" borderId="0" applyNumberFormat="0" applyBorder="0" applyProtection="0"/>
    <xf numFmtId="0" fontId="18" fillId="15" borderId="0" applyNumberFormat="0" applyBorder="0" applyProtection="0"/>
    <xf numFmtId="0" fontId="14" fillId="19" borderId="0" applyNumberFormat="0" applyFont="0" applyBorder="0" applyProtection="0"/>
    <xf numFmtId="0" fontId="14" fillId="20" borderId="0" applyNumberFormat="0" applyFont="0" applyBorder="0" applyProtection="0"/>
    <xf numFmtId="0" fontId="14" fillId="21" borderId="0" applyNumberFormat="0" applyFont="0" applyBorder="0" applyProtection="0"/>
    <xf numFmtId="0" fontId="14" fillId="11" borderId="0" applyNumberFormat="0" applyFont="0" applyBorder="0" applyProtection="0"/>
    <xf numFmtId="0" fontId="14" fillId="19" borderId="0" applyNumberFormat="0" applyFont="0" applyBorder="0" applyProtection="0"/>
    <xf numFmtId="0" fontId="14" fillId="25" borderId="0" applyNumberFormat="0" applyFont="0" applyBorder="0" applyProtection="0"/>
    <xf numFmtId="0" fontId="14" fillId="19" borderId="0" applyNumberFormat="0" applyFont="0" applyBorder="0" applyProtection="0"/>
    <xf numFmtId="0" fontId="14" fillId="20" borderId="0" applyNumberFormat="0" applyFont="0" applyBorder="0" applyProtection="0"/>
    <xf numFmtId="0" fontId="14" fillId="26" borderId="0" applyNumberFormat="0" applyFont="0" applyBorder="0" applyProtection="0"/>
    <xf numFmtId="0" fontId="14" fillId="11" borderId="0" applyNumberFormat="0" applyFont="0" applyBorder="0" applyProtection="0"/>
    <xf numFmtId="0" fontId="14" fillId="19" borderId="0" applyNumberFormat="0" applyFont="0" applyBorder="0" applyProtection="0"/>
    <xf numFmtId="0" fontId="14" fillId="25" borderId="0" applyNumberFormat="0" applyFont="0" applyBorder="0" applyProtection="0"/>
    <xf numFmtId="0" fontId="14" fillId="19" borderId="0" applyNumberFormat="0" applyFont="0" applyBorder="0" applyProtection="0"/>
    <xf numFmtId="0" fontId="14" fillId="20" borderId="0" applyNumberFormat="0" applyFont="0" applyBorder="0" applyProtection="0"/>
    <xf numFmtId="0" fontId="14" fillId="26" borderId="0" applyNumberFormat="0" applyFont="0" applyBorder="0" applyProtection="0"/>
    <xf numFmtId="0" fontId="14" fillId="11" borderId="0" applyNumberFormat="0" applyFont="0" applyBorder="0" applyProtection="0"/>
    <xf numFmtId="0" fontId="14" fillId="19" borderId="0" applyNumberFormat="0" applyFont="0" applyBorder="0" applyProtection="0"/>
    <xf numFmtId="0" fontId="14" fillId="25" borderId="0" applyNumberFormat="0" applyFont="0" applyBorder="0" applyProtection="0"/>
    <xf numFmtId="0" fontId="14" fillId="0" borderId="0" applyNumberFormat="0" applyFont="0" applyBorder="0" applyProtection="0">
      <alignment horizontal="left" vertical="center" indent="7"/>
    </xf>
    <xf numFmtId="0" fontId="19" fillId="26" borderId="0" applyNumberFormat="0" applyBorder="0" applyProtection="0"/>
    <xf numFmtId="0" fontId="19" fillId="20" borderId="0" applyNumberFormat="0" applyBorder="0" applyProtection="0"/>
    <xf numFmtId="0" fontId="19" fillId="21" borderId="0" applyNumberFormat="0" applyBorder="0" applyProtection="0"/>
    <xf numFmtId="0" fontId="19" fillId="5" borderId="0" applyNumberFormat="0" applyBorder="0" applyProtection="0"/>
    <xf numFmtId="0" fontId="19" fillId="6" borderId="0" applyNumberFormat="0" applyBorder="0" applyProtection="0"/>
    <xf numFmtId="0" fontId="19" fillId="27" borderId="0" applyNumberFormat="0" applyBorder="0" applyProtection="0"/>
    <xf numFmtId="0" fontId="20" fillId="6" borderId="0" applyNumberFormat="0" applyBorder="0" applyProtection="0"/>
    <xf numFmtId="0" fontId="20" fillId="20" borderId="0" applyNumberFormat="0" applyBorder="0" applyProtection="0"/>
    <xf numFmtId="0" fontId="20" fillId="24" borderId="0" applyNumberFormat="0" applyBorder="0" applyProtection="0"/>
    <xf numFmtId="0" fontId="20" fillId="23" borderId="0" applyNumberFormat="0" applyBorder="0" applyProtection="0"/>
    <xf numFmtId="0" fontId="20" fillId="6" borderId="0" applyNumberFormat="0" applyBorder="0" applyProtection="0"/>
    <xf numFmtId="0" fontId="20" fillId="15" borderId="0" applyNumberFormat="0" applyBorder="0" applyProtection="0"/>
    <xf numFmtId="0" fontId="16" fillId="28" borderId="0" applyNumberFormat="0" applyBorder="0" applyProtection="0"/>
    <xf numFmtId="0" fontId="16" fillId="20" borderId="0" applyNumberFormat="0" applyBorder="0" applyProtection="0"/>
    <xf numFmtId="0" fontId="16" fillId="21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29" borderId="0" applyNumberFormat="0" applyBorder="0" applyProtection="0"/>
    <xf numFmtId="0" fontId="16" fillId="28" borderId="0" applyNumberFormat="0" applyBorder="0" applyProtection="0"/>
    <xf numFmtId="0" fontId="16" fillId="20" borderId="0" applyNumberFormat="0" applyBorder="0" applyProtection="0"/>
    <xf numFmtId="0" fontId="16" fillId="26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29" borderId="0" applyNumberFormat="0" applyBorder="0" applyProtection="0"/>
    <xf numFmtId="0" fontId="16" fillId="28" borderId="0" applyNumberFormat="0" applyBorder="0" applyProtection="0"/>
    <xf numFmtId="0" fontId="16" fillId="20" borderId="0" applyNumberFormat="0" applyBorder="0" applyProtection="0"/>
    <xf numFmtId="0" fontId="16" fillId="26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29" borderId="0" applyNumberFormat="0" applyBorder="0" applyProtection="0"/>
    <xf numFmtId="0" fontId="21" fillId="10" borderId="0" applyNumberFormat="0" applyBorder="0" applyProtection="0"/>
    <xf numFmtId="0" fontId="21" fillId="10" borderId="0" applyNumberFormat="0" applyBorder="0" applyProtection="0"/>
    <xf numFmtId="0" fontId="21" fillId="10" borderId="0" applyNumberFormat="0" applyBorder="0" applyProtection="0"/>
    <xf numFmtId="0" fontId="21" fillId="10" borderId="0" applyNumberFormat="0" applyBorder="0" applyProtection="0"/>
    <xf numFmtId="0" fontId="21" fillId="21" borderId="0" applyNumberFormat="0" applyBorder="0" applyProtection="0"/>
    <xf numFmtId="0" fontId="21" fillId="21" borderId="0" applyNumberFormat="0" applyBorder="0" applyProtection="0"/>
    <xf numFmtId="0" fontId="21" fillId="3" borderId="0" applyNumberFormat="0" applyBorder="0" applyProtection="0"/>
    <xf numFmtId="0" fontId="21" fillId="3" borderId="0" applyNumberFormat="0" applyBorder="0" applyProtection="0"/>
    <xf numFmtId="0" fontId="21" fillId="3" borderId="0" applyNumberFormat="0" applyBorder="0" applyProtection="0"/>
    <xf numFmtId="0" fontId="21" fillId="3" borderId="0" applyNumberFormat="0" applyBorder="0" applyProtection="0"/>
    <xf numFmtId="0" fontId="21" fillId="23" borderId="0" applyNumberFormat="0" applyBorder="0" applyProtection="0"/>
    <xf numFmtId="0" fontId="21" fillId="13" borderId="0" applyNumberFormat="0" applyBorder="0" applyProtection="0"/>
    <xf numFmtId="0" fontId="21" fillId="15" borderId="0" applyNumberFormat="0" applyBorder="0" applyProtection="0"/>
    <xf numFmtId="0" fontId="22" fillId="8" borderId="0" applyNumberFormat="0" applyBorder="0" applyProtection="0"/>
    <xf numFmtId="0" fontId="19" fillId="2" borderId="0" applyNumberFormat="0" applyBorder="0" applyProtection="0"/>
    <xf numFmtId="0" fontId="19" fillId="3" borderId="0" applyNumberFormat="0" applyBorder="0" applyProtection="0"/>
    <xf numFmtId="0" fontId="19" fillId="30" borderId="0" applyNumberFormat="0" applyBorder="0" applyProtection="0"/>
    <xf numFmtId="0" fontId="19" fillId="5" borderId="0" applyNumberFormat="0" applyBorder="0" applyProtection="0"/>
    <xf numFmtId="0" fontId="19" fillId="6" borderId="0" applyNumberFormat="0" applyBorder="0" applyProtection="0"/>
    <xf numFmtId="0" fontId="19" fillId="31" borderId="0" applyNumberFormat="0" applyBorder="0" applyProtection="0"/>
    <xf numFmtId="0" fontId="23" fillId="0" borderId="0" applyNumberFormat="0" applyBorder="0" applyProtection="0"/>
    <xf numFmtId="0" fontId="24" fillId="18" borderId="0" applyNumberFormat="0" applyBorder="0" applyProtection="0"/>
    <xf numFmtId="4" fontId="25" fillId="0" borderId="0" applyBorder="0" applyProtection="0">
      <alignment horizontal="right" vertical="center"/>
    </xf>
    <xf numFmtId="0" fontId="26" fillId="10" borderId="0" applyNumberFormat="0" applyBorder="0" applyProtection="0"/>
    <xf numFmtId="0" fontId="27" fillId="10" borderId="0" applyNumberFormat="0" applyBorder="0" applyProtection="0"/>
    <xf numFmtId="0" fontId="28" fillId="23" borderId="1" applyNumberFormat="0" applyProtection="0"/>
    <xf numFmtId="0" fontId="28" fillId="23" borderId="1" applyNumberFormat="0" applyProtection="0"/>
    <xf numFmtId="0" fontId="29" fillId="23" borderId="1" applyNumberFormat="0" applyProtection="0"/>
    <xf numFmtId="0" fontId="28" fillId="23" borderId="1" applyNumberFormat="0" applyProtection="0"/>
    <xf numFmtId="0" fontId="30" fillId="32" borderId="2" applyNumberFormat="0" applyProtection="0"/>
    <xf numFmtId="0" fontId="31" fillId="0" borderId="3" applyNumberFormat="0" applyProtection="0"/>
    <xf numFmtId="0" fontId="31" fillId="0" borderId="3" applyNumberFormat="0" applyProtection="0"/>
    <xf numFmtId="0" fontId="30" fillId="32" borderId="2" applyNumberFormat="0" applyProtection="0"/>
    <xf numFmtId="0" fontId="32" fillId="0" borderId="3" applyNumberFormat="0" applyProtection="0"/>
    <xf numFmtId="0" fontId="30" fillId="32" borderId="2" applyNumberFormat="0" applyProtection="0"/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0" fontId="33" fillId="23" borderId="1" applyNumberFormat="0" applyProtection="0">
      <alignment horizontal="center" vertical="center"/>
    </xf>
    <xf numFmtId="49" fontId="34" fillId="7" borderId="0" applyBorder="0" applyProtection="0">
      <alignment horizontal="center" vertical="center" wrapText="1"/>
    </xf>
    <xf numFmtId="49" fontId="34" fillId="33" borderId="4" applyProtection="0">
      <alignment horizontal="center" vertical="center" wrapText="1"/>
    </xf>
    <xf numFmtId="49" fontId="34" fillId="7" borderId="4" applyProtection="0">
      <alignment horizontal="center" vertical="center" wrapText="1"/>
    </xf>
    <xf numFmtId="49" fontId="34" fillId="11" borderId="4" applyProtection="0">
      <alignment horizontal="center" vertical="center" wrapText="1"/>
    </xf>
    <xf numFmtId="49" fontId="34" fillId="7" borderId="4" applyProtection="0">
      <alignment horizontal="center" vertical="center" wrapText="1"/>
    </xf>
    <xf numFmtId="49" fontId="34" fillId="30" borderId="0" applyBorder="0" applyProtection="0">
      <alignment horizontal="center" vertical="center" wrapText="1"/>
    </xf>
    <xf numFmtId="49" fontId="34" fillId="34" borderId="5" applyProtection="0">
      <alignment horizontal="center" vertical="center" wrapText="1"/>
    </xf>
    <xf numFmtId="49" fontId="34" fillId="18" borderId="5" applyProtection="0">
      <alignment horizontal="center" vertical="center" wrapText="1"/>
    </xf>
    <xf numFmtId="49" fontId="34" fillId="31" borderId="5" applyProtection="0">
      <alignment horizontal="center" vertical="center" wrapText="1"/>
    </xf>
    <xf numFmtId="49" fontId="34" fillId="11" borderId="5" applyProtection="0">
      <alignment horizontal="center" vertical="center" wrapText="1"/>
    </xf>
    <xf numFmtId="49" fontId="34" fillId="35" borderId="0" applyBorder="0" applyProtection="0">
      <alignment horizontal="center" vertical="center" wrapText="1"/>
    </xf>
    <xf numFmtId="49" fontId="34" fillId="29" borderId="5" applyProtection="0">
      <alignment horizontal="center" vertical="center" wrapText="1"/>
    </xf>
    <xf numFmtId="49" fontId="34" fillId="33" borderId="5" applyProtection="0">
      <alignment horizontal="center" vertical="center" wrapText="1"/>
    </xf>
    <xf numFmtId="49" fontId="34" fillId="33" borderId="5" applyProtection="0">
      <alignment horizontal="center" vertical="center" wrapText="1"/>
    </xf>
    <xf numFmtId="49" fontId="34" fillId="7" borderId="5" applyProtection="0">
      <alignment horizontal="center" vertical="center" wrapText="1"/>
    </xf>
    <xf numFmtId="49" fontId="34" fillId="33" borderId="5" applyProtection="0">
      <alignment horizontal="center" vertical="center" wrapText="1"/>
    </xf>
    <xf numFmtId="49" fontId="34" fillId="35" borderId="0" applyBorder="0" applyProtection="0">
      <alignment horizontal="center" vertical="center" wrapText="1"/>
    </xf>
    <xf numFmtId="49" fontId="34" fillId="29" borderId="6" applyProtection="0">
      <alignment horizontal="center" vertical="center" wrapText="1"/>
    </xf>
    <xf numFmtId="49" fontId="34" fillId="33" borderId="6" applyProtection="0">
      <alignment horizontal="center" vertical="center" wrapText="1"/>
    </xf>
    <xf numFmtId="49" fontId="34" fillId="33" borderId="7" applyProtection="0">
      <alignment horizontal="center" vertical="center" wrapText="1"/>
    </xf>
    <xf numFmtId="49" fontId="34" fillId="7" borderId="8" applyProtection="0">
      <alignment horizontal="center" vertical="center" wrapText="1"/>
    </xf>
    <xf numFmtId="49" fontId="34" fillId="33" borderId="6" applyProtection="0">
      <alignment horizontal="center" vertical="center" wrapText="1"/>
    </xf>
    <xf numFmtId="49" fontId="34" fillId="30" borderId="0" applyBorder="0" applyProtection="0">
      <alignment horizontal="center" vertical="center" wrapText="1"/>
    </xf>
    <xf numFmtId="49" fontId="34" fillId="34" borderId="6" applyProtection="0">
      <alignment horizontal="center" vertical="center" wrapText="1"/>
    </xf>
    <xf numFmtId="49" fontId="34" fillId="18" borderId="7" applyProtection="0">
      <alignment horizontal="center" vertical="center" wrapText="1"/>
    </xf>
    <xf numFmtId="49" fontId="34" fillId="31" borderId="8" applyProtection="0">
      <alignment horizontal="center" vertical="center" wrapText="1"/>
    </xf>
    <xf numFmtId="49" fontId="34" fillId="11" borderId="6" applyProtection="0">
      <alignment horizontal="center" vertical="center" wrapText="1"/>
    </xf>
    <xf numFmtId="49" fontId="34" fillId="7" borderId="0" applyBorder="0" applyProtection="0">
      <alignment horizontal="center" vertical="center" wrapText="1"/>
    </xf>
    <xf numFmtId="49" fontId="34" fillId="33" borderId="9" applyProtection="0">
      <alignment horizontal="center" vertical="center" wrapText="1"/>
    </xf>
    <xf numFmtId="49" fontId="34" fillId="7" borderId="9" applyProtection="0">
      <alignment horizontal="center" vertical="center" wrapText="1"/>
    </xf>
    <xf numFmtId="49" fontId="34" fillId="11" borderId="10" applyProtection="0">
      <alignment horizontal="center" vertical="center" wrapText="1"/>
    </xf>
    <xf numFmtId="49" fontId="34" fillId="11" borderId="11" applyProtection="0">
      <alignment horizontal="center" vertical="center" wrapText="1"/>
    </xf>
    <xf numFmtId="49" fontId="34" fillId="7" borderId="9" applyProtection="0">
      <alignment horizontal="center" vertical="center" wrapText="1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5" fillId="2" borderId="2" applyNumberFormat="0" applyProtection="0">
      <alignment horizontal="left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6" fillId="36" borderId="12" applyNumberFormat="0" applyProtection="0">
      <alignment horizontal="center" vertical="center"/>
    </xf>
    <xf numFmtId="0" fontId="37" fillId="24" borderId="13" applyNumberFormat="0" applyProtection="0">
      <alignment horizontal="left" vertical="top" wrapText="1"/>
    </xf>
    <xf numFmtId="0" fontId="37" fillId="24" borderId="13" applyNumberFormat="0" applyProtection="0">
      <alignment horizontal="left" vertical="top" wrapText="1"/>
    </xf>
    <xf numFmtId="0" fontId="37" fillId="24" borderId="13" applyNumberFormat="0" applyProtection="0">
      <alignment horizontal="left" vertical="top" wrapText="1"/>
    </xf>
    <xf numFmtId="49" fontId="34" fillId="37" borderId="2" applyProtection="0">
      <alignment vertical="center" wrapText="1"/>
    </xf>
    <xf numFmtId="49" fontId="34" fillId="37" borderId="14" applyProtection="0">
      <alignment vertical="center" wrapText="1"/>
    </xf>
    <xf numFmtId="49" fontId="34" fillId="37" borderId="14" applyProtection="0">
      <alignment vertical="center" wrapText="1"/>
    </xf>
    <xf numFmtId="49" fontId="34" fillId="37" borderId="14" applyProtection="0">
      <alignment vertical="center" wrapText="1"/>
    </xf>
    <xf numFmtId="49" fontId="34" fillId="32" borderId="14" applyProtection="0">
      <alignment vertical="center" wrapText="1"/>
    </xf>
    <xf numFmtId="49" fontId="34" fillId="38" borderId="2" applyProtection="0">
      <alignment wrapText="1"/>
    </xf>
    <xf numFmtId="49" fontId="34" fillId="38" borderId="14" applyProtection="0">
      <alignment wrapText="1"/>
    </xf>
    <xf numFmtId="49" fontId="34" fillId="38" borderId="14" applyProtection="0">
      <alignment wrapText="1"/>
    </xf>
    <xf numFmtId="49" fontId="34" fillId="39" borderId="2" applyProtection="0">
      <alignment wrapText="1"/>
    </xf>
    <xf numFmtId="49" fontId="34" fillId="39" borderId="2" applyProtection="0">
      <alignment wrapText="1"/>
    </xf>
    <xf numFmtId="49" fontId="34" fillId="40" borderId="2" applyProtection="0">
      <alignment wrapText="1"/>
    </xf>
    <xf numFmtId="49" fontId="34" fillId="35" borderId="2" applyProtection="0">
      <alignment wrapText="1"/>
    </xf>
    <xf numFmtId="49" fontId="34" fillId="40" borderId="2" applyProtection="0">
      <alignment vertical="center" wrapText="1"/>
    </xf>
    <xf numFmtId="49" fontId="34" fillId="41" borderId="14" applyProtection="0">
      <alignment vertical="center" wrapText="1"/>
    </xf>
    <xf numFmtId="49" fontId="34" fillId="35" borderId="14" applyProtection="0">
      <alignment vertical="center" wrapText="1"/>
    </xf>
    <xf numFmtId="49" fontId="34" fillId="35" borderId="14" applyProtection="0">
      <alignment vertical="center" wrapText="1"/>
    </xf>
    <xf numFmtId="49" fontId="34" fillId="42" borderId="14" applyProtection="0">
      <alignment vertical="center" wrapText="1"/>
    </xf>
    <xf numFmtId="49" fontId="34" fillId="5" borderId="14" applyProtection="0">
      <alignment vertical="center" wrapText="1"/>
    </xf>
    <xf numFmtId="49" fontId="34" fillId="39" borderId="2" applyProtection="0">
      <alignment wrapText="1"/>
    </xf>
    <xf numFmtId="49" fontId="34" fillId="15" borderId="14" applyProtection="0">
      <alignment wrapText="1"/>
    </xf>
    <xf numFmtId="49" fontId="34" fillId="41" borderId="14" applyProtection="0">
      <alignment wrapText="1"/>
    </xf>
    <xf numFmtId="49" fontId="34" fillId="15" borderId="14" applyProtection="0">
      <alignment wrapText="1"/>
    </xf>
    <xf numFmtId="49" fontId="34" fillId="17" borderId="14" applyProtection="0">
      <alignment wrapText="1"/>
    </xf>
    <xf numFmtId="49" fontId="34" fillId="43" borderId="2" applyProtection="0">
      <alignment vertical="center" wrapText="1"/>
    </xf>
    <xf numFmtId="49" fontId="34" fillId="44" borderId="14" applyProtection="0">
      <alignment vertical="center" wrapText="1"/>
    </xf>
    <xf numFmtId="49" fontId="34" fillId="30" borderId="14" applyProtection="0">
      <alignment vertical="center" wrapText="1"/>
    </xf>
    <xf numFmtId="49" fontId="34" fillId="37" borderId="14" applyProtection="0">
      <alignment vertical="center" wrapText="1"/>
    </xf>
    <xf numFmtId="49" fontId="34" fillId="37" borderId="2" applyProtection="0">
      <alignment vertical="center" wrapText="1"/>
    </xf>
    <xf numFmtId="49" fontId="34" fillId="42" borderId="14" applyProtection="0">
      <alignment vertical="center" wrapText="1"/>
    </xf>
    <xf numFmtId="49" fontId="34" fillId="26" borderId="14" applyProtection="0">
      <alignment vertical="center" wrapText="1"/>
    </xf>
    <xf numFmtId="49" fontId="34" fillId="22" borderId="14" applyProtection="0">
      <alignment vertical="center" wrapText="1"/>
    </xf>
    <xf numFmtId="49" fontId="34" fillId="45" borderId="14" applyProtection="0">
      <alignment vertical="center" wrapText="1"/>
    </xf>
    <xf numFmtId="49" fontId="34" fillId="26" borderId="14" applyProtection="0">
      <alignment vertical="center" wrapText="1"/>
    </xf>
    <xf numFmtId="49" fontId="34" fillId="12" borderId="0" applyBorder="0" applyProtection="0">
      <alignment vertical="center" wrapText="1"/>
    </xf>
    <xf numFmtId="49" fontId="34" fillId="41" borderId="15" applyProtection="0">
      <alignment vertical="center" wrapText="1"/>
    </xf>
    <xf numFmtId="49" fontId="34" fillId="12" borderId="15" applyProtection="0">
      <alignment vertical="center" wrapText="1"/>
    </xf>
    <xf numFmtId="49" fontId="34" fillId="12" borderId="15" applyProtection="0">
      <alignment vertical="center" wrapText="1"/>
    </xf>
    <xf numFmtId="49" fontId="34" fillId="12" borderId="15" applyProtection="0">
      <alignment vertical="center" wrapText="1"/>
    </xf>
    <xf numFmtId="49" fontId="34" fillId="12" borderId="15" applyProtection="0">
      <alignment vertical="center" wrapText="1"/>
    </xf>
    <xf numFmtId="49" fontId="38" fillId="9" borderId="0" applyBorder="0" applyProtection="0">
      <alignment vertical="center" wrapText="1"/>
    </xf>
    <xf numFmtId="49" fontId="39" fillId="9" borderId="0" applyBorder="0" applyProtection="0">
      <alignment vertical="center" wrapText="1" shrinkToFit="1"/>
    </xf>
    <xf numFmtId="49" fontId="40" fillId="9" borderId="0" applyBorder="0" applyProtection="0">
      <alignment vertical="center" wrapText="1" shrinkToFit="1"/>
    </xf>
    <xf numFmtId="49" fontId="38" fillId="9" borderId="0" applyBorder="0" applyProtection="0">
      <alignment vertical="center" wrapText="1" shrinkToFit="1"/>
    </xf>
    <xf numFmtId="49" fontId="41" fillId="9" borderId="0" applyBorder="0" applyProtection="0">
      <alignment vertical="center" wrapText="1" shrinkToFit="1"/>
    </xf>
    <xf numFmtId="49" fontId="40" fillId="9" borderId="0" applyBorder="0" applyProtection="0">
      <alignment vertical="center" wrapText="1" shrinkToFit="1"/>
    </xf>
    <xf numFmtId="49" fontId="42" fillId="9" borderId="0" applyBorder="0" applyProtection="0">
      <alignment vertical="center" wrapText="1"/>
    </xf>
    <xf numFmtId="49" fontId="42" fillId="9" borderId="0" applyBorder="0" applyProtection="0">
      <alignment vertical="center" wrapText="1"/>
    </xf>
    <xf numFmtId="49" fontId="42" fillId="9" borderId="0" applyBorder="0" applyProtection="0">
      <alignment vertical="center" wrapText="1"/>
    </xf>
    <xf numFmtId="49" fontId="42" fillId="9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33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13" borderId="0" applyBorder="0" applyProtection="0">
      <alignment vertical="center" wrapText="1"/>
    </xf>
    <xf numFmtId="49" fontId="34" fillId="7" borderId="0" applyBorder="0" applyProtection="0">
      <alignment vertical="center" wrapText="1"/>
    </xf>
    <xf numFmtId="49" fontId="42" fillId="46" borderId="0" applyBorder="0" applyProtection="0">
      <alignment vertical="center" wrapText="1"/>
    </xf>
    <xf numFmtId="49" fontId="42" fillId="46" borderId="0" applyBorder="0" applyProtection="0">
      <alignment vertical="center" wrapText="1" shrinkToFit="1"/>
    </xf>
    <xf numFmtId="49" fontId="42" fillId="47" borderId="0" applyBorder="0" applyProtection="0">
      <alignment vertical="center" wrapText="1" shrinkToFit="1"/>
    </xf>
    <xf numFmtId="49" fontId="42" fillId="46" borderId="0" applyBorder="0" applyProtection="0">
      <alignment vertical="center" wrapText="1" shrinkToFit="1"/>
    </xf>
    <xf numFmtId="49" fontId="34" fillId="47" borderId="0" applyBorder="0" applyProtection="0">
      <alignment vertical="center" wrapText="1"/>
    </xf>
    <xf numFmtId="49" fontId="34" fillId="28" borderId="0" applyBorder="0" applyProtection="0">
      <alignment vertical="center" wrapText="1"/>
    </xf>
    <xf numFmtId="49" fontId="34" fillId="5" borderId="0" applyBorder="0" applyProtection="0">
      <alignment vertical="center" wrapText="1"/>
    </xf>
    <xf numFmtId="49" fontId="34" fillId="28" borderId="0" applyBorder="0" applyProtection="0">
      <alignment vertical="center" wrapText="1"/>
    </xf>
    <xf numFmtId="49" fontId="34" fillId="21" borderId="0" applyBorder="0" applyProtection="0">
      <alignment vertical="center" wrapText="1"/>
    </xf>
    <xf numFmtId="49" fontId="43" fillId="5" borderId="16" applyProtection="0">
      <alignment vertical="center" wrapText="1"/>
    </xf>
    <xf numFmtId="49" fontId="43" fillId="42" borderId="16" applyProtection="0">
      <alignment vertical="center" wrapText="1"/>
    </xf>
    <xf numFmtId="49" fontId="43" fillId="42" borderId="16" applyProtection="0">
      <alignment vertical="center" wrapText="1"/>
    </xf>
    <xf numFmtId="49" fontId="43" fillId="18" borderId="16" applyProtection="0">
      <alignment vertical="center" wrapText="1"/>
    </xf>
    <xf numFmtId="49" fontId="43" fillId="25" borderId="16" applyProtection="0">
      <alignment vertical="center" wrapText="1"/>
    </xf>
    <xf numFmtId="0" fontId="44" fillId="15" borderId="17" applyNumberFormat="0" applyProtection="0">
      <alignment horizontal="left" vertical="center" wrapText="1"/>
    </xf>
    <xf numFmtId="0" fontId="44" fillId="5" borderId="17" applyNumberFormat="0" applyProtection="0">
      <alignment horizontal="left" vertical="center" wrapText="1"/>
    </xf>
    <xf numFmtId="0" fontId="44" fillId="48" borderId="17" applyNumberFormat="0" applyProtection="0">
      <alignment horizontal="left" vertical="center" wrapText="1"/>
    </xf>
    <xf numFmtId="0" fontId="44" fillId="5" borderId="17" applyNumberFormat="0" applyProtection="0">
      <alignment horizontal="left" vertical="center" wrapText="1"/>
    </xf>
    <xf numFmtId="0" fontId="44" fillId="48" borderId="17" applyNumberFormat="0" applyProtection="0">
      <alignment horizontal="left" vertical="center" wrapText="1"/>
    </xf>
    <xf numFmtId="49" fontId="34" fillId="29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7" borderId="18" applyProtection="0">
      <alignment vertical="center" wrapText="1"/>
    </xf>
    <xf numFmtId="49" fontId="34" fillId="49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5" borderId="18" applyProtection="0">
      <alignment vertical="center" wrapText="1"/>
    </xf>
    <xf numFmtId="49" fontId="34" fillId="29" borderId="18" applyProtection="0">
      <alignment vertical="center" wrapText="1"/>
    </xf>
    <xf numFmtId="49" fontId="34" fillId="13" borderId="18" applyProtection="0">
      <alignment vertical="center" wrapText="1"/>
    </xf>
    <xf numFmtId="49" fontId="34" fillId="25" borderId="18" applyProtection="0">
      <alignment vertical="center" wrapText="1"/>
    </xf>
    <xf numFmtId="49" fontId="34" fillId="22" borderId="18" applyProtection="0">
      <alignment vertical="center" wrapText="1"/>
    </xf>
    <xf numFmtId="49" fontId="34" fillId="32" borderId="18" applyProtection="0">
      <alignment vertical="center" wrapText="1"/>
    </xf>
    <xf numFmtId="49" fontId="34" fillId="22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27" borderId="18" applyProtection="0">
      <alignment vertical="center" wrapText="1"/>
    </xf>
    <xf numFmtId="49" fontId="34" fillId="22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16" borderId="18" applyProtection="0">
      <alignment vertical="center" wrapText="1"/>
    </xf>
    <xf numFmtId="49" fontId="34" fillId="16" borderId="18" applyProtection="0">
      <alignment vertical="center" wrapText="1"/>
    </xf>
    <xf numFmtId="49" fontId="21" fillId="17" borderId="19" applyProtection="0">
      <alignment vertical="top" wrapText="1"/>
    </xf>
    <xf numFmtId="49" fontId="21" fillId="19" borderId="19" applyProtection="0">
      <alignment vertical="top" wrapText="1"/>
    </xf>
    <xf numFmtId="49" fontId="21" fillId="19" borderId="20" applyProtection="0">
      <alignment vertical="top" wrapText="1"/>
    </xf>
    <xf numFmtId="0" fontId="16" fillId="2" borderId="0" applyNumberFormat="0" applyBorder="0" applyProtection="0"/>
    <xf numFmtId="0" fontId="16" fillId="3" borderId="0" applyNumberFormat="0" applyBorder="0" applyProtection="0"/>
    <xf numFmtId="0" fontId="16" fillId="4" borderId="0" applyNumberFormat="0" applyBorder="0" applyProtection="0"/>
    <xf numFmtId="0" fontId="16" fillId="5" borderId="0" applyNumberFormat="0" applyBorder="0" applyProtection="0"/>
    <xf numFmtId="0" fontId="16" fillId="6" borderId="0" applyNumberFormat="0" applyBorder="0" applyProtection="0"/>
    <xf numFmtId="0" fontId="16" fillId="7" borderId="0" applyNumberFormat="0" applyBorder="0" applyProtection="0"/>
    <xf numFmtId="170" fontId="21" fillId="0" borderId="0" applyBorder="0" applyProtection="0"/>
    <xf numFmtId="0" fontId="21" fillId="36" borderId="21" applyNumberFormat="0" applyProtection="0"/>
    <xf numFmtId="171" fontId="21" fillId="0" borderId="0" applyBorder="0" applyProtection="0"/>
    <xf numFmtId="171" fontId="21" fillId="0" borderId="0" applyBorder="0" applyProtection="0"/>
    <xf numFmtId="0" fontId="45" fillId="16" borderId="0" applyNumberFormat="0" applyBorder="0" applyProtection="0">
      <alignment wrapText="1"/>
    </xf>
    <xf numFmtId="0" fontId="45" fillId="18" borderId="0" applyNumberFormat="0" applyBorder="0" applyProtection="0"/>
    <xf numFmtId="3" fontId="46" fillId="0" borderId="19" applyProtection="0">
      <alignment horizontal="right" vertical="top"/>
    </xf>
    <xf numFmtId="167" fontId="47" fillId="0" borderId="22" applyProtection="0"/>
    <xf numFmtId="167" fontId="46" fillId="0" borderId="23" applyProtection="0"/>
    <xf numFmtId="167" fontId="48" fillId="0" borderId="22" applyProtection="0"/>
    <xf numFmtId="167" fontId="49" fillId="0" borderId="23" applyProtection="0"/>
    <xf numFmtId="0" fontId="50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2" fillId="0" borderId="0" applyNumberFormat="0" applyBorder="0" applyProtection="0"/>
    <xf numFmtId="0" fontId="52" fillId="0" borderId="0" applyNumberFormat="0" applyBorder="0" applyProtection="0"/>
    <xf numFmtId="0" fontId="53" fillId="6" borderId="18" applyNumberFormat="0" applyProtection="0">
      <alignment horizontal="center" vertical="top" wrapText="1"/>
    </xf>
    <xf numFmtId="0" fontId="54" fillId="0" borderId="0" applyNumberFormat="0" applyBorder="0" applyProtection="0">
      <alignment horizontal="left" vertical="top"/>
    </xf>
    <xf numFmtId="0" fontId="55" fillId="13" borderId="1" applyNumberFormat="0" applyProtection="0"/>
    <xf numFmtId="0" fontId="56" fillId="15" borderId="1" applyNumberFormat="0" applyProtection="0"/>
    <xf numFmtId="172" fontId="21" fillId="0" borderId="0" applyBorder="0" applyProtection="0"/>
    <xf numFmtId="173" fontId="14" fillId="0" borderId="0" applyFont="0" applyBorder="0" applyProtection="0"/>
    <xf numFmtId="172" fontId="21" fillId="0" borderId="0" applyBorder="0" applyProtection="0"/>
    <xf numFmtId="172" fontId="21" fillId="0" borderId="0" applyBorder="0" applyProtection="0"/>
    <xf numFmtId="174" fontId="21" fillId="0" borderId="0" applyBorder="0" applyProtection="0"/>
    <xf numFmtId="175" fontId="21" fillId="0" borderId="0" applyBorder="0" applyProtection="0"/>
    <xf numFmtId="172" fontId="21" fillId="0" borderId="0" applyBorder="0" applyProtection="0"/>
    <xf numFmtId="172" fontId="21" fillId="0" borderId="0" applyBorder="0" applyProtection="0"/>
    <xf numFmtId="175" fontId="21" fillId="0" borderId="0" applyBorder="0" applyProtection="0"/>
    <xf numFmtId="172" fontId="21" fillId="0" borderId="0" applyBorder="0" applyProtection="0"/>
    <xf numFmtId="172" fontId="21" fillId="0" borderId="0" applyBorder="0" applyProtection="0"/>
    <xf numFmtId="174" fontId="21" fillId="0" borderId="0" applyBorder="0" applyProtection="0"/>
    <xf numFmtId="172" fontId="21" fillId="0" borderId="0" applyBorder="0" applyProtection="0"/>
    <xf numFmtId="172" fontId="21" fillId="0" borderId="0" applyBorder="0" applyProtection="0"/>
    <xf numFmtId="176" fontId="21" fillId="0" borderId="0" applyBorder="0" applyProtection="0"/>
    <xf numFmtId="173" fontId="22" fillId="0" borderId="0" applyBorder="0" applyProtection="0"/>
    <xf numFmtId="173" fontId="14" fillId="0" borderId="0" applyFont="0" applyBorder="0" applyProtection="0"/>
    <xf numFmtId="173" fontId="14" fillId="0" borderId="0" applyFont="0" applyBorder="0" applyProtection="0"/>
    <xf numFmtId="176" fontId="21" fillId="0" borderId="0" applyBorder="0" applyProtection="0"/>
    <xf numFmtId="0" fontId="21" fillId="0" borderId="0" applyNumberFormat="0" applyBorder="0" applyProtection="0"/>
    <xf numFmtId="0" fontId="57" fillId="0" borderId="0" applyNumberFormat="0" applyBorder="0" applyProtection="0"/>
    <xf numFmtId="169" fontId="14" fillId="0" borderId="0" applyFont="0" applyBorder="0" applyProtection="0"/>
    <xf numFmtId="0" fontId="58" fillId="0" borderId="0" applyNumberFormat="0" applyBorder="0" applyProtection="0"/>
    <xf numFmtId="2" fontId="22" fillId="0" borderId="0" applyBorder="0" applyProtection="0"/>
    <xf numFmtId="167" fontId="21" fillId="0" borderId="0" applyBorder="0" applyProtection="0"/>
    <xf numFmtId="167" fontId="21" fillId="0" borderId="0" applyBorder="0" applyProtection="0"/>
    <xf numFmtId="3" fontId="21" fillId="0" borderId="0" applyBorder="0" applyProtection="0"/>
    <xf numFmtId="3" fontId="21" fillId="0" borderId="0" applyBorder="0" applyProtection="0"/>
    <xf numFmtId="0" fontId="27" fillId="10" borderId="0" applyNumberFormat="0" applyBorder="0" applyProtection="0"/>
    <xf numFmtId="0" fontId="59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1" fillId="0" borderId="24" applyNumberFormat="0" applyProtection="0"/>
    <xf numFmtId="0" fontId="62" fillId="0" borderId="25" applyNumberFormat="0" applyProtection="0"/>
    <xf numFmtId="0" fontId="50" fillId="0" borderId="26" applyNumberFormat="0" applyProtection="0"/>
    <xf numFmtId="0" fontId="50" fillId="0" borderId="0" applyNumberFormat="0" applyBorder="0" applyProtection="0"/>
    <xf numFmtId="0" fontId="59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24" fillId="18" borderId="0" applyNumberFormat="0" applyBorder="0" applyProtection="0"/>
    <xf numFmtId="0" fontId="56" fillId="15" borderId="1" applyNumberFormat="0" applyProtection="0"/>
    <xf numFmtId="0" fontId="63" fillId="9" borderId="0" applyNumberFormat="0" applyBorder="0" applyProtection="0"/>
    <xf numFmtId="0" fontId="64" fillId="0" borderId="0" applyNumberFormat="0" applyBorder="0" applyProtection="0"/>
    <xf numFmtId="0" fontId="65" fillId="0" borderId="0" applyNumberFormat="0" applyBorder="0" applyProtection="0"/>
    <xf numFmtId="0" fontId="64" fillId="0" borderId="0" applyNumberFormat="0" applyBorder="0" applyProtection="0"/>
    <xf numFmtId="0" fontId="66" fillId="0" borderId="0" applyNumberFormat="0" applyBorder="0" applyProtection="0"/>
    <xf numFmtId="0" fontId="22" fillId="14" borderId="0" applyNumberFormat="0" applyBorder="0">
      <alignment horizontal="right"/>
      <protection locked="0"/>
    </xf>
    <xf numFmtId="0" fontId="21" fillId="14" borderId="0" applyNumberFormat="0" applyBorder="0">
      <alignment horizontal="right"/>
      <protection locked="0"/>
    </xf>
    <xf numFmtId="0" fontId="21" fillId="14" borderId="0" applyNumberFormat="0" applyBorder="0">
      <alignment horizontal="right"/>
      <protection locked="0"/>
    </xf>
    <xf numFmtId="0" fontId="21" fillId="14" borderId="0" applyNumberFormat="0" applyBorder="0">
      <alignment horizontal="right"/>
      <protection locked="0"/>
    </xf>
    <xf numFmtId="0" fontId="67" fillId="0" borderId="0" applyNumberFormat="0" applyBorder="0" applyProtection="0"/>
    <xf numFmtId="0" fontId="31" fillId="0" borderId="3" applyNumberFormat="0" applyProtection="0"/>
    <xf numFmtId="0" fontId="68" fillId="14" borderId="0" applyNumberFormat="0" applyBorder="0">
      <alignment horizontal="right"/>
      <protection locked="0"/>
    </xf>
    <xf numFmtId="0" fontId="68" fillId="14" borderId="0" applyNumberFormat="0" applyBorder="0">
      <alignment horizontal="right"/>
      <protection locked="0"/>
    </xf>
    <xf numFmtId="0" fontId="68" fillId="14" borderId="0" applyNumberFormat="0" applyBorder="0">
      <alignment horizontal="right"/>
      <protection locked="0"/>
    </xf>
    <xf numFmtId="0" fontId="69" fillId="14" borderId="0" applyNumberFormat="0" applyBorder="0">
      <alignment horizontal="right"/>
      <protection locked="0"/>
    </xf>
    <xf numFmtId="0" fontId="69" fillId="14" borderId="0" applyNumberFormat="0" applyBorder="0">
      <alignment horizontal="right"/>
      <protection locked="0"/>
    </xf>
    <xf numFmtId="0" fontId="69" fillId="14" borderId="0" applyNumberFormat="0" applyBorder="0">
      <alignment horizontal="right"/>
      <protection locked="0"/>
    </xf>
    <xf numFmtId="0" fontId="70" fillId="14" borderId="0" applyNumberFormat="0" applyBorder="0">
      <alignment horizontal="right"/>
      <protection locked="0"/>
    </xf>
    <xf numFmtId="0" fontId="70" fillId="14" borderId="0" applyNumberFormat="0" applyBorder="0">
      <alignment horizontal="right"/>
      <protection locked="0"/>
    </xf>
    <xf numFmtId="0" fontId="70" fillId="14" borderId="0" applyNumberFormat="0" applyBorder="0">
      <alignment horizontal="right"/>
      <protection locked="0"/>
    </xf>
    <xf numFmtId="0" fontId="71" fillId="24" borderId="0" applyNumberFormat="0" applyBorder="0">
      <alignment horizontal="right" vertical="center"/>
      <protection locked="0"/>
    </xf>
    <xf numFmtId="0" fontId="71" fillId="14" borderId="0" applyNumberFormat="0" applyBorder="0">
      <alignment horizontal="right" vertical="center"/>
      <protection locked="0"/>
    </xf>
    <xf numFmtId="178" fontId="72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9" fontId="21" fillId="0" borderId="0" applyBorder="0" applyProtection="0"/>
    <xf numFmtId="178" fontId="72" fillId="0" borderId="0" applyBorder="0" applyProtection="0"/>
    <xf numFmtId="178" fontId="72" fillId="0" borderId="0" applyBorder="0" applyProtection="0"/>
    <xf numFmtId="178" fontId="72" fillId="0" borderId="0" applyBorder="0" applyProtection="0"/>
    <xf numFmtId="172" fontId="21" fillId="0" borderId="0" applyBorder="0" applyProtection="0"/>
    <xf numFmtId="172" fontId="21" fillId="0" borderId="0" applyBorder="0" applyProtection="0"/>
    <xf numFmtId="180" fontId="21" fillId="0" borderId="0" applyBorder="0" applyProtection="0"/>
    <xf numFmtId="180" fontId="21" fillId="0" borderId="0" applyBorder="0" applyProtection="0"/>
    <xf numFmtId="0" fontId="73" fillId="14" borderId="0" applyNumberFormat="0" applyBorder="0" applyProtection="0"/>
    <xf numFmtId="0" fontId="73" fillId="14" borderId="0" applyNumberFormat="0" applyBorder="0" applyProtection="0"/>
    <xf numFmtId="0" fontId="74" fillId="24" borderId="0" applyNumberFormat="0" applyBorder="0" applyProtection="0"/>
    <xf numFmtId="0" fontId="74" fillId="24" borderId="0" applyNumberFormat="0" applyBorder="0" applyProtection="0"/>
    <xf numFmtId="0" fontId="75" fillId="24" borderId="0" applyNumberFormat="0" applyBorder="0" applyProtection="0"/>
    <xf numFmtId="0" fontId="73" fillId="14" borderId="0" applyNumberFormat="0" applyBorder="0" applyProtection="0"/>
    <xf numFmtId="0" fontId="73" fillId="14" borderId="0" applyNumberFormat="0" applyBorder="0" applyProtection="0"/>
    <xf numFmtId="181" fontId="76" fillId="0" borderId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72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/>
    <xf numFmtId="0" fontId="72" fillId="0" borderId="0" applyNumberFormat="0" applyBorder="0" applyProtection="0"/>
    <xf numFmtId="0" fontId="21" fillId="0" borderId="0" applyNumberFormat="0" applyBorder="0" applyProtection="0"/>
    <xf numFmtId="0" fontId="17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77" fillId="0" borderId="0" applyNumberFormat="0" applyBorder="0" applyProtection="0"/>
    <xf numFmtId="0" fontId="77" fillId="0" borderId="0" applyNumberFormat="0" applyBorder="0" applyProtection="0"/>
    <xf numFmtId="0" fontId="22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78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21" fillId="0" borderId="0" applyNumberForma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21" fillId="0" borderId="0" applyNumberFormat="0" applyBorder="0" applyProtection="0">
      <alignment wrapText="1"/>
    </xf>
    <xf numFmtId="0" fontId="14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>
      <alignment wrapText="1"/>
    </xf>
    <xf numFmtId="0" fontId="14" fillId="0" borderId="0" applyNumberFormat="0" applyFont="0" applyBorder="0" applyProtection="0"/>
    <xf numFmtId="0" fontId="79" fillId="0" borderId="0" applyNumberForma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14" fillId="0" borderId="0" applyNumberFormat="0" applyFont="0" applyBorder="0" applyProtection="0"/>
    <xf numFmtId="4" fontId="80" fillId="0" borderId="0" applyBorder="0" applyProtection="0">
      <alignment horizontal="right" vertical="center"/>
    </xf>
    <xf numFmtId="2" fontId="22" fillId="0" borderId="0" applyBorder="0" applyProtection="0"/>
    <xf numFmtId="0" fontId="21" fillId="16" borderId="21" applyNumberFormat="0" applyProtection="0"/>
    <xf numFmtId="0" fontId="21" fillId="16" borderId="21" applyNumberFormat="0" applyProtection="0"/>
    <xf numFmtId="0" fontId="81" fillId="0" borderId="0" applyNumberFormat="0" applyBorder="0" applyProtection="0">
      <alignment vertical="top"/>
    </xf>
    <xf numFmtId="0" fontId="21" fillId="16" borderId="21" applyNumberFormat="0" applyProtection="0"/>
    <xf numFmtId="0" fontId="81" fillId="0" borderId="0" applyNumberFormat="0" applyBorder="0" applyProtection="0">
      <alignment vertical="top"/>
    </xf>
    <xf numFmtId="182" fontId="82" fillId="0" borderId="0" applyBorder="0" applyProtection="0">
      <alignment horizontal="right"/>
    </xf>
    <xf numFmtId="0" fontId="83" fillId="23" borderId="27" applyNumberFormat="0" applyProtection="0"/>
    <xf numFmtId="169" fontId="22" fillId="0" borderId="0" applyBorder="0" applyProtection="0"/>
    <xf numFmtId="169" fontId="21" fillId="0" borderId="0" applyBorder="0" applyProtection="0"/>
    <xf numFmtId="169" fontId="14" fillId="0" borderId="0" applyFont="0" applyBorder="0" applyProtection="0"/>
    <xf numFmtId="169" fontId="21" fillId="0" borderId="0" applyBorder="0" applyProtection="0"/>
    <xf numFmtId="169" fontId="14" fillId="0" borderId="0" applyFont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169" fontId="21" fillId="0" borderId="0" applyBorder="0" applyProtection="0"/>
    <xf numFmtId="0" fontId="21" fillId="16" borderId="21" applyNumberFormat="0" applyProtection="0"/>
    <xf numFmtId="0" fontId="22" fillId="36" borderId="21" applyNumberFormat="0" applyProtection="0"/>
    <xf numFmtId="0" fontId="84" fillId="0" borderId="0" applyNumberFormat="0" applyBorder="0" applyProtection="0"/>
    <xf numFmtId="0" fontId="85" fillId="0" borderId="0" applyNumberFormat="0" applyBorder="0" applyProtection="0"/>
    <xf numFmtId="183" fontId="84" fillId="0" borderId="0" applyBorder="0" applyProtection="0"/>
    <xf numFmtId="183" fontId="85" fillId="0" borderId="0" applyBorder="0" applyProtection="0"/>
    <xf numFmtId="0" fontId="83" fillId="23" borderId="27" applyNumberFormat="0" applyProtection="0"/>
    <xf numFmtId="0" fontId="86" fillId="10" borderId="0" applyNumberFormat="0" applyBorder="0" applyProtection="0"/>
    <xf numFmtId="0" fontId="87" fillId="23" borderId="28" applyNumberFormat="0" applyProtection="0"/>
    <xf numFmtId="0" fontId="88" fillId="0" borderId="0" applyNumberFormat="0" applyBorder="0" applyProtection="0">
      <alignment vertical="top" wrapText="1"/>
    </xf>
    <xf numFmtId="0" fontId="89" fillId="0" borderId="0" applyNumberFormat="0" applyBorder="0" applyProtection="0"/>
    <xf numFmtId="0" fontId="61" fillId="0" borderId="24" applyNumberFormat="0" applyProtection="0"/>
    <xf numFmtId="0" fontId="62" fillId="0" borderId="25" applyNumberFormat="0" applyProtection="0"/>
    <xf numFmtId="0" fontId="50" fillId="0" borderId="26" applyNumberFormat="0" applyProtection="0"/>
    <xf numFmtId="0" fontId="21" fillId="0" borderId="0" applyNumberFormat="0" applyBorder="0" applyProtection="0">
      <alignment horizontal="left"/>
    </xf>
    <xf numFmtId="0" fontId="21" fillId="0" borderId="0" applyNumberFormat="0" applyBorder="0" applyProtection="0"/>
    <xf numFmtId="0" fontId="21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>
      <alignment horizontal="left"/>
    </xf>
    <xf numFmtId="0" fontId="21" fillId="0" borderId="0" applyNumberFormat="0" applyBorder="0" applyProtection="0"/>
    <xf numFmtId="167" fontId="90" fillId="33" borderId="29" applyProtection="0">
      <alignment vertical="center"/>
    </xf>
    <xf numFmtId="167" fontId="90" fillId="7" borderId="29" applyProtection="0">
      <alignment vertical="center"/>
    </xf>
    <xf numFmtId="167" fontId="90" fillId="5" borderId="29" applyProtection="0">
      <alignment vertical="center"/>
    </xf>
    <xf numFmtId="167" fontId="90" fillId="33" borderId="29" applyProtection="0">
      <alignment vertical="center"/>
    </xf>
    <xf numFmtId="167" fontId="90" fillId="33" borderId="29" applyProtection="0">
      <alignment vertical="center"/>
    </xf>
    <xf numFmtId="167" fontId="90" fillId="33" borderId="29" applyProtection="0">
      <alignment vertical="center"/>
    </xf>
    <xf numFmtId="4" fontId="90" fillId="33" borderId="29" applyProtection="0">
      <alignment vertical="center"/>
    </xf>
    <xf numFmtId="4" fontId="90" fillId="7" borderId="29" applyProtection="0">
      <alignment vertical="center"/>
    </xf>
    <xf numFmtId="4" fontId="90" fillId="5" borderId="29" applyProtection="0">
      <alignment vertical="center"/>
    </xf>
    <xf numFmtId="4" fontId="90" fillId="33" borderId="29" applyProtection="0">
      <alignment vertical="center"/>
    </xf>
    <xf numFmtId="4" fontId="90" fillId="33" borderId="29" applyProtection="0">
      <alignment vertical="center"/>
    </xf>
    <xf numFmtId="4" fontId="90" fillId="33" borderId="29" applyProtection="0">
      <alignment vertical="center"/>
    </xf>
    <xf numFmtId="168" fontId="90" fillId="33" borderId="29" applyProtection="0">
      <alignment vertical="center"/>
    </xf>
    <xf numFmtId="168" fontId="90" fillId="7" borderId="29" applyProtection="0">
      <alignment vertical="center"/>
    </xf>
    <xf numFmtId="168" fontId="90" fillId="5" borderId="29" applyProtection="0">
      <alignment vertical="center"/>
    </xf>
    <xf numFmtId="168" fontId="90" fillId="33" borderId="29" applyProtection="0">
      <alignment vertical="center"/>
    </xf>
    <xf numFmtId="168" fontId="90" fillId="33" borderId="29" applyProtection="0">
      <alignment vertical="center"/>
    </xf>
    <xf numFmtId="168" fontId="90" fillId="33" borderId="29" applyProtection="0">
      <alignment vertical="center"/>
    </xf>
    <xf numFmtId="184" fontId="90" fillId="33" borderId="29" applyProtection="0">
      <alignment vertical="center"/>
    </xf>
    <xf numFmtId="184" fontId="90" fillId="7" borderId="29" applyProtection="0">
      <alignment vertical="center"/>
    </xf>
    <xf numFmtId="184" fontId="90" fillId="5" borderId="29" applyProtection="0">
      <alignment vertical="center"/>
    </xf>
    <xf numFmtId="184" fontId="90" fillId="33" borderId="29" applyProtection="0">
      <alignment vertical="center"/>
    </xf>
    <xf numFmtId="184" fontId="90" fillId="33" borderId="29" applyProtection="0">
      <alignment vertical="center"/>
    </xf>
    <xf numFmtId="184" fontId="90" fillId="33" borderId="29" applyProtection="0">
      <alignment vertical="center"/>
    </xf>
    <xf numFmtId="3" fontId="90" fillId="33" borderId="29" applyProtection="0">
      <alignment vertical="center"/>
    </xf>
    <xf numFmtId="3" fontId="90" fillId="7" borderId="29" applyProtection="0">
      <alignment vertical="center"/>
    </xf>
    <xf numFmtId="3" fontId="90" fillId="5" borderId="29" applyProtection="0">
      <alignment vertical="center"/>
    </xf>
    <xf numFmtId="3" fontId="90" fillId="33" borderId="29" applyProtection="0">
      <alignment vertical="center"/>
    </xf>
    <xf numFmtId="3" fontId="90" fillId="33" borderId="29" applyProtection="0">
      <alignment vertical="center"/>
    </xf>
    <xf numFmtId="3" fontId="90" fillId="33" borderId="29" applyProtection="0">
      <alignment vertical="center"/>
    </xf>
    <xf numFmtId="0" fontId="91" fillId="33" borderId="29" applyNumberFormat="0" applyProtection="0">
      <alignment vertical="center"/>
    </xf>
    <xf numFmtId="185" fontId="91" fillId="7" borderId="29" applyProtection="0">
      <alignment vertical="center"/>
    </xf>
    <xf numFmtId="185" fontId="92" fillId="5" borderId="29" applyProtection="0">
      <alignment vertical="center"/>
    </xf>
    <xf numFmtId="185" fontId="91" fillId="33" borderId="29" applyProtection="0">
      <alignment vertical="center"/>
    </xf>
    <xf numFmtId="185" fontId="91" fillId="33" borderId="29" applyProtection="0">
      <alignment vertical="center"/>
    </xf>
    <xf numFmtId="185" fontId="92" fillId="33" borderId="29" applyProtection="0">
      <alignment vertical="center"/>
    </xf>
    <xf numFmtId="0" fontId="91" fillId="33" borderId="29" applyNumberFormat="0" applyProtection="0">
      <alignment vertical="center"/>
    </xf>
    <xf numFmtId="186" fontId="91" fillId="7" borderId="29" applyProtection="0">
      <alignment vertical="center"/>
    </xf>
    <xf numFmtId="186" fontId="92" fillId="5" borderId="29" applyProtection="0">
      <alignment vertical="center"/>
    </xf>
    <xf numFmtId="186" fontId="91" fillId="33" borderId="29" applyProtection="0">
      <alignment vertical="center"/>
    </xf>
    <xf numFmtId="186" fontId="91" fillId="33" borderId="29" applyProtection="0">
      <alignment vertical="center"/>
    </xf>
    <xf numFmtId="186" fontId="92" fillId="33" borderId="29" applyProtection="0">
      <alignment vertical="center"/>
    </xf>
    <xf numFmtId="0" fontId="91" fillId="33" borderId="29" applyNumberFormat="0" applyProtection="0">
      <alignment vertical="center"/>
    </xf>
    <xf numFmtId="187" fontId="91" fillId="7" borderId="29" applyProtection="0">
      <alignment vertical="center"/>
    </xf>
    <xf numFmtId="187" fontId="92" fillId="5" borderId="29" applyProtection="0">
      <alignment vertical="center"/>
    </xf>
    <xf numFmtId="187" fontId="91" fillId="33" borderId="29" applyProtection="0">
      <alignment vertical="center"/>
    </xf>
    <xf numFmtId="187" fontId="91" fillId="33" borderId="29" applyProtection="0">
      <alignment vertical="center"/>
    </xf>
    <xf numFmtId="187" fontId="92" fillId="33" borderId="29" applyProtection="0">
      <alignment vertical="center"/>
    </xf>
    <xf numFmtId="188" fontId="93" fillId="33" borderId="29" applyProtection="0">
      <alignment vertical="center"/>
    </xf>
    <xf numFmtId="188" fontId="93" fillId="7" borderId="29" applyProtection="0">
      <alignment vertical="center"/>
    </xf>
    <xf numFmtId="188" fontId="93" fillId="5" borderId="29" applyProtection="0">
      <alignment vertical="center"/>
    </xf>
    <xf numFmtId="188" fontId="93" fillId="33" borderId="29" applyProtection="0">
      <alignment vertical="center"/>
    </xf>
    <xf numFmtId="188" fontId="93" fillId="33" borderId="29" applyProtection="0">
      <alignment vertical="center"/>
    </xf>
    <xf numFmtId="188" fontId="93" fillId="33" borderId="29" applyProtection="0">
      <alignment vertical="center"/>
    </xf>
    <xf numFmtId="189" fontId="93" fillId="33" borderId="29" applyProtection="0">
      <alignment vertical="center"/>
    </xf>
    <xf numFmtId="189" fontId="93" fillId="7" borderId="29" applyProtection="0">
      <alignment vertical="center"/>
    </xf>
    <xf numFmtId="189" fontId="93" fillId="5" borderId="29" applyProtection="0">
      <alignment vertical="center"/>
    </xf>
    <xf numFmtId="189" fontId="93" fillId="33" borderId="29" applyProtection="0">
      <alignment vertical="center"/>
    </xf>
    <xf numFmtId="189" fontId="93" fillId="33" borderId="29" applyProtection="0">
      <alignment vertical="center"/>
    </xf>
    <xf numFmtId="189" fontId="93" fillId="33" borderId="29" applyProtection="0">
      <alignment vertical="center"/>
    </xf>
    <xf numFmtId="190" fontId="93" fillId="33" borderId="29" applyProtection="0">
      <alignment vertical="center"/>
    </xf>
    <xf numFmtId="190" fontId="93" fillId="7" borderId="29" applyProtection="0">
      <alignment vertical="center"/>
    </xf>
    <xf numFmtId="190" fontId="93" fillId="5" borderId="29" applyProtection="0">
      <alignment vertical="center"/>
    </xf>
    <xf numFmtId="190" fontId="93" fillId="33" borderId="29" applyProtection="0">
      <alignment vertical="center"/>
    </xf>
    <xf numFmtId="190" fontId="93" fillId="33" borderId="29" applyProtection="0">
      <alignment vertical="center"/>
    </xf>
    <xf numFmtId="190" fontId="93" fillId="33" borderId="29" applyProtection="0">
      <alignment vertical="center"/>
    </xf>
    <xf numFmtId="165" fontId="94" fillId="33" borderId="29" applyProtection="0">
      <alignment vertical="center"/>
    </xf>
    <xf numFmtId="165" fontId="95" fillId="7" borderId="29" applyProtection="0">
      <alignment vertical="center"/>
    </xf>
    <xf numFmtId="165" fontId="96" fillId="5" borderId="29" applyProtection="0">
      <alignment vertical="center"/>
    </xf>
    <xf numFmtId="165" fontId="94" fillId="33" borderId="29" applyProtection="0">
      <alignment vertical="center"/>
    </xf>
    <xf numFmtId="165" fontId="97" fillId="33" borderId="29" applyProtection="0">
      <alignment vertical="center"/>
    </xf>
    <xf numFmtId="165" fontId="96" fillId="33" borderId="29" applyProtection="0">
      <alignment vertical="center"/>
    </xf>
    <xf numFmtId="191" fontId="94" fillId="33" borderId="29" applyProtection="0">
      <alignment vertical="center"/>
    </xf>
    <xf numFmtId="191" fontId="95" fillId="7" borderId="29" applyProtection="0">
      <alignment vertical="center"/>
    </xf>
    <xf numFmtId="191" fontId="96" fillId="5" borderId="29" applyProtection="0">
      <alignment vertical="center"/>
    </xf>
    <xf numFmtId="191" fontId="94" fillId="33" borderId="29" applyProtection="0">
      <alignment vertical="center"/>
    </xf>
    <xf numFmtId="191" fontId="97" fillId="33" borderId="29" applyProtection="0">
      <alignment vertical="center"/>
    </xf>
    <xf numFmtId="191" fontId="96" fillId="33" borderId="29" applyProtection="0">
      <alignment vertical="center"/>
    </xf>
    <xf numFmtId="169" fontId="94" fillId="33" borderId="29" applyProtection="0">
      <alignment vertical="center"/>
    </xf>
    <xf numFmtId="169" fontId="95" fillId="7" borderId="29" applyProtection="0">
      <alignment vertical="center"/>
    </xf>
    <xf numFmtId="169" fontId="96" fillId="5" borderId="29" applyProtection="0">
      <alignment vertical="center"/>
    </xf>
    <xf numFmtId="169" fontId="94" fillId="33" borderId="29" applyProtection="0">
      <alignment vertical="center"/>
    </xf>
    <xf numFmtId="169" fontId="97" fillId="33" borderId="29" applyProtection="0">
      <alignment vertical="center"/>
    </xf>
    <xf numFmtId="169" fontId="96" fillId="33" borderId="29" applyProtection="0">
      <alignment vertical="center"/>
    </xf>
    <xf numFmtId="0" fontId="98" fillId="33" borderId="29" applyNumberFormat="0" applyProtection="0">
      <alignment vertical="center"/>
    </xf>
    <xf numFmtId="0" fontId="99" fillId="7" borderId="29" applyNumberFormat="0" applyProtection="0">
      <alignment vertical="center"/>
    </xf>
    <xf numFmtId="0" fontId="99" fillId="5" borderId="29" applyNumberFormat="0" applyProtection="0">
      <alignment vertical="center"/>
    </xf>
    <xf numFmtId="0" fontId="99" fillId="33" borderId="29" applyNumberFormat="0" applyProtection="0">
      <alignment vertical="center"/>
    </xf>
    <xf numFmtId="0" fontId="99" fillId="33" borderId="29" applyNumberFormat="0" applyProtection="0">
      <alignment vertical="center"/>
    </xf>
    <xf numFmtId="0" fontId="99" fillId="33" borderId="29" applyNumberFormat="0" applyProtection="0">
      <alignment vertical="center"/>
    </xf>
    <xf numFmtId="0" fontId="98" fillId="33" borderId="29" applyNumberFormat="0" applyProtection="0">
      <alignment horizontal="left" vertical="center"/>
    </xf>
    <xf numFmtId="0" fontId="98" fillId="7" borderId="29" applyNumberFormat="0" applyProtection="0">
      <alignment horizontal="left" vertical="center"/>
    </xf>
    <xf numFmtId="0" fontId="98" fillId="5" borderId="29" applyNumberFormat="0" applyProtection="0">
      <alignment horizontal="left" vertical="center"/>
    </xf>
    <xf numFmtId="0" fontId="98" fillId="33" borderId="29" applyNumberFormat="0" applyProtection="0">
      <alignment horizontal="left" vertical="center"/>
    </xf>
    <xf numFmtId="0" fontId="98" fillId="33" borderId="29" applyNumberFormat="0" applyProtection="0">
      <alignment horizontal="left" vertical="center"/>
    </xf>
    <xf numFmtId="0" fontId="98" fillId="33" borderId="29" applyNumberFormat="0" applyProtection="0">
      <alignment horizontal="left" vertical="center"/>
    </xf>
    <xf numFmtId="167" fontId="100" fillId="46" borderId="29" applyProtection="0">
      <alignment vertical="center"/>
    </xf>
    <xf numFmtId="167" fontId="100" fillId="17" borderId="29" applyProtection="0">
      <alignment vertical="center"/>
    </xf>
    <xf numFmtId="167" fontId="100" fillId="40" borderId="29" applyProtection="0">
      <alignment vertical="center"/>
    </xf>
    <xf numFmtId="167" fontId="100" fillId="47" borderId="29" applyProtection="0">
      <alignment vertical="center"/>
    </xf>
    <xf numFmtId="167" fontId="100" fillId="46" borderId="29" applyProtection="0">
      <alignment vertical="center"/>
    </xf>
    <xf numFmtId="4" fontId="100" fillId="46" borderId="29" applyProtection="0">
      <alignment vertical="center"/>
    </xf>
    <xf numFmtId="4" fontId="100" fillId="17" borderId="29" applyProtection="0">
      <alignment vertical="center"/>
    </xf>
    <xf numFmtId="4" fontId="100" fillId="40" borderId="29" applyProtection="0">
      <alignment vertical="center"/>
    </xf>
    <xf numFmtId="4" fontId="100" fillId="47" borderId="29" applyProtection="0">
      <alignment vertical="center"/>
    </xf>
    <xf numFmtId="4" fontId="100" fillId="46" borderId="29" applyProtection="0">
      <alignment vertical="center"/>
    </xf>
    <xf numFmtId="168" fontId="100" fillId="46" borderId="29" applyProtection="0">
      <alignment vertical="center"/>
    </xf>
    <xf numFmtId="168" fontId="100" fillId="17" borderId="29" applyProtection="0">
      <alignment vertical="center"/>
    </xf>
    <xf numFmtId="168" fontId="100" fillId="40" borderId="29" applyProtection="0">
      <alignment vertical="center"/>
    </xf>
    <xf numFmtId="168" fontId="100" fillId="47" borderId="29" applyProtection="0">
      <alignment vertical="center"/>
    </xf>
    <xf numFmtId="168" fontId="100" fillId="46" borderId="29" applyProtection="0">
      <alignment vertical="center"/>
    </xf>
    <xf numFmtId="184" fontId="100" fillId="46" borderId="29" applyProtection="0">
      <alignment vertical="center"/>
    </xf>
    <xf numFmtId="184" fontId="100" fillId="17" borderId="29" applyProtection="0">
      <alignment vertical="center"/>
    </xf>
    <xf numFmtId="184" fontId="100" fillId="40" borderId="29" applyProtection="0">
      <alignment vertical="center"/>
    </xf>
    <xf numFmtId="184" fontId="100" fillId="47" borderId="29" applyProtection="0">
      <alignment vertical="center"/>
    </xf>
    <xf numFmtId="184" fontId="100" fillId="46" borderId="29" applyProtection="0">
      <alignment vertical="center"/>
    </xf>
    <xf numFmtId="3" fontId="100" fillId="46" borderId="29" applyProtection="0">
      <alignment vertical="center"/>
    </xf>
    <xf numFmtId="3" fontId="100" fillId="17" borderId="29" applyProtection="0">
      <alignment vertical="center"/>
    </xf>
    <xf numFmtId="3" fontId="100" fillId="40" borderId="29" applyProtection="0">
      <alignment vertical="center"/>
    </xf>
    <xf numFmtId="3" fontId="100" fillId="47" borderId="29" applyProtection="0">
      <alignment vertical="center"/>
    </xf>
    <xf numFmtId="3" fontId="100" fillId="46" borderId="29" applyProtection="0">
      <alignment vertical="center"/>
    </xf>
    <xf numFmtId="0" fontId="101" fillId="46" borderId="29" applyNumberFormat="0" applyProtection="0">
      <alignment vertical="center"/>
    </xf>
    <xf numFmtId="185" fontId="101" fillId="17" borderId="29" applyProtection="0">
      <alignment vertical="center"/>
    </xf>
    <xf numFmtId="185" fontId="101" fillId="40" borderId="29" applyProtection="0">
      <alignment vertical="center"/>
    </xf>
    <xf numFmtId="185" fontId="101" fillId="47" borderId="29" applyProtection="0">
      <alignment vertical="center"/>
    </xf>
    <xf numFmtId="185" fontId="102" fillId="46" borderId="29" applyProtection="0">
      <alignment vertical="center"/>
    </xf>
    <xf numFmtId="0" fontId="101" fillId="46" borderId="29" applyNumberFormat="0" applyProtection="0">
      <alignment vertical="center"/>
    </xf>
    <xf numFmtId="186" fontId="101" fillId="17" borderId="29" applyProtection="0">
      <alignment vertical="center"/>
    </xf>
    <xf numFmtId="186" fontId="101" fillId="40" borderId="29" applyProtection="0">
      <alignment vertical="center"/>
    </xf>
    <xf numFmtId="186" fontId="101" fillId="47" borderId="29" applyProtection="0">
      <alignment vertical="center"/>
    </xf>
    <xf numFmtId="186" fontId="102" fillId="46" borderId="29" applyProtection="0">
      <alignment vertical="center"/>
    </xf>
    <xf numFmtId="0" fontId="101" fillId="46" borderId="29" applyNumberFormat="0" applyProtection="0">
      <alignment vertical="center"/>
    </xf>
    <xf numFmtId="187" fontId="101" fillId="17" borderId="29" applyProtection="0">
      <alignment vertical="center"/>
    </xf>
    <xf numFmtId="187" fontId="101" fillId="40" borderId="29" applyProtection="0">
      <alignment vertical="center"/>
    </xf>
    <xf numFmtId="187" fontId="101" fillId="47" borderId="29" applyProtection="0">
      <alignment vertical="center"/>
    </xf>
    <xf numFmtId="187" fontId="102" fillId="46" borderId="29" applyProtection="0">
      <alignment vertical="center"/>
    </xf>
    <xf numFmtId="188" fontId="103" fillId="46" borderId="29" applyProtection="0">
      <alignment vertical="center"/>
    </xf>
    <xf numFmtId="188" fontId="103" fillId="17" borderId="29" applyProtection="0">
      <alignment vertical="center"/>
    </xf>
    <xf numFmtId="188" fontId="103" fillId="40" borderId="29" applyProtection="0">
      <alignment vertical="center"/>
    </xf>
    <xf numFmtId="188" fontId="103" fillId="47" borderId="29" applyProtection="0">
      <alignment vertical="center"/>
    </xf>
    <xf numFmtId="188" fontId="103" fillId="46" borderId="29" applyProtection="0">
      <alignment vertical="center"/>
    </xf>
    <xf numFmtId="189" fontId="103" fillId="46" borderId="29" applyProtection="0">
      <alignment vertical="center"/>
    </xf>
    <xf numFmtId="189" fontId="103" fillId="17" borderId="29" applyProtection="0">
      <alignment vertical="center"/>
    </xf>
    <xf numFmtId="189" fontId="103" fillId="40" borderId="29" applyProtection="0">
      <alignment vertical="center"/>
    </xf>
    <xf numFmtId="189" fontId="103" fillId="47" borderId="29" applyProtection="0">
      <alignment vertical="center"/>
    </xf>
    <xf numFmtId="189" fontId="103" fillId="46" borderId="29" applyProtection="0">
      <alignment vertical="center"/>
    </xf>
    <xf numFmtId="190" fontId="103" fillId="46" borderId="29" applyProtection="0">
      <alignment vertical="center"/>
    </xf>
    <xf numFmtId="190" fontId="103" fillId="17" borderId="29" applyProtection="0">
      <alignment vertical="center"/>
    </xf>
    <xf numFmtId="190" fontId="103" fillId="40" borderId="29" applyProtection="0">
      <alignment vertical="center"/>
    </xf>
    <xf numFmtId="190" fontId="103" fillId="47" borderId="29" applyProtection="0">
      <alignment vertical="center"/>
    </xf>
    <xf numFmtId="190" fontId="103" fillId="46" borderId="29" applyProtection="0">
      <alignment vertical="center"/>
    </xf>
    <xf numFmtId="165" fontId="104" fillId="46" borderId="29" applyProtection="0">
      <alignment vertical="center"/>
    </xf>
    <xf numFmtId="165" fontId="105" fillId="17" borderId="29" applyProtection="0">
      <alignment vertical="center"/>
    </xf>
    <xf numFmtId="165" fontId="104" fillId="40" borderId="29" applyProtection="0">
      <alignment vertical="center"/>
    </xf>
    <xf numFmtId="165" fontId="106" fillId="47" borderId="29" applyProtection="0">
      <alignment vertical="center"/>
    </xf>
    <xf numFmtId="165" fontId="107" fillId="46" borderId="29" applyProtection="0">
      <alignment vertical="center"/>
    </xf>
    <xf numFmtId="191" fontId="104" fillId="46" borderId="29" applyProtection="0">
      <alignment vertical="center"/>
    </xf>
    <xf numFmtId="191" fontId="105" fillId="17" borderId="29" applyProtection="0">
      <alignment vertical="center"/>
    </xf>
    <xf numFmtId="191" fontId="104" fillId="40" borderId="29" applyProtection="0">
      <alignment vertical="center"/>
    </xf>
    <xf numFmtId="191" fontId="106" fillId="47" borderId="29" applyProtection="0">
      <alignment vertical="center"/>
    </xf>
    <xf numFmtId="191" fontId="107" fillId="46" borderId="29" applyProtection="0">
      <alignment vertical="center"/>
    </xf>
    <xf numFmtId="169" fontId="104" fillId="46" borderId="29" applyProtection="0">
      <alignment vertical="center"/>
    </xf>
    <xf numFmtId="169" fontId="105" fillId="17" borderId="29" applyProtection="0">
      <alignment vertical="center"/>
    </xf>
    <xf numFmtId="169" fontId="104" fillId="40" borderId="29" applyProtection="0">
      <alignment vertical="center"/>
    </xf>
    <xf numFmtId="169" fontId="106" fillId="47" borderId="29" applyProtection="0">
      <alignment vertical="center"/>
    </xf>
    <xf numFmtId="169" fontId="107" fillId="46" borderId="29" applyProtection="0">
      <alignment vertical="center"/>
    </xf>
    <xf numFmtId="0" fontId="108" fillId="46" borderId="29" applyNumberFormat="0" applyProtection="0">
      <alignment vertical="center"/>
    </xf>
    <xf numFmtId="0" fontId="109" fillId="17" borderId="29" applyNumberFormat="0" applyProtection="0">
      <alignment vertical="center"/>
    </xf>
    <xf numFmtId="0" fontId="109" fillId="40" borderId="29" applyNumberFormat="0" applyProtection="0">
      <alignment vertical="center"/>
    </xf>
    <xf numFmtId="0" fontId="109" fillId="47" borderId="29" applyNumberFormat="0" applyProtection="0">
      <alignment vertical="center"/>
    </xf>
    <xf numFmtId="0" fontId="109" fillId="46" borderId="29" applyNumberFormat="0" applyProtection="0">
      <alignment vertical="center"/>
    </xf>
    <xf numFmtId="0" fontId="108" fillId="46" borderId="29" applyNumberFormat="0" applyProtection="0">
      <alignment horizontal="left" vertical="center"/>
    </xf>
    <xf numFmtId="0" fontId="108" fillId="17" borderId="29" applyNumberFormat="0" applyProtection="0">
      <alignment horizontal="left" vertical="center"/>
    </xf>
    <xf numFmtId="0" fontId="108" fillId="40" borderId="29" applyNumberFormat="0" applyProtection="0">
      <alignment horizontal="left" vertical="center"/>
    </xf>
    <xf numFmtId="0" fontId="108" fillId="47" borderId="29" applyNumberFormat="0" applyProtection="0">
      <alignment horizontal="left" vertical="center"/>
    </xf>
    <xf numFmtId="0" fontId="108" fillId="46" borderId="29" applyNumberFormat="0" applyProtection="0">
      <alignment horizontal="left" vertical="center"/>
    </xf>
    <xf numFmtId="167" fontId="90" fillId="50" borderId="30" applyProtection="0">
      <alignment vertical="center"/>
    </xf>
    <xf numFmtId="167" fontId="90" fillId="41" borderId="30" applyProtection="0">
      <alignment vertical="center"/>
    </xf>
    <xf numFmtId="167" fontId="90" fillId="35" borderId="30" applyProtection="0">
      <alignment vertical="center"/>
    </xf>
    <xf numFmtId="167" fontId="90" fillId="5" borderId="30" applyProtection="0">
      <alignment vertical="center"/>
    </xf>
    <xf numFmtId="167" fontId="90" fillId="15" borderId="30" applyProtection="0">
      <alignment vertical="center"/>
    </xf>
    <xf numFmtId="167" fontId="90" fillId="50" borderId="30" applyProtection="0">
      <alignment vertical="center"/>
    </xf>
    <xf numFmtId="167" fontId="90" fillId="35" borderId="30" applyProtection="0">
      <alignment vertical="center"/>
    </xf>
    <xf numFmtId="167" fontId="90" fillId="5" borderId="30" applyProtection="0">
      <alignment vertical="center"/>
    </xf>
    <xf numFmtId="4" fontId="90" fillId="41" borderId="30" applyProtection="0">
      <alignment vertical="center"/>
    </xf>
    <xf numFmtId="4" fontId="90" fillId="35" borderId="30" applyProtection="0">
      <alignment vertical="center"/>
    </xf>
    <xf numFmtId="4" fontId="90" fillId="5" borderId="30" applyProtection="0">
      <alignment vertical="center"/>
    </xf>
    <xf numFmtId="4" fontId="90" fillId="15" borderId="30" applyProtection="0">
      <alignment vertical="center"/>
    </xf>
    <xf numFmtId="4" fontId="90" fillId="35" borderId="30" applyProtection="0">
      <alignment vertical="center"/>
    </xf>
    <xf numFmtId="4" fontId="90" fillId="5" borderId="30" applyProtection="0">
      <alignment vertical="center"/>
    </xf>
    <xf numFmtId="168" fontId="90" fillId="41" borderId="30" applyProtection="0">
      <alignment vertical="center"/>
    </xf>
    <xf numFmtId="168" fontId="90" fillId="35" borderId="30" applyProtection="0">
      <alignment vertical="center"/>
    </xf>
    <xf numFmtId="168" fontId="90" fillId="5" borderId="30" applyProtection="0">
      <alignment vertical="center"/>
    </xf>
    <xf numFmtId="168" fontId="90" fillId="15" borderId="30" applyProtection="0">
      <alignment vertical="center"/>
    </xf>
    <xf numFmtId="168" fontId="90" fillId="35" borderId="30" applyProtection="0">
      <alignment vertical="center"/>
    </xf>
    <xf numFmtId="168" fontId="90" fillId="5" borderId="30" applyProtection="0">
      <alignment vertical="center"/>
    </xf>
    <xf numFmtId="184" fontId="90" fillId="41" borderId="30" applyProtection="0">
      <alignment vertical="center"/>
    </xf>
    <xf numFmtId="184" fontId="90" fillId="35" borderId="30" applyProtection="0">
      <alignment vertical="center"/>
    </xf>
    <xf numFmtId="184" fontId="90" fillId="5" borderId="30" applyProtection="0">
      <alignment vertical="center"/>
    </xf>
    <xf numFmtId="184" fontId="90" fillId="15" borderId="30" applyProtection="0">
      <alignment vertical="center"/>
    </xf>
    <xf numFmtId="184" fontId="90" fillId="35" borderId="30" applyProtection="0">
      <alignment vertical="center"/>
    </xf>
    <xf numFmtId="184" fontId="90" fillId="5" borderId="30" applyProtection="0">
      <alignment vertical="center"/>
    </xf>
    <xf numFmtId="3" fontId="90" fillId="41" borderId="30" applyProtection="0">
      <alignment vertical="center"/>
    </xf>
    <xf numFmtId="3" fontId="90" fillId="35" borderId="30" applyProtection="0">
      <alignment vertical="center"/>
    </xf>
    <xf numFmtId="3" fontId="90" fillId="5" borderId="30" applyProtection="0">
      <alignment vertical="center"/>
    </xf>
    <xf numFmtId="3" fontId="90" fillId="15" borderId="30" applyProtection="0">
      <alignment vertical="center"/>
    </xf>
    <xf numFmtId="3" fontId="90" fillId="35" borderId="30" applyProtection="0">
      <alignment vertical="center"/>
    </xf>
    <xf numFmtId="3" fontId="90" fillId="5" borderId="30" applyProtection="0">
      <alignment vertical="center"/>
    </xf>
    <xf numFmtId="0" fontId="91" fillId="41" borderId="30" applyNumberFormat="0" applyProtection="0">
      <alignment vertical="center"/>
    </xf>
    <xf numFmtId="185" fontId="91" fillId="35" borderId="30" applyProtection="0">
      <alignment vertical="center"/>
    </xf>
    <xf numFmtId="185" fontId="92" fillId="5" borderId="30" applyProtection="0">
      <alignment vertical="center"/>
    </xf>
    <xf numFmtId="185" fontId="91" fillId="15" borderId="30" applyProtection="0">
      <alignment vertical="center"/>
    </xf>
    <xf numFmtId="185" fontId="91" fillId="35" borderId="30" applyProtection="0">
      <alignment vertical="center"/>
    </xf>
    <xf numFmtId="185" fontId="92" fillId="5" borderId="30" applyProtection="0">
      <alignment vertical="center"/>
    </xf>
    <xf numFmtId="0" fontId="91" fillId="41" borderId="30" applyNumberFormat="0" applyProtection="0">
      <alignment vertical="center"/>
    </xf>
    <xf numFmtId="186" fontId="91" fillId="35" borderId="30" applyProtection="0">
      <alignment vertical="center"/>
    </xf>
    <xf numFmtId="186" fontId="92" fillId="5" borderId="30" applyProtection="0">
      <alignment vertical="center"/>
    </xf>
    <xf numFmtId="186" fontId="91" fillId="15" borderId="30" applyProtection="0">
      <alignment vertical="center"/>
    </xf>
    <xf numFmtId="186" fontId="91" fillId="35" borderId="30" applyProtection="0">
      <alignment vertical="center"/>
    </xf>
    <xf numFmtId="186" fontId="92" fillId="5" borderId="30" applyProtection="0">
      <alignment vertical="center"/>
    </xf>
    <xf numFmtId="0" fontId="91" fillId="41" borderId="30" applyNumberFormat="0" applyProtection="0">
      <alignment vertical="center"/>
    </xf>
    <xf numFmtId="187" fontId="91" fillId="35" borderId="30" applyProtection="0">
      <alignment vertical="center"/>
    </xf>
    <xf numFmtId="187" fontId="92" fillId="5" borderId="30" applyProtection="0">
      <alignment vertical="center"/>
    </xf>
    <xf numFmtId="187" fontId="91" fillId="15" borderId="30" applyProtection="0">
      <alignment vertical="center"/>
    </xf>
    <xf numFmtId="187" fontId="91" fillId="35" borderId="30" applyProtection="0">
      <alignment vertical="center"/>
    </xf>
    <xf numFmtId="187" fontId="92" fillId="5" borderId="30" applyProtection="0">
      <alignment vertical="center"/>
    </xf>
    <xf numFmtId="188" fontId="93" fillId="41" borderId="30" applyProtection="0">
      <alignment vertical="center"/>
    </xf>
    <xf numFmtId="188" fontId="93" fillId="35" borderId="30" applyProtection="0">
      <alignment vertical="center"/>
    </xf>
    <xf numFmtId="188" fontId="93" fillId="5" borderId="30" applyProtection="0">
      <alignment vertical="center"/>
    </xf>
    <xf numFmtId="188" fontId="93" fillId="15" borderId="30" applyProtection="0">
      <alignment vertical="center"/>
    </xf>
    <xf numFmtId="188" fontId="93" fillId="35" borderId="30" applyProtection="0">
      <alignment vertical="center"/>
    </xf>
    <xf numFmtId="188" fontId="93" fillId="5" borderId="30" applyProtection="0">
      <alignment vertical="center"/>
    </xf>
    <xf numFmtId="189" fontId="93" fillId="41" borderId="30" applyProtection="0">
      <alignment vertical="center"/>
    </xf>
    <xf numFmtId="189" fontId="93" fillId="35" borderId="30" applyProtection="0">
      <alignment vertical="center"/>
    </xf>
    <xf numFmtId="189" fontId="93" fillId="5" borderId="30" applyProtection="0">
      <alignment vertical="center"/>
    </xf>
    <xf numFmtId="189" fontId="93" fillId="15" borderId="30" applyProtection="0">
      <alignment vertical="center"/>
    </xf>
    <xf numFmtId="189" fontId="93" fillId="35" borderId="30" applyProtection="0">
      <alignment vertical="center"/>
    </xf>
    <xf numFmtId="189" fontId="93" fillId="5" borderId="30" applyProtection="0">
      <alignment vertical="center"/>
    </xf>
    <xf numFmtId="190" fontId="93" fillId="41" borderId="30" applyProtection="0">
      <alignment vertical="center"/>
    </xf>
    <xf numFmtId="190" fontId="93" fillId="35" borderId="30" applyProtection="0">
      <alignment vertical="center"/>
    </xf>
    <xf numFmtId="190" fontId="93" fillId="5" borderId="30" applyProtection="0">
      <alignment vertical="center"/>
    </xf>
    <xf numFmtId="190" fontId="93" fillId="15" borderId="30" applyProtection="0">
      <alignment vertical="center"/>
    </xf>
    <xf numFmtId="190" fontId="93" fillId="35" borderId="30" applyProtection="0">
      <alignment vertical="center"/>
    </xf>
    <xf numFmtId="190" fontId="93" fillId="5" borderId="30" applyProtection="0">
      <alignment vertical="center"/>
    </xf>
    <xf numFmtId="165" fontId="94" fillId="41" borderId="30" applyProtection="0">
      <alignment vertical="center"/>
    </xf>
    <xf numFmtId="165" fontId="95" fillId="35" borderId="30" applyProtection="0">
      <alignment vertical="center"/>
    </xf>
    <xf numFmtId="165" fontId="96" fillId="5" borderId="30" applyProtection="0">
      <alignment vertical="center"/>
    </xf>
    <xf numFmtId="165" fontId="94" fillId="15" borderId="30" applyProtection="0">
      <alignment vertical="center"/>
    </xf>
    <xf numFmtId="165" fontId="97" fillId="35" borderId="30" applyProtection="0">
      <alignment vertical="center"/>
    </xf>
    <xf numFmtId="165" fontId="96" fillId="5" borderId="30" applyProtection="0">
      <alignment vertical="center"/>
    </xf>
    <xf numFmtId="191" fontId="94" fillId="41" borderId="30" applyProtection="0">
      <alignment vertical="center"/>
    </xf>
    <xf numFmtId="191" fontId="95" fillId="35" borderId="30" applyProtection="0">
      <alignment vertical="center"/>
    </xf>
    <xf numFmtId="191" fontId="96" fillId="5" borderId="30" applyProtection="0">
      <alignment vertical="center"/>
    </xf>
    <xf numFmtId="191" fontId="94" fillId="15" borderId="30" applyProtection="0">
      <alignment vertical="center"/>
    </xf>
    <xf numFmtId="191" fontId="97" fillId="35" borderId="30" applyProtection="0">
      <alignment vertical="center"/>
    </xf>
    <xf numFmtId="191" fontId="96" fillId="5" borderId="30" applyProtection="0">
      <alignment vertical="center"/>
    </xf>
    <xf numFmtId="169" fontId="94" fillId="41" borderId="30" applyProtection="0">
      <alignment vertical="center"/>
    </xf>
    <xf numFmtId="169" fontId="95" fillId="35" borderId="30" applyProtection="0">
      <alignment vertical="center"/>
    </xf>
    <xf numFmtId="169" fontId="96" fillId="5" borderId="30" applyProtection="0">
      <alignment vertical="center"/>
    </xf>
    <xf numFmtId="169" fontId="94" fillId="15" borderId="30" applyProtection="0">
      <alignment vertical="center"/>
    </xf>
    <xf numFmtId="169" fontId="97" fillId="35" borderId="30" applyProtection="0">
      <alignment vertical="center"/>
    </xf>
    <xf numFmtId="169" fontId="96" fillId="5" borderId="30" applyProtection="0">
      <alignment vertical="center"/>
    </xf>
    <xf numFmtId="0" fontId="98" fillId="41" borderId="30" applyNumberFormat="0" applyProtection="0">
      <alignment vertical="center"/>
    </xf>
    <xf numFmtId="0" fontId="99" fillId="35" borderId="30" applyNumberFormat="0" applyProtection="0">
      <alignment vertical="center"/>
    </xf>
    <xf numFmtId="0" fontId="99" fillId="5" borderId="30" applyNumberFormat="0" applyProtection="0">
      <alignment vertical="center"/>
    </xf>
    <xf numFmtId="0" fontId="99" fillId="15" borderId="30" applyNumberFormat="0" applyProtection="0">
      <alignment vertical="center"/>
    </xf>
    <xf numFmtId="0" fontId="99" fillId="35" borderId="30" applyNumberFormat="0" applyProtection="0">
      <alignment vertical="center"/>
    </xf>
    <xf numFmtId="0" fontId="99" fillId="5" borderId="30" applyNumberFormat="0" applyProtection="0">
      <alignment vertical="center"/>
    </xf>
    <xf numFmtId="0" fontId="98" fillId="41" borderId="30" applyNumberFormat="0" applyProtection="0">
      <alignment horizontal="left" vertical="center"/>
    </xf>
    <xf numFmtId="0" fontId="98" fillId="35" borderId="30" applyNumberFormat="0" applyProtection="0">
      <alignment horizontal="left" vertical="center"/>
    </xf>
    <xf numFmtId="0" fontId="98" fillId="5" borderId="30" applyNumberFormat="0" applyProtection="0">
      <alignment horizontal="left" vertical="center"/>
    </xf>
    <xf numFmtId="0" fontId="98" fillId="15" borderId="30" applyNumberFormat="0" applyProtection="0">
      <alignment horizontal="left" vertical="center"/>
    </xf>
    <xf numFmtId="0" fontId="98" fillId="35" borderId="30" applyNumberFormat="0" applyProtection="0">
      <alignment horizontal="left" vertical="center"/>
    </xf>
    <xf numFmtId="0" fontId="98" fillId="5" borderId="30" applyNumberFormat="0" applyProtection="0">
      <alignment horizontal="left" vertical="center"/>
    </xf>
    <xf numFmtId="167" fontId="100" fillId="51" borderId="30" applyProtection="0">
      <alignment vertical="center"/>
    </xf>
    <xf numFmtId="167" fontId="100" fillId="12" borderId="30" applyProtection="0">
      <alignment vertical="center"/>
    </xf>
    <xf numFmtId="167" fontId="100" fillId="12" borderId="30" applyProtection="0">
      <alignment vertical="center"/>
    </xf>
    <xf numFmtId="167" fontId="100" fillId="26" borderId="30" applyProtection="0">
      <alignment vertical="center"/>
    </xf>
    <xf numFmtId="167" fontId="100" fillId="12" borderId="30" applyProtection="0">
      <alignment vertical="center"/>
    </xf>
    <xf numFmtId="167" fontId="100" fillId="51" borderId="30" applyProtection="0">
      <alignment vertical="center"/>
    </xf>
    <xf numFmtId="167" fontId="100" fillId="40" borderId="30" applyProtection="0">
      <alignment vertical="center"/>
    </xf>
    <xf numFmtId="167" fontId="100" fillId="26" borderId="30" applyProtection="0">
      <alignment vertical="center"/>
    </xf>
    <xf numFmtId="4" fontId="100" fillId="12" borderId="30" applyProtection="0">
      <alignment vertical="center"/>
    </xf>
    <xf numFmtId="4" fontId="100" fillId="12" borderId="30" applyProtection="0">
      <alignment vertical="center"/>
    </xf>
    <xf numFmtId="4" fontId="100" fillId="26" borderId="30" applyProtection="0">
      <alignment vertical="center"/>
    </xf>
    <xf numFmtId="4" fontId="100" fillId="12" borderId="30" applyProtection="0">
      <alignment vertical="center"/>
    </xf>
    <xf numFmtId="4" fontId="100" fillId="40" borderId="30" applyProtection="0">
      <alignment vertical="center"/>
    </xf>
    <xf numFmtId="4" fontId="100" fillId="26" borderId="30" applyProtection="0">
      <alignment vertical="center"/>
    </xf>
    <xf numFmtId="168" fontId="100" fillId="12" borderId="30" applyProtection="0">
      <alignment vertical="center"/>
    </xf>
    <xf numFmtId="168" fontId="100" fillId="12" borderId="30" applyProtection="0">
      <alignment vertical="center"/>
    </xf>
    <xf numFmtId="168" fontId="100" fillId="26" borderId="30" applyProtection="0">
      <alignment vertical="center"/>
    </xf>
    <xf numFmtId="168" fontId="100" fillId="12" borderId="30" applyProtection="0">
      <alignment vertical="center"/>
    </xf>
    <xf numFmtId="168" fontId="100" fillId="40" borderId="30" applyProtection="0">
      <alignment vertical="center"/>
    </xf>
    <xf numFmtId="168" fontId="100" fillId="26" borderId="30" applyProtection="0">
      <alignment vertical="center"/>
    </xf>
    <xf numFmtId="184" fontId="100" fillId="12" borderId="30" applyProtection="0">
      <alignment vertical="center"/>
    </xf>
    <xf numFmtId="184" fontId="100" fillId="12" borderId="30" applyProtection="0">
      <alignment vertical="center"/>
    </xf>
    <xf numFmtId="184" fontId="100" fillId="26" borderId="30" applyProtection="0">
      <alignment vertical="center"/>
    </xf>
    <xf numFmtId="184" fontId="100" fillId="12" borderId="30" applyProtection="0">
      <alignment vertical="center"/>
    </xf>
    <xf numFmtId="184" fontId="100" fillId="40" borderId="30" applyProtection="0">
      <alignment vertical="center"/>
    </xf>
    <xf numFmtId="184" fontId="100" fillId="26" borderId="30" applyProtection="0">
      <alignment vertical="center"/>
    </xf>
    <xf numFmtId="3" fontId="100" fillId="12" borderId="30" applyProtection="0">
      <alignment vertical="center"/>
    </xf>
    <xf numFmtId="3" fontId="100" fillId="12" borderId="30" applyProtection="0">
      <alignment vertical="center"/>
    </xf>
    <xf numFmtId="3" fontId="100" fillId="26" borderId="30" applyProtection="0">
      <alignment vertical="center"/>
    </xf>
    <xf numFmtId="3" fontId="100" fillId="12" borderId="30" applyProtection="0">
      <alignment vertical="center"/>
    </xf>
    <xf numFmtId="3" fontId="100" fillId="40" borderId="30" applyProtection="0">
      <alignment vertical="center"/>
    </xf>
    <xf numFmtId="3" fontId="100" fillId="26" borderId="30" applyProtection="0">
      <alignment vertical="center"/>
    </xf>
    <xf numFmtId="0" fontId="101" fillId="12" borderId="30" applyNumberFormat="0" applyProtection="0">
      <alignment vertical="center"/>
    </xf>
    <xf numFmtId="185" fontId="101" fillId="12" borderId="30" applyProtection="0">
      <alignment vertical="center"/>
    </xf>
    <xf numFmtId="185" fontId="102" fillId="26" borderId="30" applyProtection="0">
      <alignment vertical="center"/>
    </xf>
    <xf numFmtId="185" fontId="101" fillId="12" borderId="30" applyProtection="0">
      <alignment vertical="center"/>
    </xf>
    <xf numFmtId="185" fontId="101" fillId="40" borderId="30" applyProtection="0">
      <alignment vertical="center"/>
    </xf>
    <xf numFmtId="185" fontId="102" fillId="26" borderId="30" applyProtection="0">
      <alignment vertical="center"/>
    </xf>
    <xf numFmtId="0" fontId="101" fillId="12" borderId="30" applyNumberFormat="0" applyProtection="0">
      <alignment vertical="center"/>
    </xf>
    <xf numFmtId="186" fontId="101" fillId="12" borderId="30" applyProtection="0">
      <alignment vertical="center"/>
    </xf>
    <xf numFmtId="186" fontId="102" fillId="26" borderId="30" applyProtection="0">
      <alignment vertical="center"/>
    </xf>
    <xf numFmtId="186" fontId="101" fillId="12" borderId="30" applyProtection="0">
      <alignment vertical="center"/>
    </xf>
    <xf numFmtId="186" fontId="101" fillId="40" borderId="30" applyProtection="0">
      <alignment vertical="center"/>
    </xf>
    <xf numFmtId="186" fontId="102" fillId="26" borderId="30" applyProtection="0">
      <alignment vertical="center"/>
    </xf>
    <xf numFmtId="0" fontId="101" fillId="12" borderId="30" applyNumberFormat="0" applyProtection="0">
      <alignment vertical="center"/>
    </xf>
    <xf numFmtId="187" fontId="101" fillId="12" borderId="30" applyProtection="0">
      <alignment vertical="center"/>
    </xf>
    <xf numFmtId="187" fontId="102" fillId="26" borderId="30" applyProtection="0">
      <alignment vertical="center"/>
    </xf>
    <xf numFmtId="187" fontId="101" fillId="12" borderId="30" applyProtection="0">
      <alignment vertical="center"/>
    </xf>
    <xf numFmtId="187" fontId="101" fillId="40" borderId="30" applyProtection="0">
      <alignment vertical="center"/>
    </xf>
    <xf numFmtId="187" fontId="102" fillId="26" borderId="30" applyProtection="0">
      <alignment vertical="center"/>
    </xf>
    <xf numFmtId="188" fontId="103" fillId="12" borderId="30" applyProtection="0">
      <alignment vertical="center"/>
    </xf>
    <xf numFmtId="188" fontId="103" fillId="12" borderId="30" applyProtection="0">
      <alignment vertical="center"/>
    </xf>
    <xf numFmtId="188" fontId="103" fillId="26" borderId="30" applyProtection="0">
      <alignment vertical="center"/>
    </xf>
    <xf numFmtId="188" fontId="103" fillId="12" borderId="30" applyProtection="0">
      <alignment vertical="center"/>
    </xf>
    <xf numFmtId="188" fontId="103" fillId="40" borderId="30" applyProtection="0">
      <alignment vertical="center"/>
    </xf>
    <xf numFmtId="188" fontId="103" fillId="26" borderId="30" applyProtection="0">
      <alignment vertical="center"/>
    </xf>
    <xf numFmtId="189" fontId="103" fillId="12" borderId="30" applyProtection="0">
      <alignment vertical="center"/>
    </xf>
    <xf numFmtId="189" fontId="103" fillId="12" borderId="30" applyProtection="0">
      <alignment vertical="center"/>
    </xf>
    <xf numFmtId="189" fontId="103" fillId="26" borderId="30" applyProtection="0">
      <alignment vertical="center"/>
    </xf>
    <xf numFmtId="189" fontId="103" fillId="12" borderId="30" applyProtection="0">
      <alignment vertical="center"/>
    </xf>
    <xf numFmtId="189" fontId="103" fillId="40" borderId="30" applyProtection="0">
      <alignment vertical="center"/>
    </xf>
    <xf numFmtId="189" fontId="103" fillId="26" borderId="30" applyProtection="0">
      <alignment vertical="center"/>
    </xf>
    <xf numFmtId="190" fontId="103" fillId="12" borderId="30" applyProtection="0">
      <alignment vertical="center"/>
    </xf>
    <xf numFmtId="190" fontId="103" fillId="12" borderId="30" applyProtection="0">
      <alignment vertical="center"/>
    </xf>
    <xf numFmtId="190" fontId="103" fillId="26" borderId="30" applyProtection="0">
      <alignment vertical="center"/>
    </xf>
    <xf numFmtId="190" fontId="103" fillId="12" borderId="30" applyProtection="0">
      <alignment vertical="center"/>
    </xf>
    <xf numFmtId="190" fontId="103" fillId="40" borderId="30" applyProtection="0">
      <alignment vertical="center"/>
    </xf>
    <xf numFmtId="190" fontId="103" fillId="26" borderId="30" applyProtection="0">
      <alignment vertical="center"/>
    </xf>
    <xf numFmtId="165" fontId="104" fillId="12" borderId="30" applyProtection="0">
      <alignment vertical="center"/>
    </xf>
    <xf numFmtId="165" fontId="105" fillId="12" borderId="30" applyProtection="0">
      <alignment vertical="center"/>
    </xf>
    <xf numFmtId="165" fontId="107" fillId="26" borderId="30" applyProtection="0">
      <alignment vertical="center"/>
    </xf>
    <xf numFmtId="165" fontId="104" fillId="12" borderId="30" applyProtection="0">
      <alignment vertical="center"/>
    </xf>
    <xf numFmtId="165" fontId="106" fillId="40" borderId="30" applyProtection="0">
      <alignment vertical="center"/>
    </xf>
    <xf numFmtId="165" fontId="107" fillId="26" borderId="30" applyProtection="0">
      <alignment vertical="center"/>
    </xf>
    <xf numFmtId="191" fontId="104" fillId="12" borderId="30" applyProtection="0">
      <alignment vertical="center"/>
    </xf>
    <xf numFmtId="191" fontId="105" fillId="12" borderId="30" applyProtection="0">
      <alignment vertical="center"/>
    </xf>
    <xf numFmtId="191" fontId="107" fillId="26" borderId="30" applyProtection="0">
      <alignment vertical="center"/>
    </xf>
    <xf numFmtId="191" fontId="104" fillId="12" borderId="30" applyProtection="0">
      <alignment vertical="center"/>
    </xf>
    <xf numFmtId="191" fontId="106" fillId="40" borderId="30" applyProtection="0">
      <alignment vertical="center"/>
    </xf>
    <xf numFmtId="191" fontId="107" fillId="26" borderId="30" applyProtection="0">
      <alignment vertical="center"/>
    </xf>
    <xf numFmtId="169" fontId="104" fillId="12" borderId="30" applyProtection="0">
      <alignment vertical="center"/>
    </xf>
    <xf numFmtId="169" fontId="105" fillId="12" borderId="30" applyProtection="0">
      <alignment vertical="center"/>
    </xf>
    <xf numFmtId="169" fontId="107" fillId="26" borderId="30" applyProtection="0">
      <alignment vertical="center"/>
    </xf>
    <xf numFmtId="169" fontId="104" fillId="12" borderId="30" applyProtection="0">
      <alignment vertical="center"/>
    </xf>
    <xf numFmtId="169" fontId="106" fillId="40" borderId="30" applyProtection="0">
      <alignment vertical="center"/>
    </xf>
    <xf numFmtId="169" fontId="107" fillId="26" borderId="30" applyProtection="0">
      <alignment vertical="center"/>
    </xf>
    <xf numFmtId="0" fontId="108" fillId="12" borderId="30" applyNumberFormat="0" applyProtection="0">
      <alignment vertical="center"/>
    </xf>
    <xf numFmtId="0" fontId="109" fillId="12" borderId="30" applyNumberFormat="0" applyProtection="0">
      <alignment vertical="center"/>
    </xf>
    <xf numFmtId="0" fontId="109" fillId="26" borderId="30" applyNumberFormat="0" applyProtection="0">
      <alignment vertical="center"/>
    </xf>
    <xf numFmtId="0" fontId="109" fillId="12" borderId="30" applyNumberFormat="0" applyProtection="0">
      <alignment vertical="center"/>
    </xf>
    <xf numFmtId="0" fontId="109" fillId="40" borderId="30" applyNumberFormat="0" applyProtection="0">
      <alignment vertical="center"/>
    </xf>
    <xf numFmtId="0" fontId="109" fillId="26" borderId="30" applyNumberFormat="0" applyProtection="0">
      <alignment vertical="center"/>
    </xf>
    <xf numFmtId="0" fontId="108" fillId="12" borderId="30" applyNumberFormat="0" applyProtection="0">
      <alignment horizontal="left" vertical="center"/>
    </xf>
    <xf numFmtId="0" fontId="108" fillId="12" borderId="30" applyNumberFormat="0" applyProtection="0">
      <alignment horizontal="left" vertical="center"/>
    </xf>
    <xf numFmtId="0" fontId="108" fillId="26" borderId="30" applyNumberFormat="0" applyProtection="0">
      <alignment horizontal="left" vertical="center"/>
    </xf>
    <xf numFmtId="0" fontId="108" fillId="12" borderId="30" applyNumberFormat="0" applyProtection="0">
      <alignment horizontal="left" vertical="center"/>
    </xf>
    <xf numFmtId="0" fontId="108" fillId="40" borderId="30" applyNumberFormat="0" applyProtection="0">
      <alignment horizontal="left" vertical="center"/>
    </xf>
    <xf numFmtId="0" fontId="108" fillId="26" borderId="30" applyNumberFormat="0" applyProtection="0">
      <alignment horizontal="left" vertical="center"/>
    </xf>
    <xf numFmtId="0" fontId="21" fillId="4" borderId="0" applyNumberFormat="0" applyBorder="0" applyProtection="0">
      <alignment horizontal="left" vertical="center"/>
    </xf>
    <xf numFmtId="0" fontId="21" fillId="30" borderId="0" applyNumberFormat="0" applyBorder="0" applyProtection="0">
      <alignment horizontal="left" vertical="center"/>
    </xf>
    <xf numFmtId="0" fontId="21" fillId="26" borderId="0" applyNumberFormat="0" applyBorder="0" applyProtection="0">
      <alignment horizontal="left" vertical="center"/>
    </xf>
    <xf numFmtId="0" fontId="21" fillId="4" borderId="0" applyNumberFormat="0" applyBorder="0" applyProtection="0">
      <alignment horizontal="left" vertical="center"/>
    </xf>
    <xf numFmtId="0" fontId="21" fillId="30" borderId="0" applyNumberFormat="0" applyBorder="0" applyProtection="0">
      <alignment horizontal="left" vertical="center"/>
    </xf>
    <xf numFmtId="49" fontId="21" fillId="52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33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52" borderId="18" applyProtection="0">
      <alignment vertical="center" wrapText="1"/>
    </xf>
    <xf numFmtId="49" fontId="21" fillId="13" borderId="18" applyProtection="0">
      <alignment vertical="center" wrapText="1"/>
    </xf>
    <xf numFmtId="49" fontId="21" fillId="7" borderId="18" applyProtection="0">
      <alignment vertical="center" wrapText="1"/>
    </xf>
    <xf numFmtId="0" fontId="21" fillId="6" borderId="18" applyNumberFormat="0" applyProtection="0">
      <alignment horizontal="left" vertical="center" wrapText="1"/>
    </xf>
    <xf numFmtId="0" fontId="21" fillId="6" borderId="18" applyNumberFormat="0" applyProtection="0">
      <alignment horizontal="left" vertical="center" wrapText="1"/>
    </xf>
    <xf numFmtId="0" fontId="21" fillId="6" borderId="18" applyNumberFormat="0" applyProtection="0">
      <alignment horizontal="left" vertical="center" wrapText="1"/>
    </xf>
    <xf numFmtId="0" fontId="21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53" fillId="6" borderId="18" applyNumberFormat="0" applyProtection="0">
      <alignment horizontal="left" vertical="center" wrapText="1"/>
    </xf>
    <xf numFmtId="0" fontId="21" fillId="33" borderId="31" applyNumberFormat="0" applyProtection="0">
      <alignment horizontal="left" vertical="center" wrapText="1"/>
    </xf>
    <xf numFmtId="0" fontId="21" fillId="53" borderId="18" applyNumberFormat="0" applyProtection="0">
      <alignment horizontal="left" vertical="center" wrapText="1"/>
    </xf>
    <xf numFmtId="0" fontId="21" fillId="7" borderId="18" applyNumberFormat="0" applyProtection="0">
      <alignment horizontal="left" vertical="center" wrapText="1"/>
    </xf>
    <xf numFmtId="0" fontId="21" fillId="53" borderId="18" applyNumberFormat="0" applyProtection="0">
      <alignment horizontal="left" vertical="center" wrapText="1"/>
    </xf>
    <xf numFmtId="0" fontId="21" fillId="31" borderId="18" applyNumberFormat="0" applyProtection="0">
      <alignment horizontal="left" vertical="center" wrapText="1"/>
    </xf>
    <xf numFmtId="0" fontId="110" fillId="26" borderId="18" applyNumberFormat="0" applyProtection="0">
      <alignment horizontal="left" vertical="center" wrapText="1"/>
    </xf>
    <xf numFmtId="0" fontId="110" fillId="26" borderId="18" applyNumberFormat="0" applyProtection="0">
      <alignment horizontal="left" vertical="center" wrapText="1"/>
    </xf>
    <xf numFmtId="0" fontId="110" fillId="25" borderId="18" applyNumberFormat="0" applyProtection="0">
      <alignment horizontal="left" vertical="center" wrapText="1"/>
    </xf>
    <xf numFmtId="0" fontId="110" fillId="54" borderId="18" applyNumberFormat="0" applyProtection="0">
      <alignment horizontal="left" vertical="center" wrapText="1"/>
    </xf>
    <xf numFmtId="0" fontId="110" fillId="19" borderId="18" applyNumberFormat="0" applyProtection="0">
      <alignment horizontal="left" vertical="center" wrapText="1"/>
    </xf>
    <xf numFmtId="49" fontId="111" fillId="46" borderId="32" applyProtection="0">
      <alignment vertical="center"/>
    </xf>
    <xf numFmtId="49" fontId="112" fillId="46" borderId="15" applyProtection="0">
      <alignment vertical="center"/>
    </xf>
    <xf numFmtId="49" fontId="113" fillId="46" borderId="15" applyProtection="0">
      <alignment vertical="center"/>
    </xf>
    <xf numFmtId="49" fontId="113" fillId="46" borderId="15" applyProtection="0">
      <alignment vertical="center"/>
    </xf>
    <xf numFmtId="49" fontId="112" fillId="46" borderId="15" applyProtection="0">
      <alignment vertical="center"/>
    </xf>
    <xf numFmtId="0" fontId="114" fillId="46" borderId="33" applyNumberFormat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0" fontId="114" fillId="46" borderId="0" applyNumberFormat="0" applyBorder="0" applyProtection="0">
      <alignment horizontal="left" vertical="center" wrapText="1"/>
    </xf>
    <xf numFmtId="49" fontId="21" fillId="15" borderId="0" applyBorder="0" applyProtection="0">
      <alignment vertical="center" wrapText="1"/>
    </xf>
    <xf numFmtId="49" fontId="21" fillId="5" borderId="15" applyProtection="0">
      <alignment vertical="center" wrapText="1"/>
    </xf>
    <xf numFmtId="49" fontId="21" fillId="48" borderId="15" applyProtection="0">
      <alignment vertical="center" wrapText="1"/>
    </xf>
    <xf numFmtId="49" fontId="21" fillId="5" borderId="15" applyProtection="0">
      <alignment vertical="center" wrapText="1"/>
    </xf>
    <xf numFmtId="49" fontId="21" fillId="48" borderId="15" applyProtection="0">
      <alignment vertical="center" wrapText="1"/>
    </xf>
    <xf numFmtId="0" fontId="21" fillId="29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7" borderId="18" applyNumberFormat="0" applyProtection="0">
      <alignment horizontal="left" vertical="center" wrapText="1"/>
    </xf>
    <xf numFmtId="0" fontId="21" fillId="49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5" borderId="18" applyNumberFormat="0" applyProtection="0">
      <alignment horizontal="left" vertical="center" wrapText="1"/>
    </xf>
    <xf numFmtId="0" fontId="21" fillId="29" borderId="18" applyNumberFormat="0" applyProtection="0">
      <alignment horizontal="left" vertical="center" wrapText="1"/>
    </xf>
    <xf numFmtId="0" fontId="21" fillId="13" borderId="18" applyNumberFormat="0" applyProtection="0">
      <alignment horizontal="left" vertical="center" wrapText="1"/>
    </xf>
    <xf numFmtId="0" fontId="21" fillId="25" borderId="18" applyNumberFormat="0" applyProtection="0">
      <alignment horizontal="left" vertical="center" wrapText="1"/>
    </xf>
    <xf numFmtId="0" fontId="21" fillId="22" borderId="18" applyNumberFormat="0" applyProtection="0">
      <alignment horizontal="left" vertical="center" wrapText="1"/>
    </xf>
    <xf numFmtId="0" fontId="21" fillId="32" borderId="18" applyNumberFormat="0" applyProtection="0">
      <alignment horizontal="left" vertical="center" wrapText="1"/>
    </xf>
    <xf numFmtId="0" fontId="21" fillId="22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27" borderId="18" applyNumberFormat="0" applyProtection="0">
      <alignment horizontal="left" vertical="center" wrapText="1"/>
    </xf>
    <xf numFmtId="0" fontId="21" fillId="22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0" fontId="21" fillId="16" borderId="18" applyNumberFormat="0" applyProtection="0">
      <alignment horizontal="left" vertical="center" wrapText="1"/>
    </xf>
    <xf numFmtId="49" fontId="112" fillId="10" borderId="32" applyProtection="0">
      <alignment vertical="center"/>
    </xf>
    <xf numFmtId="49" fontId="115" fillId="10" borderId="15" applyProtection="0">
      <alignment vertical="center"/>
    </xf>
    <xf numFmtId="49" fontId="115" fillId="10" borderId="15" applyProtection="0">
      <alignment vertical="center"/>
    </xf>
    <xf numFmtId="49" fontId="115" fillId="10" borderId="15" applyProtection="0">
      <alignment vertical="center"/>
    </xf>
    <xf numFmtId="49" fontId="115" fillId="10" borderId="15" applyProtection="0">
      <alignment vertical="center"/>
    </xf>
    <xf numFmtId="0" fontId="114" fillId="10" borderId="33" applyNumberFormat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0" fontId="114" fillId="10" borderId="0" applyNumberFormat="0" applyBorder="0" applyProtection="0">
      <alignment horizontal="left" vertical="center" wrapText="1"/>
    </xf>
    <xf numFmtId="49" fontId="111" fillId="17" borderId="32" applyProtection="0">
      <alignment vertical="center"/>
    </xf>
    <xf numFmtId="49" fontId="112" fillId="12" borderId="15" applyProtection="0">
      <alignment vertical="center"/>
    </xf>
    <xf numFmtId="49" fontId="113" fillId="19" borderId="15" applyProtection="0">
      <alignment vertical="center"/>
    </xf>
    <xf numFmtId="49" fontId="113" fillId="19" borderId="15" applyProtection="0">
      <alignment vertical="center"/>
    </xf>
    <xf numFmtId="49" fontId="112" fillId="12" borderId="15" applyProtection="0">
      <alignment vertical="center"/>
    </xf>
    <xf numFmtId="0" fontId="114" fillId="17" borderId="33" applyNumberFormat="0" applyProtection="0">
      <alignment horizontal="left" vertical="center" wrapText="1"/>
    </xf>
    <xf numFmtId="0" fontId="114" fillId="12" borderId="0" applyNumberFormat="0" applyBorder="0" applyProtection="0">
      <alignment horizontal="left" vertical="center" wrapText="1"/>
    </xf>
    <xf numFmtId="0" fontId="114" fillId="19" borderId="0" applyNumberFormat="0" applyBorder="0" applyProtection="0">
      <alignment horizontal="left" vertical="center" wrapText="1"/>
    </xf>
    <xf numFmtId="0" fontId="114" fillId="19" borderId="0" applyNumberFormat="0" applyBorder="0" applyProtection="0">
      <alignment horizontal="left" vertical="center" wrapText="1"/>
    </xf>
    <xf numFmtId="0" fontId="114" fillId="12" borderId="0" applyNumberFormat="0" applyBorder="0" applyProtection="0">
      <alignment horizontal="left" vertical="center" wrapText="1"/>
    </xf>
    <xf numFmtId="0" fontId="21" fillId="24" borderId="0" applyNumberFormat="0" applyBorder="0" applyProtection="0"/>
    <xf numFmtId="0" fontId="116" fillId="0" borderId="0" applyNumberFormat="0" applyBorder="0" applyProtection="0"/>
    <xf numFmtId="0" fontId="58" fillId="0" borderId="0" applyNumberFormat="0" applyBorder="0" applyProtection="0"/>
    <xf numFmtId="0" fontId="117" fillId="0" borderId="0" applyNumberFormat="0" applyBorder="0" applyProtection="0"/>
    <xf numFmtId="0" fontId="116" fillId="0" borderId="0" applyNumberFormat="0" applyBorder="0" applyProtection="0"/>
    <xf numFmtId="0" fontId="58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61" fillId="0" borderId="24" applyNumberFormat="0" applyProtection="0"/>
    <xf numFmtId="0" fontId="62" fillId="0" borderId="25" applyNumberFormat="0" applyProtection="0"/>
    <xf numFmtId="0" fontId="50" fillId="0" borderId="26" applyNumberFormat="0" applyProtection="0"/>
    <xf numFmtId="0" fontId="50" fillId="0" borderId="0" applyNumberFormat="0" applyBorder="0" applyProtection="0"/>
    <xf numFmtId="0" fontId="89" fillId="0" borderId="0" applyNumberFormat="0" applyBorder="0" applyProtection="0"/>
    <xf numFmtId="0" fontId="118" fillId="0" borderId="0" applyNumberFormat="0" applyBorder="0" applyProtection="0"/>
    <xf numFmtId="0" fontId="119" fillId="0" borderId="0" applyNumberFormat="0" applyBorder="0" applyProtection="0"/>
    <xf numFmtId="0" fontId="120" fillId="0" borderId="24" applyNumberFormat="0" applyProtection="0"/>
    <xf numFmtId="0" fontId="121" fillId="0" borderId="25" applyNumberFormat="0" applyProtection="0"/>
    <xf numFmtId="0" fontId="122" fillId="0" borderId="34" applyNumberFormat="0" applyProtection="0"/>
    <xf numFmtId="0" fontId="122" fillId="0" borderId="0" applyNumberFormat="0" applyBorder="0" applyProtection="0"/>
    <xf numFmtId="0" fontId="123" fillId="0" borderId="35" applyNumberFormat="0" applyProtection="0"/>
    <xf numFmtId="0" fontId="118" fillId="0" borderId="0" applyNumberFormat="0" applyBorder="0" applyProtection="0"/>
    <xf numFmtId="0" fontId="124" fillId="0" borderId="0" applyNumberFormat="0" applyBorder="0" applyProtection="0"/>
    <xf numFmtId="0" fontId="125" fillId="0" borderId="25" applyNumberFormat="0" applyProtection="0"/>
    <xf numFmtId="0" fontId="126" fillId="0" borderId="0" applyNumberFormat="0" applyBorder="0" applyProtection="0"/>
    <xf numFmtId="0" fontId="127" fillId="0" borderId="25" applyNumberFormat="0" applyProtection="0"/>
    <xf numFmtId="0" fontId="128" fillId="0" borderId="36" applyNumberFormat="0" applyProtection="0"/>
    <xf numFmtId="0" fontId="129" fillId="0" borderId="36" applyNumberFormat="0" applyProtection="0"/>
    <xf numFmtId="0" fontId="128" fillId="0" borderId="0" applyNumberFormat="0" applyBorder="0" applyProtection="0"/>
    <xf numFmtId="0" fontId="129" fillId="0" borderId="0" applyNumberFormat="0" applyBorder="0" applyProtection="0"/>
    <xf numFmtId="0" fontId="89" fillId="0" borderId="0" applyNumberFormat="0" applyBorder="0" applyProtection="0"/>
    <xf numFmtId="0" fontId="118" fillId="0" borderId="0" applyNumberFormat="0" applyBorder="0" applyProtection="0"/>
    <xf numFmtId="0" fontId="130" fillId="17" borderId="0" applyNumberFormat="0" applyBorder="0">
      <alignment horizontal="left" vertical="center"/>
      <protection locked="0"/>
    </xf>
    <xf numFmtId="0" fontId="21" fillId="14" borderId="0" applyNumberFormat="0" applyBorder="0">
      <alignment horizontal="center"/>
      <protection locked="0"/>
    </xf>
    <xf numFmtId="0" fontId="21" fillId="14" borderId="0" applyNumberFormat="0" applyBorder="0">
      <alignment horizontal="center"/>
      <protection locked="0"/>
    </xf>
    <xf numFmtId="0" fontId="21" fillId="14" borderId="0" applyNumberFormat="0" applyBorder="0">
      <alignment horizontal="center"/>
      <protection locked="0"/>
    </xf>
    <xf numFmtId="0" fontId="52" fillId="14" borderId="0" applyNumberFormat="0" applyBorder="0">
      <alignment horizontal="center"/>
      <protection locked="0"/>
    </xf>
    <xf numFmtId="0" fontId="52" fillId="14" borderId="0" applyNumberFormat="0" applyBorder="0">
      <alignment horizontal="center"/>
      <protection locked="0"/>
    </xf>
    <xf numFmtId="0" fontId="52" fillId="14" borderId="0" applyNumberFormat="0" applyBorder="0">
      <alignment horizontal="center"/>
      <protection locked="0"/>
    </xf>
    <xf numFmtId="0" fontId="13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21" fillId="14" borderId="0" applyNumberFormat="0" applyBorder="0">
      <alignment horizontal="left"/>
      <protection locked="0"/>
    </xf>
    <xf numFmtId="0" fontId="132" fillId="14" borderId="0" applyNumberFormat="0" applyBorder="0">
      <alignment horizontal="left"/>
      <protection locked="0"/>
    </xf>
    <xf numFmtId="0" fontId="132" fillId="14" borderId="0" applyNumberFormat="0" applyBorder="0">
      <alignment horizontal="left"/>
      <protection locked="0"/>
    </xf>
    <xf numFmtId="0" fontId="132" fillId="14" borderId="0" applyNumberFormat="0" applyBorder="0">
      <alignment horizontal="left"/>
      <protection locked="0"/>
    </xf>
    <xf numFmtId="0" fontId="53" fillId="14" borderId="0" applyNumberFormat="0" applyBorder="0">
      <protection locked="0"/>
    </xf>
    <xf numFmtId="0" fontId="21" fillId="0" borderId="37" applyNumberFormat="0" applyProtection="0"/>
    <xf numFmtId="0" fontId="133" fillId="0" borderId="38" applyNumberFormat="0" applyProtection="0"/>
    <xf numFmtId="0" fontId="134" fillId="37" borderId="2" applyNumberFormat="0" applyProtection="0"/>
    <xf numFmtId="0" fontId="135" fillId="32" borderId="2" applyNumberFormat="0" applyProtection="0"/>
    <xf numFmtId="0" fontId="135" fillId="32" borderId="2" applyNumberFormat="0" applyProtection="0"/>
    <xf numFmtId="0" fontId="24" fillId="18" borderId="0" applyNumberFormat="0" applyBorder="0" applyProtection="0"/>
    <xf numFmtId="0" fontId="27" fillId="10" borderId="0" applyNumberFormat="0" applyBorder="0" applyProtection="0"/>
    <xf numFmtId="2" fontId="21" fillId="0" borderId="0" applyBorder="0" applyProtection="0"/>
    <xf numFmtId="2" fontId="21" fillId="0" borderId="0" applyBorder="0" applyProtection="0"/>
    <xf numFmtId="192" fontId="21" fillId="0" borderId="0" applyBorder="0" applyProtection="0"/>
    <xf numFmtId="193" fontId="21" fillId="0" borderId="0" applyBorder="0" applyProtection="0"/>
    <xf numFmtId="0" fontId="116" fillId="0" borderId="0" applyNumberFormat="0" applyBorder="0" applyProtection="0"/>
    <xf numFmtId="0" fontId="139" fillId="10" borderId="0"/>
    <xf numFmtId="0" fontId="139" fillId="10" borderId="0"/>
    <xf numFmtId="0" fontId="139" fillId="10" borderId="0"/>
    <xf numFmtId="0" fontId="139" fillId="10" borderId="0"/>
    <xf numFmtId="0" fontId="139" fillId="21" borderId="0"/>
    <xf numFmtId="0" fontId="139" fillId="21" borderId="0"/>
    <xf numFmtId="0" fontId="139" fillId="3" borderId="0"/>
    <xf numFmtId="0" fontId="139" fillId="3" borderId="0"/>
    <xf numFmtId="0" fontId="139" fillId="3" borderId="0"/>
    <xf numFmtId="0" fontId="139" fillId="3" borderId="0"/>
    <xf numFmtId="0" fontId="139" fillId="23" borderId="0"/>
    <xf numFmtId="0" fontId="139" fillId="13" borderId="0"/>
    <xf numFmtId="0" fontId="139" fillId="15" borderId="0"/>
    <xf numFmtId="0" fontId="22" fillId="8" borderId="0"/>
    <xf numFmtId="0" fontId="18" fillId="14" borderId="0"/>
    <xf numFmtId="0" fontId="18" fillId="15" borderId="0"/>
    <xf numFmtId="0" fontId="18" fillId="16" borderId="0"/>
    <xf numFmtId="0" fontId="18" fillId="14" borderId="0"/>
    <xf numFmtId="0" fontId="18" fillId="17" borderId="0"/>
    <xf numFmtId="0" fontId="18" fillId="15" borderId="0"/>
    <xf numFmtId="0" fontId="14" fillId="8" borderId="0"/>
    <xf numFmtId="0" fontId="14" fillId="18" borderId="0"/>
    <xf numFmtId="0" fontId="14" fillId="10" borderId="0"/>
    <xf numFmtId="0" fontId="14" fillId="11" borderId="0"/>
    <xf numFmtId="0" fontId="14" fillId="17" borderId="0"/>
    <xf numFmtId="0" fontId="14" fillId="15" borderId="0"/>
    <xf numFmtId="0" fontId="14" fillId="8" borderId="0"/>
    <xf numFmtId="0" fontId="14" fillId="18" borderId="0"/>
    <xf numFmtId="0" fontId="14" fillId="10" borderId="0"/>
    <xf numFmtId="0" fontId="14" fillId="11" borderId="0"/>
    <xf numFmtId="0" fontId="14" fillId="17" borderId="0"/>
    <xf numFmtId="0" fontId="14" fillId="15" borderId="0"/>
    <xf numFmtId="0" fontId="14" fillId="8" borderId="0"/>
    <xf numFmtId="0" fontId="14" fillId="18" borderId="0"/>
    <xf numFmtId="0" fontId="14" fillId="10" borderId="0"/>
    <xf numFmtId="0" fontId="14" fillId="11" borderId="0"/>
    <xf numFmtId="0" fontId="14" fillId="17" borderId="0"/>
    <xf numFmtId="0" fontId="14" fillId="15" borderId="0"/>
    <xf numFmtId="0" fontId="140" fillId="8" borderId="0"/>
    <xf numFmtId="0" fontId="140" fillId="9" borderId="0"/>
    <xf numFmtId="0" fontId="140" fillId="10" borderId="0"/>
    <xf numFmtId="0" fontId="140" fillId="11" borderId="0"/>
    <xf numFmtId="0" fontId="140" fillId="12" borderId="0"/>
    <xf numFmtId="0" fontId="140" fillId="13" borderId="0"/>
    <xf numFmtId="0" fontId="18" fillId="23" borderId="0"/>
    <xf numFmtId="0" fontId="18" fillId="20" borderId="0"/>
    <xf numFmtId="0" fontId="18" fillId="24" borderId="0"/>
    <xf numFmtId="0" fontId="18" fillId="23" borderId="0"/>
    <xf numFmtId="0" fontId="18" fillId="19" borderId="0"/>
    <xf numFmtId="0" fontId="18" fillId="15" borderId="0"/>
    <xf numFmtId="0" fontId="14" fillId="19" borderId="0"/>
    <xf numFmtId="0" fontId="14" fillId="20" borderId="0"/>
    <xf numFmtId="0" fontId="14" fillId="26" borderId="0"/>
    <xf numFmtId="0" fontId="14" fillId="11" borderId="0"/>
    <xf numFmtId="0" fontId="14" fillId="19" borderId="0"/>
    <xf numFmtId="0" fontId="14" fillId="25" borderId="0"/>
    <xf numFmtId="0" fontId="14" fillId="19" borderId="0"/>
    <xf numFmtId="0" fontId="14" fillId="20" borderId="0"/>
    <xf numFmtId="0" fontId="14" fillId="26" borderId="0"/>
    <xf numFmtId="0" fontId="14" fillId="11" borderId="0"/>
    <xf numFmtId="0" fontId="14" fillId="19" borderId="0"/>
    <xf numFmtId="0" fontId="14" fillId="25" borderId="0"/>
    <xf numFmtId="0" fontId="14" fillId="19" borderId="0"/>
    <xf numFmtId="0" fontId="14" fillId="20" borderId="0"/>
    <xf numFmtId="0" fontId="14" fillId="21" borderId="0"/>
    <xf numFmtId="0" fontId="14" fillId="11" borderId="0"/>
    <xf numFmtId="0" fontId="14" fillId="19" borderId="0"/>
    <xf numFmtId="0" fontId="14" fillId="25" borderId="0"/>
    <xf numFmtId="0" fontId="140" fillId="19" borderId="0"/>
    <xf numFmtId="0" fontId="140" fillId="20" borderId="0"/>
    <xf numFmtId="0" fontId="140" fillId="21" borderId="0"/>
    <xf numFmtId="0" fontId="140" fillId="11" borderId="0"/>
    <xf numFmtId="0" fontId="140" fillId="19" borderId="0"/>
    <xf numFmtId="0" fontId="140" fillId="22" borderId="0"/>
    <xf numFmtId="0" fontId="14" fillId="0" borderId="0">
      <alignment horizontal="left" vertical="center" indent="7"/>
    </xf>
    <xf numFmtId="0" fontId="20" fillId="6" borderId="0"/>
    <xf numFmtId="0" fontId="20" fillId="20" borderId="0"/>
    <xf numFmtId="0" fontId="20" fillId="24" borderId="0"/>
    <xf numFmtId="0" fontId="20" fillId="23" borderId="0"/>
    <xf numFmtId="0" fontId="20" fillId="6" borderId="0"/>
    <xf numFmtId="0" fontId="20" fillId="15" borderId="0"/>
    <xf numFmtId="0" fontId="16" fillId="28" borderId="0"/>
    <xf numFmtId="0" fontId="16" fillId="20" borderId="0"/>
    <xf numFmtId="0" fontId="16" fillId="26" borderId="0"/>
    <xf numFmtId="0" fontId="16" fillId="5" borderId="0"/>
    <xf numFmtId="0" fontId="16" fillId="6" borderId="0"/>
    <xf numFmtId="0" fontId="16" fillId="29" borderId="0"/>
    <xf numFmtId="0" fontId="16" fillId="28" borderId="0"/>
    <xf numFmtId="0" fontId="16" fillId="20" borderId="0"/>
    <xf numFmtId="0" fontId="16" fillId="26" borderId="0"/>
    <xf numFmtId="0" fontId="16" fillId="5" borderId="0"/>
    <xf numFmtId="0" fontId="16" fillId="6" borderId="0"/>
    <xf numFmtId="0" fontId="16" fillId="29" borderId="0"/>
    <xf numFmtId="0" fontId="16" fillId="28" borderId="0"/>
    <xf numFmtId="0" fontId="16" fillId="20" borderId="0"/>
    <xf numFmtId="0" fontId="16" fillId="21" borderId="0"/>
    <xf numFmtId="0" fontId="16" fillId="5" borderId="0"/>
    <xf numFmtId="0" fontId="16" fillId="6" borderId="0"/>
    <xf numFmtId="0" fontId="16" fillId="29" borderId="0"/>
    <xf numFmtId="0" fontId="141" fillId="26" borderId="0"/>
    <xf numFmtId="0" fontId="141" fillId="20" borderId="0"/>
    <xf numFmtId="0" fontId="141" fillId="21" borderId="0"/>
    <xf numFmtId="0" fontId="141" fillId="5" borderId="0"/>
    <xf numFmtId="0" fontId="141" fillId="6" borderId="0"/>
    <xf numFmtId="0" fontId="141" fillId="27" borderId="0"/>
    <xf numFmtId="0" fontId="141" fillId="2" borderId="0"/>
    <xf numFmtId="0" fontId="141" fillId="3" borderId="0"/>
    <xf numFmtId="0" fontId="141" fillId="30" borderId="0"/>
    <xf numFmtId="0" fontId="141" fillId="5" borderId="0"/>
    <xf numFmtId="0" fontId="141" fillId="6" borderId="0"/>
    <xf numFmtId="0" fontId="141" fillId="31" borderId="0"/>
    <xf numFmtId="0" fontId="142" fillId="0" borderId="0"/>
    <xf numFmtId="0" fontId="24" fillId="18" borderId="0"/>
    <xf numFmtId="4" fontId="25" fillId="0" borderId="0">
      <alignment horizontal="right" vertical="center"/>
    </xf>
    <xf numFmtId="0" fontId="26" fillId="10" borderId="0"/>
    <xf numFmtId="0" fontId="27" fillId="10" borderId="0"/>
    <xf numFmtId="0" fontId="28" fillId="23" borderId="1"/>
    <xf numFmtId="0" fontId="143" fillId="23" borderId="1"/>
    <xf numFmtId="0" fontId="28" fillId="23" borderId="1"/>
    <xf numFmtId="0" fontId="28" fillId="23" borderId="1"/>
    <xf numFmtId="0" fontId="30" fillId="32" borderId="51"/>
    <xf numFmtId="0" fontId="31" fillId="0" borderId="52"/>
    <xf numFmtId="0" fontId="31" fillId="0" borderId="52"/>
    <xf numFmtId="0" fontId="30" fillId="32" borderId="51"/>
    <xf numFmtId="0" fontId="144" fillId="0" borderId="52"/>
    <xf numFmtId="0" fontId="30" fillId="32" borderId="51"/>
    <xf numFmtId="0" fontId="33" fillId="23" borderId="1">
      <alignment horizontal="center" vertical="center"/>
    </xf>
    <xf numFmtId="0" fontId="33" fillId="23" borderId="1">
      <alignment horizontal="center" vertical="center"/>
    </xf>
    <xf numFmtId="0" fontId="33" fillId="23" borderId="1">
      <alignment horizontal="center" vertical="center"/>
    </xf>
    <xf numFmtId="0" fontId="33" fillId="23" borderId="1">
      <alignment horizontal="center" vertical="center"/>
    </xf>
    <xf numFmtId="0" fontId="33" fillId="23" borderId="1">
      <alignment horizontal="center" vertical="center"/>
    </xf>
    <xf numFmtId="49" fontId="34" fillId="7" borderId="0">
      <alignment horizontal="center" vertical="center" wrapText="1"/>
    </xf>
    <xf numFmtId="49" fontId="34" fillId="33" borderId="4">
      <alignment horizontal="center" vertical="center" wrapText="1"/>
    </xf>
    <xf numFmtId="49" fontId="34" fillId="7" borderId="4">
      <alignment horizontal="center" vertical="center" wrapText="1"/>
    </xf>
    <xf numFmtId="49" fontId="34" fillId="11" borderId="4">
      <alignment horizontal="center" vertical="center" wrapText="1"/>
    </xf>
    <xf numFmtId="49" fontId="34" fillId="7" borderId="4">
      <alignment horizontal="center" vertical="center" wrapText="1"/>
    </xf>
    <xf numFmtId="49" fontId="34" fillId="30" borderId="0">
      <alignment horizontal="center" vertical="center" wrapText="1"/>
    </xf>
    <xf numFmtId="49" fontId="34" fillId="34" borderId="5">
      <alignment horizontal="center" vertical="center" wrapText="1"/>
    </xf>
    <xf numFmtId="49" fontId="34" fillId="18" borderId="5">
      <alignment horizontal="center" vertical="center" wrapText="1"/>
    </xf>
    <xf numFmtId="49" fontId="34" fillId="31" borderId="5">
      <alignment horizontal="center" vertical="center" wrapText="1"/>
    </xf>
    <xf numFmtId="49" fontId="34" fillId="11" borderId="5">
      <alignment horizontal="center" vertical="center" wrapText="1"/>
    </xf>
    <xf numFmtId="49" fontId="34" fillId="35" borderId="0">
      <alignment horizontal="center" vertical="center" wrapText="1"/>
    </xf>
    <xf numFmtId="49" fontId="34" fillId="29" borderId="5">
      <alignment horizontal="center" vertical="center" wrapText="1"/>
    </xf>
    <xf numFmtId="49" fontId="34" fillId="33" borderId="5">
      <alignment horizontal="center" vertical="center" wrapText="1"/>
    </xf>
    <xf numFmtId="49" fontId="34" fillId="33" borderId="5">
      <alignment horizontal="center" vertical="center" wrapText="1"/>
    </xf>
    <xf numFmtId="49" fontId="34" fillId="7" borderId="5">
      <alignment horizontal="center" vertical="center" wrapText="1"/>
    </xf>
    <xf numFmtId="49" fontId="34" fillId="33" borderId="5">
      <alignment horizontal="center" vertical="center" wrapText="1"/>
    </xf>
    <xf numFmtId="49" fontId="34" fillId="35" borderId="0">
      <alignment horizontal="center" vertical="center" wrapText="1"/>
    </xf>
    <xf numFmtId="49" fontId="34" fillId="29" borderId="6">
      <alignment horizontal="center" vertical="center" wrapText="1"/>
    </xf>
    <xf numFmtId="49" fontId="34" fillId="33" borderId="6">
      <alignment horizontal="center" vertical="center" wrapText="1"/>
    </xf>
    <xf numFmtId="49" fontId="34" fillId="33" borderId="7">
      <alignment horizontal="center" vertical="center" wrapText="1"/>
    </xf>
    <xf numFmtId="49" fontId="34" fillId="7" borderId="8">
      <alignment horizontal="center" vertical="center" wrapText="1"/>
    </xf>
    <xf numFmtId="49" fontId="34" fillId="33" borderId="6">
      <alignment horizontal="center" vertical="center" wrapText="1"/>
    </xf>
    <xf numFmtId="49" fontId="34" fillId="30" borderId="0">
      <alignment horizontal="center" vertical="center" wrapText="1"/>
    </xf>
    <xf numFmtId="49" fontId="34" fillId="34" borderId="6">
      <alignment horizontal="center" vertical="center" wrapText="1"/>
    </xf>
    <xf numFmtId="49" fontId="34" fillId="18" borderId="7">
      <alignment horizontal="center" vertical="center" wrapText="1"/>
    </xf>
    <xf numFmtId="49" fontId="34" fillId="31" borderId="8">
      <alignment horizontal="center" vertical="center" wrapText="1"/>
    </xf>
    <xf numFmtId="49" fontId="34" fillId="11" borderId="6">
      <alignment horizontal="center" vertical="center" wrapText="1"/>
    </xf>
    <xf numFmtId="49" fontId="34" fillId="7" borderId="0">
      <alignment horizontal="center" vertical="center" wrapText="1"/>
    </xf>
    <xf numFmtId="49" fontId="34" fillId="33" borderId="9">
      <alignment horizontal="center" vertical="center" wrapText="1"/>
    </xf>
    <xf numFmtId="49" fontId="34" fillId="7" borderId="9">
      <alignment horizontal="center" vertical="center" wrapText="1"/>
    </xf>
    <xf numFmtId="49" fontId="34" fillId="11" borderId="10">
      <alignment horizontal="center" vertical="center" wrapText="1"/>
    </xf>
    <xf numFmtId="49" fontId="34" fillId="11" borderId="11">
      <alignment horizontal="center" vertical="center" wrapText="1"/>
    </xf>
    <xf numFmtId="49" fontId="34" fillId="7" borderId="9">
      <alignment horizontal="center" vertical="center" wrapText="1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145" fillId="2" borderId="51">
      <alignment horizontal="left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6" fillId="36" borderId="12">
      <alignment horizontal="center" vertical="center"/>
    </xf>
    <xf numFmtId="0" fontId="37" fillId="24" borderId="53">
      <alignment horizontal="left" vertical="top" wrapText="1"/>
    </xf>
    <xf numFmtId="0" fontId="37" fillId="24" borderId="53">
      <alignment horizontal="left" vertical="top" wrapText="1"/>
    </xf>
    <xf numFmtId="0" fontId="37" fillId="24" borderId="53">
      <alignment horizontal="left" vertical="top" wrapText="1"/>
    </xf>
    <xf numFmtId="49" fontId="34" fillId="37" borderId="51">
      <alignment vertical="center" wrapText="1"/>
    </xf>
    <xf numFmtId="49" fontId="34" fillId="37" borderId="54">
      <alignment vertical="center" wrapText="1"/>
    </xf>
    <xf numFmtId="49" fontId="34" fillId="37" borderId="54">
      <alignment vertical="center" wrapText="1"/>
    </xf>
    <xf numFmtId="49" fontId="34" fillId="37" borderId="54">
      <alignment vertical="center" wrapText="1"/>
    </xf>
    <xf numFmtId="49" fontId="34" fillId="32" borderId="54">
      <alignment vertical="center" wrapText="1"/>
    </xf>
    <xf numFmtId="49" fontId="34" fillId="38" borderId="51">
      <alignment wrapText="1"/>
    </xf>
    <xf numFmtId="49" fontId="34" fillId="38" borderId="54">
      <alignment wrapText="1"/>
    </xf>
    <xf numFmtId="49" fontId="34" fillId="38" borderId="54">
      <alignment wrapText="1"/>
    </xf>
    <xf numFmtId="49" fontId="34" fillId="39" borderId="51">
      <alignment wrapText="1"/>
    </xf>
    <xf numFmtId="49" fontId="34" fillId="39" borderId="51">
      <alignment wrapText="1"/>
    </xf>
    <xf numFmtId="49" fontId="34" fillId="40" borderId="51">
      <alignment wrapText="1"/>
    </xf>
    <xf numFmtId="49" fontId="34" fillId="35" borderId="51">
      <alignment wrapText="1"/>
    </xf>
    <xf numFmtId="49" fontId="34" fillId="40" borderId="51">
      <alignment vertical="center" wrapText="1"/>
    </xf>
    <xf numFmtId="49" fontId="34" fillId="41" borderId="54">
      <alignment vertical="center" wrapText="1"/>
    </xf>
    <xf numFmtId="49" fontId="34" fillId="35" borderId="54">
      <alignment vertical="center" wrapText="1"/>
    </xf>
    <xf numFmtId="49" fontId="34" fillId="35" borderId="54">
      <alignment vertical="center" wrapText="1"/>
    </xf>
    <xf numFmtId="49" fontId="34" fillId="42" borderId="54">
      <alignment vertical="center" wrapText="1"/>
    </xf>
    <xf numFmtId="49" fontId="34" fillId="5" borderId="54">
      <alignment vertical="center" wrapText="1"/>
    </xf>
    <xf numFmtId="49" fontId="34" fillId="39" borderId="51">
      <alignment wrapText="1"/>
    </xf>
    <xf numFmtId="49" fontId="34" fillId="15" borderId="54">
      <alignment wrapText="1"/>
    </xf>
    <xf numFmtId="49" fontId="34" fillId="41" borderId="54">
      <alignment wrapText="1"/>
    </xf>
    <xf numFmtId="49" fontId="34" fillId="15" borderId="54">
      <alignment wrapText="1"/>
    </xf>
    <xf numFmtId="49" fontId="34" fillId="17" borderId="54">
      <alignment wrapText="1"/>
    </xf>
    <xf numFmtId="49" fontId="34" fillId="43" borderId="51">
      <alignment vertical="center" wrapText="1"/>
    </xf>
    <xf numFmtId="49" fontId="34" fillId="44" borderId="54">
      <alignment vertical="center" wrapText="1"/>
    </xf>
    <xf numFmtId="49" fontId="34" fillId="30" borderId="54">
      <alignment vertical="center" wrapText="1"/>
    </xf>
    <xf numFmtId="49" fontId="34" fillId="37" borderId="54">
      <alignment vertical="center" wrapText="1"/>
    </xf>
    <xf numFmtId="49" fontId="34" fillId="37" borderId="51">
      <alignment vertical="center" wrapText="1"/>
    </xf>
    <xf numFmtId="49" fontId="34" fillId="42" borderId="54">
      <alignment vertical="center" wrapText="1"/>
    </xf>
    <xf numFmtId="49" fontId="34" fillId="26" borderId="54">
      <alignment vertical="center" wrapText="1"/>
    </xf>
    <xf numFmtId="49" fontId="34" fillId="22" borderId="54">
      <alignment vertical="center" wrapText="1"/>
    </xf>
    <xf numFmtId="49" fontId="34" fillId="45" borderId="54">
      <alignment vertical="center" wrapText="1"/>
    </xf>
    <xf numFmtId="49" fontId="34" fillId="26" borderId="54">
      <alignment vertical="center" wrapText="1"/>
    </xf>
    <xf numFmtId="49" fontId="34" fillId="12" borderId="0">
      <alignment vertical="center" wrapText="1"/>
    </xf>
    <xf numFmtId="49" fontId="34" fillId="41" borderId="15">
      <alignment vertical="center" wrapText="1"/>
    </xf>
    <xf numFmtId="49" fontId="34" fillId="12" borderId="15">
      <alignment vertical="center" wrapText="1"/>
    </xf>
    <xf numFmtId="49" fontId="34" fillId="12" borderId="15">
      <alignment vertical="center" wrapText="1"/>
    </xf>
    <xf numFmtId="49" fontId="34" fillId="12" borderId="15">
      <alignment vertical="center" wrapText="1"/>
    </xf>
    <xf numFmtId="49" fontId="34" fillId="12" borderId="15">
      <alignment vertical="center" wrapText="1"/>
    </xf>
    <xf numFmtId="49" fontId="38" fillId="9" borderId="0">
      <alignment vertical="center" wrapText="1"/>
    </xf>
    <xf numFmtId="49" fontId="39" fillId="9" borderId="0">
      <alignment vertical="center" wrapText="1" shrinkToFit="1"/>
    </xf>
    <xf numFmtId="49" fontId="40" fillId="9" borderId="0">
      <alignment vertical="center" wrapText="1" shrinkToFit="1"/>
    </xf>
    <xf numFmtId="49" fontId="38" fillId="9" borderId="0">
      <alignment vertical="center" wrapText="1" shrinkToFit="1"/>
    </xf>
    <xf numFmtId="49" fontId="41" fillId="9" borderId="0">
      <alignment vertical="center" wrapText="1" shrinkToFit="1"/>
    </xf>
    <xf numFmtId="49" fontId="40" fillId="9" borderId="0">
      <alignment vertical="center" wrapText="1" shrinkToFit="1"/>
    </xf>
    <xf numFmtId="49" fontId="42" fillId="9" borderId="0">
      <alignment vertical="center" wrapText="1"/>
    </xf>
    <xf numFmtId="49" fontId="42" fillId="9" borderId="0">
      <alignment vertical="center" wrapText="1"/>
    </xf>
    <xf numFmtId="49" fontId="42" fillId="9" borderId="0">
      <alignment vertical="center" wrapText="1"/>
    </xf>
    <xf numFmtId="49" fontId="42" fillId="9" borderId="0">
      <alignment vertical="center" wrapText="1"/>
    </xf>
    <xf numFmtId="49" fontId="34" fillId="13" borderId="0">
      <alignment vertical="center" wrapText="1"/>
    </xf>
    <xf numFmtId="49" fontId="34" fillId="13" borderId="0">
      <alignment vertical="center" wrapText="1"/>
    </xf>
    <xf numFmtId="49" fontId="34" fillId="33" borderId="0">
      <alignment vertical="center" wrapText="1"/>
    </xf>
    <xf numFmtId="49" fontId="34" fillId="13" borderId="0">
      <alignment vertical="center" wrapText="1"/>
    </xf>
    <xf numFmtId="49" fontId="34" fillId="13" borderId="0">
      <alignment vertical="center" wrapText="1"/>
    </xf>
    <xf numFmtId="49" fontId="34" fillId="7" borderId="0">
      <alignment vertical="center" wrapText="1"/>
    </xf>
    <xf numFmtId="49" fontId="42" fillId="46" borderId="0">
      <alignment vertical="center" wrapText="1"/>
    </xf>
    <xf numFmtId="49" fontId="42" fillId="46" borderId="0">
      <alignment vertical="center" wrapText="1" shrinkToFit="1"/>
    </xf>
    <xf numFmtId="49" fontId="42" fillId="47" borderId="0">
      <alignment vertical="center" wrapText="1" shrinkToFit="1"/>
    </xf>
    <xf numFmtId="49" fontId="42" fillId="46" borderId="0">
      <alignment vertical="center" wrapText="1" shrinkToFit="1"/>
    </xf>
    <xf numFmtId="49" fontId="34" fillId="47" borderId="0">
      <alignment vertical="center" wrapText="1"/>
    </xf>
    <xf numFmtId="49" fontId="34" fillId="28" borderId="0">
      <alignment vertical="center" wrapText="1"/>
    </xf>
    <xf numFmtId="49" fontId="34" fillId="5" borderId="0">
      <alignment vertical="center" wrapText="1"/>
    </xf>
    <xf numFmtId="49" fontId="34" fillId="28" borderId="0">
      <alignment vertical="center" wrapText="1"/>
    </xf>
    <xf numFmtId="49" fontId="34" fillId="21" borderId="0">
      <alignment vertical="center" wrapText="1"/>
    </xf>
    <xf numFmtId="49" fontId="43" fillId="5" borderId="55">
      <alignment vertical="center" wrapText="1"/>
    </xf>
    <xf numFmtId="49" fontId="43" fillId="42" borderId="55">
      <alignment vertical="center" wrapText="1"/>
    </xf>
    <xf numFmtId="49" fontId="43" fillId="42" borderId="55">
      <alignment vertical="center" wrapText="1"/>
    </xf>
    <xf numFmtId="49" fontId="43" fillId="18" borderId="55">
      <alignment vertical="center" wrapText="1"/>
    </xf>
    <xf numFmtId="49" fontId="43" fillId="25" borderId="55">
      <alignment vertical="center" wrapText="1"/>
    </xf>
    <xf numFmtId="0" fontId="44" fillId="15" borderId="56">
      <alignment horizontal="left" vertical="center" wrapText="1"/>
    </xf>
    <xf numFmtId="0" fontId="44" fillId="5" borderId="56">
      <alignment horizontal="left" vertical="center" wrapText="1"/>
    </xf>
    <xf numFmtId="0" fontId="44" fillId="48" borderId="56">
      <alignment horizontal="left" vertical="center" wrapText="1"/>
    </xf>
    <xf numFmtId="0" fontId="44" fillId="5" borderId="56">
      <alignment horizontal="left" vertical="center" wrapText="1"/>
    </xf>
    <xf numFmtId="0" fontId="44" fillId="48" borderId="56">
      <alignment horizontal="left" vertical="center" wrapText="1"/>
    </xf>
    <xf numFmtId="49" fontId="34" fillId="29" borderId="18">
      <alignment vertical="center" wrapText="1"/>
    </xf>
    <xf numFmtId="49" fontId="34" fillId="27" borderId="18">
      <alignment vertical="center" wrapText="1"/>
    </xf>
    <xf numFmtId="49" fontId="34" fillId="7" borderId="18">
      <alignment vertical="center" wrapText="1"/>
    </xf>
    <xf numFmtId="49" fontId="34" fillId="49" borderId="18">
      <alignment vertical="center" wrapText="1"/>
    </xf>
    <xf numFmtId="49" fontId="34" fillId="27" borderId="18">
      <alignment vertical="center" wrapText="1"/>
    </xf>
    <xf numFmtId="49" fontId="34" fillId="27" borderId="18">
      <alignment vertical="center" wrapText="1"/>
    </xf>
    <xf numFmtId="49" fontId="34" fillId="5" borderId="18">
      <alignment vertical="center" wrapText="1"/>
    </xf>
    <xf numFmtId="49" fontId="34" fillId="29" borderId="18">
      <alignment vertical="center" wrapText="1"/>
    </xf>
    <xf numFmtId="49" fontId="34" fillId="13" borderId="18">
      <alignment vertical="center" wrapText="1"/>
    </xf>
    <xf numFmtId="49" fontId="34" fillId="25" borderId="18">
      <alignment vertical="center" wrapText="1"/>
    </xf>
    <xf numFmtId="49" fontId="34" fillId="22" borderId="18">
      <alignment vertical="center" wrapText="1"/>
    </xf>
    <xf numFmtId="49" fontId="34" fillId="32" borderId="18">
      <alignment vertical="center" wrapText="1"/>
    </xf>
    <xf numFmtId="49" fontId="34" fillId="22" borderId="18">
      <alignment vertical="center" wrapText="1"/>
    </xf>
    <xf numFmtId="49" fontId="34" fillId="16" borderId="18">
      <alignment vertical="center" wrapText="1"/>
    </xf>
    <xf numFmtId="49" fontId="34" fillId="27" borderId="18">
      <alignment vertical="center" wrapText="1"/>
    </xf>
    <xf numFmtId="49" fontId="34" fillId="22" borderId="18">
      <alignment vertical="center" wrapText="1"/>
    </xf>
    <xf numFmtId="49" fontId="34" fillId="16" borderId="18">
      <alignment vertical="center" wrapText="1"/>
    </xf>
    <xf numFmtId="49" fontId="34" fillId="16" borderId="18">
      <alignment vertical="center" wrapText="1"/>
    </xf>
    <xf numFmtId="49" fontId="34" fillId="16" borderId="18">
      <alignment vertical="center" wrapText="1"/>
    </xf>
    <xf numFmtId="49" fontId="34" fillId="16" borderId="18">
      <alignment vertical="center" wrapText="1"/>
    </xf>
    <xf numFmtId="49" fontId="139" fillId="17" borderId="19">
      <alignment vertical="top" wrapText="1"/>
    </xf>
    <xf numFmtId="49" fontId="139" fillId="19" borderId="19">
      <alignment vertical="top" wrapText="1"/>
    </xf>
    <xf numFmtId="49" fontId="139" fillId="19" borderId="20">
      <alignment vertical="top" wrapText="1"/>
    </xf>
    <xf numFmtId="0" fontId="16" fillId="2" borderId="0"/>
    <xf numFmtId="0" fontId="16" fillId="3" borderId="0"/>
    <xf numFmtId="0" fontId="16" fillId="4" borderId="0"/>
    <xf numFmtId="0" fontId="16" fillId="5" borderId="0"/>
    <xf numFmtId="0" fontId="16" fillId="6" borderId="0"/>
    <xf numFmtId="0" fontId="16" fillId="7" borderId="0"/>
    <xf numFmtId="170" fontId="139" fillId="0" borderId="0"/>
    <xf numFmtId="0" fontId="139" fillId="36" borderId="21"/>
    <xf numFmtId="171" fontId="139" fillId="0" borderId="0"/>
    <xf numFmtId="171" fontId="139" fillId="0" borderId="0"/>
    <xf numFmtId="0" fontId="146" fillId="16" borderId="0">
      <alignment wrapText="1"/>
    </xf>
    <xf numFmtId="0" fontId="146" fillId="18" borderId="0"/>
    <xf numFmtId="167" fontId="148" fillId="0" borderId="22"/>
    <xf numFmtId="167" fontId="147" fillId="0" borderId="23"/>
    <xf numFmtId="167" fontId="149" fillId="0" borderId="22"/>
    <xf numFmtId="167" fontId="150" fillId="0" borderId="23"/>
    <xf numFmtId="0" fontId="50" fillId="0" borderId="0"/>
    <xf numFmtId="0" fontId="16" fillId="2" borderId="0"/>
    <xf numFmtId="0" fontId="16" fillId="3" borderId="0"/>
    <xf numFmtId="0" fontId="16" fillId="4" borderId="0"/>
    <xf numFmtId="0" fontId="16" fillId="5" borderId="0"/>
    <xf numFmtId="0" fontId="16" fillId="6" borderId="0"/>
    <xf numFmtId="0" fontId="16" fillId="7" borderId="0"/>
    <xf numFmtId="0" fontId="152" fillId="0" borderId="0"/>
    <xf numFmtId="0" fontId="152" fillId="0" borderId="0"/>
    <xf numFmtId="0" fontId="153" fillId="0" borderId="0"/>
    <xf numFmtId="0" fontId="153" fillId="0" borderId="0"/>
    <xf numFmtId="0" fontId="56" fillId="15" borderId="1"/>
    <xf numFmtId="0" fontId="154" fillId="13" borderId="1"/>
    <xf numFmtId="172" fontId="139" fillId="0" borderId="0"/>
    <xf numFmtId="194" fontId="14" fillId="0" borderId="0"/>
    <xf numFmtId="172" fontId="139" fillId="0" borderId="0"/>
    <xf numFmtId="172" fontId="139" fillId="0" borderId="0"/>
    <xf numFmtId="174" fontId="139" fillId="0" borderId="0"/>
    <xf numFmtId="195" fontId="139" fillId="0" borderId="0"/>
    <xf numFmtId="172" fontId="139" fillId="0" borderId="0"/>
    <xf numFmtId="195" fontId="139" fillId="0" borderId="0"/>
    <xf numFmtId="172" fontId="139" fillId="0" borderId="0"/>
    <xf numFmtId="172" fontId="139" fillId="0" borderId="0"/>
    <xf numFmtId="174" fontId="139" fillId="0" borderId="0"/>
    <xf numFmtId="172" fontId="139" fillId="0" borderId="0"/>
    <xf numFmtId="196" fontId="139" fillId="0" borderId="0"/>
    <xf numFmtId="194" fontId="22" fillId="0" borderId="0"/>
    <xf numFmtId="194" fontId="14" fillId="0" borderId="0"/>
    <xf numFmtId="194" fontId="14" fillId="0" borderId="0"/>
    <xf numFmtId="0" fontId="139" fillId="0" borderId="0"/>
    <xf numFmtId="0" fontId="57" fillId="0" borderId="0"/>
    <xf numFmtId="0" fontId="58" fillId="0" borderId="0"/>
    <xf numFmtId="2" fontId="22" fillId="0" borderId="0"/>
    <xf numFmtId="167" fontId="139" fillId="0" borderId="0"/>
    <xf numFmtId="167" fontId="139" fillId="0" borderId="0"/>
    <xf numFmtId="3" fontId="139" fillId="0" borderId="0"/>
    <xf numFmtId="3" fontId="139" fillId="0" borderId="0"/>
    <xf numFmtId="0" fontId="27" fillId="10" borderId="0"/>
    <xf numFmtId="0" fontId="59" fillId="0" borderId="0">
      <alignment horizontal="center"/>
    </xf>
    <xf numFmtId="0" fontId="60" fillId="0" borderId="0">
      <alignment horizontal="center"/>
    </xf>
    <xf numFmtId="0" fontId="61" fillId="0" borderId="24"/>
    <xf numFmtId="0" fontId="62" fillId="0" borderId="25"/>
    <xf numFmtId="0" fontId="50" fillId="0" borderId="26"/>
    <xf numFmtId="0" fontId="50" fillId="0" borderId="0"/>
    <xf numFmtId="0" fontId="59" fillId="0" borderId="0">
      <alignment horizontal="center" textRotation="90"/>
    </xf>
    <xf numFmtId="0" fontId="60" fillId="0" borderId="0">
      <alignment horizontal="center" textRotation="90"/>
    </xf>
    <xf numFmtId="0" fontId="24" fillId="18" borderId="0"/>
    <xf numFmtId="0" fontId="56" fillId="15" borderId="1"/>
    <xf numFmtId="0" fontId="155" fillId="9" borderId="0"/>
    <xf numFmtId="0" fontId="156" fillId="0" borderId="0"/>
    <xf numFmtId="0" fontId="157" fillId="0" borderId="0"/>
    <xf numFmtId="0" fontId="156" fillId="0" borderId="0"/>
    <xf numFmtId="0" fontId="66" fillId="0" borderId="0"/>
    <xf numFmtId="0" fontId="22" fillId="14" borderId="0">
      <alignment horizontal="right"/>
      <protection locked="0"/>
    </xf>
    <xf numFmtId="0" fontId="139" fillId="14" borderId="0">
      <alignment horizontal="right"/>
      <protection locked="0"/>
    </xf>
    <xf numFmtId="0" fontId="139" fillId="14" borderId="0">
      <alignment horizontal="right"/>
      <protection locked="0"/>
    </xf>
    <xf numFmtId="0" fontId="139" fillId="14" borderId="0">
      <alignment horizontal="right"/>
      <protection locked="0"/>
    </xf>
    <xf numFmtId="0" fontId="31" fillId="0" borderId="52"/>
    <xf numFmtId="0" fontId="158" fillId="14" borderId="0">
      <alignment horizontal="right"/>
      <protection locked="0"/>
    </xf>
    <xf numFmtId="0" fontId="158" fillId="14" borderId="0">
      <alignment horizontal="right"/>
      <protection locked="0"/>
    </xf>
    <xf numFmtId="0" fontId="158" fillId="14" borderId="0">
      <alignment horizontal="right"/>
      <protection locked="0"/>
    </xf>
    <xf numFmtId="0" fontId="159" fillId="14" borderId="0">
      <alignment horizontal="right"/>
      <protection locked="0"/>
    </xf>
    <xf numFmtId="0" fontId="159" fillId="14" borderId="0">
      <alignment horizontal="right"/>
      <protection locked="0"/>
    </xf>
    <xf numFmtId="0" fontId="159" fillId="14" borderId="0">
      <alignment horizontal="right"/>
      <protection locked="0"/>
    </xf>
    <xf numFmtId="0" fontId="160" fillId="14" borderId="0">
      <alignment horizontal="right"/>
      <protection locked="0"/>
    </xf>
    <xf numFmtId="0" fontId="160" fillId="14" borderId="0">
      <alignment horizontal="right"/>
      <protection locked="0"/>
    </xf>
    <xf numFmtId="0" fontId="160" fillId="14" borderId="0">
      <alignment horizontal="right"/>
      <protection locked="0"/>
    </xf>
    <xf numFmtId="0" fontId="71" fillId="24" borderId="0">
      <alignment horizontal="right" vertical="center"/>
      <protection locked="0"/>
    </xf>
    <xf numFmtId="0" fontId="71" fillId="14" borderId="0">
      <alignment horizontal="right" vertical="center"/>
      <protection locked="0"/>
    </xf>
    <xf numFmtId="178" fontId="72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9" fontId="139" fillId="0" borderId="0"/>
    <xf numFmtId="178" fontId="72" fillId="0" borderId="0"/>
    <xf numFmtId="178" fontId="72" fillId="0" borderId="0"/>
    <xf numFmtId="178" fontId="72" fillId="0" borderId="0"/>
    <xf numFmtId="172" fontId="139" fillId="0" borderId="0"/>
    <xf numFmtId="172" fontId="139" fillId="0" borderId="0"/>
    <xf numFmtId="180" fontId="139" fillId="0" borderId="0"/>
    <xf numFmtId="180" fontId="139" fillId="0" borderId="0"/>
    <xf numFmtId="0" fontId="74" fillId="24" borderId="0"/>
    <xf numFmtId="0" fontId="74" fillId="24" borderId="0"/>
    <xf numFmtId="0" fontId="161" fillId="24" borderId="0"/>
    <xf numFmtId="181" fontId="162" fillId="0" borderId="0"/>
    <xf numFmtId="0" fontId="139" fillId="0" borderId="0"/>
    <xf numFmtId="0" fontId="139" fillId="0" borderId="0"/>
    <xf numFmtId="0" fontId="72" fillId="0" borderId="0"/>
    <xf numFmtId="0" fontId="139" fillId="0" borderId="0"/>
    <xf numFmtId="0" fontId="1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9" fillId="0" borderId="0"/>
    <xf numFmtId="0" fontId="72" fillId="0" borderId="0"/>
    <xf numFmtId="0" fontId="139" fillId="0" borderId="0"/>
    <xf numFmtId="0" fontId="140" fillId="0" borderId="0"/>
    <xf numFmtId="0" fontId="139" fillId="0" borderId="0"/>
    <xf numFmtId="0" fontId="139" fillId="0" borderId="0"/>
    <xf numFmtId="0" fontId="14" fillId="0" borderId="0"/>
    <xf numFmtId="0" fontId="139" fillId="0" borderId="0"/>
    <xf numFmtId="0" fontId="77" fillId="0" borderId="0"/>
    <xf numFmtId="0" fontId="77" fillId="0" borderId="0"/>
    <xf numFmtId="0" fontId="22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>
      <alignment wrapText="1"/>
    </xf>
    <xf numFmtId="0" fontId="139" fillId="0" borderId="0">
      <alignment wrapText="1"/>
    </xf>
    <xf numFmtId="0" fontId="78" fillId="0" borderId="0"/>
    <xf numFmtId="0" fontId="139" fillId="0" borderId="0"/>
    <xf numFmtId="0" fontId="22" fillId="0" borderId="0"/>
    <xf numFmtId="0" fontId="139" fillId="0" borderId="0">
      <alignment wrapText="1"/>
    </xf>
    <xf numFmtId="0" fontId="139" fillId="0" borderId="0"/>
    <xf numFmtId="0" fontId="139" fillId="0" borderId="0">
      <alignment wrapText="1"/>
    </xf>
    <xf numFmtId="0" fontId="139" fillId="0" borderId="0"/>
    <xf numFmtId="0" fontId="14" fillId="0" borderId="0"/>
    <xf numFmtId="0" fontId="139" fillId="0" borderId="0">
      <alignment wrapText="1"/>
    </xf>
    <xf numFmtId="0" fontId="139" fillId="0" borderId="0">
      <alignment wrapText="1"/>
    </xf>
    <xf numFmtId="0" fontId="14" fillId="0" borderId="0"/>
    <xf numFmtId="0" fontId="139" fillId="0" borderId="0"/>
    <xf numFmtId="0" fontId="14" fillId="0" borderId="0"/>
    <xf numFmtId="0" fontId="79" fillId="0" borderId="0"/>
    <xf numFmtId="0" fontId="14" fillId="0" borderId="0"/>
    <xf numFmtId="0" fontId="14" fillId="0" borderId="0"/>
    <xf numFmtId="0" fontId="139" fillId="0" borderId="0"/>
    <xf numFmtId="0" fontId="139" fillId="0" borderId="0"/>
    <xf numFmtId="0" fontId="14" fillId="0" borderId="0"/>
    <xf numFmtId="4" fontId="80" fillId="0" borderId="0">
      <alignment horizontal="right" vertical="center"/>
    </xf>
    <xf numFmtId="2" fontId="22" fillId="0" borderId="0"/>
    <xf numFmtId="0" fontId="139" fillId="16" borderId="21"/>
    <xf numFmtId="0" fontId="139" fillId="16" borderId="21"/>
    <xf numFmtId="0" fontId="163" fillId="0" borderId="0">
      <alignment vertical="top"/>
    </xf>
    <xf numFmtId="0" fontId="139" fillId="16" borderId="21"/>
    <xf numFmtId="0" fontId="163" fillId="0" borderId="0">
      <alignment vertical="top"/>
    </xf>
    <xf numFmtId="0" fontId="83" fillId="23" borderId="27"/>
    <xf numFmtId="169" fontId="22" fillId="0" borderId="0"/>
    <xf numFmtId="169" fontId="139" fillId="0" borderId="0"/>
    <xf numFmtId="169" fontId="14" fillId="0" borderId="0"/>
    <xf numFmtId="169" fontId="139" fillId="0" borderId="0"/>
    <xf numFmtId="169" fontId="14" fillId="0" borderId="0"/>
    <xf numFmtId="169" fontId="139" fillId="0" borderId="0"/>
    <xf numFmtId="169" fontId="139" fillId="0" borderId="0"/>
    <xf numFmtId="169" fontId="139" fillId="0" borderId="0"/>
    <xf numFmtId="169" fontId="139" fillId="0" borderId="0"/>
    <xf numFmtId="169" fontId="139" fillId="0" borderId="0"/>
    <xf numFmtId="169" fontId="139" fillId="0" borderId="0"/>
    <xf numFmtId="0" fontId="139" fillId="16" borderId="21"/>
    <xf numFmtId="0" fontId="22" fillId="36" borderId="21"/>
    <xf numFmtId="0" fontId="84" fillId="0" borderId="0"/>
    <xf numFmtId="0" fontId="85" fillId="0" borderId="0"/>
    <xf numFmtId="183" fontId="84" fillId="0" borderId="0"/>
    <xf numFmtId="183" fontId="85" fillId="0" borderId="0"/>
    <xf numFmtId="0" fontId="83" fillId="23" borderId="27"/>
    <xf numFmtId="0" fontId="164" fillId="10" borderId="0"/>
    <xf numFmtId="0" fontId="165" fillId="23" borderId="28"/>
    <xf numFmtId="0" fontId="166" fillId="0" borderId="0">
      <alignment vertical="top" wrapText="1"/>
    </xf>
    <xf numFmtId="0" fontId="139" fillId="0" borderId="0">
      <alignment horizontal="left"/>
    </xf>
    <xf numFmtId="0" fontId="139" fillId="0" borderId="0"/>
    <xf numFmtId="0" fontId="139" fillId="0" borderId="0"/>
    <xf numFmtId="0" fontId="151" fillId="0" borderId="0"/>
    <xf numFmtId="0" fontId="151" fillId="0" borderId="0">
      <alignment horizontal="left"/>
    </xf>
    <xf numFmtId="0" fontId="139" fillId="0" borderId="0"/>
    <xf numFmtId="167" fontId="90" fillId="33" borderId="29">
      <alignment vertical="center"/>
    </xf>
    <xf numFmtId="167" fontId="90" fillId="7" borderId="29">
      <alignment vertical="center"/>
    </xf>
    <xf numFmtId="167" fontId="90" fillId="5" borderId="29">
      <alignment vertical="center"/>
    </xf>
    <xf numFmtId="167" fontId="90" fillId="33" borderId="29">
      <alignment vertical="center"/>
    </xf>
    <xf numFmtId="167" fontId="90" fillId="33" borderId="29">
      <alignment vertical="center"/>
    </xf>
    <xf numFmtId="167" fontId="90" fillId="33" borderId="29">
      <alignment vertical="center"/>
    </xf>
    <xf numFmtId="4" fontId="90" fillId="33" borderId="29">
      <alignment vertical="center"/>
    </xf>
    <xf numFmtId="4" fontId="90" fillId="7" borderId="29">
      <alignment vertical="center"/>
    </xf>
    <xf numFmtId="4" fontId="90" fillId="5" borderId="29">
      <alignment vertical="center"/>
    </xf>
    <xf numFmtId="4" fontId="90" fillId="33" borderId="29">
      <alignment vertical="center"/>
    </xf>
    <xf numFmtId="4" fontId="90" fillId="33" borderId="29">
      <alignment vertical="center"/>
    </xf>
    <xf numFmtId="4" fontId="90" fillId="33" borderId="29">
      <alignment vertical="center"/>
    </xf>
    <xf numFmtId="168" fontId="90" fillId="33" borderId="29">
      <alignment vertical="center"/>
    </xf>
    <xf numFmtId="168" fontId="90" fillId="7" borderId="29">
      <alignment vertical="center"/>
    </xf>
    <xf numFmtId="168" fontId="90" fillId="5" borderId="29">
      <alignment vertical="center"/>
    </xf>
    <xf numFmtId="168" fontId="90" fillId="33" borderId="29">
      <alignment vertical="center"/>
    </xf>
    <xf numFmtId="168" fontId="90" fillId="33" borderId="29">
      <alignment vertical="center"/>
    </xf>
    <xf numFmtId="168" fontId="90" fillId="33" borderId="29">
      <alignment vertical="center"/>
    </xf>
    <xf numFmtId="184" fontId="90" fillId="33" borderId="29">
      <alignment vertical="center"/>
    </xf>
    <xf numFmtId="184" fontId="90" fillId="7" borderId="29">
      <alignment vertical="center"/>
    </xf>
    <xf numFmtId="184" fontId="90" fillId="5" borderId="29">
      <alignment vertical="center"/>
    </xf>
    <xf numFmtId="184" fontId="90" fillId="33" borderId="29">
      <alignment vertical="center"/>
    </xf>
    <xf numFmtId="184" fontId="90" fillId="33" borderId="29">
      <alignment vertical="center"/>
    </xf>
    <xf numFmtId="184" fontId="90" fillId="33" borderId="29">
      <alignment vertical="center"/>
    </xf>
    <xf numFmtId="3" fontId="90" fillId="33" borderId="29">
      <alignment vertical="center"/>
    </xf>
    <xf numFmtId="3" fontId="90" fillId="7" borderId="29">
      <alignment vertical="center"/>
    </xf>
    <xf numFmtId="3" fontId="90" fillId="5" borderId="29">
      <alignment vertical="center"/>
    </xf>
    <xf numFmtId="3" fontId="90" fillId="33" borderId="29">
      <alignment vertical="center"/>
    </xf>
    <xf numFmtId="3" fontId="90" fillId="33" borderId="29">
      <alignment vertical="center"/>
    </xf>
    <xf numFmtId="3" fontId="90" fillId="33" borderId="29">
      <alignment vertical="center"/>
    </xf>
    <xf numFmtId="0" fontId="91" fillId="33" borderId="29">
      <alignment vertical="center"/>
    </xf>
    <xf numFmtId="197" fontId="91" fillId="7" borderId="29">
      <alignment vertical="center"/>
    </xf>
    <xf numFmtId="197" fontId="92" fillId="5" borderId="29">
      <alignment vertical="center"/>
    </xf>
    <xf numFmtId="197" fontId="91" fillId="33" borderId="29">
      <alignment vertical="center"/>
    </xf>
    <xf numFmtId="197" fontId="91" fillId="33" borderId="29">
      <alignment vertical="center"/>
    </xf>
    <xf numFmtId="197" fontId="92" fillId="33" borderId="29">
      <alignment vertical="center"/>
    </xf>
    <xf numFmtId="0" fontId="91" fillId="33" borderId="29">
      <alignment vertical="center"/>
    </xf>
    <xf numFmtId="198" fontId="91" fillId="7" borderId="29">
      <alignment vertical="center"/>
    </xf>
    <xf numFmtId="198" fontId="92" fillId="5" borderId="29">
      <alignment vertical="center"/>
    </xf>
    <xf numFmtId="198" fontId="91" fillId="33" borderId="29">
      <alignment vertical="center"/>
    </xf>
    <xf numFmtId="198" fontId="91" fillId="33" borderId="29">
      <alignment vertical="center"/>
    </xf>
    <xf numFmtId="198" fontId="92" fillId="33" borderId="29">
      <alignment vertical="center"/>
    </xf>
    <xf numFmtId="0" fontId="91" fillId="33" borderId="29">
      <alignment vertical="center"/>
    </xf>
    <xf numFmtId="199" fontId="91" fillId="7" borderId="29">
      <alignment vertical="center"/>
    </xf>
    <xf numFmtId="199" fontId="92" fillId="5" borderId="29">
      <alignment vertical="center"/>
    </xf>
    <xf numFmtId="199" fontId="91" fillId="33" borderId="29">
      <alignment vertical="center"/>
    </xf>
    <xf numFmtId="199" fontId="91" fillId="33" borderId="29">
      <alignment vertical="center"/>
    </xf>
    <xf numFmtId="199" fontId="92" fillId="33" borderId="29">
      <alignment vertical="center"/>
    </xf>
    <xf numFmtId="188" fontId="93" fillId="33" borderId="29">
      <alignment vertical="center"/>
    </xf>
    <xf numFmtId="188" fontId="93" fillId="7" borderId="29">
      <alignment vertical="center"/>
    </xf>
    <xf numFmtId="188" fontId="93" fillId="5" borderId="29">
      <alignment vertical="center"/>
    </xf>
    <xf numFmtId="188" fontId="93" fillId="33" borderId="29">
      <alignment vertical="center"/>
    </xf>
    <xf numFmtId="188" fontId="93" fillId="33" borderId="29">
      <alignment vertical="center"/>
    </xf>
    <xf numFmtId="188" fontId="93" fillId="33" borderId="29">
      <alignment vertical="center"/>
    </xf>
    <xf numFmtId="189" fontId="93" fillId="33" borderId="29">
      <alignment vertical="center"/>
    </xf>
    <xf numFmtId="189" fontId="93" fillId="7" borderId="29">
      <alignment vertical="center"/>
    </xf>
    <xf numFmtId="189" fontId="93" fillId="5" borderId="29">
      <alignment vertical="center"/>
    </xf>
    <xf numFmtId="189" fontId="93" fillId="33" borderId="29">
      <alignment vertical="center"/>
    </xf>
    <xf numFmtId="189" fontId="93" fillId="33" borderId="29">
      <alignment vertical="center"/>
    </xf>
    <xf numFmtId="189" fontId="93" fillId="33" borderId="29">
      <alignment vertical="center"/>
    </xf>
    <xf numFmtId="190" fontId="93" fillId="33" borderId="29">
      <alignment vertical="center"/>
    </xf>
    <xf numFmtId="190" fontId="93" fillId="7" borderId="29">
      <alignment vertical="center"/>
    </xf>
    <xf numFmtId="190" fontId="93" fillId="5" borderId="29">
      <alignment vertical="center"/>
    </xf>
    <xf numFmtId="190" fontId="93" fillId="33" borderId="29">
      <alignment vertical="center"/>
    </xf>
    <xf numFmtId="190" fontId="93" fillId="33" borderId="29">
      <alignment vertical="center"/>
    </xf>
    <xf numFmtId="190" fontId="93" fillId="33" borderId="29">
      <alignment vertical="center"/>
    </xf>
    <xf numFmtId="165" fontId="94" fillId="33" borderId="29">
      <alignment vertical="center"/>
    </xf>
    <xf numFmtId="165" fontId="95" fillId="7" borderId="29">
      <alignment vertical="center"/>
    </xf>
    <xf numFmtId="165" fontId="96" fillId="5" borderId="29">
      <alignment vertical="center"/>
    </xf>
    <xf numFmtId="165" fontId="94" fillId="33" borderId="29">
      <alignment vertical="center"/>
    </xf>
    <xf numFmtId="165" fontId="97" fillId="33" borderId="29">
      <alignment vertical="center"/>
    </xf>
    <xf numFmtId="165" fontId="96" fillId="33" borderId="29">
      <alignment vertical="center"/>
    </xf>
    <xf numFmtId="191" fontId="94" fillId="33" borderId="29">
      <alignment vertical="center"/>
    </xf>
    <xf numFmtId="191" fontId="95" fillId="7" borderId="29">
      <alignment vertical="center"/>
    </xf>
    <xf numFmtId="191" fontId="96" fillId="5" borderId="29">
      <alignment vertical="center"/>
    </xf>
    <xf numFmtId="191" fontId="94" fillId="33" borderId="29">
      <alignment vertical="center"/>
    </xf>
    <xf numFmtId="191" fontId="97" fillId="33" borderId="29">
      <alignment vertical="center"/>
    </xf>
    <xf numFmtId="191" fontId="96" fillId="33" borderId="29">
      <alignment vertical="center"/>
    </xf>
    <xf numFmtId="169" fontId="94" fillId="33" borderId="29">
      <alignment vertical="center"/>
    </xf>
    <xf numFmtId="169" fontId="95" fillId="7" borderId="29">
      <alignment vertical="center"/>
    </xf>
    <xf numFmtId="169" fontId="96" fillId="5" borderId="29">
      <alignment vertical="center"/>
    </xf>
    <xf numFmtId="169" fontId="94" fillId="33" borderId="29">
      <alignment vertical="center"/>
    </xf>
    <xf numFmtId="169" fontId="97" fillId="33" borderId="29">
      <alignment vertical="center"/>
    </xf>
    <xf numFmtId="169" fontId="96" fillId="33" borderId="29">
      <alignment vertical="center"/>
    </xf>
    <xf numFmtId="0" fontId="98" fillId="33" borderId="29">
      <alignment vertical="center"/>
    </xf>
    <xf numFmtId="0" fontId="99" fillId="7" borderId="29">
      <alignment vertical="center"/>
    </xf>
    <xf numFmtId="0" fontId="99" fillId="5" borderId="29">
      <alignment vertical="center"/>
    </xf>
    <xf numFmtId="0" fontId="99" fillId="33" borderId="29">
      <alignment vertical="center"/>
    </xf>
    <xf numFmtId="0" fontId="99" fillId="33" borderId="29">
      <alignment vertical="center"/>
    </xf>
    <xf numFmtId="0" fontId="99" fillId="33" borderId="29">
      <alignment vertical="center"/>
    </xf>
    <xf numFmtId="0" fontId="98" fillId="33" borderId="29">
      <alignment horizontal="left" vertical="center"/>
    </xf>
    <xf numFmtId="0" fontId="98" fillId="7" borderId="29">
      <alignment horizontal="left" vertical="center"/>
    </xf>
    <xf numFmtId="0" fontId="98" fillId="5" borderId="29">
      <alignment horizontal="left" vertical="center"/>
    </xf>
    <xf numFmtId="0" fontId="98" fillId="33" borderId="29">
      <alignment horizontal="left" vertical="center"/>
    </xf>
    <xf numFmtId="0" fontId="98" fillId="33" borderId="29">
      <alignment horizontal="left" vertical="center"/>
    </xf>
    <xf numFmtId="0" fontId="98" fillId="33" borderId="29">
      <alignment horizontal="left" vertical="center"/>
    </xf>
    <xf numFmtId="167" fontId="100" fillId="46" borderId="29">
      <alignment vertical="center"/>
    </xf>
    <xf numFmtId="167" fontId="100" fillId="17" borderId="29">
      <alignment vertical="center"/>
    </xf>
    <xf numFmtId="167" fontId="100" fillId="40" borderId="29">
      <alignment vertical="center"/>
    </xf>
    <xf numFmtId="167" fontId="100" fillId="47" borderId="29">
      <alignment vertical="center"/>
    </xf>
    <xf numFmtId="167" fontId="100" fillId="46" borderId="29">
      <alignment vertical="center"/>
    </xf>
    <xf numFmtId="4" fontId="100" fillId="46" borderId="29">
      <alignment vertical="center"/>
    </xf>
    <xf numFmtId="4" fontId="100" fillId="17" borderId="29">
      <alignment vertical="center"/>
    </xf>
    <xf numFmtId="4" fontId="100" fillId="40" borderId="29">
      <alignment vertical="center"/>
    </xf>
    <xf numFmtId="4" fontId="100" fillId="47" borderId="29">
      <alignment vertical="center"/>
    </xf>
    <xf numFmtId="4" fontId="100" fillId="46" borderId="29">
      <alignment vertical="center"/>
    </xf>
    <xf numFmtId="168" fontId="100" fillId="46" borderId="29">
      <alignment vertical="center"/>
    </xf>
    <xf numFmtId="168" fontId="100" fillId="17" borderId="29">
      <alignment vertical="center"/>
    </xf>
    <xf numFmtId="168" fontId="100" fillId="40" borderId="29">
      <alignment vertical="center"/>
    </xf>
    <xf numFmtId="168" fontId="100" fillId="47" borderId="29">
      <alignment vertical="center"/>
    </xf>
    <xf numFmtId="168" fontId="100" fillId="46" borderId="29">
      <alignment vertical="center"/>
    </xf>
    <xf numFmtId="184" fontId="100" fillId="46" borderId="29">
      <alignment vertical="center"/>
    </xf>
    <xf numFmtId="184" fontId="100" fillId="17" borderId="29">
      <alignment vertical="center"/>
    </xf>
    <xf numFmtId="184" fontId="100" fillId="40" borderId="29">
      <alignment vertical="center"/>
    </xf>
    <xf numFmtId="184" fontId="100" fillId="47" borderId="29">
      <alignment vertical="center"/>
    </xf>
    <xf numFmtId="184" fontId="100" fillId="46" borderId="29">
      <alignment vertical="center"/>
    </xf>
    <xf numFmtId="3" fontId="100" fillId="46" borderId="29">
      <alignment vertical="center"/>
    </xf>
    <xf numFmtId="3" fontId="100" fillId="17" borderId="29">
      <alignment vertical="center"/>
    </xf>
    <xf numFmtId="3" fontId="100" fillId="40" borderId="29">
      <alignment vertical="center"/>
    </xf>
    <xf numFmtId="3" fontId="100" fillId="47" borderId="29">
      <alignment vertical="center"/>
    </xf>
    <xf numFmtId="3" fontId="100" fillId="46" borderId="29">
      <alignment vertical="center"/>
    </xf>
    <xf numFmtId="0" fontId="101" fillId="46" borderId="29">
      <alignment vertical="center"/>
    </xf>
    <xf numFmtId="197" fontId="101" fillId="17" borderId="29">
      <alignment vertical="center"/>
    </xf>
    <xf numFmtId="197" fontId="101" fillId="40" borderId="29">
      <alignment vertical="center"/>
    </xf>
    <xf numFmtId="197" fontId="101" fillId="47" borderId="29">
      <alignment vertical="center"/>
    </xf>
    <xf numFmtId="197" fontId="102" fillId="46" borderId="29">
      <alignment vertical="center"/>
    </xf>
    <xf numFmtId="0" fontId="101" fillId="46" borderId="29">
      <alignment vertical="center"/>
    </xf>
    <xf numFmtId="198" fontId="101" fillId="17" borderId="29">
      <alignment vertical="center"/>
    </xf>
    <xf numFmtId="198" fontId="101" fillId="40" borderId="29">
      <alignment vertical="center"/>
    </xf>
    <xf numFmtId="198" fontId="101" fillId="47" borderId="29">
      <alignment vertical="center"/>
    </xf>
    <xf numFmtId="198" fontId="102" fillId="46" borderId="29">
      <alignment vertical="center"/>
    </xf>
    <xf numFmtId="0" fontId="101" fillId="46" borderId="29">
      <alignment vertical="center"/>
    </xf>
    <xf numFmtId="199" fontId="101" fillId="17" borderId="29">
      <alignment vertical="center"/>
    </xf>
    <xf numFmtId="199" fontId="101" fillId="40" borderId="29">
      <alignment vertical="center"/>
    </xf>
    <xf numFmtId="199" fontId="101" fillId="47" borderId="29">
      <alignment vertical="center"/>
    </xf>
    <xf numFmtId="199" fontId="102" fillId="46" borderId="29">
      <alignment vertical="center"/>
    </xf>
    <xf numFmtId="188" fontId="103" fillId="46" borderId="29">
      <alignment vertical="center"/>
    </xf>
    <xf numFmtId="188" fontId="103" fillId="17" borderId="29">
      <alignment vertical="center"/>
    </xf>
    <xf numFmtId="188" fontId="103" fillId="40" borderId="29">
      <alignment vertical="center"/>
    </xf>
    <xf numFmtId="188" fontId="103" fillId="47" borderId="29">
      <alignment vertical="center"/>
    </xf>
    <xf numFmtId="188" fontId="103" fillId="46" borderId="29">
      <alignment vertical="center"/>
    </xf>
    <xf numFmtId="189" fontId="103" fillId="46" borderId="29">
      <alignment vertical="center"/>
    </xf>
    <xf numFmtId="189" fontId="103" fillId="17" borderId="29">
      <alignment vertical="center"/>
    </xf>
    <xf numFmtId="189" fontId="103" fillId="40" borderId="29">
      <alignment vertical="center"/>
    </xf>
    <xf numFmtId="189" fontId="103" fillId="47" borderId="29">
      <alignment vertical="center"/>
    </xf>
    <xf numFmtId="189" fontId="103" fillId="46" borderId="29">
      <alignment vertical="center"/>
    </xf>
    <xf numFmtId="190" fontId="103" fillId="46" borderId="29">
      <alignment vertical="center"/>
    </xf>
    <xf numFmtId="190" fontId="103" fillId="17" borderId="29">
      <alignment vertical="center"/>
    </xf>
    <xf numFmtId="190" fontId="103" fillId="40" borderId="29">
      <alignment vertical="center"/>
    </xf>
    <xf numFmtId="190" fontId="103" fillId="47" borderId="29">
      <alignment vertical="center"/>
    </xf>
    <xf numFmtId="190" fontId="103" fillId="46" borderId="29">
      <alignment vertical="center"/>
    </xf>
    <xf numFmtId="165" fontId="104" fillId="46" borderId="29">
      <alignment vertical="center"/>
    </xf>
    <xf numFmtId="165" fontId="105" fillId="17" borderId="29">
      <alignment vertical="center"/>
    </xf>
    <xf numFmtId="165" fontId="104" fillId="40" borderId="29">
      <alignment vertical="center"/>
    </xf>
    <xf numFmtId="165" fontId="106" fillId="47" borderId="29">
      <alignment vertical="center"/>
    </xf>
    <xf numFmtId="165" fontId="107" fillId="46" borderId="29">
      <alignment vertical="center"/>
    </xf>
    <xf numFmtId="191" fontId="104" fillId="46" borderId="29">
      <alignment vertical="center"/>
    </xf>
    <xf numFmtId="191" fontId="105" fillId="17" borderId="29">
      <alignment vertical="center"/>
    </xf>
    <xf numFmtId="191" fontId="104" fillId="40" borderId="29">
      <alignment vertical="center"/>
    </xf>
    <xf numFmtId="191" fontId="106" fillId="47" borderId="29">
      <alignment vertical="center"/>
    </xf>
    <xf numFmtId="191" fontId="107" fillId="46" borderId="29">
      <alignment vertical="center"/>
    </xf>
    <xf numFmtId="169" fontId="104" fillId="46" borderId="29">
      <alignment vertical="center"/>
    </xf>
    <xf numFmtId="169" fontId="105" fillId="17" borderId="29">
      <alignment vertical="center"/>
    </xf>
    <xf numFmtId="169" fontId="104" fillId="40" borderId="29">
      <alignment vertical="center"/>
    </xf>
    <xf numFmtId="169" fontId="106" fillId="47" borderId="29">
      <alignment vertical="center"/>
    </xf>
    <xf numFmtId="169" fontId="107" fillId="46" borderId="29">
      <alignment vertical="center"/>
    </xf>
    <xf numFmtId="0" fontId="108" fillId="46" borderId="29">
      <alignment vertical="center"/>
    </xf>
    <xf numFmtId="0" fontId="109" fillId="17" borderId="29">
      <alignment vertical="center"/>
    </xf>
    <xf numFmtId="0" fontId="109" fillId="40" borderId="29">
      <alignment vertical="center"/>
    </xf>
    <xf numFmtId="0" fontId="109" fillId="47" borderId="29">
      <alignment vertical="center"/>
    </xf>
    <xf numFmtId="0" fontId="109" fillId="46" borderId="29">
      <alignment vertical="center"/>
    </xf>
    <xf numFmtId="0" fontId="108" fillId="46" borderId="29">
      <alignment horizontal="left" vertical="center"/>
    </xf>
    <xf numFmtId="0" fontId="108" fillId="17" borderId="29">
      <alignment horizontal="left" vertical="center"/>
    </xf>
    <xf numFmtId="0" fontId="108" fillId="40" borderId="29">
      <alignment horizontal="left" vertical="center"/>
    </xf>
    <xf numFmtId="0" fontId="108" fillId="47" borderId="29">
      <alignment horizontal="left" vertical="center"/>
    </xf>
    <xf numFmtId="0" fontId="108" fillId="46" borderId="29">
      <alignment horizontal="left" vertical="center"/>
    </xf>
    <xf numFmtId="167" fontId="90" fillId="50" borderId="30">
      <alignment vertical="center"/>
    </xf>
    <xf numFmtId="167" fontId="90" fillId="41" borderId="30">
      <alignment vertical="center"/>
    </xf>
    <xf numFmtId="167" fontId="90" fillId="35" borderId="30">
      <alignment vertical="center"/>
    </xf>
    <xf numFmtId="167" fontId="90" fillId="5" borderId="30">
      <alignment vertical="center"/>
    </xf>
    <xf numFmtId="167" fontId="90" fillId="15" borderId="30">
      <alignment vertical="center"/>
    </xf>
    <xf numFmtId="167" fontId="90" fillId="50" borderId="30">
      <alignment vertical="center"/>
    </xf>
    <xf numFmtId="167" fontId="90" fillId="35" borderId="30">
      <alignment vertical="center"/>
    </xf>
    <xf numFmtId="167" fontId="90" fillId="5" borderId="30">
      <alignment vertical="center"/>
    </xf>
    <xf numFmtId="4" fontId="90" fillId="41" borderId="30">
      <alignment vertical="center"/>
    </xf>
    <xf numFmtId="4" fontId="90" fillId="35" borderId="30">
      <alignment vertical="center"/>
    </xf>
    <xf numFmtId="4" fontId="90" fillId="5" borderId="30">
      <alignment vertical="center"/>
    </xf>
    <xf numFmtId="4" fontId="90" fillId="15" borderId="30">
      <alignment vertical="center"/>
    </xf>
    <xf numFmtId="4" fontId="90" fillId="35" borderId="30">
      <alignment vertical="center"/>
    </xf>
    <xf numFmtId="4" fontId="90" fillId="5" borderId="30">
      <alignment vertical="center"/>
    </xf>
    <xf numFmtId="168" fontId="90" fillId="41" borderId="30">
      <alignment vertical="center"/>
    </xf>
    <xf numFmtId="168" fontId="90" fillId="35" borderId="30">
      <alignment vertical="center"/>
    </xf>
    <xf numFmtId="168" fontId="90" fillId="5" borderId="30">
      <alignment vertical="center"/>
    </xf>
    <xf numFmtId="168" fontId="90" fillId="15" borderId="30">
      <alignment vertical="center"/>
    </xf>
    <xf numFmtId="168" fontId="90" fillId="35" borderId="30">
      <alignment vertical="center"/>
    </xf>
    <xf numFmtId="168" fontId="90" fillId="5" borderId="30">
      <alignment vertical="center"/>
    </xf>
    <xf numFmtId="184" fontId="90" fillId="41" borderId="30">
      <alignment vertical="center"/>
    </xf>
    <xf numFmtId="184" fontId="90" fillId="35" borderId="30">
      <alignment vertical="center"/>
    </xf>
    <xf numFmtId="184" fontId="90" fillId="5" borderId="30">
      <alignment vertical="center"/>
    </xf>
    <xf numFmtId="184" fontId="90" fillId="15" borderId="30">
      <alignment vertical="center"/>
    </xf>
    <xf numFmtId="184" fontId="90" fillId="35" borderId="30">
      <alignment vertical="center"/>
    </xf>
    <xf numFmtId="184" fontId="90" fillId="5" borderId="30">
      <alignment vertical="center"/>
    </xf>
    <xf numFmtId="3" fontId="90" fillId="41" borderId="30">
      <alignment vertical="center"/>
    </xf>
    <xf numFmtId="3" fontId="90" fillId="35" borderId="30">
      <alignment vertical="center"/>
    </xf>
    <xf numFmtId="3" fontId="90" fillId="5" borderId="30">
      <alignment vertical="center"/>
    </xf>
    <xf numFmtId="3" fontId="90" fillId="15" borderId="30">
      <alignment vertical="center"/>
    </xf>
    <xf numFmtId="3" fontId="90" fillId="35" borderId="30">
      <alignment vertical="center"/>
    </xf>
    <xf numFmtId="3" fontId="90" fillId="5" borderId="30">
      <alignment vertical="center"/>
    </xf>
    <xf numFmtId="0" fontId="91" fillId="41" borderId="30">
      <alignment vertical="center"/>
    </xf>
    <xf numFmtId="197" fontId="91" fillId="35" borderId="30">
      <alignment vertical="center"/>
    </xf>
    <xf numFmtId="197" fontId="92" fillId="5" borderId="30">
      <alignment vertical="center"/>
    </xf>
    <xf numFmtId="197" fontId="91" fillId="15" borderId="30">
      <alignment vertical="center"/>
    </xf>
    <xf numFmtId="197" fontId="91" fillId="35" borderId="30">
      <alignment vertical="center"/>
    </xf>
    <xf numFmtId="197" fontId="92" fillId="5" borderId="30">
      <alignment vertical="center"/>
    </xf>
    <xf numFmtId="0" fontId="91" fillId="41" borderId="30">
      <alignment vertical="center"/>
    </xf>
    <xf numFmtId="198" fontId="91" fillId="35" borderId="30">
      <alignment vertical="center"/>
    </xf>
    <xf numFmtId="198" fontId="92" fillId="5" borderId="30">
      <alignment vertical="center"/>
    </xf>
    <xf numFmtId="198" fontId="91" fillId="15" borderId="30">
      <alignment vertical="center"/>
    </xf>
    <xf numFmtId="198" fontId="91" fillId="35" borderId="30">
      <alignment vertical="center"/>
    </xf>
    <xf numFmtId="198" fontId="92" fillId="5" borderId="30">
      <alignment vertical="center"/>
    </xf>
    <xf numFmtId="0" fontId="91" fillId="41" borderId="30">
      <alignment vertical="center"/>
    </xf>
    <xf numFmtId="199" fontId="91" fillId="35" borderId="30">
      <alignment vertical="center"/>
    </xf>
    <xf numFmtId="199" fontId="92" fillId="5" borderId="30">
      <alignment vertical="center"/>
    </xf>
    <xf numFmtId="199" fontId="91" fillId="15" borderId="30">
      <alignment vertical="center"/>
    </xf>
    <xf numFmtId="199" fontId="91" fillId="35" borderId="30">
      <alignment vertical="center"/>
    </xf>
    <xf numFmtId="199" fontId="92" fillId="5" borderId="30">
      <alignment vertical="center"/>
    </xf>
    <xf numFmtId="188" fontId="93" fillId="41" borderId="30">
      <alignment vertical="center"/>
    </xf>
    <xf numFmtId="188" fontId="93" fillId="35" borderId="30">
      <alignment vertical="center"/>
    </xf>
    <xf numFmtId="188" fontId="93" fillId="5" borderId="30">
      <alignment vertical="center"/>
    </xf>
    <xf numFmtId="188" fontId="93" fillId="15" borderId="30">
      <alignment vertical="center"/>
    </xf>
    <xf numFmtId="188" fontId="93" fillId="35" borderId="30">
      <alignment vertical="center"/>
    </xf>
    <xf numFmtId="188" fontId="93" fillId="5" borderId="30">
      <alignment vertical="center"/>
    </xf>
    <xf numFmtId="189" fontId="93" fillId="41" borderId="30">
      <alignment vertical="center"/>
    </xf>
    <xf numFmtId="189" fontId="93" fillId="35" borderId="30">
      <alignment vertical="center"/>
    </xf>
    <xf numFmtId="189" fontId="93" fillId="5" borderId="30">
      <alignment vertical="center"/>
    </xf>
    <xf numFmtId="189" fontId="93" fillId="15" borderId="30">
      <alignment vertical="center"/>
    </xf>
    <xf numFmtId="189" fontId="93" fillId="35" borderId="30">
      <alignment vertical="center"/>
    </xf>
    <xf numFmtId="189" fontId="93" fillId="5" borderId="30">
      <alignment vertical="center"/>
    </xf>
    <xf numFmtId="190" fontId="93" fillId="41" borderId="30">
      <alignment vertical="center"/>
    </xf>
    <xf numFmtId="190" fontId="93" fillId="35" borderId="30">
      <alignment vertical="center"/>
    </xf>
    <xf numFmtId="190" fontId="93" fillId="5" borderId="30">
      <alignment vertical="center"/>
    </xf>
    <xf numFmtId="190" fontId="93" fillId="15" borderId="30">
      <alignment vertical="center"/>
    </xf>
    <xf numFmtId="190" fontId="93" fillId="35" borderId="30">
      <alignment vertical="center"/>
    </xf>
    <xf numFmtId="190" fontId="93" fillId="5" borderId="30">
      <alignment vertical="center"/>
    </xf>
    <xf numFmtId="165" fontId="94" fillId="41" borderId="30">
      <alignment vertical="center"/>
    </xf>
    <xf numFmtId="165" fontId="95" fillId="35" borderId="30">
      <alignment vertical="center"/>
    </xf>
    <xf numFmtId="165" fontId="96" fillId="5" borderId="30">
      <alignment vertical="center"/>
    </xf>
    <xf numFmtId="165" fontId="94" fillId="15" borderId="30">
      <alignment vertical="center"/>
    </xf>
    <xf numFmtId="165" fontId="97" fillId="35" borderId="30">
      <alignment vertical="center"/>
    </xf>
    <xf numFmtId="165" fontId="96" fillId="5" borderId="30">
      <alignment vertical="center"/>
    </xf>
    <xf numFmtId="191" fontId="94" fillId="41" borderId="30">
      <alignment vertical="center"/>
    </xf>
    <xf numFmtId="191" fontId="95" fillId="35" borderId="30">
      <alignment vertical="center"/>
    </xf>
    <xf numFmtId="191" fontId="96" fillId="5" borderId="30">
      <alignment vertical="center"/>
    </xf>
    <xf numFmtId="191" fontId="94" fillId="15" borderId="30">
      <alignment vertical="center"/>
    </xf>
    <xf numFmtId="191" fontId="97" fillId="35" borderId="30">
      <alignment vertical="center"/>
    </xf>
    <xf numFmtId="191" fontId="96" fillId="5" borderId="30">
      <alignment vertical="center"/>
    </xf>
    <xf numFmtId="169" fontId="94" fillId="41" borderId="30">
      <alignment vertical="center"/>
    </xf>
    <xf numFmtId="169" fontId="95" fillId="35" borderId="30">
      <alignment vertical="center"/>
    </xf>
    <xf numFmtId="169" fontId="96" fillId="5" borderId="30">
      <alignment vertical="center"/>
    </xf>
    <xf numFmtId="169" fontId="94" fillId="15" borderId="30">
      <alignment vertical="center"/>
    </xf>
    <xf numFmtId="169" fontId="97" fillId="35" borderId="30">
      <alignment vertical="center"/>
    </xf>
    <xf numFmtId="169" fontId="96" fillId="5" borderId="30">
      <alignment vertical="center"/>
    </xf>
    <xf numFmtId="0" fontId="98" fillId="41" borderId="30">
      <alignment vertical="center"/>
    </xf>
    <xf numFmtId="0" fontId="99" fillId="35" borderId="30">
      <alignment vertical="center"/>
    </xf>
    <xf numFmtId="0" fontId="99" fillId="5" borderId="30">
      <alignment vertical="center"/>
    </xf>
    <xf numFmtId="0" fontId="99" fillId="15" borderId="30">
      <alignment vertical="center"/>
    </xf>
    <xf numFmtId="0" fontId="99" fillId="35" borderId="30">
      <alignment vertical="center"/>
    </xf>
    <xf numFmtId="0" fontId="99" fillId="5" borderId="30">
      <alignment vertical="center"/>
    </xf>
    <xf numFmtId="0" fontId="98" fillId="41" borderId="30">
      <alignment horizontal="left" vertical="center"/>
    </xf>
    <xf numFmtId="0" fontId="98" fillId="35" borderId="30">
      <alignment horizontal="left" vertical="center"/>
    </xf>
    <xf numFmtId="0" fontId="98" fillId="5" borderId="30">
      <alignment horizontal="left" vertical="center"/>
    </xf>
    <xf numFmtId="0" fontId="98" fillId="15" borderId="30">
      <alignment horizontal="left" vertical="center"/>
    </xf>
    <xf numFmtId="0" fontId="98" fillId="35" borderId="30">
      <alignment horizontal="left" vertical="center"/>
    </xf>
    <xf numFmtId="0" fontId="98" fillId="5" borderId="30">
      <alignment horizontal="left" vertical="center"/>
    </xf>
    <xf numFmtId="167" fontId="100" fillId="51" borderId="30">
      <alignment vertical="center"/>
    </xf>
    <xf numFmtId="167" fontId="100" fillId="12" borderId="30">
      <alignment vertical="center"/>
    </xf>
    <xf numFmtId="167" fontId="100" fillId="12" borderId="30">
      <alignment vertical="center"/>
    </xf>
    <xf numFmtId="167" fontId="100" fillId="26" borderId="30">
      <alignment vertical="center"/>
    </xf>
    <xf numFmtId="167" fontId="100" fillId="12" borderId="30">
      <alignment vertical="center"/>
    </xf>
    <xf numFmtId="167" fontId="100" fillId="51" borderId="30">
      <alignment vertical="center"/>
    </xf>
    <xf numFmtId="167" fontId="100" fillId="40" borderId="30">
      <alignment vertical="center"/>
    </xf>
    <xf numFmtId="167" fontId="100" fillId="26" borderId="30">
      <alignment vertical="center"/>
    </xf>
    <xf numFmtId="4" fontId="100" fillId="12" borderId="30">
      <alignment vertical="center"/>
    </xf>
    <xf numFmtId="4" fontId="100" fillId="12" borderId="30">
      <alignment vertical="center"/>
    </xf>
    <xf numFmtId="4" fontId="100" fillId="26" borderId="30">
      <alignment vertical="center"/>
    </xf>
    <xf numFmtId="4" fontId="100" fillId="12" borderId="30">
      <alignment vertical="center"/>
    </xf>
    <xf numFmtId="4" fontId="100" fillId="40" borderId="30">
      <alignment vertical="center"/>
    </xf>
    <xf numFmtId="4" fontId="100" fillId="26" borderId="30">
      <alignment vertical="center"/>
    </xf>
    <xf numFmtId="168" fontId="100" fillId="12" borderId="30">
      <alignment vertical="center"/>
    </xf>
    <xf numFmtId="168" fontId="100" fillId="12" borderId="30">
      <alignment vertical="center"/>
    </xf>
    <xf numFmtId="168" fontId="100" fillId="26" borderId="30">
      <alignment vertical="center"/>
    </xf>
    <xf numFmtId="168" fontId="100" fillId="12" borderId="30">
      <alignment vertical="center"/>
    </xf>
    <xf numFmtId="168" fontId="100" fillId="40" borderId="30">
      <alignment vertical="center"/>
    </xf>
    <xf numFmtId="168" fontId="100" fillId="26" borderId="30">
      <alignment vertical="center"/>
    </xf>
    <xf numFmtId="184" fontId="100" fillId="12" borderId="30">
      <alignment vertical="center"/>
    </xf>
    <xf numFmtId="184" fontId="100" fillId="12" borderId="30">
      <alignment vertical="center"/>
    </xf>
    <xf numFmtId="184" fontId="100" fillId="26" borderId="30">
      <alignment vertical="center"/>
    </xf>
    <xf numFmtId="184" fontId="100" fillId="12" borderId="30">
      <alignment vertical="center"/>
    </xf>
    <xf numFmtId="184" fontId="100" fillId="40" borderId="30">
      <alignment vertical="center"/>
    </xf>
    <xf numFmtId="184" fontId="100" fillId="26" borderId="30">
      <alignment vertical="center"/>
    </xf>
    <xf numFmtId="3" fontId="100" fillId="12" borderId="30">
      <alignment vertical="center"/>
    </xf>
    <xf numFmtId="3" fontId="100" fillId="12" borderId="30">
      <alignment vertical="center"/>
    </xf>
    <xf numFmtId="3" fontId="100" fillId="26" borderId="30">
      <alignment vertical="center"/>
    </xf>
    <xf numFmtId="3" fontId="100" fillId="12" borderId="30">
      <alignment vertical="center"/>
    </xf>
    <xf numFmtId="3" fontId="100" fillId="40" borderId="30">
      <alignment vertical="center"/>
    </xf>
    <xf numFmtId="3" fontId="100" fillId="26" borderId="30">
      <alignment vertical="center"/>
    </xf>
    <xf numFmtId="0" fontId="101" fillId="12" borderId="30">
      <alignment vertical="center"/>
    </xf>
    <xf numFmtId="197" fontId="101" fillId="12" borderId="30">
      <alignment vertical="center"/>
    </xf>
    <xf numFmtId="197" fontId="102" fillId="26" borderId="30">
      <alignment vertical="center"/>
    </xf>
    <xf numFmtId="197" fontId="101" fillId="12" borderId="30">
      <alignment vertical="center"/>
    </xf>
    <xf numFmtId="197" fontId="101" fillId="40" borderId="30">
      <alignment vertical="center"/>
    </xf>
    <xf numFmtId="197" fontId="102" fillId="26" borderId="30">
      <alignment vertical="center"/>
    </xf>
    <xf numFmtId="0" fontId="101" fillId="12" borderId="30">
      <alignment vertical="center"/>
    </xf>
    <xf numFmtId="198" fontId="101" fillId="12" borderId="30">
      <alignment vertical="center"/>
    </xf>
    <xf numFmtId="198" fontId="102" fillId="26" borderId="30">
      <alignment vertical="center"/>
    </xf>
    <xf numFmtId="198" fontId="101" fillId="12" borderId="30">
      <alignment vertical="center"/>
    </xf>
    <xf numFmtId="198" fontId="101" fillId="40" borderId="30">
      <alignment vertical="center"/>
    </xf>
    <xf numFmtId="198" fontId="102" fillId="26" borderId="30">
      <alignment vertical="center"/>
    </xf>
    <xf numFmtId="0" fontId="101" fillId="12" borderId="30">
      <alignment vertical="center"/>
    </xf>
    <xf numFmtId="199" fontId="101" fillId="12" borderId="30">
      <alignment vertical="center"/>
    </xf>
    <xf numFmtId="199" fontId="102" fillId="26" borderId="30">
      <alignment vertical="center"/>
    </xf>
    <xf numFmtId="199" fontId="101" fillId="12" borderId="30">
      <alignment vertical="center"/>
    </xf>
    <xf numFmtId="199" fontId="101" fillId="40" borderId="30">
      <alignment vertical="center"/>
    </xf>
    <xf numFmtId="199" fontId="102" fillId="26" borderId="30">
      <alignment vertical="center"/>
    </xf>
    <xf numFmtId="188" fontId="103" fillId="12" borderId="30">
      <alignment vertical="center"/>
    </xf>
    <xf numFmtId="188" fontId="103" fillId="12" borderId="30">
      <alignment vertical="center"/>
    </xf>
    <xf numFmtId="188" fontId="103" fillId="26" borderId="30">
      <alignment vertical="center"/>
    </xf>
    <xf numFmtId="188" fontId="103" fillId="12" borderId="30">
      <alignment vertical="center"/>
    </xf>
    <xf numFmtId="188" fontId="103" fillId="40" borderId="30">
      <alignment vertical="center"/>
    </xf>
    <xf numFmtId="188" fontId="103" fillId="26" borderId="30">
      <alignment vertical="center"/>
    </xf>
    <xf numFmtId="189" fontId="103" fillId="12" borderId="30">
      <alignment vertical="center"/>
    </xf>
    <xf numFmtId="189" fontId="103" fillId="12" borderId="30">
      <alignment vertical="center"/>
    </xf>
    <xf numFmtId="189" fontId="103" fillId="26" borderId="30">
      <alignment vertical="center"/>
    </xf>
    <xf numFmtId="189" fontId="103" fillId="12" borderId="30">
      <alignment vertical="center"/>
    </xf>
    <xf numFmtId="189" fontId="103" fillId="40" borderId="30">
      <alignment vertical="center"/>
    </xf>
    <xf numFmtId="189" fontId="103" fillId="26" borderId="30">
      <alignment vertical="center"/>
    </xf>
    <xf numFmtId="190" fontId="103" fillId="12" borderId="30">
      <alignment vertical="center"/>
    </xf>
    <xf numFmtId="190" fontId="103" fillId="12" borderId="30">
      <alignment vertical="center"/>
    </xf>
    <xf numFmtId="190" fontId="103" fillId="26" borderId="30">
      <alignment vertical="center"/>
    </xf>
    <xf numFmtId="190" fontId="103" fillId="12" borderId="30">
      <alignment vertical="center"/>
    </xf>
    <xf numFmtId="190" fontId="103" fillId="40" borderId="30">
      <alignment vertical="center"/>
    </xf>
    <xf numFmtId="190" fontId="103" fillId="26" borderId="30">
      <alignment vertical="center"/>
    </xf>
    <xf numFmtId="165" fontId="104" fillId="12" borderId="30">
      <alignment vertical="center"/>
    </xf>
    <xf numFmtId="165" fontId="105" fillId="12" borderId="30">
      <alignment vertical="center"/>
    </xf>
    <xf numFmtId="165" fontId="107" fillId="26" borderId="30">
      <alignment vertical="center"/>
    </xf>
    <xf numFmtId="165" fontId="104" fillId="12" borderId="30">
      <alignment vertical="center"/>
    </xf>
    <xf numFmtId="165" fontId="106" fillId="40" borderId="30">
      <alignment vertical="center"/>
    </xf>
    <xf numFmtId="165" fontId="107" fillId="26" borderId="30">
      <alignment vertical="center"/>
    </xf>
    <xf numFmtId="191" fontId="104" fillId="12" borderId="30">
      <alignment vertical="center"/>
    </xf>
    <xf numFmtId="191" fontId="105" fillId="12" borderId="30">
      <alignment vertical="center"/>
    </xf>
    <xf numFmtId="191" fontId="107" fillId="26" borderId="30">
      <alignment vertical="center"/>
    </xf>
    <xf numFmtId="191" fontId="104" fillId="12" borderId="30">
      <alignment vertical="center"/>
    </xf>
    <xf numFmtId="191" fontId="106" fillId="40" borderId="30">
      <alignment vertical="center"/>
    </xf>
    <xf numFmtId="191" fontId="107" fillId="26" borderId="30">
      <alignment vertical="center"/>
    </xf>
    <xf numFmtId="169" fontId="104" fillId="12" borderId="30">
      <alignment vertical="center"/>
    </xf>
    <xf numFmtId="169" fontId="105" fillId="12" borderId="30">
      <alignment vertical="center"/>
    </xf>
    <xf numFmtId="169" fontId="107" fillId="26" borderId="30">
      <alignment vertical="center"/>
    </xf>
    <xf numFmtId="169" fontId="104" fillId="12" borderId="30">
      <alignment vertical="center"/>
    </xf>
    <xf numFmtId="169" fontId="106" fillId="40" borderId="30">
      <alignment vertical="center"/>
    </xf>
    <xf numFmtId="169" fontId="107" fillId="26" borderId="30">
      <alignment vertical="center"/>
    </xf>
    <xf numFmtId="0" fontId="108" fillId="12" borderId="30">
      <alignment vertical="center"/>
    </xf>
    <xf numFmtId="0" fontId="109" fillId="12" borderId="30">
      <alignment vertical="center"/>
    </xf>
    <xf numFmtId="0" fontId="109" fillId="26" borderId="30">
      <alignment vertical="center"/>
    </xf>
    <xf numFmtId="0" fontId="109" fillId="12" borderId="30">
      <alignment vertical="center"/>
    </xf>
    <xf numFmtId="0" fontId="109" fillId="40" borderId="30">
      <alignment vertical="center"/>
    </xf>
    <xf numFmtId="0" fontId="109" fillId="26" borderId="30">
      <alignment vertical="center"/>
    </xf>
    <xf numFmtId="0" fontId="108" fillId="12" borderId="30">
      <alignment horizontal="left" vertical="center"/>
    </xf>
    <xf numFmtId="0" fontId="108" fillId="12" borderId="30">
      <alignment horizontal="left" vertical="center"/>
    </xf>
    <xf numFmtId="0" fontId="108" fillId="26" borderId="30">
      <alignment horizontal="left" vertical="center"/>
    </xf>
    <xf numFmtId="0" fontId="108" fillId="12" borderId="30">
      <alignment horizontal="left" vertical="center"/>
    </xf>
    <xf numFmtId="0" fontId="108" fillId="40" borderId="30">
      <alignment horizontal="left" vertical="center"/>
    </xf>
    <xf numFmtId="0" fontId="108" fillId="26" borderId="30">
      <alignment horizontal="left" vertical="center"/>
    </xf>
    <xf numFmtId="0" fontId="139" fillId="4" borderId="0">
      <alignment horizontal="left" vertical="center"/>
    </xf>
    <xf numFmtId="0" fontId="139" fillId="30" borderId="0">
      <alignment horizontal="left" vertical="center"/>
    </xf>
    <xf numFmtId="0" fontId="139" fillId="26" borderId="0">
      <alignment horizontal="left" vertical="center"/>
    </xf>
    <xf numFmtId="0" fontId="139" fillId="4" borderId="0">
      <alignment horizontal="left" vertical="center"/>
    </xf>
    <xf numFmtId="0" fontId="139" fillId="30" borderId="0">
      <alignment horizontal="left" vertical="center"/>
    </xf>
    <xf numFmtId="49" fontId="139" fillId="52" borderId="18">
      <alignment vertical="center" wrapText="1"/>
    </xf>
    <xf numFmtId="49" fontId="139" fillId="13" borderId="18">
      <alignment vertical="center" wrapText="1"/>
    </xf>
    <xf numFmtId="49" fontId="139" fillId="13" borderId="18">
      <alignment vertical="center" wrapText="1"/>
    </xf>
    <xf numFmtId="49" fontId="139" fillId="33" borderId="18">
      <alignment vertical="center" wrapText="1"/>
    </xf>
    <xf numFmtId="49" fontId="139" fillId="13" borderId="18">
      <alignment vertical="center" wrapText="1"/>
    </xf>
    <xf numFmtId="49" fontId="139" fillId="52" borderId="18">
      <alignment vertical="center" wrapText="1"/>
    </xf>
    <xf numFmtId="49" fontId="139" fillId="13" borderId="18">
      <alignment vertical="center" wrapText="1"/>
    </xf>
    <xf numFmtId="49" fontId="139" fillId="7" borderId="18">
      <alignment vertical="center" wrapText="1"/>
    </xf>
    <xf numFmtId="0" fontId="139" fillId="6" borderId="18">
      <alignment horizontal="left" vertical="center" wrapText="1"/>
    </xf>
    <xf numFmtId="0" fontId="139" fillId="6" borderId="18">
      <alignment horizontal="left" vertical="center" wrapText="1"/>
    </xf>
    <xf numFmtId="0" fontId="139" fillId="6" borderId="18">
      <alignment horizontal="left" vertical="center" wrapText="1"/>
    </xf>
    <xf numFmtId="0" fontId="139" fillId="6" borderId="18">
      <alignment horizontal="left" vertical="center" wrapText="1"/>
    </xf>
    <xf numFmtId="0" fontId="151" fillId="6" borderId="18">
      <alignment horizontal="left" vertical="center" wrapText="1"/>
    </xf>
    <xf numFmtId="0" fontId="151" fillId="6" borderId="18">
      <alignment horizontal="left" vertical="center" wrapText="1"/>
    </xf>
    <xf numFmtId="0" fontId="151" fillId="6" borderId="18">
      <alignment horizontal="left" vertical="center" wrapText="1"/>
    </xf>
    <xf numFmtId="0" fontId="151" fillId="6" borderId="18">
      <alignment horizontal="left" vertical="center" wrapText="1"/>
    </xf>
    <xf numFmtId="0" fontId="139" fillId="33" borderId="31">
      <alignment horizontal="left" vertical="center" wrapText="1"/>
    </xf>
    <xf numFmtId="0" fontId="139" fillId="53" borderId="18">
      <alignment horizontal="left" vertical="center" wrapText="1"/>
    </xf>
    <xf numFmtId="0" fontId="139" fillId="7" borderId="18">
      <alignment horizontal="left" vertical="center" wrapText="1"/>
    </xf>
    <xf numFmtId="0" fontId="139" fillId="53" borderId="18">
      <alignment horizontal="left" vertical="center" wrapText="1"/>
    </xf>
    <xf numFmtId="0" fontId="139" fillId="31" borderId="18">
      <alignment horizontal="left" vertical="center" wrapText="1"/>
    </xf>
    <xf numFmtId="0" fontId="167" fillId="26" borderId="18">
      <alignment horizontal="left" vertical="center" wrapText="1"/>
    </xf>
    <xf numFmtId="0" fontId="167" fillId="26" borderId="18">
      <alignment horizontal="left" vertical="center" wrapText="1"/>
    </xf>
    <xf numFmtId="0" fontId="167" fillId="25" borderId="18">
      <alignment horizontal="left" vertical="center" wrapText="1"/>
    </xf>
    <xf numFmtId="0" fontId="167" fillId="54" borderId="18">
      <alignment horizontal="left" vertical="center" wrapText="1"/>
    </xf>
    <xf numFmtId="0" fontId="167" fillId="19" borderId="18">
      <alignment horizontal="left" vertical="center" wrapText="1"/>
    </xf>
    <xf numFmtId="49" fontId="168" fillId="46" borderId="32">
      <alignment vertical="center"/>
    </xf>
    <xf numFmtId="49" fontId="169" fillId="46" borderId="15">
      <alignment vertical="center"/>
    </xf>
    <xf numFmtId="49" fontId="170" fillId="46" borderId="15">
      <alignment vertical="center"/>
    </xf>
    <xf numFmtId="49" fontId="170" fillId="46" borderId="15">
      <alignment vertical="center"/>
    </xf>
    <xf numFmtId="49" fontId="169" fillId="46" borderId="15">
      <alignment vertical="center"/>
    </xf>
    <xf numFmtId="0" fontId="171" fillId="46" borderId="33">
      <alignment horizontal="left" vertical="center" wrapText="1"/>
    </xf>
    <xf numFmtId="0" fontId="171" fillId="46" borderId="0">
      <alignment horizontal="left" vertical="center" wrapText="1"/>
    </xf>
    <xf numFmtId="0" fontId="171" fillId="46" borderId="0">
      <alignment horizontal="left" vertical="center" wrapText="1"/>
    </xf>
    <xf numFmtId="0" fontId="171" fillId="46" borderId="0">
      <alignment horizontal="left" vertical="center" wrapText="1"/>
    </xf>
    <xf numFmtId="0" fontId="171" fillId="46" borderId="0">
      <alignment horizontal="left" vertical="center" wrapText="1"/>
    </xf>
    <xf numFmtId="49" fontId="139" fillId="15" borderId="0">
      <alignment vertical="center" wrapText="1"/>
    </xf>
    <xf numFmtId="49" fontId="139" fillId="5" borderId="15">
      <alignment vertical="center" wrapText="1"/>
    </xf>
    <xf numFmtId="49" fontId="139" fillId="48" borderId="15">
      <alignment vertical="center" wrapText="1"/>
    </xf>
    <xf numFmtId="49" fontId="139" fillId="5" borderId="15">
      <alignment vertical="center" wrapText="1"/>
    </xf>
    <xf numFmtId="49" fontId="139" fillId="48" borderId="15">
      <alignment vertical="center" wrapText="1"/>
    </xf>
    <xf numFmtId="0" fontId="139" fillId="29" borderId="18">
      <alignment horizontal="left" vertical="center" wrapText="1"/>
    </xf>
    <xf numFmtId="0" fontId="139" fillId="27" borderId="18">
      <alignment horizontal="left" vertical="center" wrapText="1"/>
    </xf>
    <xf numFmtId="0" fontId="139" fillId="7" borderId="18">
      <alignment horizontal="left" vertical="center" wrapText="1"/>
    </xf>
    <xf numFmtId="0" fontId="139" fillId="49" borderId="18">
      <alignment horizontal="left" vertical="center" wrapText="1"/>
    </xf>
    <xf numFmtId="0" fontId="139" fillId="27" borderId="18">
      <alignment horizontal="left" vertical="center" wrapText="1"/>
    </xf>
    <xf numFmtId="0" fontId="139" fillId="27" borderId="18">
      <alignment horizontal="left" vertical="center" wrapText="1"/>
    </xf>
    <xf numFmtId="0" fontId="139" fillId="5" borderId="18">
      <alignment horizontal="left" vertical="center" wrapText="1"/>
    </xf>
    <xf numFmtId="0" fontId="139" fillId="29" borderId="18">
      <alignment horizontal="left" vertical="center" wrapText="1"/>
    </xf>
    <xf numFmtId="0" fontId="139" fillId="13" borderId="18">
      <alignment horizontal="left" vertical="center" wrapText="1"/>
    </xf>
    <xf numFmtId="0" fontId="139" fillId="25" borderId="18">
      <alignment horizontal="left" vertical="center" wrapText="1"/>
    </xf>
    <xf numFmtId="0" fontId="139" fillId="22" borderId="18">
      <alignment horizontal="left" vertical="center" wrapText="1"/>
    </xf>
    <xf numFmtId="0" fontId="139" fillId="32" borderId="18">
      <alignment horizontal="left" vertical="center" wrapText="1"/>
    </xf>
    <xf numFmtId="0" fontId="139" fillId="22" borderId="18">
      <alignment horizontal="left" vertical="center" wrapText="1"/>
    </xf>
    <xf numFmtId="0" fontId="139" fillId="16" borderId="18">
      <alignment horizontal="left" vertical="center" wrapText="1"/>
    </xf>
    <xf numFmtId="0" fontId="139" fillId="27" borderId="18">
      <alignment horizontal="left" vertical="center" wrapText="1"/>
    </xf>
    <xf numFmtId="0" fontId="139" fillId="22" borderId="18">
      <alignment horizontal="left" vertical="center" wrapText="1"/>
    </xf>
    <xf numFmtId="0" fontId="139" fillId="16" borderId="18">
      <alignment horizontal="left" vertical="center" wrapText="1"/>
    </xf>
    <xf numFmtId="0" fontId="139" fillId="16" borderId="18">
      <alignment horizontal="left" vertical="center" wrapText="1"/>
    </xf>
    <xf numFmtId="0" fontId="139" fillId="16" borderId="18">
      <alignment horizontal="left" vertical="center" wrapText="1"/>
    </xf>
    <xf numFmtId="0" fontId="139" fillId="16" borderId="18">
      <alignment horizontal="left" vertical="center" wrapText="1"/>
    </xf>
    <xf numFmtId="49" fontId="169" fillId="10" borderId="32">
      <alignment vertical="center"/>
    </xf>
    <xf numFmtId="49" fontId="172" fillId="10" borderId="15">
      <alignment vertical="center"/>
    </xf>
    <xf numFmtId="49" fontId="172" fillId="10" borderId="15">
      <alignment vertical="center"/>
    </xf>
    <xf numFmtId="49" fontId="172" fillId="10" borderId="15">
      <alignment vertical="center"/>
    </xf>
    <xf numFmtId="49" fontId="172" fillId="10" borderId="15">
      <alignment vertical="center"/>
    </xf>
    <xf numFmtId="0" fontId="171" fillId="10" borderId="33">
      <alignment horizontal="left" vertical="center" wrapText="1"/>
    </xf>
    <xf numFmtId="0" fontId="171" fillId="10" borderId="0">
      <alignment horizontal="left" vertical="center" wrapText="1"/>
    </xf>
    <xf numFmtId="0" fontId="171" fillId="10" borderId="0">
      <alignment horizontal="left" vertical="center" wrapText="1"/>
    </xf>
    <xf numFmtId="0" fontId="171" fillId="10" borderId="0">
      <alignment horizontal="left" vertical="center" wrapText="1"/>
    </xf>
    <xf numFmtId="0" fontId="171" fillId="10" borderId="0">
      <alignment horizontal="left" vertical="center" wrapText="1"/>
    </xf>
    <xf numFmtId="49" fontId="168" fillId="17" borderId="32">
      <alignment vertical="center"/>
    </xf>
    <xf numFmtId="49" fontId="169" fillId="12" borderId="15">
      <alignment vertical="center"/>
    </xf>
    <xf numFmtId="49" fontId="170" fillId="19" borderId="15">
      <alignment vertical="center"/>
    </xf>
    <xf numFmtId="49" fontId="170" fillId="19" borderId="15">
      <alignment vertical="center"/>
    </xf>
    <xf numFmtId="49" fontId="169" fillId="12" borderId="15">
      <alignment vertical="center"/>
    </xf>
    <xf numFmtId="0" fontId="171" fillId="17" borderId="33">
      <alignment horizontal="left" vertical="center" wrapText="1"/>
    </xf>
    <xf numFmtId="0" fontId="171" fillId="12" borderId="0">
      <alignment horizontal="left" vertical="center" wrapText="1"/>
    </xf>
    <xf numFmtId="0" fontId="171" fillId="19" borderId="0">
      <alignment horizontal="left" vertical="center" wrapText="1"/>
    </xf>
    <xf numFmtId="0" fontId="171" fillId="19" borderId="0">
      <alignment horizontal="left" vertical="center" wrapText="1"/>
    </xf>
    <xf numFmtId="0" fontId="171" fillId="12" borderId="0">
      <alignment horizontal="left" vertical="center" wrapText="1"/>
    </xf>
    <xf numFmtId="0" fontId="139" fillId="24" borderId="0"/>
    <xf numFmtId="0" fontId="116" fillId="0" borderId="0"/>
    <xf numFmtId="0" fontId="58" fillId="0" borderId="0"/>
    <xf numFmtId="0" fontId="173" fillId="0" borderId="0"/>
    <xf numFmtId="0" fontId="116" fillId="0" borderId="0"/>
    <xf numFmtId="0" fontId="58" fillId="0" borderId="0"/>
    <xf numFmtId="0" fontId="89" fillId="0" borderId="0"/>
    <xf numFmtId="0" fontId="89" fillId="0" borderId="0"/>
    <xf numFmtId="0" fontId="61" fillId="0" borderId="24"/>
    <xf numFmtId="0" fontId="62" fillId="0" borderId="25"/>
    <xf numFmtId="0" fontId="50" fillId="0" borderId="26"/>
    <xf numFmtId="0" fontId="50" fillId="0" borderId="0"/>
    <xf numFmtId="0" fontId="123" fillId="0" borderId="35"/>
    <xf numFmtId="0" fontId="118" fillId="0" borderId="0"/>
    <xf numFmtId="0" fontId="124" fillId="0" borderId="0"/>
    <xf numFmtId="0" fontId="125" fillId="0" borderId="25"/>
    <xf numFmtId="0" fontId="126" fillId="0" borderId="0"/>
    <xf numFmtId="0" fontId="127" fillId="0" borderId="25"/>
    <xf numFmtId="0" fontId="128" fillId="0" borderId="36"/>
    <xf numFmtId="0" fontId="129" fillId="0" borderId="36"/>
    <xf numFmtId="0" fontId="128" fillId="0" borderId="0"/>
    <xf numFmtId="0" fontId="129" fillId="0" borderId="0"/>
    <xf numFmtId="0" fontId="89" fillId="0" borderId="0"/>
    <xf numFmtId="0" fontId="118" fillId="0" borderId="0"/>
    <xf numFmtId="0" fontId="130" fillId="17" borderId="0">
      <alignment horizontal="left" vertical="center"/>
      <protection locked="0"/>
    </xf>
    <xf numFmtId="0" fontId="139" fillId="14" borderId="0">
      <alignment horizontal="center"/>
      <protection locked="0"/>
    </xf>
    <xf numFmtId="0" fontId="139" fillId="14" borderId="0">
      <alignment horizontal="center"/>
      <protection locked="0"/>
    </xf>
    <xf numFmtId="0" fontId="139" fillId="14" borderId="0">
      <alignment horizontal="center"/>
      <protection locked="0"/>
    </xf>
    <xf numFmtId="0" fontId="153" fillId="14" borderId="0">
      <alignment horizontal="center"/>
      <protection locked="0"/>
    </xf>
    <xf numFmtId="0" fontId="153" fillId="14" borderId="0">
      <alignment horizontal="center"/>
      <protection locked="0"/>
    </xf>
    <xf numFmtId="0" fontId="153" fillId="14" borderId="0">
      <alignment horizontal="center"/>
      <protection locked="0"/>
    </xf>
    <xf numFmtId="0" fontId="131" fillId="14" borderId="0">
      <alignment horizontal="left"/>
      <protection locked="0"/>
    </xf>
    <xf numFmtId="0" fontId="139" fillId="14" borderId="0">
      <alignment horizontal="left"/>
      <protection locked="0"/>
    </xf>
    <xf numFmtId="0" fontId="139" fillId="14" borderId="0">
      <alignment horizontal="left"/>
      <protection locked="0"/>
    </xf>
    <xf numFmtId="0" fontId="139" fillId="14" borderId="0">
      <alignment horizontal="left"/>
      <protection locked="0"/>
    </xf>
    <xf numFmtId="0" fontId="139" fillId="14" borderId="0">
      <alignment horizontal="left"/>
      <protection locked="0"/>
    </xf>
    <xf numFmtId="0" fontId="174" fillId="14" borderId="0">
      <alignment horizontal="left"/>
      <protection locked="0"/>
    </xf>
    <xf numFmtId="0" fontId="174" fillId="14" borderId="0">
      <alignment horizontal="left"/>
      <protection locked="0"/>
    </xf>
    <xf numFmtId="0" fontId="174" fillId="14" borderId="0">
      <alignment horizontal="left"/>
      <protection locked="0"/>
    </xf>
    <xf numFmtId="0" fontId="118" fillId="0" borderId="0"/>
    <xf numFmtId="0" fontId="119" fillId="0" borderId="0"/>
    <xf numFmtId="0" fontId="175" fillId="0" borderId="24"/>
    <xf numFmtId="0" fontId="176" fillId="0" borderId="25"/>
    <xf numFmtId="0" fontId="177" fillId="0" borderId="34"/>
    <xf numFmtId="0" fontId="177" fillId="0" borderId="0"/>
    <xf numFmtId="0" fontId="89" fillId="0" borderId="0"/>
    <xf numFmtId="0" fontId="61" fillId="0" borderId="24"/>
    <xf numFmtId="0" fontId="62" fillId="0" borderId="25"/>
    <xf numFmtId="0" fontId="50" fillId="0" borderId="26"/>
    <xf numFmtId="0" fontId="151" fillId="14" borderId="0">
      <protection locked="0"/>
    </xf>
    <xf numFmtId="0" fontId="139" fillId="0" borderId="57"/>
    <xf numFmtId="0" fontId="133" fillId="0" borderId="58"/>
    <xf numFmtId="0" fontId="24" fillId="18" borderId="0"/>
    <xf numFmtId="0" fontId="27" fillId="10" borderId="0"/>
    <xf numFmtId="0" fontId="178" fillId="37" borderId="51"/>
    <xf numFmtId="0" fontId="135" fillId="32" borderId="51"/>
    <xf numFmtId="0" fontId="135" fillId="32" borderId="51"/>
    <xf numFmtId="2" fontId="139" fillId="0" borderId="0"/>
    <xf numFmtId="2" fontId="139" fillId="0" borderId="0"/>
    <xf numFmtId="0" fontId="116" fillId="0" borderId="0"/>
    <xf numFmtId="0" fontId="59" fillId="0" borderId="0">
      <alignment horizontal="center"/>
    </xf>
    <xf numFmtId="0" fontId="59" fillId="0" borderId="0">
      <alignment horizontal="center" textRotation="90"/>
    </xf>
    <xf numFmtId="0" fontId="84" fillId="0" borderId="0"/>
    <xf numFmtId="183" fontId="84" fillId="0" borderId="0"/>
    <xf numFmtId="0" fontId="197" fillId="0" borderId="0"/>
    <xf numFmtId="9" fontId="197" fillId="0" borderId="0" applyFont="0" applyFill="0" applyBorder="0" applyAlignment="0" applyProtection="0"/>
    <xf numFmtId="0" fontId="197" fillId="0" borderId="0"/>
    <xf numFmtId="0" fontId="197" fillId="0" borderId="0"/>
    <xf numFmtId="0" fontId="17" fillId="8" borderId="0" applyNumberFormat="0" applyBorder="0" applyProtection="0"/>
    <xf numFmtId="0" fontId="17" fillId="9" borderId="0" applyNumberFormat="0" applyBorder="0" applyProtection="0"/>
    <xf numFmtId="0" fontId="17" fillId="10" borderId="0" applyNumberFormat="0" applyBorder="0" applyProtection="0"/>
    <xf numFmtId="0" fontId="17" fillId="11" borderId="0" applyNumberFormat="0" applyBorder="0" applyProtection="0"/>
    <xf numFmtId="0" fontId="17" fillId="12" borderId="0" applyNumberFormat="0" applyBorder="0" applyProtection="0"/>
    <xf numFmtId="0" fontId="17" fillId="13" borderId="0" applyNumberFormat="0" applyBorder="0" applyProtection="0"/>
    <xf numFmtId="0" fontId="17" fillId="19" borderId="0" applyNumberFormat="0" applyBorder="0" applyProtection="0"/>
    <xf numFmtId="0" fontId="17" fillId="20" borderId="0" applyNumberFormat="0" applyBorder="0" applyProtection="0"/>
    <xf numFmtId="0" fontId="17" fillId="21" borderId="0" applyNumberFormat="0" applyBorder="0" applyProtection="0"/>
    <xf numFmtId="0" fontId="17" fillId="11" borderId="0" applyNumberFormat="0" applyBorder="0" applyProtection="0"/>
    <xf numFmtId="0" fontId="17" fillId="19" borderId="0" applyNumberFormat="0" applyBorder="0" applyProtection="0"/>
    <xf numFmtId="0" fontId="17" fillId="22" borderId="0" applyNumberFormat="0" applyBorder="0" applyProtection="0"/>
    <xf numFmtId="0" fontId="19" fillId="26" borderId="0" applyNumberFormat="0" applyBorder="0" applyProtection="0"/>
    <xf numFmtId="0" fontId="19" fillId="20" borderId="0" applyNumberFormat="0" applyBorder="0" applyProtection="0"/>
    <xf numFmtId="0" fontId="19" fillId="21" borderId="0" applyNumberFormat="0" applyBorder="0" applyProtection="0"/>
    <xf numFmtId="0" fontId="19" fillId="5" borderId="0" applyNumberFormat="0" applyBorder="0" applyProtection="0"/>
    <xf numFmtId="0" fontId="19" fillId="6" borderId="0" applyNumberFormat="0" applyBorder="0" applyProtection="0"/>
    <xf numFmtId="0" fontId="19" fillId="27" borderId="0" applyNumberFormat="0" applyBorder="0" applyProtection="0"/>
    <xf numFmtId="0" fontId="120" fillId="0" borderId="24" applyNumberFormat="0" applyProtection="0"/>
    <xf numFmtId="0" fontId="121" fillId="0" borderId="25" applyNumberFormat="0" applyProtection="0"/>
    <xf numFmtId="0" fontId="122" fillId="0" borderId="34" applyNumberFormat="0" applyProtection="0"/>
    <xf numFmtId="0" fontId="122" fillId="0" borderId="0" applyNumberFormat="0" applyBorder="0" applyProtection="0"/>
    <xf numFmtId="0" fontId="175" fillId="0" borderId="24"/>
    <xf numFmtId="0" fontId="176" fillId="0" borderId="25"/>
    <xf numFmtId="0" fontId="177" fillId="0" borderId="34"/>
    <xf numFmtId="0" fontId="177" fillId="0" borderId="0"/>
    <xf numFmtId="0" fontId="197" fillId="0" borderId="0"/>
    <xf numFmtId="0" fontId="219" fillId="0" borderId="0"/>
    <xf numFmtId="0" fontId="237" fillId="36" borderId="1"/>
    <xf numFmtId="0" fontId="138" fillId="0" borderId="0"/>
    <xf numFmtId="0" fontId="226" fillId="77" borderId="0"/>
    <xf numFmtId="0" fontId="226" fillId="78" borderId="0"/>
    <xf numFmtId="0" fontId="138" fillId="79" borderId="0"/>
    <xf numFmtId="0" fontId="227" fillId="80" borderId="0"/>
    <xf numFmtId="0" fontId="228" fillId="81" borderId="0"/>
    <xf numFmtId="206" fontId="14" fillId="0" borderId="0"/>
    <xf numFmtId="0" fontId="229" fillId="0" borderId="0"/>
    <xf numFmtId="0" fontId="230" fillId="10" borderId="0"/>
    <xf numFmtId="0" fontId="231" fillId="0" borderId="0">
      <alignment horizontal="center"/>
    </xf>
    <xf numFmtId="0" fontId="232" fillId="0" borderId="0"/>
    <xf numFmtId="0" fontId="233" fillId="0" borderId="0"/>
    <xf numFmtId="0" fontId="18" fillId="0" borderId="0"/>
    <xf numFmtId="0" fontId="231" fillId="0" borderId="0">
      <alignment horizontal="center" textRotation="90"/>
    </xf>
    <xf numFmtId="0" fontId="234" fillId="0" borderId="0"/>
    <xf numFmtId="0" fontId="235" fillId="36" borderId="0"/>
    <xf numFmtId="0" fontId="236" fillId="0" borderId="0"/>
    <xf numFmtId="0" fontId="238" fillId="0" borderId="0"/>
    <xf numFmtId="183" fontId="238" fillId="0" borderId="0"/>
    <xf numFmtId="0" fontId="14" fillId="0" borderId="0"/>
    <xf numFmtId="0" fontId="14" fillId="0" borderId="0"/>
    <xf numFmtId="0" fontId="227" fillId="0" borderId="0"/>
    <xf numFmtId="0" fontId="11" fillId="0" borderId="0"/>
    <xf numFmtId="9" fontId="11" fillId="0" borderId="0" applyFont="0" applyFill="0" applyBorder="0" applyAlignment="0" applyProtection="0"/>
    <xf numFmtId="0" fontId="219" fillId="0" borderId="0"/>
    <xf numFmtId="0" fontId="244" fillId="0" borderId="0"/>
    <xf numFmtId="0" fontId="219" fillId="0" borderId="0"/>
    <xf numFmtId="0" fontId="219" fillId="0" borderId="0"/>
    <xf numFmtId="208" fontId="219" fillId="0" borderId="0" applyFont="0" applyFill="0" applyBorder="0" applyAlignment="0" applyProtection="0"/>
    <xf numFmtId="0" fontId="11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209" fontId="219" fillId="0" borderId="0"/>
    <xf numFmtId="9" fontId="219" fillId="0" borderId="0" applyFont="0" applyFill="0" applyBorder="0" applyAlignment="0" applyProtection="0"/>
    <xf numFmtId="0" fontId="11" fillId="0" borderId="0"/>
    <xf numFmtId="0" fontId="247" fillId="0" borderId="0" applyNumberFormat="0" applyFill="0" applyBorder="0" applyAlignment="0" applyProtection="0"/>
    <xf numFmtId="0" fontId="219" fillId="0" borderId="76"/>
    <xf numFmtId="9" fontId="219" fillId="0" borderId="0" applyFont="0" applyFill="0" applyBorder="0" applyAlignment="0" applyProtection="0"/>
    <xf numFmtId="209" fontId="219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64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65" fillId="0" borderId="0"/>
    <xf numFmtId="213" fontId="265" fillId="0" borderId="0" applyBorder="0" applyProtection="0"/>
    <xf numFmtId="213" fontId="265" fillId="0" borderId="0" applyBorder="0" applyProtection="0"/>
    <xf numFmtId="213" fontId="265" fillId="0" borderId="0" applyBorder="0" applyProtection="0"/>
    <xf numFmtId="0" fontId="261" fillId="0" borderId="0"/>
    <xf numFmtId="0" fontId="265" fillId="0" borderId="0"/>
    <xf numFmtId="0" fontId="271" fillId="0" borderId="0"/>
    <xf numFmtId="9" fontId="271" fillId="0" borderId="0" applyFont="0" applyFill="0" applyBorder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5">
    <xf numFmtId="0" fontId="0" fillId="0" borderId="0" xfId="0"/>
    <xf numFmtId="0" fontId="136" fillId="0" borderId="0" xfId="0" applyFont="1"/>
    <xf numFmtId="0" fontId="136" fillId="0" borderId="0" xfId="0" applyFont="1" applyAlignment="1">
      <alignment horizontal="center"/>
    </xf>
    <xf numFmtId="0" fontId="137" fillId="0" borderId="0" xfId="0" applyFont="1"/>
    <xf numFmtId="0" fontId="137" fillId="0" borderId="0" xfId="0" applyFont="1" applyAlignment="1">
      <alignment horizontal="center"/>
    </xf>
    <xf numFmtId="0" fontId="136" fillId="0" borderId="0" xfId="0" applyFont="1" applyAlignment="1">
      <alignment horizontal="left"/>
    </xf>
    <xf numFmtId="0" fontId="136" fillId="0" borderId="0" xfId="0" applyFont="1" applyAlignment="1">
      <alignment horizontal="center" wrapText="1"/>
    </xf>
    <xf numFmtId="0" fontId="136" fillId="55" borderId="18" xfId="0" applyFont="1" applyFill="1" applyBorder="1"/>
    <xf numFmtId="0" fontId="136" fillId="55" borderId="18" xfId="0" applyFont="1" applyFill="1" applyBorder="1" applyAlignment="1">
      <alignment horizontal="center"/>
    </xf>
    <xf numFmtId="164" fontId="136" fillId="55" borderId="18" xfId="0" applyNumberFormat="1" applyFont="1" applyFill="1" applyBorder="1" applyAlignment="1">
      <alignment horizontal="center"/>
    </xf>
    <xf numFmtId="0" fontId="136" fillId="0" borderId="18" xfId="0" applyFont="1" applyBorder="1"/>
    <xf numFmtId="0" fontId="136" fillId="0" borderId="18" xfId="0" applyFont="1" applyBorder="1" applyAlignment="1">
      <alignment horizontal="center"/>
    </xf>
    <xf numFmtId="0" fontId="138" fillId="0" borderId="0" xfId="0" applyFont="1"/>
    <xf numFmtId="164" fontId="136" fillId="0" borderId="18" xfId="0" applyNumberFormat="1" applyFont="1" applyBorder="1" applyAlignment="1">
      <alignment horizontal="center"/>
    </xf>
    <xf numFmtId="165" fontId="136" fillId="0" borderId="18" xfId="2" applyNumberFormat="1" applyFont="1" applyBorder="1" applyAlignment="1">
      <alignment horizontal="center"/>
    </xf>
    <xf numFmtId="0" fontId="136" fillId="0" borderId="39" xfId="0" applyFont="1" applyBorder="1" applyAlignment="1">
      <alignment horizontal="center"/>
    </xf>
    <xf numFmtId="0" fontId="136" fillId="0" borderId="31" xfId="0" applyFont="1" applyBorder="1"/>
    <xf numFmtId="0" fontId="133" fillId="0" borderId="0" xfId="0" applyFont="1"/>
    <xf numFmtId="0" fontId="179" fillId="0" borderId="0" xfId="330" applyFont="1"/>
    <xf numFmtId="0" fontId="179" fillId="0" borderId="0" xfId="330" applyFont="1" applyAlignment="1">
      <alignment horizontal="center"/>
    </xf>
    <xf numFmtId="0" fontId="179" fillId="0" borderId="0" xfId="0" applyFont="1"/>
    <xf numFmtId="0" fontId="179" fillId="16" borderId="0" xfId="0" applyFont="1" applyFill="1"/>
    <xf numFmtId="0" fontId="179" fillId="16" borderId="0" xfId="0" applyFont="1" applyFill="1" applyAlignment="1">
      <alignment horizontal="center"/>
    </xf>
    <xf numFmtId="0" fontId="179" fillId="0" borderId="0" xfId="0" applyFont="1" applyAlignment="1">
      <alignment horizontal="center"/>
    </xf>
    <xf numFmtId="0" fontId="179" fillId="24" borderId="0" xfId="0" applyFont="1" applyFill="1"/>
    <xf numFmtId="0" fontId="179" fillId="24" borderId="0" xfId="0" applyFont="1" applyFill="1" applyAlignment="1">
      <alignment horizontal="center"/>
    </xf>
    <xf numFmtId="0" fontId="180" fillId="0" borderId="0" xfId="330" applyFont="1"/>
    <xf numFmtId="0" fontId="180" fillId="14" borderId="0" xfId="330" applyFont="1" applyFill="1" applyAlignment="1">
      <alignment horizontal="left"/>
    </xf>
    <xf numFmtId="0" fontId="181" fillId="57" borderId="40" xfId="330" applyFont="1" applyFill="1" applyBorder="1" applyAlignment="1">
      <alignment horizontal="center" vertical="center" wrapText="1"/>
    </xf>
    <xf numFmtId="0" fontId="181" fillId="57" borderId="41" xfId="330" applyFont="1" applyFill="1" applyBorder="1" applyAlignment="1">
      <alignment horizontal="center" vertical="center" wrapText="1"/>
    </xf>
    <xf numFmtId="0" fontId="180" fillId="0" borderId="0" xfId="330" applyFont="1" applyAlignment="1">
      <alignment horizontal="left" vertical="center"/>
    </xf>
    <xf numFmtId="0" fontId="182" fillId="0" borderId="0" xfId="0" applyFont="1"/>
    <xf numFmtId="0" fontId="180" fillId="0" borderId="18" xfId="330" applyFont="1" applyBorder="1" applyAlignment="1">
      <alignment horizontal="left" vertical="center"/>
    </xf>
    <xf numFmtId="0" fontId="179" fillId="0" borderId="18" xfId="0" applyFont="1" applyBorder="1"/>
    <xf numFmtId="9" fontId="179" fillId="0" borderId="0" xfId="2" applyFont="1"/>
    <xf numFmtId="0" fontId="179" fillId="0" borderId="49" xfId="0" applyFont="1" applyBorder="1" applyAlignment="1">
      <alignment horizontal="center"/>
    </xf>
    <xf numFmtId="9" fontId="179" fillId="0" borderId="0" xfId="0" applyNumberFormat="1" applyFont="1" applyAlignment="1">
      <alignment horizontal="center"/>
    </xf>
    <xf numFmtId="0" fontId="179" fillId="0" borderId="39" xfId="0" applyFont="1" applyBorder="1"/>
    <xf numFmtId="1" fontId="179" fillId="0" borderId="49" xfId="0" applyNumberFormat="1" applyFont="1" applyBorder="1" applyAlignment="1">
      <alignment horizontal="center"/>
    </xf>
    <xf numFmtId="0" fontId="179" fillId="0" borderId="50" xfId="0" applyFont="1" applyBorder="1" applyAlignment="1">
      <alignment horizontal="center"/>
    </xf>
    <xf numFmtId="0" fontId="179" fillId="0" borderId="49" xfId="0" applyFont="1" applyBorder="1"/>
    <xf numFmtId="0" fontId="185" fillId="0" borderId="0" xfId="330" applyFont="1"/>
    <xf numFmtId="166" fontId="179" fillId="0" borderId="18" xfId="0" applyNumberFormat="1" applyFont="1" applyBorder="1" applyAlignment="1">
      <alignment horizontal="center"/>
    </xf>
    <xf numFmtId="1" fontId="179" fillId="0" borderId="18" xfId="0" applyNumberFormat="1" applyFont="1" applyBorder="1" applyAlignment="1">
      <alignment horizontal="center"/>
    </xf>
    <xf numFmtId="0" fontId="186" fillId="0" borderId="0" xfId="330" applyFont="1" applyAlignment="1">
      <alignment horizontal="left"/>
    </xf>
    <xf numFmtId="0" fontId="179" fillId="55" borderId="18" xfId="0" applyFont="1" applyFill="1" applyBorder="1"/>
    <xf numFmtId="0" fontId="185" fillId="0" borderId="0" xfId="0" applyFont="1"/>
    <xf numFmtId="166" fontId="179" fillId="55" borderId="18" xfId="0" applyNumberFormat="1" applyFont="1" applyFill="1" applyBorder="1" applyAlignment="1">
      <alignment horizontal="center"/>
    </xf>
    <xf numFmtId="0" fontId="180" fillId="0" borderId="18" xfId="0" applyFont="1" applyBorder="1"/>
    <xf numFmtId="165" fontId="179" fillId="0" borderId="0" xfId="2" applyNumberFormat="1" applyFont="1" applyAlignment="1">
      <alignment horizontal="center"/>
    </xf>
    <xf numFmtId="1" fontId="179" fillId="0" borderId="0" xfId="0" applyNumberFormat="1" applyFont="1" applyAlignment="1">
      <alignment horizontal="center"/>
    </xf>
    <xf numFmtId="0" fontId="179" fillId="0" borderId="18" xfId="0" applyFont="1" applyBorder="1" applyAlignment="1">
      <alignment horizontal="center"/>
    </xf>
    <xf numFmtId="165" fontId="179" fillId="0" borderId="0" xfId="2" applyNumberFormat="1" applyFont="1" applyAlignment="1">
      <alignment horizontal="left"/>
    </xf>
    <xf numFmtId="2" fontId="179" fillId="0" borderId="0" xfId="0" applyNumberFormat="1" applyFont="1" applyAlignment="1">
      <alignment horizontal="center"/>
    </xf>
    <xf numFmtId="0" fontId="180" fillId="0" borderId="0" xfId="0" applyFont="1"/>
    <xf numFmtId="0" fontId="180" fillId="55" borderId="18" xfId="0" applyFont="1" applyFill="1" applyBorder="1"/>
    <xf numFmtId="0" fontId="179" fillId="55" borderId="18" xfId="0" applyFont="1" applyFill="1" applyBorder="1" applyAlignment="1">
      <alignment horizontal="center"/>
    </xf>
    <xf numFmtId="164" fontId="179" fillId="55" borderId="18" xfId="0" applyNumberFormat="1" applyFont="1" applyFill="1" applyBorder="1" applyAlignment="1">
      <alignment horizontal="center"/>
    </xf>
    <xf numFmtId="0" fontId="180" fillId="56" borderId="18" xfId="0" applyFont="1" applyFill="1" applyBorder="1"/>
    <xf numFmtId="0" fontId="179" fillId="56" borderId="18" xfId="0" applyFont="1" applyFill="1" applyBorder="1"/>
    <xf numFmtId="164" fontId="179" fillId="56" borderId="18" xfId="0" applyNumberFormat="1" applyFont="1" applyFill="1" applyBorder="1" applyAlignment="1">
      <alignment horizontal="center"/>
    </xf>
    <xf numFmtId="0" fontId="189" fillId="16" borderId="0" xfId="0" applyFont="1" applyFill="1"/>
    <xf numFmtId="0" fontId="189" fillId="16" borderId="0" xfId="330" applyFont="1" applyFill="1" applyAlignment="1">
      <alignment horizontal="left"/>
    </xf>
    <xf numFmtId="0" fontId="184" fillId="16" borderId="0" xfId="0" applyFont="1" applyFill="1" applyAlignment="1">
      <alignment horizontal="center"/>
    </xf>
    <xf numFmtId="0" fontId="189" fillId="24" borderId="0" xfId="330" applyFont="1" applyFill="1" applyAlignment="1">
      <alignment horizontal="left"/>
    </xf>
    <xf numFmtId="0" fontId="179" fillId="0" borderId="0" xfId="0" applyFont="1" applyAlignment="1">
      <alignment horizontal="left"/>
    </xf>
    <xf numFmtId="0" fontId="181" fillId="57" borderId="42" xfId="330" applyFont="1" applyFill="1" applyBorder="1" applyAlignment="1">
      <alignment horizontal="left" vertical="center"/>
    </xf>
    <xf numFmtId="4" fontId="179" fillId="0" borderId="0" xfId="0" applyNumberFormat="1" applyFont="1"/>
    <xf numFmtId="0" fontId="179" fillId="24" borderId="0" xfId="0" applyFont="1" applyFill="1" applyAlignment="1">
      <alignment horizontal="left"/>
    </xf>
    <xf numFmtId="0" fontId="187" fillId="0" borderId="0" xfId="0" applyFont="1"/>
    <xf numFmtId="0" fontId="190" fillId="0" borderId="0" xfId="330" applyFont="1"/>
    <xf numFmtId="167" fontId="179" fillId="0" borderId="18" xfId="0" applyNumberFormat="1" applyFont="1" applyBorder="1" applyAlignment="1">
      <alignment horizontal="center"/>
    </xf>
    <xf numFmtId="167" fontId="179" fillId="0" borderId="0" xfId="0" applyNumberFormat="1" applyFont="1" applyAlignment="1">
      <alignment horizontal="center"/>
    </xf>
    <xf numFmtId="0" fontId="180" fillId="0" borderId="0" xfId="330" applyFont="1" applyBorder="1" applyAlignment="1">
      <alignment horizontal="left" vertical="center"/>
    </xf>
    <xf numFmtId="4" fontId="179" fillId="0" borderId="0" xfId="0" applyNumberFormat="1" applyFont="1" applyAlignment="1">
      <alignment horizontal="center"/>
    </xf>
    <xf numFmtId="0" fontId="180" fillId="0" borderId="18" xfId="0" applyFont="1" applyBorder="1" applyAlignment="1">
      <alignment horizontal="center"/>
    </xf>
    <xf numFmtId="0" fontId="179" fillId="24" borderId="0" xfId="330" applyFont="1" applyFill="1"/>
    <xf numFmtId="0" fontId="179" fillId="24" borderId="0" xfId="330" applyFont="1" applyFill="1" applyAlignment="1">
      <alignment horizontal="center"/>
    </xf>
    <xf numFmtId="0" fontId="180" fillId="0" borderId="0" xfId="330" applyFont="1" applyAlignment="1">
      <alignment horizontal="left"/>
    </xf>
    <xf numFmtId="0" fontId="180" fillId="0" borderId="18" xfId="330" applyFont="1" applyBorder="1" applyAlignment="1">
      <alignment horizontal="center" vertical="center" wrapText="1"/>
    </xf>
    <xf numFmtId="3" fontId="179" fillId="0" borderId="18" xfId="0" applyNumberFormat="1" applyFont="1" applyBorder="1" applyAlignment="1">
      <alignment horizontal="center"/>
    </xf>
    <xf numFmtId="0" fontId="179" fillId="0" borderId="0" xfId="330" applyFont="1" applyAlignment="1">
      <alignment horizontal="left"/>
    </xf>
    <xf numFmtId="0" fontId="189" fillId="0" borderId="0" xfId="0" applyFont="1"/>
    <xf numFmtId="3" fontId="179" fillId="0" borderId="18" xfId="330" applyNumberFormat="1" applyFont="1" applyBorder="1" applyAlignment="1">
      <alignment horizontal="center"/>
    </xf>
    <xf numFmtId="9" fontId="179" fillId="0" borderId="0" xfId="2" applyFont="1" applyAlignment="1">
      <alignment horizontal="center"/>
    </xf>
    <xf numFmtId="0" fontId="186" fillId="0" borderId="0" xfId="0" applyFont="1"/>
    <xf numFmtId="0" fontId="181" fillId="26" borderId="48" xfId="330" applyFont="1" applyFill="1" applyBorder="1" applyAlignment="1">
      <alignment horizontal="center" vertical="center" wrapText="1"/>
    </xf>
    <xf numFmtId="2" fontId="179" fillId="0" borderId="49" xfId="0" applyNumberFormat="1" applyFont="1" applyBorder="1" applyAlignment="1">
      <alignment horizontal="center"/>
    </xf>
    <xf numFmtId="167" fontId="179" fillId="62" borderId="18" xfId="0" applyNumberFormat="1" applyFont="1" applyFill="1" applyBorder="1" applyAlignment="1">
      <alignment horizontal="center"/>
    </xf>
    <xf numFmtId="0" fontId="181" fillId="26" borderId="48" xfId="330" applyFont="1" applyFill="1" applyBorder="1" applyAlignment="1">
      <alignment horizontal="left" vertical="center" wrapText="1"/>
    </xf>
    <xf numFmtId="166" fontId="186" fillId="0" borderId="18" xfId="0" applyNumberFormat="1" applyFont="1" applyBorder="1" applyAlignment="1">
      <alignment horizontal="center"/>
    </xf>
    <xf numFmtId="0" fontId="181" fillId="57" borderId="43" xfId="330" applyFont="1" applyFill="1" applyBorder="1" applyAlignment="1">
      <alignment horizontal="center" vertical="center" wrapText="1"/>
    </xf>
    <xf numFmtId="0" fontId="181" fillId="57" borderId="44" xfId="330" applyFont="1" applyFill="1" applyBorder="1" applyAlignment="1">
      <alignment horizontal="center" vertical="center" wrapText="1"/>
    </xf>
    <xf numFmtId="0" fontId="180" fillId="0" borderId="31" xfId="330" applyFont="1" applyBorder="1" applyAlignment="1">
      <alignment horizontal="left" vertical="center"/>
    </xf>
    <xf numFmtId="0" fontId="181" fillId="57" borderId="46" xfId="330" applyFont="1" applyFill="1" applyBorder="1" applyAlignment="1">
      <alignment horizontal="left" vertical="center"/>
    </xf>
    <xf numFmtId="0" fontId="180" fillId="0" borderId="39" xfId="0" applyFont="1" applyBorder="1" applyAlignment="1">
      <alignment horizontal="center"/>
    </xf>
    <xf numFmtId="0" fontId="180" fillId="0" borderId="47" xfId="330" applyFont="1" applyBorder="1" applyAlignment="1">
      <alignment horizontal="left" vertical="center"/>
    </xf>
    <xf numFmtId="0" fontId="180" fillId="0" borderId="49" xfId="330" applyFont="1" applyBorder="1" applyAlignment="1">
      <alignment horizontal="left" vertical="center"/>
    </xf>
    <xf numFmtId="0" fontId="180" fillId="0" borderId="49" xfId="0" applyFont="1" applyBorder="1" applyAlignment="1">
      <alignment horizontal="center"/>
    </xf>
    <xf numFmtId="0" fontId="179" fillId="16" borderId="0" xfId="0" applyFont="1" applyFill="1" applyAlignment="1">
      <alignment horizontal="left"/>
    </xf>
    <xf numFmtId="0" fontId="193" fillId="0" borderId="18" xfId="330" applyFont="1" applyBorder="1" applyAlignment="1">
      <alignment horizontal="left" vertical="center"/>
    </xf>
    <xf numFmtId="1" fontId="186" fillId="0" borderId="18" xfId="330" applyNumberFormat="1" applyFont="1" applyBorder="1" applyAlignment="1">
      <alignment horizontal="center" vertical="center" wrapText="1"/>
    </xf>
    <xf numFmtId="0" fontId="195" fillId="0" borderId="0" xfId="330" applyFont="1" applyBorder="1" applyAlignment="1">
      <alignment horizontal="left" vertical="center"/>
    </xf>
    <xf numFmtId="0" fontId="194" fillId="0" borderId="0" xfId="0" applyFont="1"/>
    <xf numFmtId="166" fontId="194" fillId="0" borderId="0" xfId="0" applyNumberFormat="1" applyFont="1" applyAlignment="1">
      <alignment horizontal="center"/>
    </xf>
    <xf numFmtId="0" fontId="193" fillId="0" borderId="31" xfId="330" applyFont="1" applyBorder="1" applyAlignment="1">
      <alignment horizontal="left" vertical="center"/>
    </xf>
    <xf numFmtId="0" fontId="179" fillId="65" borderId="0" xfId="330" applyFont="1" applyFill="1" applyAlignment="1">
      <alignment horizontal="center"/>
    </xf>
    <xf numFmtId="9" fontId="179" fillId="0" borderId="0" xfId="2" applyFont="1" applyFill="1" applyAlignment="1">
      <alignment horizontal="center"/>
    </xf>
    <xf numFmtId="0" fontId="179" fillId="0" borderId="18" xfId="330" applyFont="1" applyBorder="1" applyAlignment="1">
      <alignment horizontal="left" vertical="center"/>
    </xf>
    <xf numFmtId="0" fontId="179" fillId="0" borderId="0" xfId="330" applyFont="1" applyAlignment="1">
      <alignment horizontal="left" vertical="center"/>
    </xf>
    <xf numFmtId="0" fontId="198" fillId="66" borderId="0" xfId="1990" applyFont="1" applyFill="1"/>
    <xf numFmtId="0" fontId="199" fillId="66" borderId="0" xfId="1990" applyFont="1" applyFill="1" applyAlignment="1">
      <alignment horizontal="center"/>
    </xf>
    <xf numFmtId="0" fontId="200" fillId="66" borderId="0" xfId="1990" applyFont="1" applyFill="1" applyAlignment="1">
      <alignment horizontal="center"/>
    </xf>
    <xf numFmtId="0" fontId="201" fillId="67" borderId="0" xfId="1990" applyFont="1" applyFill="1"/>
    <xf numFmtId="0" fontId="202" fillId="67" borderId="0" xfId="1990" applyFont="1" applyFill="1" applyAlignment="1">
      <alignment horizontal="center"/>
    </xf>
    <xf numFmtId="2" fontId="202" fillId="67" borderId="0" xfId="1990" applyNumberFormat="1" applyFont="1" applyFill="1" applyAlignment="1">
      <alignment horizontal="center"/>
    </xf>
    <xf numFmtId="0" fontId="192" fillId="67" borderId="0" xfId="1990" applyFont="1" applyFill="1" applyAlignment="1">
      <alignment horizontal="center"/>
    </xf>
    <xf numFmtId="0" fontId="203" fillId="68" borderId="0" xfId="1990" applyFont="1" applyFill="1"/>
    <xf numFmtId="0" fontId="202" fillId="68" borderId="0" xfId="1990" applyFont="1" applyFill="1" applyAlignment="1">
      <alignment horizontal="center"/>
    </xf>
    <xf numFmtId="0" fontId="192" fillId="68" borderId="0" xfId="1990" applyFont="1" applyFill="1" applyAlignment="1">
      <alignment horizontal="center"/>
    </xf>
    <xf numFmtId="0" fontId="192" fillId="67" borderId="59" xfId="1990" applyFont="1" applyFill="1" applyBorder="1"/>
    <xf numFmtId="0" fontId="191" fillId="67" borderId="60" xfId="1990" applyFont="1" applyFill="1" applyBorder="1" applyAlignment="1">
      <alignment horizontal="center"/>
    </xf>
    <xf numFmtId="0" fontId="191" fillId="67" borderId="61" xfId="1990" applyFont="1" applyFill="1" applyBorder="1"/>
    <xf numFmtId="167" fontId="192" fillId="67" borderId="0" xfId="1990" applyNumberFormat="1" applyFont="1" applyFill="1" applyAlignment="1">
      <alignment horizontal="center"/>
    </xf>
    <xf numFmtId="0" fontId="192" fillId="67" borderId="61" xfId="1990" applyFont="1" applyFill="1" applyBorder="1"/>
    <xf numFmtId="1" fontId="204" fillId="67" borderId="0" xfId="1990" applyNumberFormat="1" applyFont="1" applyFill="1" applyAlignment="1">
      <alignment horizontal="center"/>
    </xf>
    <xf numFmtId="167" fontId="205" fillId="67" borderId="0" xfId="1990" applyNumberFormat="1" applyFont="1" applyFill="1" applyAlignment="1">
      <alignment horizontal="center"/>
    </xf>
    <xf numFmtId="0" fontId="191" fillId="67" borderId="62" xfId="1990" applyFont="1" applyFill="1" applyBorder="1"/>
    <xf numFmtId="1" fontId="192" fillId="67" borderId="63" xfId="1990" applyNumberFormat="1" applyFont="1" applyFill="1" applyBorder="1" applyAlignment="1">
      <alignment horizontal="center"/>
    </xf>
    <xf numFmtId="14" fontId="192" fillId="67" borderId="0" xfId="1990" applyNumberFormat="1" applyFont="1" applyFill="1"/>
    <xf numFmtId="3" fontId="192" fillId="67" borderId="0" xfId="1990" applyNumberFormat="1" applyFont="1" applyFill="1" applyAlignment="1">
      <alignment horizontal="center"/>
    </xf>
    <xf numFmtId="9" fontId="192" fillId="67" borderId="0" xfId="2" applyFont="1" applyFill="1" applyAlignment="1">
      <alignment horizontal="center"/>
    </xf>
    <xf numFmtId="166" fontId="204" fillId="67" borderId="0" xfId="1990" applyNumberFormat="1" applyFont="1" applyFill="1" applyAlignment="1">
      <alignment horizontal="center"/>
    </xf>
    <xf numFmtId="166" fontId="192" fillId="67" borderId="0" xfId="1990" applyNumberFormat="1" applyFont="1" applyFill="1" applyAlignment="1">
      <alignment horizontal="center"/>
    </xf>
    <xf numFmtId="2" fontId="192" fillId="67" borderId="0" xfId="1990" applyNumberFormat="1" applyFont="1" applyFill="1" applyAlignment="1">
      <alignment horizontal="center"/>
    </xf>
    <xf numFmtId="2" fontId="204" fillId="67" borderId="0" xfId="1990" applyNumberFormat="1" applyFont="1" applyFill="1" applyAlignment="1">
      <alignment horizontal="center"/>
    </xf>
    <xf numFmtId="0" fontId="192" fillId="67" borderId="62" xfId="1990" applyFont="1" applyFill="1" applyBorder="1"/>
    <xf numFmtId="166" fontId="192" fillId="67" borderId="63" xfId="1990" applyNumberFormat="1" applyFont="1" applyFill="1" applyBorder="1" applyAlignment="1">
      <alignment horizontal="center"/>
    </xf>
    <xf numFmtId="3" fontId="192" fillId="68" borderId="0" xfId="1990" applyNumberFormat="1" applyFont="1" applyFill="1" applyAlignment="1">
      <alignment horizontal="center"/>
    </xf>
    <xf numFmtId="0" fontId="179" fillId="62" borderId="0" xfId="0" applyFont="1" applyFill="1"/>
    <xf numFmtId="3" fontId="186" fillId="0" borderId="18" xfId="0" applyNumberFormat="1" applyFont="1" applyBorder="1" applyAlignment="1">
      <alignment horizontal="center"/>
    </xf>
    <xf numFmtId="0" fontId="180" fillId="16" borderId="0" xfId="0" applyFont="1" applyFill="1"/>
    <xf numFmtId="1" fontId="179" fillId="0" borderId="18" xfId="330" applyNumberFormat="1" applyFont="1" applyBorder="1" applyAlignment="1">
      <alignment horizontal="center" vertical="center"/>
    </xf>
    <xf numFmtId="0" fontId="179" fillId="0" borderId="0" xfId="330" applyFont="1" applyBorder="1" applyAlignment="1">
      <alignment horizontal="left" vertical="center"/>
    </xf>
    <xf numFmtId="0" fontId="189" fillId="24" borderId="0" xfId="330" applyFont="1" applyFill="1"/>
    <xf numFmtId="167" fontId="179" fillId="0" borderId="18" xfId="330" applyNumberFormat="1" applyFont="1" applyBorder="1" applyAlignment="1">
      <alignment horizontal="center"/>
    </xf>
    <xf numFmtId="0" fontId="181" fillId="57" borderId="40" xfId="330" applyFont="1" applyFill="1" applyBorder="1" applyAlignment="1">
      <alignment horizontal="center" vertical="center"/>
    </xf>
    <xf numFmtId="0" fontId="181" fillId="57" borderId="41" xfId="330" applyFont="1" applyFill="1" applyBorder="1" applyAlignment="1">
      <alignment horizontal="center" vertical="center"/>
    </xf>
    <xf numFmtId="0" fontId="184" fillId="0" borderId="0" xfId="0" applyFont="1"/>
    <xf numFmtId="168" fontId="179" fillId="0" borderId="0" xfId="0" applyNumberFormat="1" applyFont="1" applyAlignment="1">
      <alignment horizontal="left"/>
    </xf>
    <xf numFmtId="168" fontId="179" fillId="0" borderId="0" xfId="0" applyNumberFormat="1" applyFont="1" applyAlignment="1">
      <alignment horizontal="center"/>
    </xf>
    <xf numFmtId="0" fontId="189" fillId="24" borderId="0" xfId="0" applyFont="1" applyFill="1"/>
    <xf numFmtId="0" fontId="189" fillId="0" borderId="0" xfId="0" applyFont="1" applyAlignment="1">
      <alignment horizontal="left"/>
    </xf>
    <xf numFmtId="0" fontId="179" fillId="0" borderId="0" xfId="0" applyFont="1" applyAlignment="1">
      <alignment vertical="center"/>
    </xf>
    <xf numFmtId="0" fontId="189" fillId="14" borderId="0" xfId="330" applyFont="1" applyFill="1" applyAlignment="1">
      <alignment horizontal="left"/>
    </xf>
    <xf numFmtId="0" fontId="180" fillId="0" borderId="0" xfId="0" applyFont="1" applyAlignment="1">
      <alignment horizontal="center"/>
    </xf>
    <xf numFmtId="0" fontId="180" fillId="0" borderId="0" xfId="0" applyFont="1" applyAlignment="1">
      <alignment vertical="top"/>
    </xf>
    <xf numFmtId="0" fontId="179" fillId="0" borderId="0" xfId="0" applyFont="1" applyAlignment="1">
      <alignment horizontal="center" vertical="top"/>
    </xf>
    <xf numFmtId="9" fontId="179" fillId="0" borderId="18" xfId="2" applyFont="1" applyFill="1" applyBorder="1" applyAlignment="1">
      <alignment horizontal="center" vertical="center"/>
    </xf>
    <xf numFmtId="0" fontId="194" fillId="0" borderId="0" xfId="330" applyFont="1" applyBorder="1" applyAlignment="1">
      <alignment horizontal="left" vertical="center"/>
    </xf>
    <xf numFmtId="9" fontId="194" fillId="0" borderId="0" xfId="0" applyNumberFormat="1" applyFont="1" applyAlignment="1">
      <alignment horizontal="center"/>
    </xf>
    <xf numFmtId="167" fontId="179" fillId="71" borderId="49" xfId="0" applyNumberFormat="1" applyFont="1" applyFill="1" applyBorder="1" applyAlignment="1">
      <alignment horizontal="center"/>
    </xf>
    <xf numFmtId="166" fontId="179" fillId="71" borderId="49" xfId="0" applyNumberFormat="1" applyFont="1" applyFill="1" applyBorder="1" applyAlignment="1">
      <alignment horizontal="center"/>
    </xf>
    <xf numFmtId="0" fontId="180" fillId="71" borderId="49" xfId="330" applyFont="1" applyFill="1" applyBorder="1" applyAlignment="1">
      <alignment horizontal="left" vertical="center"/>
    </xf>
    <xf numFmtId="0" fontId="179" fillId="71" borderId="49" xfId="0" applyFont="1" applyFill="1" applyBorder="1"/>
    <xf numFmtId="0" fontId="193" fillId="71" borderId="49" xfId="330" applyFont="1" applyFill="1" applyBorder="1" applyAlignment="1">
      <alignment horizontal="left" vertical="center"/>
    </xf>
    <xf numFmtId="166" fontId="191" fillId="67" borderId="0" xfId="1990" applyNumberFormat="1" applyFont="1" applyFill="1" applyAlignment="1">
      <alignment horizontal="center"/>
    </xf>
    <xf numFmtId="2" fontId="191" fillId="67" borderId="0" xfId="1990" applyNumberFormat="1" applyFont="1" applyFill="1" applyAlignment="1">
      <alignment horizontal="center"/>
    </xf>
    <xf numFmtId="0" fontId="179" fillId="71" borderId="49" xfId="330" applyFont="1" applyFill="1" applyBorder="1" applyAlignment="1">
      <alignment horizontal="left" vertical="center"/>
    </xf>
    <xf numFmtId="0" fontId="186" fillId="71" borderId="49" xfId="330" applyFont="1" applyFill="1" applyBorder="1" applyAlignment="1">
      <alignment horizontal="left" vertical="center"/>
    </xf>
    <xf numFmtId="0" fontId="179" fillId="61" borderId="0" xfId="0" applyFont="1" applyFill="1"/>
    <xf numFmtId="9" fontId="186" fillId="0" borderId="0" xfId="2" applyFont="1" applyAlignment="1">
      <alignment horizontal="center"/>
    </xf>
    <xf numFmtId="0" fontId="193" fillId="70" borderId="49" xfId="1993" applyFont="1" applyFill="1" applyBorder="1" applyAlignment="1">
      <alignment horizontal="center" vertical="center"/>
    </xf>
    <xf numFmtId="2" fontId="193" fillId="70" borderId="49" xfId="1993" applyNumberFormat="1" applyFont="1" applyFill="1" applyBorder="1" applyAlignment="1">
      <alignment horizontal="center"/>
    </xf>
    <xf numFmtId="0" fontId="179" fillId="61" borderId="0" xfId="0" applyFont="1" applyFill="1" applyAlignment="1">
      <alignment horizontal="center"/>
    </xf>
    <xf numFmtId="4" fontId="183" fillId="0" borderId="0" xfId="0" applyNumberFormat="1" applyFont="1" applyAlignment="1">
      <alignment horizontal="center"/>
    </xf>
    <xf numFmtId="0" fontId="186" fillId="70" borderId="49" xfId="1992" applyFont="1" applyFill="1" applyBorder="1" applyAlignment="1">
      <alignment vertical="center"/>
    </xf>
    <xf numFmtId="0" fontId="193" fillId="70" borderId="49" xfId="1992" applyFont="1" applyFill="1" applyBorder="1"/>
    <xf numFmtId="0" fontId="186" fillId="70" borderId="49" xfId="1992" applyFont="1" applyFill="1" applyBorder="1" applyAlignment="1">
      <alignment horizontal="left"/>
    </xf>
    <xf numFmtId="0" fontId="180" fillId="61" borderId="0" xfId="0" applyFont="1" applyFill="1"/>
    <xf numFmtId="0" fontId="186" fillId="70" borderId="49" xfId="1992" applyFont="1" applyFill="1" applyBorder="1"/>
    <xf numFmtId="2" fontId="186" fillId="0" borderId="49" xfId="1993" applyNumberFormat="1" applyFont="1" applyBorder="1" applyAlignment="1">
      <alignment horizontal="center"/>
    </xf>
    <xf numFmtId="2" fontId="186" fillId="70" borderId="49" xfId="1993" applyNumberFormat="1" applyFont="1" applyFill="1" applyBorder="1" applyAlignment="1">
      <alignment horizontal="center"/>
    </xf>
    <xf numFmtId="2" fontId="193" fillId="0" borderId="49" xfId="1993" applyNumberFormat="1" applyFont="1" applyBorder="1" applyAlignment="1">
      <alignment horizontal="center"/>
    </xf>
    <xf numFmtId="0" fontId="180" fillId="61" borderId="0" xfId="0" applyFont="1" applyFill="1" applyAlignment="1">
      <alignment horizontal="center"/>
    </xf>
    <xf numFmtId="1" fontId="179" fillId="0" borderId="18" xfId="330" applyNumberFormat="1" applyFont="1" applyBorder="1" applyAlignment="1">
      <alignment horizontal="center"/>
    </xf>
    <xf numFmtId="166" fontId="179" fillId="0" borderId="18" xfId="330" applyNumberFormat="1" applyFont="1" applyBorder="1" applyAlignment="1">
      <alignment horizontal="center"/>
    </xf>
    <xf numFmtId="165" fontId="186" fillId="59" borderId="18" xfId="330" applyNumberFormat="1" applyFont="1" applyFill="1" applyBorder="1" applyAlignment="1">
      <alignment horizontal="center" vertical="center" wrapText="1"/>
    </xf>
    <xf numFmtId="0" fontId="180" fillId="24" borderId="49" xfId="0" applyFont="1" applyFill="1" applyBorder="1" applyAlignment="1">
      <alignment horizontal="center" vertical="center" wrapText="1"/>
    </xf>
    <xf numFmtId="0" fontId="196" fillId="24" borderId="49" xfId="0" applyFont="1" applyFill="1" applyBorder="1" applyAlignment="1">
      <alignment horizontal="center" vertical="center" wrapText="1"/>
    </xf>
    <xf numFmtId="0" fontId="186" fillId="70" borderId="49" xfId="1992" applyFont="1" applyFill="1" applyBorder="1" applyAlignment="1">
      <alignment wrapText="1"/>
    </xf>
    <xf numFmtId="0" fontId="181" fillId="57" borderId="39" xfId="330" applyFont="1" applyFill="1" applyBorder="1" applyAlignment="1">
      <alignment horizontal="left" vertical="center"/>
    </xf>
    <xf numFmtId="0" fontId="181" fillId="57" borderId="39" xfId="330" applyFont="1" applyFill="1" applyBorder="1" applyAlignment="1">
      <alignment horizontal="center" vertical="center" wrapText="1"/>
    </xf>
    <xf numFmtId="200" fontId="179" fillId="0" borderId="49" xfId="1" applyNumberFormat="1" applyFont="1" applyFill="1" applyBorder="1" applyAlignment="1">
      <alignment horizontal="center"/>
    </xf>
    <xf numFmtId="0" fontId="179" fillId="0" borderId="49" xfId="0" applyFont="1" applyBorder="1" applyAlignment="1">
      <alignment horizontal="left"/>
    </xf>
    <xf numFmtId="167" fontId="208" fillId="73" borderId="49" xfId="0" applyNumberFormat="1" applyFont="1" applyFill="1" applyBorder="1"/>
    <xf numFmtId="14" fontId="209" fillId="67" borderId="0" xfId="1990" applyNumberFormat="1" applyFont="1" applyFill="1"/>
    <xf numFmtId="9" fontId="209" fillId="67" borderId="0" xfId="2" applyFont="1" applyFill="1" applyAlignment="1">
      <alignment horizontal="center"/>
    </xf>
    <xf numFmtId="2" fontId="193" fillId="0" borderId="49" xfId="0" applyNumberFormat="1" applyFont="1" applyBorder="1" applyAlignment="1">
      <alignment horizontal="center"/>
    </xf>
    <xf numFmtId="2" fontId="186" fillId="0" borderId="49" xfId="0" applyNumberFormat="1" applyFont="1" applyBorder="1" applyAlignment="1">
      <alignment horizontal="center"/>
    </xf>
    <xf numFmtId="167" fontId="208" fillId="73" borderId="0" xfId="0" applyNumberFormat="1" applyFont="1" applyFill="1"/>
    <xf numFmtId="165" fontId="179" fillId="0" borderId="49" xfId="0" applyNumberFormat="1" applyFont="1" applyBorder="1"/>
    <xf numFmtId="2" fontId="179" fillId="0" borderId="0" xfId="0" applyNumberFormat="1" applyFont="1"/>
    <xf numFmtId="167" fontId="207" fillId="73" borderId="0" xfId="0" applyNumberFormat="1" applyFont="1" applyFill="1"/>
    <xf numFmtId="2" fontId="206" fillId="67" borderId="0" xfId="1990" applyNumberFormat="1" applyFont="1" applyFill="1" applyAlignment="1">
      <alignment horizontal="center"/>
    </xf>
    <xf numFmtId="200" fontId="209" fillId="67" borderId="0" xfId="1" applyNumberFormat="1" applyFont="1" applyFill="1" applyAlignment="1">
      <alignment horizontal="center"/>
    </xf>
    <xf numFmtId="0" fontId="180" fillId="16" borderId="0" xfId="0" applyFont="1" applyFill="1" applyAlignment="1">
      <alignment horizontal="center"/>
    </xf>
    <xf numFmtId="164" fontId="0" fillId="0" borderId="0" xfId="0" applyNumberFormat="1"/>
    <xf numFmtId="0" fontId="133" fillId="74" borderId="49" xfId="0" applyFont="1" applyFill="1" applyBorder="1"/>
    <xf numFmtId="0" fontId="0" fillId="0" borderId="49" xfId="0" applyBorder="1"/>
    <xf numFmtId="0" fontId="0" fillId="61" borderId="49" xfId="0" applyFill="1" applyBorder="1"/>
    <xf numFmtId="200" fontId="0" fillId="61" borderId="49" xfId="1" applyNumberFormat="1" applyFont="1" applyFill="1" applyBorder="1" applyAlignment="1">
      <alignment horizontal="center"/>
    </xf>
    <xf numFmtId="166" fontId="0" fillId="61" borderId="49" xfId="0" applyNumberFormat="1" applyFill="1" applyBorder="1" applyAlignment="1">
      <alignment horizontal="center"/>
    </xf>
    <xf numFmtId="177" fontId="0" fillId="61" borderId="49" xfId="1" applyFont="1" applyFill="1" applyBorder="1" applyAlignment="1">
      <alignment horizontal="center"/>
    </xf>
    <xf numFmtId="2" fontId="204" fillId="67" borderId="49" xfId="1990" applyNumberFormat="1" applyFont="1" applyFill="1" applyBorder="1" applyAlignment="1">
      <alignment horizontal="center"/>
    </xf>
    <xf numFmtId="0" fontId="210" fillId="67" borderId="61" xfId="1990" applyFont="1" applyFill="1" applyBorder="1"/>
    <xf numFmtId="166" fontId="210" fillId="67" borderId="0" xfId="1990" applyNumberFormat="1" applyFont="1" applyFill="1" applyAlignment="1">
      <alignment horizontal="center"/>
    </xf>
    <xf numFmtId="0" fontId="116" fillId="0" borderId="0" xfId="0" applyFont="1"/>
    <xf numFmtId="0" fontId="203" fillId="67" borderId="0" xfId="1990" applyFont="1" applyFill="1"/>
    <xf numFmtId="168" fontId="0" fillId="0" borderId="0" xfId="0" applyNumberFormat="1"/>
    <xf numFmtId="0" fontId="192" fillId="68" borderId="0" xfId="1990" applyFont="1" applyFill="1" applyAlignment="1">
      <alignment horizontal="left"/>
    </xf>
    <xf numFmtId="200" fontId="0" fillId="61" borderId="49" xfId="0" applyNumberFormat="1" applyFill="1" applyBorder="1" applyAlignment="1">
      <alignment horizontal="center"/>
    </xf>
    <xf numFmtId="0" fontId="136" fillId="64" borderId="18" xfId="0" applyFont="1" applyFill="1" applyBorder="1"/>
    <xf numFmtId="0" fontId="136" fillId="64" borderId="18" xfId="0" applyFont="1" applyFill="1" applyBorder="1" applyAlignment="1">
      <alignment horizontal="center"/>
    </xf>
    <xf numFmtId="165" fontId="136" fillId="64" borderId="18" xfId="2" applyNumberFormat="1" applyFont="1" applyFill="1" applyBorder="1" applyAlignment="1">
      <alignment horizontal="center"/>
    </xf>
    <xf numFmtId="0" fontId="186" fillId="0" borderId="0" xfId="0" applyFont="1" applyAlignment="1">
      <alignment horizontal="center"/>
    </xf>
    <xf numFmtId="0" fontId="193" fillId="55" borderId="18" xfId="0" applyFont="1" applyFill="1" applyBorder="1"/>
    <xf numFmtId="0" fontId="186" fillId="55" borderId="18" xfId="0" applyFont="1" applyFill="1" applyBorder="1" applyAlignment="1">
      <alignment horizontal="center"/>
    </xf>
    <xf numFmtId="0" fontId="186" fillId="55" borderId="18" xfId="0" applyFont="1" applyFill="1" applyBorder="1"/>
    <xf numFmtId="164" fontId="186" fillId="55" borderId="18" xfId="0" applyNumberFormat="1" applyFont="1" applyFill="1" applyBorder="1" applyAlignment="1">
      <alignment horizontal="center"/>
    </xf>
    <xf numFmtId="2" fontId="186" fillId="55" borderId="18" xfId="0" applyNumberFormat="1" applyFont="1" applyFill="1" applyBorder="1" applyAlignment="1">
      <alignment horizontal="center"/>
    </xf>
    <xf numFmtId="166" fontId="186" fillId="55" borderId="18" xfId="0" applyNumberFormat="1" applyFont="1" applyFill="1" applyBorder="1" applyAlignment="1">
      <alignment horizontal="center"/>
    </xf>
    <xf numFmtId="0" fontId="193" fillId="56" borderId="18" xfId="0" applyFont="1" applyFill="1" applyBorder="1"/>
    <xf numFmtId="0" fontId="193" fillId="57" borderId="43" xfId="330" applyFont="1" applyFill="1" applyBorder="1" applyAlignment="1">
      <alignment horizontal="center" vertical="center" wrapText="1"/>
    </xf>
    <xf numFmtId="0" fontId="193" fillId="57" borderId="44" xfId="330" applyFont="1" applyFill="1" applyBorder="1" applyAlignment="1">
      <alignment horizontal="center" vertical="center" wrapText="1"/>
    </xf>
    <xf numFmtId="0" fontId="186" fillId="56" borderId="18" xfId="0" applyFont="1" applyFill="1" applyBorder="1"/>
    <xf numFmtId="164" fontId="186" fillId="56" borderId="18" xfId="0" applyNumberFormat="1" applyFont="1" applyFill="1" applyBorder="1" applyAlignment="1">
      <alignment horizontal="center"/>
    </xf>
    <xf numFmtId="0" fontId="211" fillId="58" borderId="0" xfId="0" applyFont="1" applyFill="1"/>
    <xf numFmtId="0" fontId="186" fillId="58" borderId="0" xfId="0" applyFont="1" applyFill="1" applyAlignment="1">
      <alignment horizontal="center"/>
    </xf>
    <xf numFmtId="0" fontId="186" fillId="16" borderId="0" xfId="0" applyFont="1" applyFill="1"/>
    <xf numFmtId="0" fontId="211" fillId="16" borderId="0" xfId="330" applyFont="1" applyFill="1" applyAlignment="1">
      <alignment horizontal="left"/>
    </xf>
    <xf numFmtId="0" fontId="186" fillId="16" borderId="0" xfId="0" applyFont="1" applyFill="1" applyAlignment="1">
      <alignment horizontal="center"/>
    </xf>
    <xf numFmtId="0" fontId="188" fillId="16" borderId="0" xfId="0" applyFont="1" applyFill="1" applyAlignment="1">
      <alignment horizontal="center"/>
    </xf>
    <xf numFmtId="0" fontId="211" fillId="24" borderId="0" xfId="330" applyFont="1" applyFill="1" applyAlignment="1">
      <alignment horizontal="left"/>
    </xf>
    <xf numFmtId="0" fontId="186" fillId="24" borderId="0" xfId="0" applyFont="1" applyFill="1" applyAlignment="1">
      <alignment horizontal="center"/>
    </xf>
    <xf numFmtId="0" fontId="193" fillId="0" borderId="0" xfId="330" applyFont="1" applyProtection="1"/>
    <xf numFmtId="0" fontId="193" fillId="57" borderId="42" xfId="330" applyFont="1" applyFill="1" applyBorder="1" applyAlignment="1" applyProtection="1">
      <alignment horizontal="left" vertical="center"/>
    </xf>
    <xf numFmtId="0" fontId="186" fillId="0" borderId="0" xfId="0" applyFont="1" applyAlignment="1">
      <alignment horizontal="left"/>
    </xf>
    <xf numFmtId="0" fontId="193" fillId="14" borderId="0" xfId="330" applyFont="1" applyFill="1" applyAlignment="1">
      <alignment horizontal="left"/>
    </xf>
    <xf numFmtId="0" fontId="186" fillId="0" borderId="0" xfId="330" applyFont="1" applyAlignment="1">
      <alignment horizontal="center"/>
    </xf>
    <xf numFmtId="0" fontId="193" fillId="72" borderId="49" xfId="330" applyFont="1" applyFill="1" applyBorder="1" applyAlignment="1">
      <alignment horizontal="left" vertical="center"/>
    </xf>
    <xf numFmtId="9" fontId="186" fillId="0" borderId="0" xfId="2" applyFont="1"/>
    <xf numFmtId="0" fontId="193" fillId="0" borderId="0" xfId="0" applyFont="1" applyAlignment="1">
      <alignment horizontal="left"/>
    </xf>
    <xf numFmtId="0" fontId="193" fillId="60" borderId="49" xfId="0" applyFont="1" applyFill="1" applyBorder="1" applyAlignment="1">
      <alignment horizontal="center"/>
    </xf>
    <xf numFmtId="0" fontId="186" fillId="0" borderId="49" xfId="0" applyFont="1" applyBorder="1" applyAlignment="1">
      <alignment horizontal="center"/>
    </xf>
    <xf numFmtId="9" fontId="186" fillId="0" borderId="49" xfId="0" applyNumberFormat="1" applyFont="1" applyBorder="1" applyAlignment="1">
      <alignment horizontal="center"/>
    </xf>
    <xf numFmtId="0" fontId="188" fillId="0" borderId="49" xfId="0" applyFont="1" applyBorder="1" applyAlignment="1">
      <alignment horizontal="right"/>
    </xf>
    <xf numFmtId="9" fontId="188" fillId="0" borderId="49" xfId="0" applyNumberFormat="1" applyFont="1" applyBorder="1" applyAlignment="1">
      <alignment horizontal="right"/>
    </xf>
    <xf numFmtId="9" fontId="186" fillId="0" borderId="0" xfId="0" applyNumberFormat="1" applyFont="1" applyAlignment="1">
      <alignment horizontal="center"/>
    </xf>
    <xf numFmtId="0" fontId="186" fillId="0" borderId="0" xfId="330" applyFont="1"/>
    <xf numFmtId="0" fontId="193" fillId="57" borderId="46" xfId="330" applyFont="1" applyFill="1" applyBorder="1" applyAlignment="1">
      <alignment horizontal="left" vertical="center"/>
    </xf>
    <xf numFmtId="0" fontId="186" fillId="0" borderId="18" xfId="330" applyFont="1" applyBorder="1" applyAlignment="1">
      <alignment horizontal="center"/>
    </xf>
    <xf numFmtId="2" fontId="186" fillId="0" borderId="18" xfId="0" applyNumberFormat="1" applyFont="1" applyBorder="1" applyAlignment="1">
      <alignment horizontal="center"/>
    </xf>
    <xf numFmtId="2" fontId="186" fillId="0" borderId="18" xfId="330" applyNumberFormat="1" applyFont="1" applyBorder="1" applyAlignment="1">
      <alignment horizontal="center"/>
    </xf>
    <xf numFmtId="0" fontId="186" fillId="0" borderId="18" xfId="330" applyFont="1" applyBorder="1" applyAlignment="1">
      <alignment horizontal="center" vertical="center" wrapText="1"/>
    </xf>
    <xf numFmtId="166" fontId="186" fillId="0" borderId="18" xfId="330" applyNumberFormat="1" applyFont="1" applyBorder="1" applyAlignment="1">
      <alignment horizontal="center" vertical="center" wrapText="1"/>
    </xf>
    <xf numFmtId="166" fontId="186" fillId="0" borderId="18" xfId="330" applyNumberFormat="1" applyFont="1" applyBorder="1" applyAlignment="1">
      <alignment horizontal="center"/>
    </xf>
    <xf numFmtId="9" fontId="186" fillId="0" borderId="0" xfId="0" applyNumberFormat="1" applyFont="1"/>
    <xf numFmtId="0" fontId="193" fillId="0" borderId="0" xfId="0" applyFont="1"/>
    <xf numFmtId="0" fontId="186" fillId="0" borderId="39" xfId="0" applyFont="1" applyBorder="1"/>
    <xf numFmtId="0" fontId="193" fillId="0" borderId="39" xfId="0" applyFont="1" applyBorder="1" applyAlignment="1">
      <alignment horizontal="center"/>
    </xf>
    <xf numFmtId="1" fontId="186" fillId="0" borderId="49" xfId="0" applyNumberFormat="1" applyFont="1" applyBorder="1" applyAlignment="1">
      <alignment horizontal="center"/>
    </xf>
    <xf numFmtId="0" fontId="193" fillId="0" borderId="47" xfId="330" applyFont="1" applyBorder="1" applyAlignment="1">
      <alignment horizontal="left" vertical="center"/>
    </xf>
    <xf numFmtId="1" fontId="186" fillId="0" borderId="50" xfId="0" applyNumberFormat="1" applyFont="1" applyBorder="1" applyAlignment="1">
      <alignment horizontal="center"/>
    </xf>
    <xf numFmtId="0" fontId="186" fillId="0" borderId="50" xfId="0" applyFont="1" applyBorder="1" applyAlignment="1">
      <alignment horizontal="center"/>
    </xf>
    <xf numFmtId="0" fontId="193" fillId="0" borderId="49" xfId="330" applyFont="1" applyBorder="1" applyAlignment="1">
      <alignment horizontal="left" vertical="center"/>
    </xf>
    <xf numFmtId="166" fontId="186" fillId="0" borderId="49" xfId="0" applyNumberFormat="1" applyFont="1" applyBorder="1" applyAlignment="1">
      <alignment horizontal="center"/>
    </xf>
    <xf numFmtId="177" fontId="186" fillId="0" borderId="0" xfId="1" applyFont="1" applyAlignment="1">
      <alignment horizontal="center"/>
    </xf>
    <xf numFmtId="0" fontId="186" fillId="0" borderId="49" xfId="0" applyFont="1" applyBorder="1"/>
    <xf numFmtId="0" fontId="186" fillId="24" borderId="0" xfId="0" applyFont="1" applyFill="1"/>
    <xf numFmtId="15" fontId="186" fillId="0" borderId="0" xfId="0" applyNumberFormat="1" applyFont="1"/>
    <xf numFmtId="165" fontId="186" fillId="0" borderId="18" xfId="2" applyNumberFormat="1" applyFont="1" applyBorder="1"/>
    <xf numFmtId="0" fontId="193" fillId="0" borderId="0" xfId="330" applyFont="1" applyAlignment="1">
      <alignment horizontal="left" vertical="center"/>
    </xf>
    <xf numFmtId="0" fontId="186" fillId="64" borderId="0" xfId="0" applyFont="1" applyFill="1"/>
    <xf numFmtId="1" fontId="186" fillId="0" borderId="0" xfId="0" applyNumberFormat="1" applyFont="1"/>
    <xf numFmtId="0" fontId="186" fillId="16" borderId="0" xfId="0" applyFont="1" applyFill="1" applyAlignment="1">
      <alignment horizontal="left"/>
    </xf>
    <xf numFmtId="0" fontId="211" fillId="0" borderId="0" xfId="330" applyFont="1" applyAlignment="1">
      <alignment horizontal="left"/>
    </xf>
    <xf numFmtId="0" fontId="188" fillId="0" borderId="0" xfId="0" applyFont="1" applyAlignment="1">
      <alignment horizontal="center"/>
    </xf>
    <xf numFmtId="1" fontId="186" fillId="0" borderId="18" xfId="0" applyNumberFormat="1" applyFont="1" applyBorder="1" applyAlignment="1">
      <alignment horizontal="center"/>
    </xf>
    <xf numFmtId="177" fontId="186" fillId="0" borderId="0" xfId="1" applyFont="1"/>
    <xf numFmtId="0" fontId="193" fillId="26" borderId="48" xfId="330" applyFont="1" applyFill="1" applyBorder="1" applyAlignment="1">
      <alignment horizontal="left" vertical="center" wrapText="1"/>
    </xf>
    <xf numFmtId="0" fontId="186" fillId="0" borderId="18" xfId="0" applyFont="1" applyBorder="1"/>
    <xf numFmtId="167" fontId="186" fillId="0" borderId="18" xfId="0" applyNumberFormat="1" applyFont="1" applyBorder="1" applyAlignment="1">
      <alignment horizontal="center"/>
    </xf>
    <xf numFmtId="167" fontId="186" fillId="71" borderId="49" xfId="0" applyNumberFormat="1" applyFont="1" applyFill="1" applyBorder="1" applyAlignment="1">
      <alignment horizontal="center"/>
    </xf>
    <xf numFmtId="0" fontId="186" fillId="71" borderId="49" xfId="0" applyFont="1" applyFill="1" applyBorder="1"/>
    <xf numFmtId="166" fontId="186" fillId="71" borderId="49" xfId="0" applyNumberFormat="1" applyFont="1" applyFill="1" applyBorder="1" applyAlignment="1">
      <alignment horizontal="center"/>
    </xf>
    <xf numFmtId="0" fontId="193" fillId="0" borderId="0" xfId="330" applyFont="1" applyBorder="1" applyAlignment="1">
      <alignment horizontal="left" vertical="center"/>
    </xf>
    <xf numFmtId="166" fontId="186" fillId="0" borderId="0" xfId="0" applyNumberFormat="1" applyFont="1" applyAlignment="1">
      <alignment horizontal="center"/>
    </xf>
    <xf numFmtId="0" fontId="186" fillId="0" borderId="0" xfId="0" applyFont="1" applyAlignment="1">
      <alignment vertical="center"/>
    </xf>
    <xf numFmtId="165" fontId="186" fillId="0" borderId="0" xfId="2" applyNumberFormat="1" applyFont="1"/>
    <xf numFmtId="0" fontId="212" fillId="61" borderId="0" xfId="0" applyFont="1" applyFill="1"/>
    <xf numFmtId="0" fontId="213" fillId="61" borderId="0" xfId="0" applyFont="1" applyFill="1"/>
    <xf numFmtId="0" fontId="213" fillId="0" borderId="0" xfId="0" applyFont="1"/>
    <xf numFmtId="0" fontId="186" fillId="0" borderId="0" xfId="0" applyFont="1" applyAlignment="1">
      <alignment vertical="top"/>
    </xf>
    <xf numFmtId="0" fontId="186" fillId="0" borderId="18" xfId="0" applyFont="1" applyBorder="1" applyAlignment="1">
      <alignment vertical="top"/>
    </xf>
    <xf numFmtId="166" fontId="186" fillId="62" borderId="18" xfId="0" applyNumberFormat="1" applyFont="1" applyFill="1" applyBorder="1" applyAlignment="1">
      <alignment horizontal="center" vertical="top"/>
    </xf>
    <xf numFmtId="0" fontId="188" fillId="0" borderId="18" xfId="0" applyFont="1" applyBorder="1" applyAlignment="1">
      <alignment vertical="top"/>
    </xf>
    <xf numFmtId="166" fontId="188" fillId="62" borderId="18" xfId="0" applyNumberFormat="1" applyFont="1" applyFill="1" applyBorder="1" applyAlignment="1">
      <alignment horizontal="center" vertical="top"/>
    </xf>
    <xf numFmtId="165" fontId="186" fillId="62" borderId="18" xfId="331" applyNumberFormat="1" applyFont="1" applyFill="1" applyBorder="1" applyAlignment="1">
      <alignment vertical="top"/>
    </xf>
    <xf numFmtId="165" fontId="186" fillId="0" borderId="18" xfId="2" applyNumberFormat="1" applyFont="1" applyBorder="1" applyAlignment="1">
      <alignment vertical="top"/>
    </xf>
    <xf numFmtId="167" fontId="186" fillId="62" borderId="18" xfId="0" applyNumberFormat="1" applyFont="1" applyFill="1" applyBorder="1" applyAlignment="1">
      <alignment horizontal="center"/>
    </xf>
    <xf numFmtId="167" fontId="186" fillId="59" borderId="18" xfId="0" applyNumberFormat="1" applyFont="1" applyFill="1" applyBorder="1" applyAlignment="1">
      <alignment horizontal="center"/>
    </xf>
    <xf numFmtId="0" fontId="193" fillId="0" borderId="18" xfId="0" applyFont="1" applyBorder="1"/>
    <xf numFmtId="167" fontId="193" fillId="62" borderId="18" xfId="0" applyNumberFormat="1" applyFont="1" applyFill="1" applyBorder="1" applyAlignment="1">
      <alignment horizontal="center"/>
    </xf>
    <xf numFmtId="0" fontId="188" fillId="0" borderId="18" xfId="0" applyFont="1" applyBorder="1"/>
    <xf numFmtId="167" fontId="188" fillId="62" borderId="18" xfId="0" applyNumberFormat="1" applyFont="1" applyFill="1" applyBorder="1" applyAlignment="1">
      <alignment horizontal="center"/>
    </xf>
    <xf numFmtId="3" fontId="186" fillId="0" borderId="0" xfId="0" applyNumberFormat="1" applyFont="1" applyAlignment="1">
      <alignment horizontal="center"/>
    </xf>
    <xf numFmtId="165" fontId="186" fillId="0" borderId="18" xfId="331" applyNumberFormat="1" applyFont="1" applyBorder="1" applyAlignment="1">
      <alignment horizontal="center"/>
    </xf>
    <xf numFmtId="177" fontId="186" fillId="62" borderId="49" xfId="1" applyFont="1" applyFill="1" applyBorder="1" applyAlignment="1">
      <alignment horizontal="center"/>
    </xf>
    <xf numFmtId="0" fontId="186" fillId="59" borderId="49" xfId="0" applyFont="1" applyFill="1" applyBorder="1" applyAlignment="1">
      <alignment horizontal="center"/>
    </xf>
    <xf numFmtId="166" fontId="186" fillId="59" borderId="49" xfId="0" applyNumberFormat="1" applyFont="1" applyFill="1" applyBorder="1" applyAlignment="1">
      <alignment horizontal="center"/>
    </xf>
    <xf numFmtId="165" fontId="188" fillId="72" borderId="49" xfId="2" applyNumberFormat="1" applyFont="1" applyFill="1" applyBorder="1"/>
    <xf numFmtId="165" fontId="186" fillId="59" borderId="18" xfId="2" applyNumberFormat="1" applyFont="1" applyFill="1" applyBorder="1"/>
    <xf numFmtId="165" fontId="14" fillId="59" borderId="49" xfId="2" applyNumberFormat="1" applyFill="1" applyBorder="1" applyAlignment="1">
      <alignment horizontal="right"/>
    </xf>
    <xf numFmtId="1" fontId="186" fillId="59" borderId="49" xfId="0" applyNumberFormat="1" applyFont="1" applyFill="1" applyBorder="1" applyAlignment="1">
      <alignment horizontal="center"/>
    </xf>
    <xf numFmtId="1" fontId="186" fillId="59" borderId="50" xfId="0" applyNumberFormat="1" applyFont="1" applyFill="1" applyBorder="1" applyAlignment="1">
      <alignment horizontal="center"/>
    </xf>
    <xf numFmtId="0" fontId="186" fillId="59" borderId="50" xfId="0" applyFont="1" applyFill="1" applyBorder="1" applyAlignment="1">
      <alignment horizontal="center"/>
    </xf>
    <xf numFmtId="0" fontId="214" fillId="0" borderId="0" xfId="0" applyFont="1"/>
    <xf numFmtId="9" fontId="214" fillId="0" borderId="0" xfId="2" applyFont="1"/>
    <xf numFmtId="166" fontId="193" fillId="0" borderId="49" xfId="0" applyNumberFormat="1" applyFont="1" applyBorder="1" applyAlignment="1">
      <alignment horizontal="center"/>
    </xf>
    <xf numFmtId="166" fontId="193" fillId="59" borderId="49" xfId="0" applyNumberFormat="1" applyFont="1" applyFill="1" applyBorder="1" applyAlignment="1">
      <alignment horizontal="center"/>
    </xf>
    <xf numFmtId="2" fontId="136" fillId="0" borderId="18" xfId="0" applyNumberFormat="1" applyFont="1" applyBorder="1" applyAlignment="1">
      <alignment horizontal="center"/>
    </xf>
    <xf numFmtId="0" fontId="216" fillId="57" borderId="43" xfId="330" applyFont="1" applyFill="1" applyBorder="1" applyAlignment="1">
      <alignment horizontal="center" vertical="center" wrapText="1"/>
    </xf>
    <xf numFmtId="0" fontId="216" fillId="57" borderId="44" xfId="330" applyFont="1" applyFill="1" applyBorder="1" applyAlignment="1">
      <alignment horizontal="center" vertical="center" wrapText="1"/>
    </xf>
    <xf numFmtId="166" fontId="186" fillId="59" borderId="49" xfId="330" applyNumberFormat="1" applyFont="1" applyFill="1" applyBorder="1" applyAlignment="1" applyProtection="1">
      <alignment horizontal="center"/>
    </xf>
    <xf numFmtId="177" fontId="186" fillId="59" borderId="49" xfId="1" applyFont="1" applyFill="1" applyBorder="1" applyAlignment="1">
      <alignment horizontal="center"/>
    </xf>
    <xf numFmtId="0" fontId="217" fillId="75" borderId="49" xfId="0" applyFont="1" applyFill="1" applyBorder="1" applyAlignment="1">
      <alignment horizontal="right" vertical="center"/>
    </xf>
    <xf numFmtId="1" fontId="218" fillId="75" borderId="49" xfId="0" applyNumberFormat="1" applyFont="1" applyFill="1" applyBorder="1" applyAlignment="1">
      <alignment horizontal="right" vertical="center"/>
    </xf>
    <xf numFmtId="1" fontId="218" fillId="75" borderId="49" xfId="2021" applyNumberFormat="1" applyFont="1" applyFill="1" applyBorder="1" applyAlignment="1">
      <alignment horizontal="right" vertical="center"/>
    </xf>
    <xf numFmtId="166" fontId="186" fillId="59" borderId="49" xfId="330" applyNumberFormat="1" applyFont="1" applyFill="1" applyBorder="1" applyProtection="1"/>
    <xf numFmtId="201" fontId="186" fillId="59" borderId="49" xfId="1" applyNumberFormat="1" applyFont="1" applyFill="1" applyBorder="1" applyAlignment="1" applyProtection="1">
      <alignment horizontal="center"/>
    </xf>
    <xf numFmtId="165" fontId="0" fillId="59" borderId="49" xfId="2" applyNumberFormat="1" applyFont="1" applyFill="1" applyBorder="1"/>
    <xf numFmtId="202" fontId="186" fillId="59" borderId="18" xfId="1" applyNumberFormat="1" applyFont="1" applyFill="1" applyBorder="1" applyAlignment="1">
      <alignment horizontal="center"/>
    </xf>
    <xf numFmtId="0" fontId="216" fillId="57" borderId="43" xfId="330" applyFont="1" applyFill="1" applyBorder="1" applyAlignment="1">
      <alignment horizontal="left" vertical="center" wrapText="1"/>
    </xf>
    <xf numFmtId="1" fontId="186" fillId="59" borderId="18" xfId="330" applyNumberFormat="1" applyFont="1" applyFill="1" applyBorder="1" applyAlignment="1">
      <alignment horizontal="center"/>
    </xf>
    <xf numFmtId="1" fontId="186" fillId="0" borderId="18" xfId="330" applyNumberFormat="1" applyFont="1" applyBorder="1" applyAlignment="1">
      <alignment horizontal="center"/>
    </xf>
    <xf numFmtId="0" fontId="220" fillId="75" borderId="49" xfId="0" applyFont="1" applyFill="1" applyBorder="1" applyAlignment="1">
      <alignment horizontal="right" vertical="center"/>
    </xf>
    <xf numFmtId="1" fontId="221" fillId="75" borderId="49" xfId="0" applyNumberFormat="1" applyFont="1" applyFill="1" applyBorder="1" applyAlignment="1">
      <alignment horizontal="right" vertical="center"/>
    </xf>
    <xf numFmtId="1" fontId="221" fillId="75" borderId="49" xfId="2021" applyNumberFormat="1" applyFont="1" applyFill="1" applyBorder="1" applyAlignment="1">
      <alignment horizontal="right" vertical="center"/>
    </xf>
    <xf numFmtId="1" fontId="186" fillId="59" borderId="18" xfId="330" applyNumberFormat="1" applyFont="1" applyFill="1" applyBorder="1" applyAlignment="1">
      <alignment horizontal="left"/>
    </xf>
    <xf numFmtId="165" fontId="186" fillId="59" borderId="49" xfId="330" applyNumberFormat="1" applyFont="1" applyFill="1" applyBorder="1" applyAlignment="1">
      <alignment horizontal="center" vertical="center" wrapText="1"/>
    </xf>
    <xf numFmtId="165" fontId="186" fillId="0" borderId="0" xfId="330" applyNumberFormat="1" applyFont="1"/>
    <xf numFmtId="165" fontId="186" fillId="59" borderId="18" xfId="330" applyNumberFormat="1" applyFont="1" applyFill="1" applyBorder="1" applyAlignment="1">
      <alignment horizontal="center"/>
    </xf>
    <xf numFmtId="9" fontId="214" fillId="0" borderId="0" xfId="330" applyNumberFormat="1" applyFont="1" applyBorder="1" applyAlignment="1">
      <alignment horizontal="center"/>
    </xf>
    <xf numFmtId="0" fontId="179" fillId="0" borderId="0" xfId="330" applyFont="1" applyBorder="1"/>
    <xf numFmtId="1" fontId="179" fillId="0" borderId="0" xfId="330" applyNumberFormat="1" applyFont="1" applyBorder="1" applyAlignment="1">
      <alignment horizontal="center"/>
    </xf>
    <xf numFmtId="204" fontId="223" fillId="75" borderId="49" xfId="0" applyNumberFormat="1" applyFont="1" applyFill="1" applyBorder="1"/>
    <xf numFmtId="205" fontId="221" fillId="59" borderId="49" xfId="2021" applyNumberFormat="1" applyFont="1" applyFill="1" applyBorder="1" applyAlignment="1">
      <alignment horizontal="right"/>
    </xf>
    <xf numFmtId="204" fontId="220" fillId="75" borderId="49" xfId="0" applyNumberFormat="1" applyFont="1" applyFill="1" applyBorder="1" applyAlignment="1">
      <alignment horizontal="right"/>
    </xf>
    <xf numFmtId="205" fontId="224" fillId="59" borderId="49" xfId="2021" applyNumberFormat="1" applyFont="1" applyFill="1" applyBorder="1" applyAlignment="1">
      <alignment horizontal="right"/>
    </xf>
    <xf numFmtId="165" fontId="214" fillId="0" borderId="0" xfId="330" applyNumberFormat="1" applyFont="1"/>
    <xf numFmtId="1" fontId="179" fillId="59" borderId="18" xfId="330" applyNumberFormat="1" applyFont="1" applyFill="1" applyBorder="1" applyAlignment="1">
      <alignment horizontal="center" vertical="center"/>
    </xf>
    <xf numFmtId="9" fontId="179" fillId="0" borderId="18" xfId="330" applyNumberFormat="1" applyFont="1" applyBorder="1" applyAlignment="1">
      <alignment horizontal="center"/>
    </xf>
    <xf numFmtId="9" fontId="179" fillId="0" borderId="18" xfId="2" applyFont="1" applyFill="1" applyBorder="1" applyAlignment="1">
      <alignment horizontal="center"/>
    </xf>
    <xf numFmtId="166" fontId="179" fillId="59" borderId="18" xfId="330" applyNumberFormat="1" applyFont="1" applyFill="1" applyBorder="1" applyAlignment="1">
      <alignment horizontal="center" vertical="center"/>
    </xf>
    <xf numFmtId="165" fontId="186" fillId="0" borderId="18" xfId="330" applyNumberFormat="1" applyFont="1" applyBorder="1" applyAlignment="1">
      <alignment horizontal="center" vertical="center" wrapText="1"/>
    </xf>
    <xf numFmtId="167" fontId="186" fillId="0" borderId="0" xfId="330" applyNumberFormat="1" applyFont="1" applyBorder="1" applyAlignment="1">
      <alignment horizontal="center" vertical="center" wrapText="1"/>
    </xf>
    <xf numFmtId="0" fontId="186" fillId="0" borderId="0" xfId="330" applyFont="1" applyBorder="1" applyAlignment="1">
      <alignment horizontal="left" vertical="center" wrapText="1"/>
    </xf>
    <xf numFmtId="0" fontId="179" fillId="0" borderId="31" xfId="330" applyFont="1" applyBorder="1" applyAlignment="1">
      <alignment horizontal="left" vertical="center"/>
    </xf>
    <xf numFmtId="167" fontId="225" fillId="59" borderId="49" xfId="330" applyNumberFormat="1" applyFont="1" applyFill="1" applyBorder="1" applyAlignment="1">
      <alignment horizontal="center" vertical="center"/>
    </xf>
    <xf numFmtId="1" fontId="224" fillId="75" borderId="49" xfId="0" applyNumberFormat="1" applyFont="1" applyFill="1" applyBorder="1" applyAlignment="1">
      <alignment horizontal="right" vertical="center"/>
    </xf>
    <xf numFmtId="1" fontId="224" fillId="75" borderId="49" xfId="2021" applyNumberFormat="1" applyFont="1" applyFill="1" applyBorder="1" applyAlignment="1">
      <alignment horizontal="right" vertical="center"/>
    </xf>
    <xf numFmtId="0" fontId="220" fillId="75" borderId="49" xfId="0" applyFont="1" applyFill="1" applyBorder="1" applyAlignment="1">
      <alignment horizontal="left" vertical="center"/>
    </xf>
    <xf numFmtId="9" fontId="179" fillId="59" borderId="18" xfId="2" applyFont="1" applyFill="1" applyBorder="1" applyAlignment="1">
      <alignment horizontal="center" vertical="center"/>
    </xf>
    <xf numFmtId="9" fontId="179" fillId="59" borderId="39" xfId="2" applyFont="1" applyFill="1" applyBorder="1" applyAlignment="1">
      <alignment horizontal="center" vertical="center"/>
    </xf>
    <xf numFmtId="9" fontId="179" fillId="59" borderId="49" xfId="2" applyFont="1" applyFill="1" applyBorder="1" applyAlignment="1">
      <alignment horizontal="center" vertical="center"/>
    </xf>
    <xf numFmtId="0" fontId="179" fillId="0" borderId="49" xfId="330" applyFont="1" applyBorder="1" applyAlignment="1">
      <alignment horizontal="left" vertical="center"/>
    </xf>
    <xf numFmtId="0" fontId="179" fillId="0" borderId="47" xfId="330" applyFont="1" applyBorder="1" applyAlignment="1">
      <alignment horizontal="left" vertical="center"/>
    </xf>
    <xf numFmtId="0" fontId="186" fillId="0" borderId="43" xfId="330" applyFont="1" applyBorder="1" applyAlignment="1">
      <alignment horizontal="left" vertical="center"/>
    </xf>
    <xf numFmtId="0" fontId="186" fillId="0" borderId="49" xfId="330" applyFont="1" applyBorder="1" applyAlignment="1">
      <alignment horizontal="left" vertical="center" wrapText="1"/>
    </xf>
    <xf numFmtId="0" fontId="186" fillId="0" borderId="43" xfId="330" applyFont="1" applyBorder="1" applyAlignment="1">
      <alignment horizontal="center" vertical="center"/>
    </xf>
    <xf numFmtId="0" fontId="186" fillId="0" borderId="44" xfId="330" applyFont="1" applyBorder="1" applyAlignment="1">
      <alignment horizontal="center" vertical="center"/>
    </xf>
    <xf numFmtId="165" fontId="194" fillId="0" borderId="0" xfId="0" applyNumberFormat="1" applyFont="1" applyAlignment="1">
      <alignment horizontal="center"/>
    </xf>
    <xf numFmtId="9" fontId="186" fillId="0" borderId="49" xfId="2" applyFont="1" applyFill="1" applyBorder="1" applyAlignment="1">
      <alignment horizontal="center" vertical="center"/>
    </xf>
    <xf numFmtId="3" fontId="225" fillId="61" borderId="49" xfId="330" applyNumberFormat="1" applyFont="1" applyFill="1" applyBorder="1" applyAlignment="1">
      <alignment horizontal="center" vertical="center"/>
    </xf>
    <xf numFmtId="204" fontId="223" fillId="75" borderId="49" xfId="0" applyNumberFormat="1" applyFont="1" applyFill="1" applyBorder="1" applyAlignment="1">
      <alignment horizontal="left"/>
    </xf>
    <xf numFmtId="3" fontId="222" fillId="0" borderId="18" xfId="0" applyNumberFormat="1" applyFont="1" applyBorder="1" applyAlignment="1">
      <alignment horizontal="center"/>
    </xf>
    <xf numFmtId="1" fontId="184" fillId="59" borderId="18" xfId="330" applyNumberFormat="1" applyFont="1" applyFill="1" applyBorder="1" applyAlignment="1">
      <alignment horizontal="center" vertical="center"/>
    </xf>
    <xf numFmtId="166" fontId="179" fillId="76" borderId="18" xfId="330" applyNumberFormat="1" applyFont="1" applyFill="1" applyBorder="1" applyAlignment="1">
      <alignment horizontal="center" vertical="center"/>
    </xf>
    <xf numFmtId="0" fontId="216" fillId="57" borderId="43" xfId="330" applyFont="1" applyFill="1" applyBorder="1" applyAlignment="1">
      <alignment horizontal="left" vertical="center"/>
    </xf>
    <xf numFmtId="165" fontId="186" fillId="59" borderId="31" xfId="2" applyNumberFormat="1" applyFont="1" applyFill="1" applyBorder="1"/>
    <xf numFmtId="9" fontId="186" fillId="0" borderId="49" xfId="2" applyFont="1" applyBorder="1" applyAlignment="1">
      <alignment horizontal="center"/>
    </xf>
    <xf numFmtId="166" fontId="186" fillId="0" borderId="49" xfId="330" applyNumberFormat="1" applyFont="1" applyBorder="1" applyAlignment="1" applyProtection="1">
      <alignment horizontal="left"/>
    </xf>
    <xf numFmtId="166" fontId="186" fillId="0" borderId="49" xfId="330" applyNumberFormat="1" applyFont="1" applyBorder="1" applyAlignment="1" applyProtection="1">
      <alignment horizontal="center"/>
    </xf>
    <xf numFmtId="2" fontId="186" fillId="0" borderId="49" xfId="330" applyNumberFormat="1" applyFont="1" applyBorder="1" applyAlignment="1" applyProtection="1">
      <alignment horizontal="center"/>
    </xf>
    <xf numFmtId="9" fontId="186" fillId="0" borderId="45" xfId="2" applyFont="1" applyBorder="1" applyAlignment="1">
      <alignment horizontal="center"/>
    </xf>
    <xf numFmtId="9" fontId="186" fillId="0" borderId="18" xfId="330" applyNumberFormat="1" applyFont="1" applyBorder="1" applyAlignment="1">
      <alignment horizontal="center"/>
    </xf>
    <xf numFmtId="9" fontId="186" fillId="0" borderId="18" xfId="2" applyFont="1" applyBorder="1" applyAlignment="1">
      <alignment horizontal="center"/>
    </xf>
    <xf numFmtId="165" fontId="186" fillId="69" borderId="18" xfId="330" applyNumberFormat="1" applyFont="1" applyFill="1" applyBorder="1" applyAlignment="1">
      <alignment horizontal="center"/>
    </xf>
    <xf numFmtId="0" fontId="216" fillId="57" borderId="46" xfId="330" applyFont="1" applyFill="1" applyBorder="1" applyAlignment="1">
      <alignment horizontal="left" vertical="center"/>
    </xf>
    <xf numFmtId="0" fontId="186" fillId="69" borderId="18" xfId="330" applyFont="1" applyFill="1" applyBorder="1" applyAlignment="1">
      <alignment horizontal="center"/>
    </xf>
    <xf numFmtId="2" fontId="215" fillId="0" borderId="18" xfId="330" applyNumberFormat="1" applyFont="1" applyBorder="1" applyAlignment="1">
      <alignment horizontal="center"/>
    </xf>
    <xf numFmtId="0" fontId="186" fillId="69" borderId="18" xfId="330" applyFont="1" applyFill="1" applyBorder="1" applyAlignment="1">
      <alignment horizontal="center" vertical="center" wrapText="1"/>
    </xf>
    <xf numFmtId="166" fontId="186" fillId="69" borderId="18" xfId="330" applyNumberFormat="1" applyFont="1" applyFill="1" applyBorder="1" applyAlignment="1">
      <alignment horizontal="center" vertical="center" wrapText="1"/>
    </xf>
    <xf numFmtId="9" fontId="186" fillId="0" borderId="49" xfId="2" applyFont="1" applyFill="1" applyBorder="1"/>
    <xf numFmtId="0" fontId="193" fillId="0" borderId="31" xfId="330" applyFont="1" applyBorder="1" applyAlignment="1">
      <alignment horizontal="left" vertical="center" indent="2"/>
    </xf>
    <xf numFmtId="165" fontId="14" fillId="59" borderId="65" xfId="2" applyNumberFormat="1" applyFill="1" applyBorder="1" applyAlignment="1">
      <alignment horizontal="right"/>
    </xf>
    <xf numFmtId="165" fontId="186" fillId="0" borderId="49" xfId="2" applyNumberFormat="1" applyFont="1" applyFill="1" applyBorder="1"/>
    <xf numFmtId="165" fontId="0" fillId="59" borderId="65" xfId="2" applyNumberFormat="1" applyFont="1" applyFill="1" applyBorder="1"/>
    <xf numFmtId="177" fontId="179" fillId="0" borderId="0" xfId="1" applyFont="1"/>
    <xf numFmtId="2" fontId="179" fillId="55" borderId="18" xfId="0" applyNumberFormat="1" applyFont="1" applyFill="1" applyBorder="1" applyAlignment="1">
      <alignment horizontal="center"/>
    </xf>
    <xf numFmtId="203" fontId="179" fillId="0" borderId="0" xfId="1" applyNumberFormat="1" applyFont="1"/>
    <xf numFmtId="165" fontId="179" fillId="0" borderId="0" xfId="2" applyNumberFormat="1" applyFont="1"/>
    <xf numFmtId="207" fontId="179" fillId="0" borderId="0" xfId="1" applyNumberFormat="1" applyFont="1" applyAlignment="1">
      <alignment horizontal="center"/>
    </xf>
    <xf numFmtId="1" fontId="179" fillId="0" borderId="0" xfId="0" applyNumberFormat="1" applyFont="1"/>
    <xf numFmtId="167" fontId="13" fillId="0" borderId="18" xfId="0" applyNumberFormat="1" applyFont="1" applyBorder="1" applyAlignment="1">
      <alignment horizontal="center"/>
    </xf>
    <xf numFmtId="167" fontId="186" fillId="83" borderId="18" xfId="0" applyNumberFormat="1" applyFont="1" applyFill="1" applyBorder="1" applyAlignment="1">
      <alignment horizontal="center"/>
    </xf>
    <xf numFmtId="0" fontId="186" fillId="83" borderId="18" xfId="0" applyFont="1" applyFill="1" applyBorder="1" applyAlignment="1">
      <alignment horizontal="center"/>
    </xf>
    <xf numFmtId="0" fontId="186" fillId="0" borderId="18" xfId="0" applyFont="1" applyBorder="1" applyAlignment="1">
      <alignment horizontal="center"/>
    </xf>
    <xf numFmtId="9" fontId="186" fillId="0" borderId="66" xfId="2" applyFont="1" applyFill="1" applyBorder="1" applyAlignment="1">
      <alignment horizontal="center"/>
    </xf>
    <xf numFmtId="0" fontId="193" fillId="0" borderId="0" xfId="330" applyFont="1" applyBorder="1" applyAlignment="1">
      <alignment horizontal="center" vertical="center" wrapText="1"/>
    </xf>
    <xf numFmtId="165" fontId="186" fillId="0" borderId="64" xfId="330" applyNumberFormat="1" applyFont="1" applyBorder="1" applyAlignment="1">
      <alignment horizontal="center" vertical="center" wrapText="1"/>
    </xf>
    <xf numFmtId="165" fontId="186" fillId="69" borderId="64" xfId="0" applyNumberFormat="1" applyFont="1" applyFill="1" applyBorder="1" applyAlignment="1">
      <alignment horizontal="center"/>
    </xf>
    <xf numFmtId="165" fontId="186" fillId="69" borderId="18" xfId="0" applyNumberFormat="1" applyFont="1" applyFill="1" applyBorder="1" applyAlignment="1">
      <alignment horizontal="center"/>
    </xf>
    <xf numFmtId="165" fontId="186" fillId="0" borderId="18" xfId="0" applyNumberFormat="1" applyFont="1" applyBorder="1" applyAlignment="1">
      <alignment horizontal="center"/>
    </xf>
    <xf numFmtId="165" fontId="0" fillId="69" borderId="49" xfId="0" applyNumberFormat="1" applyFill="1" applyBorder="1"/>
    <xf numFmtId="166" fontId="186" fillId="0" borderId="18" xfId="0" applyNumberFormat="1" applyFont="1" applyBorder="1" applyAlignment="1">
      <alignment horizontal="center" vertical="center"/>
    </xf>
    <xf numFmtId="2" fontId="186" fillId="0" borderId="0" xfId="0" applyNumberFormat="1" applyFont="1" applyAlignment="1">
      <alignment horizontal="center"/>
    </xf>
    <xf numFmtId="9" fontId="186" fillId="0" borderId="0" xfId="330" applyNumberFormat="1" applyFont="1" applyAlignment="1">
      <alignment horizontal="center" vertical="center"/>
    </xf>
    <xf numFmtId="9" fontId="186" fillId="0" borderId="0" xfId="330" applyNumberFormat="1" applyFont="1" applyAlignment="1">
      <alignment horizontal="right" vertical="center"/>
    </xf>
    <xf numFmtId="165" fontId="186" fillId="0" borderId="0" xfId="0" applyNumberFormat="1" applyFont="1"/>
    <xf numFmtId="165" fontId="186" fillId="0" borderId="18" xfId="330" applyNumberFormat="1" applyFont="1" applyBorder="1" applyAlignment="1">
      <alignment horizontal="center" vertical="center"/>
    </xf>
    <xf numFmtId="165" fontId="186" fillId="0" borderId="18" xfId="2" applyNumberFormat="1" applyFont="1" applyFill="1" applyBorder="1" applyAlignment="1">
      <alignment horizontal="center" vertical="center"/>
    </xf>
    <xf numFmtId="165" fontId="186" fillId="0" borderId="39" xfId="330" applyNumberFormat="1" applyFont="1" applyBorder="1" applyAlignment="1">
      <alignment horizontal="center" vertical="center"/>
    </xf>
    <xf numFmtId="165" fontId="186" fillId="0" borderId="39" xfId="2" applyNumberFormat="1" applyFont="1" applyFill="1" applyBorder="1" applyAlignment="1">
      <alignment horizontal="center" vertical="center"/>
    </xf>
    <xf numFmtId="165" fontId="179" fillId="0" borderId="49" xfId="2" applyNumberFormat="1" applyFont="1" applyFill="1" applyBorder="1" applyAlignment="1">
      <alignment horizontal="center" vertical="center"/>
    </xf>
    <xf numFmtId="9" fontId="194" fillId="0" borderId="0" xfId="2" applyFont="1" applyAlignment="1">
      <alignment horizontal="center"/>
    </xf>
    <xf numFmtId="165" fontId="186" fillId="69" borderId="18" xfId="330" applyNumberFormat="1" applyFont="1" applyFill="1" applyBorder="1" applyAlignment="1">
      <alignment horizontal="center" vertical="center"/>
    </xf>
    <xf numFmtId="165" fontId="186" fillId="69" borderId="18" xfId="2" applyNumberFormat="1" applyFont="1" applyFill="1" applyBorder="1" applyAlignment="1">
      <alignment horizontal="center" vertical="center"/>
    </xf>
    <xf numFmtId="165" fontId="186" fillId="69" borderId="39" xfId="330" applyNumberFormat="1" applyFont="1" applyFill="1" applyBorder="1" applyAlignment="1">
      <alignment horizontal="center" vertical="center"/>
    </xf>
    <xf numFmtId="165" fontId="186" fillId="69" borderId="39" xfId="2" applyNumberFormat="1" applyFont="1" applyFill="1" applyBorder="1" applyAlignment="1">
      <alignment horizontal="center" vertical="center"/>
    </xf>
    <xf numFmtId="167" fontId="179" fillId="0" borderId="18" xfId="330" applyNumberFormat="1" applyFont="1" applyBorder="1" applyAlignment="1">
      <alignment horizontal="center" vertical="center"/>
    </xf>
    <xf numFmtId="167" fontId="12" fillId="0" borderId="49" xfId="330" applyNumberFormat="1" applyFont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222" fillId="0" borderId="0" xfId="0" applyNumberFormat="1" applyFont="1" applyAlignment="1">
      <alignment horizontal="center"/>
    </xf>
    <xf numFmtId="0" fontId="239" fillId="59" borderId="0" xfId="0" applyFont="1" applyFill="1" applyAlignment="1">
      <alignment horizontal="left"/>
    </xf>
    <xf numFmtId="1" fontId="221" fillId="75" borderId="67" xfId="0" applyNumberFormat="1" applyFont="1" applyFill="1" applyBorder="1" applyAlignment="1">
      <alignment horizontal="right" vertical="center"/>
    </xf>
    <xf numFmtId="1" fontId="221" fillId="75" borderId="67" xfId="0" applyNumberFormat="1" applyFont="1" applyFill="1" applyBorder="1" applyAlignment="1">
      <alignment horizontal="right"/>
    </xf>
    <xf numFmtId="1" fontId="221" fillId="75" borderId="67" xfId="2021" applyNumberFormat="1" applyFont="1" applyFill="1" applyBorder="1" applyAlignment="1">
      <alignment horizontal="right"/>
    </xf>
    <xf numFmtId="1" fontId="221" fillId="75" borderId="68" xfId="2021" applyNumberFormat="1" applyFont="1" applyFill="1" applyBorder="1" applyAlignment="1">
      <alignment horizontal="right"/>
    </xf>
    <xf numFmtId="3" fontId="239" fillId="59" borderId="0" xfId="0" applyNumberFormat="1" applyFont="1" applyFill="1"/>
    <xf numFmtId="9" fontId="239" fillId="59" borderId="0" xfId="2" applyFont="1" applyFill="1"/>
    <xf numFmtId="165" fontId="239" fillId="59" borderId="0" xfId="2" applyNumberFormat="1" applyFont="1" applyFill="1"/>
    <xf numFmtId="10" fontId="239" fillId="59" borderId="0" xfId="2" applyNumberFormat="1" applyFont="1" applyFill="1"/>
    <xf numFmtId="165" fontId="179" fillId="0" borderId="0" xfId="2" applyNumberFormat="1" applyFont="1" applyFill="1" applyAlignment="1">
      <alignment horizontal="center"/>
    </xf>
    <xf numFmtId="165" fontId="179" fillId="59" borderId="49" xfId="0" applyNumberFormat="1" applyFont="1" applyFill="1" applyBorder="1"/>
    <xf numFmtId="3" fontId="240" fillId="59" borderId="0" xfId="0" applyNumberFormat="1" applyFont="1" applyFill="1"/>
    <xf numFmtId="165" fontId="240" fillId="59" borderId="0" xfId="2" applyNumberFormat="1" applyFont="1" applyFill="1"/>
    <xf numFmtId="9" fontId="240" fillId="59" borderId="0" xfId="2" applyFont="1" applyFill="1"/>
    <xf numFmtId="9" fontId="179" fillId="0" borderId="49" xfId="0" applyNumberFormat="1" applyFont="1" applyBorder="1"/>
    <xf numFmtId="166" fontId="179" fillId="62" borderId="18" xfId="0" applyNumberFormat="1" applyFont="1" applyFill="1" applyBorder="1" applyAlignment="1">
      <alignment horizontal="center" vertical="top"/>
    </xf>
    <xf numFmtId="166" fontId="186" fillId="0" borderId="0" xfId="0" applyNumberFormat="1" applyFont="1"/>
    <xf numFmtId="0" fontId="193" fillId="59" borderId="0" xfId="0" applyFont="1" applyFill="1"/>
    <xf numFmtId="165" fontId="186" fillId="62" borderId="18" xfId="331" applyNumberFormat="1" applyFont="1" applyFill="1" applyBorder="1" applyAlignment="1">
      <alignment horizontal="center"/>
    </xf>
    <xf numFmtId="165" fontId="186" fillId="59" borderId="18" xfId="331" applyNumberFormat="1" applyFont="1" applyFill="1" applyBorder="1" applyAlignment="1">
      <alignment vertical="top"/>
    </xf>
    <xf numFmtId="165" fontId="186" fillId="59" borderId="18" xfId="331" applyNumberFormat="1" applyFont="1" applyFill="1" applyBorder="1" applyAlignment="1">
      <alignment horizontal="center"/>
    </xf>
    <xf numFmtId="166" fontId="241" fillId="0" borderId="0" xfId="0" applyNumberFormat="1" applyFont="1" applyAlignment="1">
      <alignment horizontal="center"/>
    </xf>
    <xf numFmtId="167" fontId="0" fillId="62" borderId="49" xfId="0" applyNumberFormat="1" applyFill="1" applyBorder="1"/>
    <xf numFmtId="165" fontId="186" fillId="0" borderId="0" xfId="2" applyNumberFormat="1" applyFont="1" applyAlignment="1">
      <alignment horizontal="center"/>
    </xf>
    <xf numFmtId="177" fontId="186" fillId="0" borderId="49" xfId="1" applyFont="1" applyFill="1" applyBorder="1" applyAlignment="1">
      <alignment horizontal="center"/>
    </xf>
    <xf numFmtId="0" fontId="216" fillId="26" borderId="48" xfId="330" applyFont="1" applyFill="1" applyBorder="1" applyAlignment="1">
      <alignment horizontal="center" vertical="center" wrapText="1"/>
    </xf>
    <xf numFmtId="0" fontId="0" fillId="85" borderId="69" xfId="0" applyFill="1" applyBorder="1"/>
    <xf numFmtId="0" fontId="0" fillId="85" borderId="49" xfId="0" applyFill="1" applyBorder="1"/>
    <xf numFmtId="0" fontId="0" fillId="85" borderId="70" xfId="0" applyFill="1" applyBorder="1"/>
    <xf numFmtId="4" fontId="0" fillId="85" borderId="49" xfId="0" applyNumberFormat="1" applyFill="1" applyBorder="1"/>
    <xf numFmtId="4" fontId="0" fillId="85" borderId="70" xfId="0" applyNumberFormat="1" applyFill="1" applyBorder="1"/>
    <xf numFmtId="0" fontId="243" fillId="85" borderId="69" xfId="0" applyFont="1" applyFill="1" applyBorder="1" applyAlignment="1">
      <alignment horizontal="right"/>
    </xf>
    <xf numFmtId="0" fontId="242" fillId="85" borderId="71" xfId="0" applyFont="1" applyFill="1" applyBorder="1"/>
    <xf numFmtId="0" fontId="242" fillId="85" borderId="72" xfId="0" applyFont="1" applyFill="1" applyBorder="1"/>
    <xf numFmtId="0" fontId="242" fillId="85" borderId="73" xfId="0" applyFont="1" applyFill="1" applyBorder="1"/>
    <xf numFmtId="0" fontId="0" fillId="85" borderId="74" xfId="0" applyFill="1" applyBorder="1"/>
    <xf numFmtId="0" fontId="243" fillId="85" borderId="74" xfId="0" applyFont="1" applyFill="1" applyBorder="1" applyAlignment="1">
      <alignment horizontal="right"/>
    </xf>
    <xf numFmtId="0" fontId="186" fillId="70" borderId="0" xfId="1992" applyFont="1" applyFill="1" applyAlignment="1">
      <alignment vertical="center"/>
    </xf>
    <xf numFmtId="0" fontId="193" fillId="70" borderId="75" xfId="1993" applyFont="1" applyFill="1" applyBorder="1" applyAlignment="1">
      <alignment horizontal="center" vertical="center"/>
    </xf>
    <xf numFmtId="165" fontId="179" fillId="59" borderId="75" xfId="0" applyNumberFormat="1" applyFont="1" applyFill="1" applyBorder="1"/>
    <xf numFmtId="165" fontId="179" fillId="0" borderId="75" xfId="0" applyNumberFormat="1" applyFont="1" applyBorder="1"/>
    <xf numFmtId="166" fontId="186" fillId="70" borderId="49" xfId="1993" applyNumberFormat="1" applyFont="1" applyFill="1" applyBorder="1" applyAlignment="1">
      <alignment horizontal="center"/>
    </xf>
    <xf numFmtId="203" fontId="186" fillId="62" borderId="49" xfId="1" applyNumberFormat="1" applyFont="1" applyFill="1" applyBorder="1"/>
    <xf numFmtId="4" fontId="186" fillId="0" borderId="49" xfId="0" applyNumberFormat="1" applyFont="1" applyBorder="1" applyAlignment="1">
      <alignment horizontal="center"/>
    </xf>
    <xf numFmtId="9" fontId="179" fillId="0" borderId="0" xfId="2" applyFont="1" applyFill="1"/>
    <xf numFmtId="168" fontId="186" fillId="62" borderId="49" xfId="0" applyNumberFormat="1" applyFont="1" applyFill="1" applyBorder="1" applyAlignment="1">
      <alignment horizontal="center"/>
    </xf>
    <xf numFmtId="165" fontId="136" fillId="0" borderId="0" xfId="2" applyNumberFormat="1" applyFont="1" applyBorder="1" applyAlignment="1">
      <alignment horizontal="center"/>
    </xf>
    <xf numFmtId="177" fontId="136" fillId="64" borderId="18" xfId="1" applyFont="1" applyFill="1" applyBorder="1" applyAlignment="1">
      <alignment horizontal="center"/>
    </xf>
    <xf numFmtId="166" fontId="0" fillId="0" borderId="0" xfId="0" applyNumberFormat="1"/>
    <xf numFmtId="0" fontId="246" fillId="67" borderId="78" xfId="2045" applyFont="1" applyFill="1" applyBorder="1"/>
    <xf numFmtId="0" fontId="191" fillId="67" borderId="79" xfId="1990" applyFont="1" applyFill="1" applyBorder="1" applyAlignment="1">
      <alignment horizontal="center"/>
    </xf>
    <xf numFmtId="2" fontId="0" fillId="0" borderId="0" xfId="0" applyNumberFormat="1"/>
    <xf numFmtId="166" fontId="136" fillId="0" borderId="0" xfId="0" applyNumberFormat="1" applyFont="1"/>
    <xf numFmtId="2" fontId="136" fillId="0" borderId="0" xfId="0" applyNumberFormat="1" applyFont="1"/>
    <xf numFmtId="0" fontId="191" fillId="59" borderId="61" xfId="1990" applyFont="1" applyFill="1" applyBorder="1"/>
    <xf numFmtId="166" fontId="138" fillId="59" borderId="0" xfId="0" applyNumberFormat="1" applyFont="1" applyFill="1"/>
    <xf numFmtId="209" fontId="250" fillId="87" borderId="0" xfId="2053" applyFont="1" applyFill="1"/>
    <xf numFmtId="166" fontId="245" fillId="0" borderId="49" xfId="2053" applyNumberFormat="1" applyFont="1" applyBorder="1"/>
    <xf numFmtId="167" fontId="249" fillId="87" borderId="49" xfId="2053" applyNumberFormat="1" applyFont="1" applyFill="1" applyBorder="1"/>
    <xf numFmtId="165" fontId="0" fillId="0" borderId="0" xfId="2" applyNumberFormat="1" applyFont="1"/>
    <xf numFmtId="167" fontId="186" fillId="0" borderId="0" xfId="0" applyNumberFormat="1" applyFont="1"/>
    <xf numFmtId="167" fontId="0" fillId="62" borderId="77" xfId="0" applyNumberFormat="1" applyFill="1" applyBorder="1"/>
    <xf numFmtId="167" fontId="0" fillId="0" borderId="49" xfId="0" applyNumberFormat="1" applyBorder="1"/>
    <xf numFmtId="165" fontId="239" fillId="59" borderId="49" xfId="2" applyNumberFormat="1" applyFont="1" applyFill="1" applyBorder="1" applyAlignment="1">
      <alignment horizontal="right"/>
    </xf>
    <xf numFmtId="166" fontId="248" fillId="83" borderId="49" xfId="2053" applyNumberFormat="1" applyFont="1" applyFill="1" applyBorder="1"/>
    <xf numFmtId="0" fontId="246" fillId="0" borderId="75" xfId="2066" applyNumberFormat="1" applyFont="1" applyBorder="1" applyAlignment="1">
      <alignment horizontal="center"/>
    </xf>
    <xf numFmtId="0" fontId="246" fillId="0" borderId="75" xfId="2066" applyNumberFormat="1" applyFont="1" applyBorder="1" applyAlignment="1">
      <alignment horizontal="center" wrapText="1"/>
    </xf>
    <xf numFmtId="0" fontId="0" fillId="0" borderId="75" xfId="0" applyBorder="1"/>
    <xf numFmtId="0" fontId="192" fillId="67" borderId="0" xfId="1990" applyFont="1" applyFill="1"/>
    <xf numFmtId="0" fontId="136" fillId="0" borderId="75" xfId="0" applyFont="1" applyBorder="1"/>
    <xf numFmtId="166" fontId="136" fillId="0" borderId="75" xfId="0" applyNumberFormat="1" applyFont="1" applyBorder="1" applyAlignment="1">
      <alignment horizontal="center"/>
    </xf>
    <xf numFmtId="166" fontId="245" fillId="0" borderId="75" xfId="2053" applyNumberFormat="1" applyFont="1" applyBorder="1"/>
    <xf numFmtId="0" fontId="138" fillId="0" borderId="75" xfId="0" applyFont="1" applyBorder="1"/>
    <xf numFmtId="166" fontId="138" fillId="0" borderId="75" xfId="0" applyNumberFormat="1" applyFont="1" applyBorder="1" applyAlignment="1">
      <alignment horizontal="center"/>
    </xf>
    <xf numFmtId="166" fontId="248" fillId="83" borderId="75" xfId="2053" applyNumberFormat="1" applyFont="1" applyFill="1" applyBorder="1"/>
    <xf numFmtId="0" fontId="251" fillId="63" borderId="0" xfId="0" applyFont="1" applyFill="1" applyAlignment="1">
      <alignment wrapText="1"/>
    </xf>
    <xf numFmtId="0" fontId="0" fillId="76" borderId="49" xfId="0" applyFill="1" applyBorder="1"/>
    <xf numFmtId="202" fontId="0" fillId="76" borderId="49" xfId="1" applyNumberFormat="1" applyFont="1" applyFill="1" applyBorder="1" applyAlignment="1">
      <alignment horizontal="center"/>
    </xf>
    <xf numFmtId="200" fontId="0" fillId="76" borderId="49" xfId="1" applyNumberFormat="1" applyFont="1" applyFill="1" applyBorder="1" applyAlignment="1">
      <alignment horizontal="center"/>
    </xf>
    <xf numFmtId="2" fontId="0" fillId="76" borderId="49" xfId="0" applyNumberFormat="1" applyFill="1" applyBorder="1"/>
    <xf numFmtId="200" fontId="0" fillId="0" borderId="75" xfId="1" applyNumberFormat="1" applyFont="1" applyBorder="1"/>
    <xf numFmtId="0" fontId="0" fillId="61" borderId="75" xfId="0" applyFill="1" applyBorder="1"/>
    <xf numFmtId="0" fontId="0" fillId="0" borderId="80" xfId="0" applyBorder="1"/>
    <xf numFmtId="167" fontId="0" fillId="0" borderId="0" xfId="0" applyNumberFormat="1"/>
    <xf numFmtId="0" fontId="186" fillId="84" borderId="0" xfId="0" applyFont="1" applyFill="1"/>
    <xf numFmtId="166" fontId="186" fillId="84" borderId="0" xfId="0" applyNumberFormat="1" applyFont="1" applyFill="1" applyAlignment="1">
      <alignment horizontal="center"/>
    </xf>
    <xf numFmtId="200" fontId="186" fillId="84" borderId="0" xfId="1" applyNumberFormat="1" applyFont="1" applyFill="1"/>
    <xf numFmtId="177" fontId="0" fillId="0" borderId="0" xfId="1" applyFont="1"/>
    <xf numFmtId="2" fontId="186" fillId="0" borderId="0" xfId="0" applyNumberFormat="1" applyFont="1"/>
    <xf numFmtId="167" fontId="186" fillId="84" borderId="18" xfId="0" applyNumberFormat="1" applyFont="1" applyFill="1" applyBorder="1" applyAlignment="1">
      <alignment horizontal="center"/>
    </xf>
    <xf numFmtId="202" fontId="186" fillId="62" borderId="49" xfId="1" applyNumberFormat="1" applyFont="1" applyFill="1" applyBorder="1" applyAlignment="1">
      <alignment horizontal="center"/>
    </xf>
    <xf numFmtId="9" fontId="251" fillId="0" borderId="0" xfId="2" applyFont="1" applyBorder="1"/>
    <xf numFmtId="0" fontId="186" fillId="0" borderId="75" xfId="0" applyFont="1" applyBorder="1"/>
    <xf numFmtId="177" fontId="186" fillId="62" borderId="75" xfId="1" applyFont="1" applyFill="1" applyBorder="1" applyAlignment="1">
      <alignment horizontal="center"/>
    </xf>
    <xf numFmtId="177" fontId="186" fillId="0" borderId="75" xfId="1" applyFont="1" applyBorder="1"/>
    <xf numFmtId="9" fontId="136" fillId="0" borderId="0" xfId="2" applyFont="1" applyFill="1" applyBorder="1"/>
    <xf numFmtId="0" fontId="252" fillId="0" borderId="0" xfId="0" applyFont="1" applyAlignment="1">
      <alignment vertical="top"/>
    </xf>
    <xf numFmtId="0" fontId="253" fillId="0" borderId="0" xfId="0" applyFont="1" applyAlignment="1">
      <alignment vertical="top"/>
    </xf>
    <xf numFmtId="0" fontId="192" fillId="70" borderId="75" xfId="1992" applyFont="1" applyFill="1" applyBorder="1" applyAlignment="1">
      <alignment vertical="top"/>
    </xf>
    <xf numFmtId="9" fontId="192" fillId="86" borderId="75" xfId="2" applyFont="1" applyFill="1" applyBorder="1" applyAlignment="1">
      <alignment horizontal="center" vertical="top"/>
    </xf>
    <xf numFmtId="9" fontId="192" fillId="70" borderId="75" xfId="2" applyFont="1" applyFill="1" applyBorder="1" applyAlignment="1">
      <alignment horizontal="center" vertical="top"/>
    </xf>
    <xf numFmtId="9" fontId="253" fillId="0" borderId="0" xfId="0" applyNumberFormat="1" applyFont="1" applyAlignment="1">
      <alignment vertical="top"/>
    </xf>
    <xf numFmtId="0" fontId="253" fillId="0" borderId="0" xfId="0" applyFont="1"/>
    <xf numFmtId="0" fontId="253" fillId="0" borderId="0" xfId="0" applyFont="1" applyAlignment="1">
      <alignment horizontal="center"/>
    </xf>
    <xf numFmtId="0" fontId="252" fillId="61" borderId="0" xfId="0" applyFont="1" applyFill="1"/>
    <xf numFmtId="0" fontId="252" fillId="61" borderId="0" xfId="0" applyFont="1" applyFill="1" applyAlignment="1">
      <alignment horizontal="center"/>
    </xf>
    <xf numFmtId="0" fontId="210" fillId="0" borderId="0" xfId="0" applyFont="1"/>
    <xf numFmtId="2" fontId="186" fillId="70" borderId="75" xfId="1993" applyNumberFormat="1" applyFont="1" applyFill="1" applyBorder="1" applyAlignment="1">
      <alignment horizontal="center"/>
    </xf>
    <xf numFmtId="0" fontId="179" fillId="0" borderId="75" xfId="0" applyFont="1" applyBorder="1" applyAlignment="1">
      <alignment horizontal="left"/>
    </xf>
    <xf numFmtId="0" fontId="181" fillId="57" borderId="39" xfId="330" applyFont="1" applyFill="1" applyBorder="1" applyAlignment="1">
      <alignment horizontal="center" vertical="center"/>
    </xf>
    <xf numFmtId="0" fontId="186" fillId="70" borderId="75" xfId="1992" applyFont="1" applyFill="1" applyBorder="1"/>
    <xf numFmtId="2" fontId="179" fillId="0" borderId="75" xfId="0" applyNumberFormat="1" applyFont="1" applyBorder="1" applyAlignment="1">
      <alignment horizontal="center"/>
    </xf>
    <xf numFmtId="9" fontId="179" fillId="0" borderId="49" xfId="2" applyFont="1" applyFill="1" applyBorder="1" applyAlignment="1">
      <alignment horizontal="center"/>
    </xf>
    <xf numFmtId="9" fontId="179" fillId="0" borderId="75" xfId="2" applyFont="1" applyFill="1" applyBorder="1" applyAlignment="1">
      <alignment horizontal="center"/>
    </xf>
    <xf numFmtId="9" fontId="186" fillId="70" borderId="49" xfId="2" applyFont="1" applyFill="1" applyBorder="1" applyAlignment="1">
      <alignment horizontal="center"/>
    </xf>
    <xf numFmtId="0" fontId="179" fillId="0" borderId="75" xfId="0" applyFont="1" applyBorder="1"/>
    <xf numFmtId="2" fontId="179" fillId="0" borderId="75" xfId="1" applyNumberFormat="1" applyFont="1" applyBorder="1" applyAlignment="1">
      <alignment horizontal="center" vertical="top"/>
    </xf>
    <xf numFmtId="0" fontId="192" fillId="89" borderId="61" xfId="1990" applyFont="1" applyFill="1" applyBorder="1"/>
    <xf numFmtId="166" fontId="204" fillId="89" borderId="0" xfId="1990" applyNumberFormat="1" applyFont="1" applyFill="1" applyAlignment="1">
      <alignment horizontal="center"/>
    </xf>
    <xf numFmtId="0" fontId="0" fillId="89" borderId="0" xfId="0" applyFill="1"/>
    <xf numFmtId="166" fontId="136" fillId="89" borderId="0" xfId="0" applyNumberFormat="1" applyFont="1" applyFill="1"/>
    <xf numFmtId="166" fontId="245" fillId="89" borderId="49" xfId="2053" applyNumberFormat="1" applyFont="1" applyFill="1" applyBorder="1"/>
    <xf numFmtId="166" fontId="0" fillId="89" borderId="0" xfId="0" applyNumberFormat="1" applyFill="1"/>
    <xf numFmtId="0" fontId="136" fillId="64" borderId="39" xfId="0" applyFont="1" applyFill="1" applyBorder="1"/>
    <xf numFmtId="177" fontId="136" fillId="64" borderId="39" xfId="1" applyFont="1" applyFill="1" applyBorder="1" applyAlignment="1">
      <alignment horizontal="center"/>
    </xf>
    <xf numFmtId="0" fontId="192" fillId="0" borderId="0" xfId="1990" applyFont="1"/>
    <xf numFmtId="165" fontId="186" fillId="0" borderId="75" xfId="2" applyNumberFormat="1" applyFont="1" applyBorder="1" applyAlignment="1">
      <alignment horizontal="left"/>
    </xf>
    <xf numFmtId="200" fontId="186" fillId="0" borderId="75" xfId="1" applyNumberFormat="1" applyFont="1" applyBorder="1" applyAlignment="1">
      <alignment horizontal="center"/>
    </xf>
    <xf numFmtId="202" fontId="179" fillId="0" borderId="49" xfId="1" applyNumberFormat="1" applyFont="1" applyFill="1" applyBorder="1" applyAlignment="1">
      <alignment horizontal="center"/>
    </xf>
    <xf numFmtId="2" fontId="136" fillId="89" borderId="0" xfId="0" applyNumberFormat="1" applyFont="1" applyFill="1"/>
    <xf numFmtId="0" fontId="179" fillId="0" borderId="75" xfId="0" applyFont="1" applyBorder="1" applyAlignment="1">
      <alignment horizontal="center"/>
    </xf>
    <xf numFmtId="0" fontId="192" fillId="0" borderId="75" xfId="1990" applyFont="1" applyBorder="1"/>
    <xf numFmtId="2" fontId="136" fillId="0" borderId="75" xfId="0" applyNumberFormat="1" applyFont="1" applyBorder="1"/>
    <xf numFmtId="164" fontId="186" fillId="89" borderId="49" xfId="1993" applyNumberFormat="1" applyFont="1" applyFill="1" applyBorder="1" applyAlignment="1">
      <alignment horizontal="center"/>
    </xf>
    <xf numFmtId="2" fontId="204" fillId="89" borderId="0" xfId="1990" applyNumberFormat="1" applyFont="1" applyFill="1" applyAlignment="1">
      <alignment horizontal="center"/>
    </xf>
    <xf numFmtId="10" fontId="186" fillId="59" borderId="18" xfId="330" applyNumberFormat="1" applyFont="1" applyFill="1" applyBorder="1" applyAlignment="1">
      <alignment horizontal="center" vertical="center" wrapText="1"/>
    </xf>
    <xf numFmtId="2" fontId="192" fillId="67" borderId="63" xfId="1990" applyNumberFormat="1" applyFont="1" applyFill="1" applyBorder="1" applyAlignment="1">
      <alignment horizontal="center"/>
    </xf>
    <xf numFmtId="165" fontId="251" fillId="0" borderId="0" xfId="2" applyNumberFormat="1" applyFont="1" applyBorder="1"/>
    <xf numFmtId="1" fontId="0" fillId="0" borderId="0" xfId="0" applyNumberFormat="1"/>
    <xf numFmtId="0" fontId="254" fillId="0" borderId="0" xfId="0" applyFont="1"/>
    <xf numFmtId="166" fontId="206" fillId="67" borderId="0" xfId="1990" applyNumberFormat="1" applyFont="1" applyFill="1" applyAlignment="1">
      <alignment horizontal="center"/>
    </xf>
    <xf numFmtId="0" fontId="255" fillId="0" borderId="0" xfId="0" applyFont="1"/>
    <xf numFmtId="166" fontId="256" fillId="0" borderId="0" xfId="0" applyNumberFormat="1" applyFont="1"/>
    <xf numFmtId="2" fontId="256" fillId="0" borderId="0" xfId="0" applyNumberFormat="1" applyFont="1"/>
    <xf numFmtId="0" fontId="191" fillId="59" borderId="76" xfId="1990" applyFont="1" applyFill="1" applyBorder="1"/>
    <xf numFmtId="0" fontId="0" fillId="69" borderId="75" xfId="0" applyFill="1" applyBorder="1"/>
    <xf numFmtId="166" fontId="0" fillId="69" borderId="75" xfId="0" applyNumberFormat="1" applyFill="1" applyBorder="1" applyAlignment="1">
      <alignment horizontal="center"/>
    </xf>
    <xf numFmtId="9" fontId="0" fillId="0" borderId="0" xfId="2" applyFont="1"/>
    <xf numFmtId="200" fontId="0" fillId="61" borderId="75" xfId="1" applyNumberFormat="1" applyFont="1" applyFill="1" applyBorder="1"/>
    <xf numFmtId="9" fontId="0" fillId="0" borderId="0" xfId="0" applyNumberFormat="1"/>
    <xf numFmtId="0" fontId="254" fillId="0" borderId="80" xfId="0" applyFont="1" applyBorder="1"/>
    <xf numFmtId="9" fontId="254" fillId="0" borderId="0" xfId="2" applyFont="1"/>
    <xf numFmtId="0" fontId="133" fillId="82" borderId="0" xfId="0" applyFont="1" applyFill="1"/>
    <xf numFmtId="0" fontId="0" fillId="82" borderId="0" xfId="0" applyFill="1"/>
    <xf numFmtId="0" fontId="257" fillId="66" borderId="0" xfId="1990" applyFont="1" applyFill="1" applyAlignment="1">
      <alignment horizontal="center"/>
    </xf>
    <xf numFmtId="0" fontId="257" fillId="66" borderId="0" xfId="1990" applyFont="1" applyFill="1" applyAlignment="1">
      <alignment horizontal="left"/>
    </xf>
    <xf numFmtId="0" fontId="200" fillId="68" borderId="0" xfId="1990" applyFont="1" applyFill="1" applyAlignment="1">
      <alignment horizontal="left"/>
    </xf>
    <xf numFmtId="0" fontId="200" fillId="68" borderId="0" xfId="1990" applyFont="1" applyFill="1" applyAlignment="1">
      <alignment horizontal="center"/>
    </xf>
    <xf numFmtId="9" fontId="136" fillId="59" borderId="0" xfId="2" applyFont="1" applyFill="1"/>
    <xf numFmtId="0" fontId="188" fillId="0" borderId="0" xfId="330" applyFont="1" applyBorder="1" applyAlignment="1">
      <alignment horizontal="left" vertical="center"/>
    </xf>
    <xf numFmtId="9" fontId="186" fillId="84" borderId="18" xfId="330" applyNumberFormat="1" applyFont="1" applyFill="1" applyBorder="1" applyAlignment="1">
      <alignment horizontal="center" vertical="center" wrapText="1"/>
    </xf>
    <xf numFmtId="202" fontId="186" fillId="0" borderId="75" xfId="1" applyNumberFormat="1" applyFont="1" applyBorder="1" applyAlignment="1">
      <alignment horizontal="center"/>
    </xf>
    <xf numFmtId="0" fontId="186" fillId="59" borderId="0" xfId="0" applyFont="1" applyFill="1"/>
    <xf numFmtId="3" fontId="186" fillId="0" borderId="0" xfId="0" applyNumberFormat="1" applyFont="1" applyAlignment="1">
      <alignment horizontal="left"/>
    </xf>
    <xf numFmtId="4" fontId="186" fillId="0" borderId="0" xfId="0" applyNumberFormat="1" applyFont="1" applyAlignment="1">
      <alignment horizontal="center"/>
    </xf>
    <xf numFmtId="0" fontId="186" fillId="70" borderId="0" xfId="1992" applyFont="1" applyFill="1" applyAlignment="1">
      <alignment horizontal="left" vertical="top"/>
    </xf>
    <xf numFmtId="0" fontId="186" fillId="70" borderId="0" xfId="1992" applyFont="1" applyFill="1"/>
    <xf numFmtId="0" fontId="259" fillId="0" borderId="0" xfId="0" applyFont="1"/>
    <xf numFmtId="9" fontId="179" fillId="0" borderId="0" xfId="0" applyNumberFormat="1" applyFont="1"/>
    <xf numFmtId="0" fontId="179" fillId="0" borderId="80" xfId="0" applyFont="1" applyBorder="1"/>
    <xf numFmtId="0" fontId="133" fillId="84" borderId="0" xfId="0" applyFont="1" applyFill="1"/>
    <xf numFmtId="0" fontId="191" fillId="84" borderId="61" xfId="1990" applyFont="1" applyFill="1" applyBorder="1"/>
    <xf numFmtId="166" fontId="206" fillId="84" borderId="0" xfId="1990" applyNumberFormat="1" applyFont="1" applyFill="1" applyAlignment="1">
      <alignment horizontal="center"/>
    </xf>
    <xf numFmtId="0" fontId="0" fillId="84" borderId="0" xfId="0" applyFill="1"/>
    <xf numFmtId="0" fontId="192" fillId="84" borderId="61" xfId="1990" applyFont="1" applyFill="1" applyBorder="1"/>
    <xf numFmtId="166" fontId="204" fillId="84" borderId="0" xfId="1990" applyNumberFormat="1" applyFont="1" applyFill="1" applyAlignment="1">
      <alignment horizontal="center"/>
    </xf>
    <xf numFmtId="203" fontId="186" fillId="0" borderId="49" xfId="1" applyNumberFormat="1" applyFont="1" applyBorder="1" applyAlignment="1">
      <alignment horizontal="center"/>
    </xf>
    <xf numFmtId="165" fontId="14" fillId="91" borderId="82" xfId="2" applyNumberFormat="1" applyFill="1" applyBorder="1" applyAlignment="1">
      <alignment horizontal="right"/>
    </xf>
    <xf numFmtId="165" fontId="14" fillId="59" borderId="82" xfId="2" applyNumberFormat="1" applyFill="1" applyBorder="1" applyAlignment="1">
      <alignment horizontal="right"/>
    </xf>
    <xf numFmtId="0" fontId="0" fillId="69" borderId="49" xfId="0" applyFill="1" applyBorder="1"/>
    <xf numFmtId="2" fontId="204" fillId="69" borderId="49" xfId="1990" applyNumberFormat="1" applyFont="1" applyFill="1" applyBorder="1" applyAlignment="1">
      <alignment horizontal="center"/>
    </xf>
    <xf numFmtId="202" fontId="0" fillId="61" borderId="49" xfId="0" applyNumberFormat="1" applyFill="1" applyBorder="1" applyAlignment="1">
      <alignment horizontal="center"/>
    </xf>
    <xf numFmtId="2" fontId="138" fillId="59" borderId="0" xfId="0" applyNumberFormat="1" applyFont="1" applyFill="1"/>
    <xf numFmtId="202" fontId="0" fillId="61" borderId="75" xfId="1" applyNumberFormat="1" applyFont="1" applyFill="1" applyBorder="1"/>
    <xf numFmtId="202" fontId="0" fillId="0" borderId="75" xfId="1" applyNumberFormat="1" applyFont="1" applyBorder="1"/>
    <xf numFmtId="202" fontId="0" fillId="61" borderId="75" xfId="0" applyNumberFormat="1" applyFill="1" applyBorder="1"/>
    <xf numFmtId="202" fontId="0" fillId="0" borderId="0" xfId="0" applyNumberFormat="1"/>
    <xf numFmtId="0" fontId="261" fillId="0" borderId="0" xfId="0" applyFont="1"/>
    <xf numFmtId="0" fontId="262" fillId="0" borderId="0" xfId="0" applyFont="1"/>
    <xf numFmtId="0" fontId="263" fillId="0" borderId="0" xfId="0" applyFont="1"/>
    <xf numFmtId="165" fontId="136" fillId="64" borderId="0" xfId="2" applyNumberFormat="1" applyFont="1" applyFill="1" applyBorder="1" applyAlignment="1">
      <alignment horizontal="center"/>
    </xf>
    <xf numFmtId="0" fontId="136" fillId="64" borderId="0" xfId="0" applyFont="1" applyFill="1" applyAlignment="1">
      <alignment horizontal="right"/>
    </xf>
    <xf numFmtId="0" fontId="0" fillId="61" borderId="0" xfId="0" applyFill="1"/>
    <xf numFmtId="0" fontId="192" fillId="61" borderId="61" xfId="1990" applyFont="1" applyFill="1" applyBorder="1"/>
    <xf numFmtId="166" fontId="192" fillId="61" borderId="0" xfId="1990" applyNumberFormat="1" applyFont="1" applyFill="1" applyAlignment="1">
      <alignment horizontal="center"/>
    </xf>
    <xf numFmtId="9" fontId="186" fillId="61" borderId="0" xfId="2" applyFont="1" applyFill="1" applyAlignment="1">
      <alignment horizontal="center"/>
    </xf>
    <xf numFmtId="164" fontId="191" fillId="67" borderId="0" xfId="1990" applyNumberFormat="1" applyFont="1" applyFill="1" applyAlignment="1">
      <alignment horizontal="center"/>
    </xf>
    <xf numFmtId="164" fontId="192" fillId="67" borderId="0" xfId="1990" applyNumberFormat="1" applyFont="1" applyFill="1" applyAlignment="1">
      <alignment horizontal="center"/>
    </xf>
    <xf numFmtId="164" fontId="192" fillId="61" borderId="0" xfId="1990" applyNumberFormat="1" applyFont="1" applyFill="1" applyAlignment="1">
      <alignment horizontal="center"/>
    </xf>
    <xf numFmtId="164" fontId="0" fillId="69" borderId="75" xfId="0" applyNumberFormat="1" applyFill="1" applyBorder="1" applyAlignment="1">
      <alignment horizontal="center"/>
    </xf>
    <xf numFmtId="0" fontId="136" fillId="83" borderId="0" xfId="0" applyFont="1" applyFill="1"/>
    <xf numFmtId="168" fontId="136" fillId="83" borderId="0" xfId="0" applyNumberFormat="1" applyFont="1" applyFill="1"/>
    <xf numFmtId="165" fontId="136" fillId="0" borderId="0" xfId="2" applyNumberFormat="1" applyFont="1"/>
    <xf numFmtId="0" fontId="260" fillId="0" borderId="0" xfId="0" applyFont="1" applyAlignment="1">
      <alignment horizontal="left" indent="1"/>
    </xf>
    <xf numFmtId="2" fontId="191" fillId="76" borderId="0" xfId="1990" applyNumberFormat="1" applyFont="1" applyFill="1" applyAlignment="1">
      <alignment horizontal="center"/>
    </xf>
    <xf numFmtId="165" fontId="186" fillId="0" borderId="0" xfId="0" applyNumberFormat="1" applyFont="1" applyAlignment="1">
      <alignment vertical="top"/>
    </xf>
    <xf numFmtId="177" fontId="186" fillId="0" borderId="49" xfId="1" applyFont="1" applyBorder="1" applyAlignment="1">
      <alignment horizontal="center"/>
    </xf>
    <xf numFmtId="165" fontId="186" fillId="61" borderId="0" xfId="2" applyNumberFormat="1" applyFont="1" applyFill="1" applyAlignment="1">
      <alignment horizontal="center"/>
    </xf>
    <xf numFmtId="165" fontId="186" fillId="61" borderId="0" xfId="0" applyNumberFormat="1" applyFont="1" applyFill="1"/>
    <xf numFmtId="0" fontId="192" fillId="76" borderId="61" xfId="1990" applyFont="1" applyFill="1" applyBorder="1"/>
    <xf numFmtId="166" fontId="204" fillId="76" borderId="0" xfId="1990" applyNumberFormat="1" applyFont="1" applyFill="1" applyAlignment="1">
      <alignment horizontal="center"/>
    </xf>
    <xf numFmtId="0" fontId="0" fillId="76" borderId="0" xfId="0" applyFill="1"/>
    <xf numFmtId="166" fontId="192" fillId="76" borderId="0" xfId="1990" applyNumberFormat="1" applyFont="1" applyFill="1" applyAlignment="1">
      <alignment horizontal="center"/>
    </xf>
    <xf numFmtId="0" fontId="254" fillId="76" borderId="0" xfId="0" applyFont="1" applyFill="1"/>
    <xf numFmtId="164" fontId="192" fillId="76" borderId="0" xfId="1990" applyNumberFormat="1" applyFont="1" applyFill="1" applyAlignment="1">
      <alignment horizontal="center"/>
    </xf>
    <xf numFmtId="166" fontId="204" fillId="61" borderId="0" xfId="1990" applyNumberFormat="1" applyFont="1" applyFill="1" applyAlignment="1">
      <alignment horizontal="center"/>
    </xf>
    <xf numFmtId="0" fontId="258" fillId="0" borderId="0" xfId="0" applyFont="1"/>
    <xf numFmtId="0" fontId="254" fillId="61" borderId="0" xfId="0" applyFont="1" applyFill="1"/>
    <xf numFmtId="0" fontId="192" fillId="67" borderId="83" xfId="1990" applyFont="1" applyFill="1" applyBorder="1"/>
    <xf numFmtId="0" fontId="191" fillId="67" borderId="84" xfId="1990" applyFont="1" applyFill="1" applyBorder="1" applyAlignment="1">
      <alignment horizontal="center"/>
    </xf>
    <xf numFmtId="0" fontId="0" fillId="0" borderId="81" xfId="0" applyBorder="1"/>
    <xf numFmtId="177" fontId="0" fillId="0" borderId="81" xfId="1" applyFont="1" applyBorder="1"/>
    <xf numFmtId="0" fontId="0" fillId="71" borderId="81" xfId="0" applyFill="1" applyBorder="1"/>
    <xf numFmtId="177" fontId="0" fillId="71" borderId="81" xfId="1" applyFont="1" applyFill="1" applyBorder="1"/>
    <xf numFmtId="4" fontId="0" fillId="0" borderId="0" xfId="0" applyNumberFormat="1"/>
    <xf numFmtId="201" fontId="133" fillId="71" borderId="81" xfId="1" applyNumberFormat="1" applyFont="1" applyFill="1" applyBorder="1"/>
    <xf numFmtId="201" fontId="133" fillId="90" borderId="81" xfId="1" applyNumberFormat="1" applyFont="1" applyFill="1" applyBorder="1"/>
    <xf numFmtId="165" fontId="179" fillId="0" borderId="0" xfId="0" applyNumberFormat="1" applyFont="1"/>
    <xf numFmtId="9" fontId="186" fillId="0" borderId="18" xfId="330" applyNumberFormat="1" applyFont="1" applyBorder="1" applyAlignment="1">
      <alignment horizontal="center" vertical="center" wrapText="1"/>
    </xf>
    <xf numFmtId="0" fontId="186" fillId="70" borderId="49" xfId="1992" applyFont="1" applyFill="1" applyBorder="1" applyAlignment="1">
      <alignment horizontal="left" vertical="top" wrapText="1"/>
    </xf>
    <xf numFmtId="0" fontId="136" fillId="61" borderId="18" xfId="0" applyFont="1" applyFill="1" applyBorder="1" applyAlignment="1">
      <alignment horizontal="center"/>
    </xf>
    <xf numFmtId="165" fontId="136" fillId="61" borderId="18" xfId="2" applyNumberFormat="1" applyFont="1" applyFill="1" applyBorder="1" applyAlignment="1">
      <alignment horizontal="center"/>
    </xf>
    <xf numFmtId="165" fontId="136" fillId="61" borderId="0" xfId="2" applyNumberFormat="1" applyFont="1" applyFill="1" applyBorder="1" applyAlignment="1">
      <alignment horizontal="center"/>
    </xf>
    <xf numFmtId="177" fontId="179" fillId="0" borderId="0" xfId="1" applyFont="1" applyFill="1"/>
    <xf numFmtId="177" fontId="0" fillId="69" borderId="81" xfId="1" applyFont="1" applyFill="1" applyBorder="1"/>
    <xf numFmtId="201" fontId="0" fillId="0" borderId="81" xfId="1" applyNumberFormat="1" applyFont="1" applyBorder="1"/>
    <xf numFmtId="0" fontId="179" fillId="0" borderId="0" xfId="0" applyFont="1" applyAlignment="1">
      <alignment horizontal="right"/>
    </xf>
    <xf numFmtId="165" fontId="179" fillId="69" borderId="0" xfId="0" applyNumberFormat="1" applyFont="1" applyFill="1" applyAlignment="1">
      <alignment horizontal="center"/>
    </xf>
    <xf numFmtId="177" fontId="179" fillId="93" borderId="0" xfId="1" applyFont="1" applyFill="1"/>
    <xf numFmtId="0" fontId="191" fillId="90" borderId="84" xfId="1990" applyFont="1" applyFill="1" applyBorder="1" applyAlignment="1">
      <alignment horizontal="center"/>
    </xf>
    <xf numFmtId="0" fontId="186" fillId="61" borderId="0" xfId="0" applyFont="1" applyFill="1"/>
    <xf numFmtId="0" fontId="193" fillId="61" borderId="49" xfId="330" applyFont="1" applyFill="1" applyBorder="1" applyAlignment="1">
      <alignment horizontal="left" vertical="center"/>
    </xf>
    <xf numFmtId="0" fontId="186" fillId="61" borderId="49" xfId="0" applyFont="1" applyFill="1" applyBorder="1"/>
    <xf numFmtId="166" fontId="186" fillId="61" borderId="49" xfId="0" applyNumberFormat="1" applyFont="1" applyFill="1" applyBorder="1" applyAlignment="1">
      <alignment horizontal="center"/>
    </xf>
    <xf numFmtId="0" fontId="180" fillId="0" borderId="0" xfId="330" applyFont="1" applyBorder="1" applyAlignment="1">
      <alignment horizontal="left"/>
    </xf>
    <xf numFmtId="166" fontId="179" fillId="0" borderId="0" xfId="330" applyNumberFormat="1" applyFont="1" applyBorder="1" applyAlignment="1">
      <alignment horizontal="center"/>
    </xf>
    <xf numFmtId="166" fontId="179" fillId="0" borderId="0" xfId="0" applyNumberFormat="1" applyFont="1" applyAlignment="1">
      <alignment horizontal="center"/>
    </xf>
    <xf numFmtId="0" fontId="216" fillId="0" borderId="0" xfId="330" applyFont="1" applyBorder="1" applyAlignment="1">
      <alignment horizontal="left" vertical="center" wrapText="1"/>
    </xf>
    <xf numFmtId="0" fontId="216" fillId="0" borderId="0" xfId="330" applyFont="1" applyBorder="1" applyAlignment="1">
      <alignment horizontal="center" vertical="center" wrapText="1"/>
    </xf>
    <xf numFmtId="0" fontId="196" fillId="0" borderId="0" xfId="0" applyFont="1"/>
    <xf numFmtId="3" fontId="19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214" fontId="0" fillId="0" borderId="0" xfId="0" applyNumberFormat="1" applyAlignment="1">
      <alignment horizontal="center"/>
    </xf>
    <xf numFmtId="166" fontId="186" fillId="0" borderId="0" xfId="330" applyNumberFormat="1" applyFont="1" applyBorder="1" applyAlignment="1">
      <alignment horizontal="center"/>
    </xf>
    <xf numFmtId="166" fontId="186" fillId="0" borderId="0" xfId="330" applyNumberFormat="1" applyFont="1" applyBorder="1" applyAlignment="1">
      <alignment horizontal="center" vertical="center" wrapText="1"/>
    </xf>
    <xf numFmtId="1" fontId="186" fillId="0" borderId="0" xfId="330" applyNumberFormat="1" applyFont="1" applyBorder="1" applyAlignment="1">
      <alignment horizontal="center"/>
    </xf>
    <xf numFmtId="166" fontId="186" fillId="0" borderId="0" xfId="2" applyNumberFormat="1" applyFont="1" applyFill="1" applyBorder="1"/>
    <xf numFmtId="166" fontId="186" fillId="0" borderId="0" xfId="2" applyNumberFormat="1" applyFont="1" applyFill="1" applyBorder="1" applyAlignment="1">
      <alignment horizontal="center"/>
    </xf>
    <xf numFmtId="0" fontId="186" fillId="0" borderId="0" xfId="330" applyFont="1" applyBorder="1" applyAlignment="1">
      <alignment horizontal="center" vertical="center" wrapText="1"/>
    </xf>
    <xf numFmtId="0" fontId="180" fillId="0" borderId="45" xfId="330" applyFont="1" applyBorder="1" applyAlignment="1">
      <alignment horizontal="left" vertical="center"/>
    </xf>
    <xf numFmtId="1" fontId="179" fillId="0" borderId="89" xfId="0" applyNumberFormat="1" applyFont="1" applyBorder="1" applyAlignment="1">
      <alignment horizontal="center"/>
    </xf>
    <xf numFmtId="0" fontId="179" fillId="0" borderId="85" xfId="0" applyFont="1" applyBorder="1"/>
    <xf numFmtId="0" fontId="180" fillId="0" borderId="85" xfId="0" applyFont="1" applyBorder="1" applyAlignment="1">
      <alignment horizontal="center"/>
    </xf>
    <xf numFmtId="165" fontId="186" fillId="92" borderId="85" xfId="2" applyNumberFormat="1" applyFont="1" applyFill="1" applyBorder="1"/>
    <xf numFmtId="165" fontId="254" fillId="92" borderId="85" xfId="0" applyNumberFormat="1" applyFont="1" applyFill="1" applyBorder="1"/>
    <xf numFmtId="0" fontId="267" fillId="0" borderId="86" xfId="407" applyNumberFormat="1" applyFont="1" applyBorder="1" applyAlignment="1">
      <alignment horizontal="left"/>
    </xf>
    <xf numFmtId="0" fontId="267" fillId="0" borderId="76" xfId="407" applyNumberFormat="1" applyFont="1" applyBorder="1" applyAlignment="1">
      <alignment horizontal="left"/>
    </xf>
    <xf numFmtId="0" fontId="254" fillId="0" borderId="84" xfId="0" applyFont="1" applyBorder="1" applyAlignment="1">
      <alignment horizontal="center"/>
    </xf>
    <xf numFmtId="0" fontId="186" fillId="0" borderId="84" xfId="0" applyFont="1" applyBorder="1"/>
    <xf numFmtId="0" fontId="186" fillId="0" borderId="87" xfId="0" applyFont="1" applyBorder="1"/>
    <xf numFmtId="0" fontId="254" fillId="0" borderId="0" xfId="0" applyFont="1" applyAlignment="1">
      <alignment horizontal="center"/>
    </xf>
    <xf numFmtId="166" fontId="186" fillId="0" borderId="88" xfId="2" applyNumberFormat="1" applyFont="1" applyFill="1" applyBorder="1" applyAlignment="1">
      <alignment horizontal="center"/>
    </xf>
    <xf numFmtId="166" fontId="186" fillId="0" borderId="63" xfId="0" applyNumberFormat="1" applyFont="1" applyBorder="1" applyAlignment="1">
      <alignment horizontal="center"/>
    </xf>
    <xf numFmtId="0" fontId="193" fillId="0" borderId="76" xfId="330" applyFont="1" applyBorder="1" applyAlignment="1">
      <alignment horizontal="left" vertical="center"/>
    </xf>
    <xf numFmtId="0" fontId="193" fillId="0" borderId="90" xfId="330" applyFont="1" applyBorder="1" applyAlignment="1">
      <alignment horizontal="left" vertical="center"/>
    </xf>
    <xf numFmtId="165" fontId="222" fillId="0" borderId="63" xfId="2" applyNumberFormat="1" applyFont="1" applyFill="1" applyBorder="1"/>
    <xf numFmtId="165" fontId="186" fillId="0" borderId="0" xfId="330" applyNumberFormat="1" applyFont="1" applyBorder="1" applyAlignment="1">
      <alignment horizontal="center" vertical="center" wrapText="1"/>
    </xf>
    <xf numFmtId="165" fontId="186" fillId="0" borderId="63" xfId="2" applyNumberFormat="1" applyFont="1" applyFill="1" applyBorder="1"/>
    <xf numFmtId="165" fontId="186" fillId="0" borderId="91" xfId="2" applyNumberFormat="1" applyFont="1" applyFill="1" applyBorder="1"/>
    <xf numFmtId="9" fontId="188" fillId="0" borderId="0" xfId="2" applyFont="1" applyFill="1" applyBorder="1"/>
    <xf numFmtId="166" fontId="179" fillId="0" borderId="18" xfId="330" applyNumberFormat="1" applyFont="1" applyBorder="1"/>
    <xf numFmtId="166" fontId="179" fillId="0" borderId="18" xfId="0" applyNumberFormat="1" applyFont="1" applyBorder="1"/>
    <xf numFmtId="166" fontId="179" fillId="0" borderId="31" xfId="0" applyNumberFormat="1" applyFont="1" applyBorder="1"/>
    <xf numFmtId="166" fontId="179" fillId="0" borderId="31" xfId="330" applyNumberFormat="1" applyFont="1" applyBorder="1"/>
    <xf numFmtId="166" fontId="0" fillId="0" borderId="69" xfId="0" applyNumberFormat="1" applyBorder="1"/>
    <xf numFmtId="166" fontId="0" fillId="0" borderId="85" xfId="0" applyNumberFormat="1" applyBorder="1"/>
    <xf numFmtId="165" fontId="186" fillId="91" borderId="85" xfId="2" applyNumberFormat="1" applyFont="1" applyFill="1" applyBorder="1"/>
    <xf numFmtId="165" fontId="254" fillId="91" borderId="85" xfId="0" applyNumberFormat="1" applyFont="1" applyFill="1" applyBorder="1"/>
    <xf numFmtId="165" fontId="179" fillId="94" borderId="85" xfId="2" applyNumberFormat="1" applyFont="1" applyFill="1" applyBorder="1"/>
    <xf numFmtId="165" fontId="0" fillId="94" borderId="85" xfId="0" applyNumberFormat="1" applyFill="1" applyBorder="1"/>
    <xf numFmtId="166" fontId="179" fillId="91" borderId="18" xfId="0" applyNumberFormat="1" applyFont="1" applyFill="1" applyBorder="1" applyAlignment="1">
      <alignment horizontal="center"/>
    </xf>
    <xf numFmtId="166" fontId="179" fillId="91" borderId="18" xfId="330" applyNumberFormat="1" applyFont="1" applyFill="1" applyBorder="1" applyAlignment="1">
      <alignment horizontal="center"/>
    </xf>
    <xf numFmtId="166" fontId="179" fillId="91" borderId="49" xfId="0" applyNumberFormat="1" applyFont="1" applyFill="1" applyBorder="1" applyAlignment="1">
      <alignment horizontal="center"/>
    </xf>
    <xf numFmtId="1" fontId="179" fillId="91" borderId="49" xfId="0" applyNumberFormat="1" applyFont="1" applyFill="1" applyBorder="1" applyAlignment="1">
      <alignment horizontal="center"/>
    </xf>
    <xf numFmtId="1" fontId="179" fillId="94" borderId="49" xfId="0" applyNumberFormat="1" applyFont="1" applyFill="1" applyBorder="1" applyAlignment="1">
      <alignment horizontal="center"/>
    </xf>
    <xf numFmtId="1" fontId="179" fillId="95" borderId="49" xfId="0" applyNumberFormat="1" applyFont="1" applyFill="1" applyBorder="1" applyAlignment="1">
      <alignment horizontal="center"/>
    </xf>
    <xf numFmtId="166" fontId="179" fillId="91" borderId="18" xfId="330" applyNumberFormat="1" applyFont="1" applyFill="1" applyBorder="1" applyAlignment="1">
      <alignment horizontal="center" vertical="center" wrapText="1"/>
    </xf>
    <xf numFmtId="166" fontId="179" fillId="91" borderId="49" xfId="0" applyNumberFormat="1" applyFont="1" applyFill="1" applyBorder="1"/>
    <xf numFmtId="166" fontId="179" fillId="91" borderId="49" xfId="2" applyNumberFormat="1" applyFont="1" applyFill="1" applyBorder="1"/>
    <xf numFmtId="166" fontId="179" fillId="91" borderId="49" xfId="2" applyNumberFormat="1" applyFont="1" applyFill="1" applyBorder="1" applyAlignment="1">
      <alignment horizontal="center"/>
    </xf>
    <xf numFmtId="166" fontId="179" fillId="91" borderId="85" xfId="2" applyNumberFormat="1" applyFont="1" applyFill="1" applyBorder="1"/>
    <xf numFmtId="166" fontId="179" fillId="91" borderId="85" xfId="2" applyNumberFormat="1" applyFont="1" applyFill="1" applyBorder="1" applyAlignment="1">
      <alignment horizontal="center"/>
    </xf>
    <xf numFmtId="166" fontId="0" fillId="91" borderId="69" xfId="0" applyNumberFormat="1" applyFill="1" applyBorder="1"/>
    <xf numFmtId="0" fontId="269" fillId="0" borderId="0" xfId="0" applyFont="1" applyAlignment="1">
      <alignment horizontal="center" wrapText="1"/>
    </xf>
    <xf numFmtId="0" fontId="270" fillId="0" borderId="0" xfId="330" applyFont="1" applyBorder="1" applyAlignment="1">
      <alignment horizontal="center" vertical="center" wrapText="1"/>
    </xf>
    <xf numFmtId="0" fontId="270" fillId="0" borderId="0" xfId="330" applyFont="1" applyBorder="1" applyAlignment="1">
      <alignment horizontal="left" vertical="center" wrapText="1"/>
    </xf>
    <xf numFmtId="165" fontId="186" fillId="63" borderId="85" xfId="2" applyNumberFormat="1" applyFont="1" applyFill="1" applyBorder="1"/>
    <xf numFmtId="1" fontId="179" fillId="63" borderId="89" xfId="0" applyNumberFormat="1" applyFont="1" applyFill="1" applyBorder="1" applyAlignment="1">
      <alignment horizontal="center"/>
    </xf>
    <xf numFmtId="166" fontId="179" fillId="63" borderId="18" xfId="330" applyNumberFormat="1" applyFont="1" applyFill="1" applyBorder="1"/>
    <xf numFmtId="166" fontId="179" fillId="63" borderId="18" xfId="330" applyNumberFormat="1" applyFont="1" applyFill="1" applyBorder="1" applyAlignment="1">
      <alignment vertical="center" wrapText="1"/>
    </xf>
    <xf numFmtId="166" fontId="179" fillId="63" borderId="18" xfId="0" applyNumberFormat="1" applyFont="1" applyFill="1" applyBorder="1"/>
    <xf numFmtId="166" fontId="179" fillId="63" borderId="49" xfId="0" applyNumberFormat="1" applyFont="1" applyFill="1" applyBorder="1"/>
    <xf numFmtId="166" fontId="179" fillId="63" borderId="49" xfId="2" applyNumberFormat="1" applyFont="1" applyFill="1" applyBorder="1" applyAlignment="1"/>
    <xf numFmtId="166" fontId="179" fillId="63" borderId="85" xfId="2" applyNumberFormat="1" applyFont="1" applyFill="1" applyBorder="1" applyAlignment="1"/>
    <xf numFmtId="2" fontId="186" fillId="0" borderId="88" xfId="2" applyNumberFormat="1" applyFont="1" applyFill="1" applyBorder="1" applyAlignment="1">
      <alignment horizontal="center"/>
    </xf>
    <xf numFmtId="201" fontId="0" fillId="0" borderId="0" xfId="1" applyNumberFormat="1" applyFont="1"/>
    <xf numFmtId="201" fontId="0" fillId="0" borderId="0" xfId="0" applyNumberFormat="1"/>
    <xf numFmtId="0" fontId="3" fillId="0" borderId="0" xfId="2133"/>
    <xf numFmtId="0" fontId="186" fillId="0" borderId="0" xfId="1402" applyFont="1"/>
    <xf numFmtId="0" fontId="186" fillId="0" borderId="0" xfId="1402" applyFont="1" applyAlignment="1">
      <alignment vertical="center"/>
    </xf>
    <xf numFmtId="0" fontId="186" fillId="0" borderId="0" xfId="1402" applyFont="1" applyAlignment="1">
      <alignment horizontal="center" vertical="center"/>
    </xf>
    <xf numFmtId="0" fontId="193" fillId="0" borderId="85" xfId="330" applyFont="1" applyBorder="1" applyAlignment="1">
      <alignment horizontal="left" vertical="center" wrapText="1"/>
    </xf>
    <xf numFmtId="165" fontId="186" fillId="0" borderId="0" xfId="2090" applyNumberFormat="1" applyFont="1"/>
    <xf numFmtId="0" fontId="186" fillId="61" borderId="0" xfId="1402" applyFont="1" applyFill="1" applyAlignment="1">
      <alignment vertical="center"/>
    </xf>
    <xf numFmtId="0" fontId="211" fillId="61" borderId="0" xfId="1402" applyFont="1" applyFill="1" applyAlignment="1">
      <alignment vertical="center"/>
    </xf>
    <xf numFmtId="0" fontId="186" fillId="24" borderId="18" xfId="1402" applyFont="1" applyFill="1" applyBorder="1" applyAlignment="1">
      <alignment horizontal="left" vertical="center"/>
    </xf>
    <xf numFmtId="0" fontId="193" fillId="0" borderId="0" xfId="1402" applyFont="1"/>
    <xf numFmtId="0" fontId="186" fillId="0" borderId="18" xfId="1402" applyFont="1" applyBorder="1" applyAlignment="1">
      <alignment horizontal="left" vertical="center"/>
    </xf>
    <xf numFmtId="2" fontId="186" fillId="0" borderId="18" xfId="1402" applyNumberFormat="1" applyFont="1" applyBorder="1" applyAlignment="1">
      <alignment horizontal="center" vertical="center"/>
    </xf>
    <xf numFmtId="0" fontId="186" fillId="0" borderId="18" xfId="1402" applyFont="1" applyBorder="1" applyAlignment="1">
      <alignment vertical="center"/>
    </xf>
    <xf numFmtId="0" fontId="254" fillId="0" borderId="85" xfId="1402" applyFont="1" applyBorder="1"/>
    <xf numFmtId="210" fontId="186" fillId="0" borderId="85" xfId="2091" applyNumberFormat="1" applyFont="1" applyFill="1" applyBorder="1"/>
    <xf numFmtId="0" fontId="14" fillId="0" borderId="0" xfId="1402"/>
    <xf numFmtId="2" fontId="14" fillId="0" borderId="0" xfId="1402" applyNumberFormat="1" applyAlignment="1">
      <alignment horizontal="left"/>
    </xf>
    <xf numFmtId="0" fontId="14" fillId="0" borderId="0" xfId="1402" applyAlignment="1">
      <alignment horizontal="left"/>
    </xf>
    <xf numFmtId="1" fontId="14" fillId="0" borderId="0" xfId="1402" applyNumberFormat="1"/>
    <xf numFmtId="0" fontId="186" fillId="84" borderId="0" xfId="1402" applyFont="1" applyFill="1"/>
    <xf numFmtId="0" fontId="14" fillId="84" borderId="0" xfId="1402" applyFill="1"/>
    <xf numFmtId="0" fontId="188" fillId="0" borderId="0" xfId="1402" applyFont="1" applyAlignment="1">
      <alignment vertical="center"/>
    </xf>
    <xf numFmtId="4" fontId="188" fillId="0" borderId="0" xfId="1402" applyNumberFormat="1" applyFont="1" applyAlignment="1">
      <alignment horizontal="center" vertical="center"/>
    </xf>
    <xf numFmtId="0" fontId="186" fillId="0" borderId="0" xfId="1402" applyFont="1" applyAlignment="1">
      <alignment horizontal="left" vertical="center"/>
    </xf>
    <xf numFmtId="0" fontId="14" fillId="82" borderId="76" xfId="1402" applyFill="1" applyBorder="1" applyAlignment="1">
      <alignment horizontal="center"/>
    </xf>
    <xf numFmtId="2" fontId="14" fillId="0" borderId="0" xfId="1402" applyNumberFormat="1"/>
    <xf numFmtId="0" fontId="186" fillId="84" borderId="0" xfId="1402" applyFont="1" applyFill="1" applyAlignment="1">
      <alignment vertical="center"/>
    </xf>
    <xf numFmtId="167" fontId="188" fillId="84" borderId="0" xfId="1402" applyNumberFormat="1" applyFont="1" applyFill="1" applyAlignment="1">
      <alignment horizontal="center" vertical="center"/>
    </xf>
    <xf numFmtId="167" fontId="266" fillId="84" borderId="0" xfId="1402" applyNumberFormat="1" applyFont="1" applyFill="1" applyAlignment="1">
      <alignment horizontal="center" vertical="center"/>
    </xf>
    <xf numFmtId="0" fontId="0" fillId="82" borderId="76" xfId="1402" applyFont="1" applyFill="1" applyBorder="1" applyAlignment="1">
      <alignment horizontal="center"/>
    </xf>
    <xf numFmtId="9" fontId="0" fillId="0" borderId="0" xfId="2" applyFont="1" applyFill="1"/>
    <xf numFmtId="2" fontId="0" fillId="0" borderId="0" xfId="1402" applyNumberFormat="1" applyFont="1" applyAlignment="1">
      <alignment horizontal="left"/>
    </xf>
    <xf numFmtId="167" fontId="188" fillId="84" borderId="0" xfId="1402" applyNumberFormat="1" applyFont="1" applyFill="1" applyAlignment="1">
      <alignment horizontal="left" vertical="center"/>
    </xf>
    <xf numFmtId="0" fontId="273" fillId="61" borderId="0" xfId="1402" applyFont="1" applyFill="1" applyAlignment="1">
      <alignment vertical="center"/>
    </xf>
    <xf numFmtId="0" fontId="273" fillId="0" borderId="0" xfId="1402" applyFont="1" applyAlignment="1">
      <alignment vertical="center"/>
    </xf>
    <xf numFmtId="0" fontId="273" fillId="0" borderId="0" xfId="1402" applyFont="1" applyAlignment="1">
      <alignment horizontal="center" vertical="center"/>
    </xf>
    <xf numFmtId="0" fontId="273" fillId="0" borderId="0" xfId="1402" applyFont="1"/>
    <xf numFmtId="210" fontId="273" fillId="0" borderId="85" xfId="2091" applyNumberFormat="1" applyFont="1" applyFill="1" applyBorder="1"/>
    <xf numFmtId="211" fontId="273" fillId="0" borderId="85" xfId="2091" applyNumberFormat="1" applyFont="1" applyFill="1" applyBorder="1"/>
    <xf numFmtId="2" fontId="273" fillId="0" borderId="18" xfId="1402" applyNumberFormat="1" applyFont="1" applyBorder="1" applyAlignment="1">
      <alignment horizontal="center" vertical="center"/>
    </xf>
    <xf numFmtId="164" fontId="273" fillId="0" borderId="85" xfId="1402" applyNumberFormat="1" applyFont="1" applyBorder="1" applyAlignment="1">
      <alignment horizontal="center" vertical="center"/>
    </xf>
    <xf numFmtId="167" fontId="272" fillId="84" borderId="0" xfId="1402" applyNumberFormat="1" applyFont="1" applyFill="1" applyAlignment="1">
      <alignment horizontal="center" vertical="center"/>
    </xf>
    <xf numFmtId="4" fontId="272" fillId="0" borderId="0" xfId="1402" applyNumberFormat="1" applyFont="1" applyAlignment="1">
      <alignment horizontal="center" vertical="center"/>
    </xf>
    <xf numFmtId="0" fontId="276" fillId="0" borderId="0" xfId="1402" applyFont="1"/>
    <xf numFmtId="1" fontId="276" fillId="0" borderId="0" xfId="1402" applyNumberFormat="1" applyFont="1"/>
    <xf numFmtId="9" fontId="276" fillId="0" borderId="0" xfId="2" applyFont="1"/>
    <xf numFmtId="0" fontId="276" fillId="0" borderId="0" xfId="0" applyFont="1"/>
    <xf numFmtId="2" fontId="281" fillId="67" borderId="0" xfId="1402" applyNumberFormat="1" applyFont="1" applyFill="1"/>
    <xf numFmtId="9" fontId="14" fillId="0" borderId="0" xfId="2"/>
    <xf numFmtId="165" fontId="14" fillId="0" borderId="0" xfId="2" applyNumberFormat="1"/>
    <xf numFmtId="166" fontId="245" fillId="61" borderId="49" xfId="2053" applyNumberFormat="1" applyFont="1" applyFill="1" applyBorder="1"/>
    <xf numFmtId="0" fontId="186" fillId="62" borderId="0" xfId="1402" applyFont="1" applyFill="1"/>
    <xf numFmtId="0" fontId="14" fillId="62" borderId="0" xfId="1402" applyFill="1"/>
    <xf numFmtId="0" fontId="186" fillId="62" borderId="0" xfId="0" applyFont="1" applyFill="1"/>
    <xf numFmtId="2" fontId="14" fillId="62" borderId="0" xfId="1402" applyNumberFormat="1" applyFill="1" applyAlignment="1">
      <alignment horizontal="left"/>
    </xf>
    <xf numFmtId="1" fontId="14" fillId="62" borderId="0" xfId="1402" applyNumberFormat="1" applyFill="1"/>
    <xf numFmtId="0" fontId="14" fillId="62" borderId="0" xfId="1402" applyFill="1" applyAlignment="1">
      <alignment horizontal="left"/>
    </xf>
    <xf numFmtId="1" fontId="206" fillId="67" borderId="0" xfId="1990" applyNumberFormat="1" applyFont="1" applyFill="1" applyAlignment="1">
      <alignment horizontal="center"/>
    </xf>
    <xf numFmtId="1" fontId="204" fillId="76" borderId="0" xfId="1990" applyNumberFormat="1" applyFont="1" applyFill="1" applyAlignment="1">
      <alignment horizontal="center"/>
    </xf>
    <xf numFmtId="1" fontId="191" fillId="67" borderId="0" xfId="1990" applyNumberFormat="1" applyFont="1" applyFill="1" applyAlignment="1">
      <alignment horizontal="center"/>
    </xf>
    <xf numFmtId="1" fontId="192" fillId="67" borderId="0" xfId="1990" applyNumberFormat="1" applyFont="1" applyFill="1" applyAlignment="1">
      <alignment horizontal="center"/>
    </xf>
    <xf numFmtId="1" fontId="192" fillId="76" borderId="0" xfId="1990" applyNumberFormat="1" applyFont="1" applyFill="1" applyAlignment="1">
      <alignment horizontal="center"/>
    </xf>
    <xf numFmtId="1" fontId="192" fillId="61" borderId="0" xfId="1990" applyNumberFormat="1" applyFont="1" applyFill="1" applyAlignment="1">
      <alignment horizontal="center"/>
    </xf>
    <xf numFmtId="1" fontId="204" fillId="89" borderId="0" xfId="1990" applyNumberFormat="1" applyFont="1" applyFill="1" applyAlignment="1">
      <alignment horizontal="center"/>
    </xf>
    <xf numFmtId="1" fontId="136" fillId="0" borderId="0" xfId="0" applyNumberFormat="1" applyFont="1" applyAlignment="1">
      <alignment horizontal="center"/>
    </xf>
    <xf numFmtId="1" fontId="136" fillId="89" borderId="0" xfId="0" applyNumberFormat="1" applyFont="1" applyFill="1" applyAlignment="1">
      <alignment horizontal="center"/>
    </xf>
    <xf numFmtId="1" fontId="138" fillId="59" borderId="0" xfId="0" applyNumberFormat="1" applyFont="1" applyFill="1" applyAlignment="1">
      <alignment horizontal="center"/>
    </xf>
    <xf numFmtId="1" fontId="206" fillId="84" borderId="0" xfId="1990" applyNumberFormat="1" applyFont="1" applyFill="1" applyAlignment="1">
      <alignment horizontal="center"/>
    </xf>
    <xf numFmtId="1" fontId="204" fillId="84" borderId="0" xfId="1990" applyNumberFormat="1" applyFont="1" applyFill="1" applyAlignment="1">
      <alignment horizontal="center"/>
    </xf>
    <xf numFmtId="1" fontId="204" fillId="61" borderId="0" xfId="1990" applyNumberFormat="1" applyFont="1" applyFill="1" applyAlignment="1">
      <alignment horizontal="center"/>
    </xf>
    <xf numFmtId="1" fontId="281" fillId="67" borderId="0" xfId="1402" applyNumberFormat="1" applyFont="1" applyFill="1"/>
    <xf numFmtId="201" fontId="0" fillId="61" borderId="49" xfId="1" applyNumberFormat="1" applyFont="1" applyFill="1" applyBorder="1" applyAlignment="1">
      <alignment horizontal="center"/>
    </xf>
    <xf numFmtId="201" fontId="0" fillId="0" borderId="49" xfId="0" applyNumberFormat="1" applyBorder="1"/>
    <xf numFmtId="201" fontId="0" fillId="61" borderId="49" xfId="0" applyNumberFormat="1" applyFill="1" applyBorder="1" applyAlignment="1">
      <alignment horizontal="center"/>
    </xf>
    <xf numFmtId="201" fontId="0" fillId="69" borderId="75" xfId="0" applyNumberFormat="1" applyFill="1" applyBorder="1" applyAlignment="1">
      <alignment horizontal="center"/>
    </xf>
    <xf numFmtId="201" fontId="0" fillId="76" borderId="49" xfId="1" applyNumberFormat="1" applyFont="1" applyFill="1" applyBorder="1" applyAlignment="1">
      <alignment horizontal="center"/>
    </xf>
    <xf numFmtId="201" fontId="136" fillId="83" borderId="0" xfId="0" applyNumberFormat="1" applyFont="1" applyFill="1"/>
    <xf numFmtId="201" fontId="204" fillId="67" borderId="49" xfId="1990" applyNumberFormat="1" applyFont="1" applyFill="1" applyBorder="1" applyAlignment="1">
      <alignment horizontal="center"/>
    </xf>
    <xf numFmtId="201" fontId="204" fillId="69" borderId="49" xfId="1990" applyNumberFormat="1" applyFont="1" applyFill="1" applyBorder="1" applyAlignment="1">
      <alignment horizontal="center"/>
    </xf>
    <xf numFmtId="201" fontId="0" fillId="76" borderId="49" xfId="0" applyNumberFormat="1" applyFill="1" applyBorder="1"/>
    <xf numFmtId="201" fontId="0" fillId="0" borderId="75" xfId="1" applyNumberFormat="1" applyFont="1" applyBorder="1"/>
    <xf numFmtId="201" fontId="0" fillId="61" borderId="75" xfId="1" applyNumberFormat="1" applyFont="1" applyFill="1" applyBorder="1"/>
    <xf numFmtId="201" fontId="0" fillId="61" borderId="75" xfId="0" applyNumberFormat="1" applyFill="1" applyBorder="1"/>
    <xf numFmtId="201" fontId="0" fillId="69" borderId="81" xfId="1" applyNumberFormat="1" applyFont="1" applyFill="1" applyBorder="1"/>
    <xf numFmtId="201" fontId="0" fillId="90" borderId="81" xfId="1" applyNumberFormat="1" applyFont="1" applyFill="1" applyBorder="1"/>
    <xf numFmtId="0" fontId="0" fillId="61" borderId="81" xfId="0" applyFill="1" applyBorder="1"/>
    <xf numFmtId="201" fontId="0" fillId="61" borderId="81" xfId="1" applyNumberFormat="1" applyFont="1" applyFill="1" applyBorder="1"/>
    <xf numFmtId="0" fontId="3" fillId="64" borderId="0" xfId="2133" applyFill="1"/>
    <xf numFmtId="3" fontId="282" fillId="0" borderId="0" xfId="0" applyNumberFormat="1" applyFont="1" applyAlignment="1">
      <alignment horizontal="center"/>
    </xf>
    <xf numFmtId="2" fontId="186" fillId="0" borderId="0" xfId="1993" applyNumberFormat="1" applyFont="1" applyAlignment="1">
      <alignment horizontal="center"/>
    </xf>
    <xf numFmtId="1" fontId="179" fillId="0" borderId="75" xfId="1" applyNumberFormat="1" applyFont="1" applyBorder="1" applyAlignment="1">
      <alignment horizontal="center" vertical="top"/>
    </xf>
    <xf numFmtId="166" fontId="186" fillId="0" borderId="49" xfId="1993" applyNumberFormat="1" applyFont="1" applyBorder="1" applyAlignment="1">
      <alignment horizontal="center"/>
    </xf>
    <xf numFmtId="167" fontId="186" fillId="0" borderId="49" xfId="0" applyNumberFormat="1" applyFont="1" applyBorder="1" applyAlignment="1">
      <alignment horizontal="center"/>
    </xf>
    <xf numFmtId="3" fontId="186" fillId="0" borderId="49" xfId="0" applyNumberFormat="1" applyFont="1" applyBorder="1" applyAlignment="1">
      <alignment horizontal="center"/>
    </xf>
    <xf numFmtId="166" fontId="179" fillId="0" borderId="49" xfId="0" applyNumberFormat="1" applyFont="1" applyBorder="1" applyAlignment="1">
      <alignment horizontal="center"/>
    </xf>
    <xf numFmtId="167" fontId="179" fillId="0" borderId="49" xfId="0" applyNumberFormat="1" applyFont="1" applyBorder="1" applyAlignment="1">
      <alignment horizontal="center"/>
    </xf>
    <xf numFmtId="201" fontId="188" fillId="0" borderId="0" xfId="1" applyNumberFormat="1" applyFont="1" applyBorder="1" applyAlignment="1">
      <alignment horizontal="center"/>
    </xf>
    <xf numFmtId="0" fontId="216" fillId="26" borderId="48" xfId="330" applyFont="1" applyFill="1" applyBorder="1" applyAlignment="1">
      <alignment horizontal="left" vertical="center" wrapText="1"/>
    </xf>
    <xf numFmtId="0" fontId="186" fillId="0" borderId="49" xfId="330" applyFont="1" applyBorder="1" applyAlignment="1">
      <alignment horizontal="left" vertical="center"/>
    </xf>
    <xf numFmtId="1" fontId="179" fillId="61" borderId="0" xfId="0" applyNumberFormat="1" applyFont="1" applyFill="1"/>
    <xf numFmtId="9" fontId="179" fillId="61" borderId="0" xfId="0" applyNumberFormat="1" applyFont="1" applyFill="1"/>
    <xf numFmtId="167" fontId="179" fillId="61" borderId="18" xfId="330" applyNumberFormat="1" applyFont="1" applyFill="1" applyBorder="1" applyAlignment="1">
      <alignment horizontal="center"/>
    </xf>
    <xf numFmtId="166" fontId="179" fillId="61" borderId="18" xfId="0" applyNumberFormat="1" applyFont="1" applyFill="1" applyBorder="1" applyAlignment="1">
      <alignment horizontal="center"/>
    </xf>
    <xf numFmtId="9" fontId="186" fillId="0" borderId="18" xfId="330" applyNumberFormat="1" applyFont="1" applyBorder="1" applyAlignment="1">
      <alignment horizontal="center" vertical="center"/>
    </xf>
    <xf numFmtId="9" fontId="186" fillId="84" borderId="18" xfId="330" applyNumberFormat="1" applyFont="1" applyFill="1" applyBorder="1" applyAlignment="1">
      <alignment horizontal="center" vertical="center"/>
    </xf>
    <xf numFmtId="9" fontId="179" fillId="0" borderId="66" xfId="2" applyFont="1" applyFill="1" applyBorder="1" applyAlignment="1">
      <alignment horizontal="center" vertical="center"/>
    </xf>
    <xf numFmtId="166" fontId="245" fillId="61" borderId="75" xfId="2053" applyNumberFormat="1" applyFont="1" applyFill="1" applyBorder="1"/>
    <xf numFmtId="10" fontId="186" fillId="0" borderId="0" xfId="0" applyNumberFormat="1" applyFont="1"/>
    <xf numFmtId="166" fontId="283" fillId="61" borderId="75" xfId="2053" applyNumberFormat="1" applyFont="1" applyFill="1" applyBorder="1"/>
    <xf numFmtId="164" fontId="186" fillId="0" borderId="0" xfId="0" applyNumberFormat="1" applyFont="1"/>
    <xf numFmtId="165" fontId="186" fillId="0" borderId="18" xfId="2" applyNumberFormat="1" applyFont="1" applyFill="1" applyBorder="1"/>
    <xf numFmtId="165" fontId="186" fillId="0" borderId="31" xfId="330" applyNumberFormat="1" applyFont="1" applyBorder="1" applyAlignment="1">
      <alignment horizontal="center" vertical="center" wrapText="1"/>
    </xf>
    <xf numFmtId="165" fontId="179" fillId="0" borderId="49" xfId="2" applyNumberFormat="1" applyFont="1" applyFill="1" applyBorder="1"/>
    <xf numFmtId="166" fontId="179" fillId="0" borderId="18" xfId="330" applyNumberFormat="1" applyFont="1" applyBorder="1" applyAlignment="1">
      <alignment horizontal="center" vertical="center" wrapText="1"/>
    </xf>
    <xf numFmtId="1" fontId="179" fillId="0" borderId="31" xfId="330" applyNumberFormat="1" applyFont="1" applyBorder="1" applyAlignment="1">
      <alignment horizontal="center"/>
    </xf>
    <xf numFmtId="166" fontId="179" fillId="0" borderId="49" xfId="2" applyNumberFormat="1" applyFont="1" applyFill="1" applyBorder="1" applyAlignment="1">
      <alignment horizontal="center"/>
    </xf>
    <xf numFmtId="166" fontId="179" fillId="0" borderId="31" xfId="0" applyNumberFormat="1" applyFont="1" applyBorder="1" applyAlignment="1">
      <alignment horizontal="center"/>
    </xf>
    <xf numFmtId="1" fontId="179" fillId="0" borderId="49" xfId="2" applyNumberFormat="1" applyFont="1" applyFill="1" applyBorder="1" applyAlignment="1">
      <alignment horizontal="center"/>
    </xf>
    <xf numFmtId="9" fontId="186" fillId="0" borderId="18" xfId="2" applyFont="1" applyFill="1" applyBorder="1" applyAlignment="1">
      <alignment horizontal="center" vertical="center"/>
    </xf>
    <xf numFmtId="9" fontId="179" fillId="0" borderId="49" xfId="2" applyFont="1" applyFill="1" applyBorder="1"/>
    <xf numFmtId="9" fontId="179" fillId="61" borderId="49" xfId="2" applyFont="1" applyFill="1" applyBorder="1"/>
    <xf numFmtId="166" fontId="284" fillId="61" borderId="0" xfId="0" applyNumberFormat="1" applyFont="1" applyFill="1"/>
    <xf numFmtId="166" fontId="186" fillId="0" borderId="18" xfId="0" applyNumberFormat="1" applyFont="1" applyBorder="1" applyAlignment="1">
      <alignment horizontal="center" vertical="top"/>
    </xf>
    <xf numFmtId="1" fontId="186" fillId="0" borderId="18" xfId="0" applyNumberFormat="1" applyFont="1" applyBorder="1" applyAlignment="1">
      <alignment horizontal="center" vertical="top"/>
    </xf>
    <xf numFmtId="165" fontId="186" fillId="0" borderId="18" xfId="2" applyNumberFormat="1" applyFont="1" applyFill="1" applyBorder="1" applyAlignment="1">
      <alignment vertical="top"/>
    </xf>
    <xf numFmtId="165" fontId="186" fillId="0" borderId="18" xfId="331" applyNumberFormat="1" applyFont="1" applyBorder="1" applyAlignment="1">
      <alignment vertical="top"/>
    </xf>
    <xf numFmtId="166" fontId="179" fillId="0" borderId="18" xfId="0" applyNumberFormat="1" applyFont="1" applyBorder="1" applyAlignment="1">
      <alignment horizontal="center" vertical="top"/>
    </xf>
    <xf numFmtId="166" fontId="188" fillId="0" borderId="18" xfId="0" applyNumberFormat="1" applyFont="1" applyBorder="1" applyAlignment="1">
      <alignment horizontal="center" vertical="top"/>
    </xf>
    <xf numFmtId="212" fontId="186" fillId="0" borderId="18" xfId="331" applyNumberFormat="1" applyFont="1" applyBorder="1" applyAlignment="1">
      <alignment vertical="top"/>
    </xf>
    <xf numFmtId="202" fontId="186" fillId="0" borderId="49" xfId="1" applyNumberFormat="1" applyFont="1" applyFill="1" applyBorder="1" applyAlignment="1">
      <alignment horizontal="center"/>
    </xf>
    <xf numFmtId="202" fontId="186" fillId="0" borderId="49" xfId="0" applyNumberFormat="1" applyFont="1" applyBorder="1" applyAlignment="1">
      <alignment horizontal="center"/>
    </xf>
    <xf numFmtId="167" fontId="0" fillId="0" borderId="77" xfId="0" applyNumberFormat="1" applyBorder="1"/>
    <xf numFmtId="165" fontId="186" fillId="0" borderId="0" xfId="2" applyNumberFormat="1" applyFont="1" applyFill="1" applyAlignment="1">
      <alignment horizontal="center"/>
    </xf>
    <xf numFmtId="0" fontId="186" fillId="0" borderId="0" xfId="0" applyFont="1" applyAlignment="1">
      <alignment horizontal="center" wrapText="1"/>
    </xf>
    <xf numFmtId="0" fontId="213" fillId="84" borderId="0" xfId="1402" applyFont="1" applyFill="1" applyAlignment="1">
      <alignment vertical="center"/>
    </xf>
    <xf numFmtId="167" fontId="277" fillId="84" borderId="0" xfId="1402" applyNumberFormat="1" applyFont="1" applyFill="1" applyAlignment="1">
      <alignment horizontal="center" vertical="center"/>
    </xf>
    <xf numFmtId="167" fontId="278" fillId="84" borderId="0" xfId="1402" applyNumberFormat="1" applyFont="1" applyFill="1" applyAlignment="1">
      <alignment horizontal="center" vertical="center"/>
    </xf>
    <xf numFmtId="167" fontId="278" fillId="84" borderId="0" xfId="1402" applyNumberFormat="1" applyFont="1" applyFill="1" applyAlignment="1">
      <alignment horizontal="left" vertical="center"/>
    </xf>
    <xf numFmtId="167" fontId="279" fillId="84" borderId="0" xfId="1402" applyNumberFormat="1" applyFont="1" applyFill="1" applyAlignment="1">
      <alignment horizontal="center" vertical="center"/>
    </xf>
    <xf numFmtId="0" fontId="213" fillId="84" borderId="0" xfId="1402" applyFont="1" applyFill="1"/>
    <xf numFmtId="0" fontId="280" fillId="84" borderId="0" xfId="1402" applyFont="1" applyFill="1"/>
    <xf numFmtId="0" fontId="0" fillId="62" borderId="0" xfId="0" applyFill="1" applyAlignment="1">
      <alignment horizontal="left"/>
    </xf>
    <xf numFmtId="210" fontId="0" fillId="62" borderId="0" xfId="1" applyNumberFormat="1" applyFont="1" applyFill="1" applyBorder="1"/>
    <xf numFmtId="211" fontId="0" fillId="62" borderId="0" xfId="1" applyNumberFormat="1" applyFont="1" applyFill="1" applyBorder="1"/>
    <xf numFmtId="9" fontId="186" fillId="0" borderId="0" xfId="2090" applyFont="1"/>
    <xf numFmtId="166" fontId="136" fillId="61" borderId="0" xfId="0" applyNumberFormat="1" applyFont="1" applyFill="1"/>
    <xf numFmtId="0" fontId="274" fillId="0" borderId="39" xfId="1402" applyFont="1" applyBorder="1" applyAlignment="1">
      <alignment horizontal="center" vertical="center" wrapText="1"/>
    </xf>
    <xf numFmtId="0" fontId="193" fillId="0" borderId="39" xfId="1402" applyFont="1" applyBorder="1" applyAlignment="1">
      <alignment horizontal="center" vertical="center" wrapText="1"/>
    </xf>
    <xf numFmtId="0" fontId="193" fillId="0" borderId="77" xfId="436" applyFont="1" applyBorder="1" applyAlignment="1">
      <alignment horizontal="center"/>
    </xf>
    <xf numFmtId="2" fontId="186" fillId="0" borderId="85" xfId="1402" applyNumberFormat="1" applyFont="1" applyBorder="1" applyAlignment="1">
      <alignment horizontal="center" vertical="center"/>
    </xf>
    <xf numFmtId="0" fontId="188" fillId="0" borderId="0" xfId="0" applyFont="1"/>
    <xf numFmtId="2" fontId="285" fillId="0" borderId="0" xfId="1402" applyNumberFormat="1" applyFont="1" applyAlignment="1">
      <alignment horizontal="left"/>
    </xf>
    <xf numFmtId="9" fontId="275" fillId="0" borderId="0" xfId="2" applyFont="1"/>
    <xf numFmtId="177" fontId="285" fillId="0" borderId="0" xfId="1" applyFont="1"/>
    <xf numFmtId="0" fontId="215" fillId="0" borderId="0" xfId="0" applyFont="1"/>
    <xf numFmtId="165" fontId="192" fillId="70" borderId="75" xfId="2" applyNumberFormat="1" applyFont="1" applyFill="1" applyBorder="1" applyAlignment="1">
      <alignment horizontal="center" vertical="top"/>
    </xf>
    <xf numFmtId="0" fontId="186" fillId="70" borderId="85" xfId="1992" applyFont="1" applyFill="1" applyBorder="1" applyAlignment="1">
      <alignment wrapText="1"/>
    </xf>
    <xf numFmtId="2" fontId="186" fillId="70" borderId="85" xfId="1993" applyNumberFormat="1" applyFont="1" applyFill="1" applyBorder="1" applyAlignment="1">
      <alignment horizontal="center"/>
    </xf>
    <xf numFmtId="0" fontId="253" fillId="59" borderId="49" xfId="0" applyFont="1" applyFill="1" applyBorder="1"/>
    <xf numFmtId="9" fontId="204" fillId="59" borderId="49" xfId="2" applyFont="1" applyFill="1" applyBorder="1" applyAlignment="1">
      <alignment horizontal="center"/>
    </xf>
    <xf numFmtId="0" fontId="253" fillId="0" borderId="49" xfId="0" applyFont="1" applyBorder="1" applyAlignment="1">
      <alignment horizontal="right"/>
    </xf>
    <xf numFmtId="9" fontId="204" fillId="0" borderId="49" xfId="2" applyFont="1" applyFill="1" applyBorder="1" applyAlignment="1">
      <alignment horizontal="center"/>
    </xf>
    <xf numFmtId="0" fontId="192" fillId="0" borderId="49" xfId="1990" applyFont="1" applyBorder="1" applyAlignment="1">
      <alignment horizontal="right"/>
    </xf>
    <xf numFmtId="0" fontId="204" fillId="0" borderId="0" xfId="0" applyFont="1" applyAlignment="1">
      <alignment horizontal="left"/>
    </xf>
    <xf numFmtId="9" fontId="204" fillId="0" borderId="0" xfId="2" applyFont="1" applyAlignment="1">
      <alignment horizontal="center"/>
    </xf>
    <xf numFmtId="9" fontId="179" fillId="0" borderId="85" xfId="0" applyNumberFormat="1" applyFont="1" applyBorder="1" applyAlignment="1">
      <alignment horizontal="center"/>
    </xf>
    <xf numFmtId="165" fontId="204" fillId="59" borderId="49" xfId="2" applyNumberFormat="1" applyFont="1" applyFill="1" applyBorder="1" applyAlignment="1">
      <alignment horizontal="center"/>
    </xf>
    <xf numFmtId="165" fontId="204" fillId="0" borderId="49" xfId="2" applyNumberFormat="1" applyFont="1" applyFill="1" applyBorder="1" applyAlignment="1">
      <alignment horizontal="center"/>
    </xf>
    <xf numFmtId="9" fontId="179" fillId="0" borderId="85" xfId="0" applyNumberFormat="1" applyFont="1" applyBorder="1" applyAlignment="1">
      <alignment horizontal="center" vertical="top"/>
    </xf>
    <xf numFmtId="9" fontId="179" fillId="59" borderId="85" xfId="0" applyNumberFormat="1" applyFont="1" applyFill="1" applyBorder="1" applyAlignment="1">
      <alignment horizontal="center"/>
    </xf>
    <xf numFmtId="9" fontId="186" fillId="0" borderId="85" xfId="0" applyNumberFormat="1" applyFont="1" applyBorder="1" applyAlignment="1">
      <alignment horizontal="center"/>
    </xf>
    <xf numFmtId="9" fontId="192" fillId="0" borderId="49" xfId="2" applyFont="1" applyFill="1" applyBorder="1" applyAlignment="1">
      <alignment horizontal="center"/>
    </xf>
    <xf numFmtId="165" fontId="192" fillId="0" borderId="49" xfId="2" applyNumberFormat="1" applyFont="1" applyFill="1" applyBorder="1" applyAlignment="1">
      <alignment horizontal="center"/>
    </xf>
    <xf numFmtId="165" fontId="192" fillId="96" borderId="49" xfId="2" applyNumberFormat="1" applyFont="1" applyFill="1" applyBorder="1" applyAlignment="1">
      <alignment horizontal="center"/>
    </xf>
    <xf numFmtId="2" fontId="179" fillId="0" borderId="75" xfId="1" applyNumberFormat="1" applyFont="1" applyFill="1" applyBorder="1" applyAlignment="1">
      <alignment horizontal="center" vertical="top"/>
    </xf>
    <xf numFmtId="2" fontId="179" fillId="0" borderId="81" xfId="1" applyNumberFormat="1" applyFont="1" applyFill="1" applyBorder="1" applyAlignment="1">
      <alignment horizontal="center" vertical="top"/>
    </xf>
    <xf numFmtId="2" fontId="179" fillId="0" borderId="85" xfId="1" applyNumberFormat="1" applyFont="1" applyFill="1" applyBorder="1" applyAlignment="1">
      <alignment horizontal="center" vertical="top"/>
    </xf>
    <xf numFmtId="0" fontId="179" fillId="0" borderId="0" xfId="0" applyFont="1" applyAlignment="1">
      <alignment horizontal="left" vertical="top"/>
    </xf>
    <xf numFmtId="1" fontId="179" fillId="0" borderId="77" xfId="1" applyNumberFormat="1" applyFont="1" applyBorder="1" applyAlignment="1">
      <alignment horizontal="center" vertical="top"/>
    </xf>
    <xf numFmtId="1" fontId="179" fillId="0" borderId="49" xfId="1" applyNumberFormat="1" applyFont="1" applyBorder="1" applyAlignment="1">
      <alignment horizontal="center" vertical="top"/>
    </xf>
    <xf numFmtId="9" fontId="179" fillId="0" borderId="49" xfId="2" applyFont="1" applyBorder="1" applyAlignment="1">
      <alignment horizontal="center" vertical="top"/>
    </xf>
    <xf numFmtId="9" fontId="179" fillId="76" borderId="49" xfId="2" applyFont="1" applyFill="1" applyBorder="1" applyAlignment="1">
      <alignment horizontal="center" vertical="top"/>
    </xf>
    <xf numFmtId="0" fontId="260" fillId="0" borderId="0" xfId="0" applyFont="1" applyAlignment="1">
      <alignment horizontal="left"/>
    </xf>
    <xf numFmtId="165" fontId="192" fillId="61" borderId="49" xfId="2" applyNumberFormat="1" applyFont="1" applyFill="1" applyBorder="1" applyAlignment="1">
      <alignment horizontal="center"/>
    </xf>
    <xf numFmtId="0" fontId="286" fillId="0" borderId="0" xfId="0" applyFont="1"/>
    <xf numFmtId="165" fontId="184" fillId="69" borderId="0" xfId="0" applyNumberFormat="1" applyFont="1" applyFill="1"/>
    <xf numFmtId="166" fontId="0" fillId="0" borderId="49" xfId="0" applyNumberFormat="1" applyBorder="1"/>
    <xf numFmtId="1" fontId="0" fillId="0" borderId="49" xfId="0" applyNumberFormat="1" applyBorder="1"/>
    <xf numFmtId="0" fontId="0" fillId="0" borderId="85" xfId="0" applyBorder="1" applyAlignment="1">
      <alignment vertical="center"/>
    </xf>
    <xf numFmtId="0" fontId="0" fillId="0" borderId="85" xfId="0" applyBorder="1" applyAlignment="1">
      <alignment horizontal="center" vertical="center"/>
    </xf>
    <xf numFmtId="9" fontId="0" fillId="0" borderId="85" xfId="0" applyNumberFormat="1" applyBorder="1" applyAlignment="1">
      <alignment horizontal="center" vertical="center"/>
    </xf>
    <xf numFmtId="0" fontId="0" fillId="0" borderId="85" xfId="0" applyBorder="1" applyAlignment="1">
      <alignment vertical="center" wrapText="1"/>
    </xf>
    <xf numFmtId="0" fontId="0" fillId="0" borderId="85" xfId="0" applyBorder="1"/>
    <xf numFmtId="9" fontId="0" fillId="0" borderId="85" xfId="0" applyNumberFormat="1" applyBorder="1" applyAlignment="1">
      <alignment vertical="center"/>
    </xf>
    <xf numFmtId="0" fontId="269" fillId="0" borderId="85" xfId="0" applyFont="1" applyBorder="1" applyAlignment="1">
      <alignment horizontal="center" vertical="center" wrapText="1"/>
    </xf>
    <xf numFmtId="2" fontId="287" fillId="0" borderId="0" xfId="1402" applyNumberFormat="1" applyFont="1" applyAlignment="1">
      <alignment horizontal="left"/>
    </xf>
    <xf numFmtId="0" fontId="287" fillId="0" borderId="0" xfId="0" applyFont="1"/>
    <xf numFmtId="165" fontId="287" fillId="0" borderId="0" xfId="0" applyNumberFormat="1" applyFont="1"/>
    <xf numFmtId="0" fontId="276" fillId="0" borderId="85" xfId="0" applyFont="1" applyBorder="1"/>
    <xf numFmtId="2" fontId="0" fillId="0" borderId="85" xfId="0" applyNumberFormat="1" applyBorder="1" applyAlignment="1">
      <alignment horizontal="center"/>
    </xf>
    <xf numFmtId="0" fontId="186" fillId="0" borderId="31" xfId="1402" applyFont="1" applyBorder="1" applyAlignment="1">
      <alignment horizontal="left" vertical="center"/>
    </xf>
    <xf numFmtId="0" fontId="186" fillId="0" borderId="31" xfId="1402" applyFont="1" applyBorder="1" applyAlignment="1">
      <alignment vertical="center"/>
    </xf>
    <xf numFmtId="0" fontId="274" fillId="24" borderId="39" xfId="1402" applyFont="1" applyFill="1" applyBorder="1" applyAlignment="1">
      <alignment horizontal="center" vertical="center" wrapText="1"/>
    </xf>
    <xf numFmtId="0" fontId="193" fillId="24" borderId="39" xfId="1402" applyFont="1" applyFill="1" applyBorder="1" applyAlignment="1">
      <alignment horizontal="center" vertical="center" wrapText="1"/>
    </xf>
    <xf numFmtId="167" fontId="273" fillId="0" borderId="85" xfId="1402" applyNumberFormat="1" applyFont="1" applyBorder="1" applyAlignment="1">
      <alignment horizontal="center" vertical="center"/>
    </xf>
    <xf numFmtId="167" fontId="186" fillId="0" borderId="85" xfId="1402" applyNumberFormat="1" applyFont="1" applyBorder="1" applyAlignment="1">
      <alignment horizontal="center" vertical="center"/>
    </xf>
    <xf numFmtId="164" fontId="14" fillId="0" borderId="85" xfId="1402" applyNumberFormat="1" applyBorder="1" applyAlignment="1">
      <alignment horizontal="center"/>
    </xf>
    <xf numFmtId="2" fontId="254" fillId="0" borderId="0" xfId="1402" applyNumberFormat="1" applyFont="1"/>
    <xf numFmtId="2" fontId="186" fillId="0" borderId="0" xfId="1402" applyNumberFormat="1" applyFont="1" applyAlignment="1">
      <alignment horizontal="left" vertical="center"/>
    </xf>
    <xf numFmtId="166" fontId="14" fillId="0" borderId="0" xfId="1402" applyNumberFormat="1"/>
    <xf numFmtId="2" fontId="179" fillId="0" borderId="92" xfId="1" applyNumberFormat="1" applyFont="1" applyFill="1" applyBorder="1" applyAlignment="1">
      <alignment horizontal="center" vertical="top"/>
    </xf>
    <xf numFmtId="166" fontId="179" fillId="0" borderId="75" xfId="1" applyNumberFormat="1" applyFont="1" applyBorder="1" applyAlignment="1">
      <alignment horizontal="center" vertical="top"/>
    </xf>
    <xf numFmtId="166" fontId="179" fillId="0" borderId="77" xfId="1" applyNumberFormat="1" applyFont="1" applyBorder="1" applyAlignment="1">
      <alignment horizontal="center" vertical="top"/>
    </xf>
    <xf numFmtId="166" fontId="179" fillId="0" borderId="49" xfId="1" applyNumberFormat="1" applyFont="1" applyBorder="1" applyAlignment="1">
      <alignment horizontal="center" vertical="top"/>
    </xf>
    <xf numFmtId="1" fontId="179" fillId="61" borderId="75" xfId="1" applyNumberFormat="1" applyFont="1" applyFill="1" applyBorder="1" applyAlignment="1">
      <alignment horizontal="center" vertical="top"/>
    </xf>
    <xf numFmtId="166" fontId="179" fillId="61" borderId="75" xfId="1" applyNumberFormat="1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166" fontId="186" fillId="0" borderId="85" xfId="1402" applyNumberFormat="1" applyFont="1" applyBorder="1" applyAlignment="1">
      <alignment horizontal="center" vertical="center"/>
    </xf>
    <xf numFmtId="0" fontId="242" fillId="85" borderId="85" xfId="0" applyFont="1" applyFill="1" applyBorder="1"/>
    <xf numFmtId="0" fontId="0" fillId="85" borderId="85" xfId="0" applyFill="1" applyBorder="1"/>
    <xf numFmtId="2" fontId="0" fillId="85" borderId="85" xfId="0" applyNumberFormat="1" applyFill="1" applyBorder="1"/>
    <xf numFmtId="164" fontId="0" fillId="88" borderId="85" xfId="0" applyNumberFormat="1" applyFill="1" applyBorder="1"/>
    <xf numFmtId="2" fontId="0" fillId="88" borderId="85" xfId="0" applyNumberFormat="1" applyFill="1" applyBorder="1"/>
    <xf numFmtId="166" fontId="192" fillId="0" borderId="0" xfId="0" applyNumberFormat="1" applyFont="1"/>
    <xf numFmtId="0" fontId="188" fillId="0" borderId="0" xfId="1402" applyFont="1"/>
    <xf numFmtId="0" fontId="272" fillId="0" borderId="0" xfId="1402" applyFont="1"/>
    <xf numFmtId="215" fontId="285" fillId="0" borderId="0" xfId="0" applyNumberFormat="1" applyFont="1"/>
    <xf numFmtId="9" fontId="136" fillId="64" borderId="18" xfId="2" applyFont="1" applyFill="1" applyBorder="1" applyAlignment="1">
      <alignment horizontal="center"/>
    </xf>
    <xf numFmtId="0" fontId="0" fillId="82" borderId="76" xfId="1402" applyFont="1" applyFill="1" applyBorder="1" applyAlignment="1">
      <alignment horizontal="left"/>
    </xf>
    <xf numFmtId="165" fontId="186" fillId="61" borderId="18" xfId="2" applyNumberFormat="1" applyFont="1" applyFill="1" applyBorder="1" applyAlignment="1">
      <alignment vertical="top"/>
    </xf>
    <xf numFmtId="166" fontId="281" fillId="67" borderId="0" xfId="1402" applyNumberFormat="1" applyFont="1" applyFill="1"/>
    <xf numFmtId="166" fontId="14" fillId="62" borderId="0" xfId="1402" applyNumberFormat="1" applyFill="1"/>
    <xf numFmtId="216" fontId="0" fillId="61" borderId="49" xfId="0" applyNumberFormat="1" applyFill="1" applyBorder="1" applyAlignment="1">
      <alignment horizontal="center"/>
    </xf>
    <xf numFmtId="165" fontId="14" fillId="0" borderId="0" xfId="2" applyNumberFormat="1" applyFill="1"/>
    <xf numFmtId="9" fontId="192" fillId="0" borderId="0" xfId="2" applyFont="1"/>
    <xf numFmtId="166" fontId="179" fillId="0" borderId="31" xfId="0" applyNumberFormat="1" applyFont="1" applyBorder="1" applyAlignment="1">
      <alignment horizontal="center" vertical="top"/>
    </xf>
    <xf numFmtId="1" fontId="186" fillId="0" borderId="39" xfId="0" applyNumberFormat="1" applyFont="1" applyBorder="1" applyAlignment="1">
      <alignment horizontal="center"/>
    </xf>
    <xf numFmtId="1" fontId="186" fillId="0" borderId="45" xfId="0" applyNumberFormat="1" applyFont="1" applyBorder="1" applyAlignment="1">
      <alignment horizontal="center"/>
    </xf>
    <xf numFmtId="1" fontId="186" fillId="0" borderId="85" xfId="2137" applyNumberFormat="1" applyFont="1" applyBorder="1" applyAlignment="1">
      <alignment horizontal="center"/>
    </xf>
    <xf numFmtId="9" fontId="179" fillId="0" borderId="92" xfId="2" applyFont="1" applyFill="1" applyBorder="1" applyAlignment="1">
      <alignment horizontal="center"/>
    </xf>
    <xf numFmtId="0" fontId="196" fillId="0" borderId="0" xfId="330" applyFont="1" applyBorder="1" applyAlignment="1">
      <alignment horizontal="center" vertical="center" wrapText="1"/>
    </xf>
    <xf numFmtId="0" fontId="191" fillId="0" borderId="75" xfId="1993" applyFont="1" applyBorder="1" applyAlignment="1">
      <alignment horizontal="center" vertical="top"/>
    </xf>
    <xf numFmtId="0" fontId="191" fillId="0" borderId="75" xfId="0" applyFont="1" applyBorder="1" applyAlignment="1">
      <alignment horizontal="center" vertical="top" wrapText="1"/>
    </xf>
    <xf numFmtId="0" fontId="252" fillId="0" borderId="75" xfId="0" applyFont="1" applyBorder="1" applyAlignment="1">
      <alignment horizontal="center" vertical="top" wrapText="1"/>
    </xf>
    <xf numFmtId="0" fontId="193" fillId="0" borderId="49" xfId="1993" applyFont="1" applyBorder="1" applyAlignment="1">
      <alignment horizontal="center" vertical="center"/>
    </xf>
    <xf numFmtId="0" fontId="193" fillId="0" borderId="49" xfId="0" applyFont="1" applyBorder="1" applyAlignment="1">
      <alignment horizontal="center" vertical="center" wrapText="1"/>
    </xf>
    <xf numFmtId="0" fontId="180" fillId="0" borderId="49" xfId="0" applyFont="1" applyBorder="1" applyAlignment="1">
      <alignment horizontal="center" vertical="center" wrapText="1"/>
    </xf>
    <xf numFmtId="203" fontId="186" fillId="0" borderId="0" xfId="1" applyNumberFormat="1" applyFont="1" applyFill="1"/>
    <xf numFmtId="9" fontId="222" fillId="0" borderId="18" xfId="330" applyNumberFormat="1" applyFont="1" applyBorder="1" applyAlignment="1">
      <alignment horizontal="center" vertical="center" wrapText="1"/>
    </xf>
    <xf numFmtId="165" fontId="222" fillId="0" borderId="0" xfId="0" applyNumberFormat="1" applyFont="1" applyAlignment="1">
      <alignment horizontal="center"/>
    </xf>
    <xf numFmtId="165" fontId="222" fillId="0" borderId="0" xfId="0" applyNumberFormat="1" applyFont="1"/>
    <xf numFmtId="2" fontId="186" fillId="0" borderId="0" xfId="0" applyNumberFormat="1" applyFont="1" applyAlignment="1">
      <alignment horizontal="center"/>
    </xf>
  </cellXfs>
  <cellStyles count="2141">
    <cellStyle name="€ : (converti en EURO)" xfId="101" xr:uid="{00000000-0005-0000-0000-000000000000}"/>
    <cellStyle name="€ : (converti en EURO) 2" xfId="102" xr:uid="{00000000-0005-0000-0000-000001000000}"/>
    <cellStyle name="€ : (converti en EURO) 2 2" xfId="1008" xr:uid="{00000000-0005-0000-0000-000002000000}"/>
    <cellStyle name="€ : (converti en EURO) 3" xfId="103" xr:uid="{00000000-0005-0000-0000-000003000000}"/>
    <cellStyle name="€ : (converti en EURO) 3 2" xfId="1009" xr:uid="{00000000-0005-0000-0000-000004000000}"/>
    <cellStyle name="€ : (converti en EURO) 4" xfId="104" xr:uid="{00000000-0005-0000-0000-000005000000}"/>
    <cellStyle name="€ : (converti en EURO) 4 2" xfId="1010" xr:uid="{00000000-0005-0000-0000-000006000000}"/>
    <cellStyle name="€ : (converti en EURO) 5" xfId="1007" xr:uid="{00000000-0005-0000-0000-000007000000}"/>
    <cellStyle name="€ : (formule ECRASEE)" xfId="105" xr:uid="{00000000-0005-0000-0000-000008000000}"/>
    <cellStyle name="€ : (formule ECRASEE) 2" xfId="106" xr:uid="{00000000-0005-0000-0000-000009000000}"/>
    <cellStyle name="€ : (formule ECRASEE) 2 2" xfId="1012" xr:uid="{00000000-0005-0000-0000-00000A000000}"/>
    <cellStyle name="€ : (formule ECRASEE) 3" xfId="1011" xr:uid="{00000000-0005-0000-0000-00000B000000}"/>
    <cellStyle name="€ : (NON converti)" xfId="107" xr:uid="{00000000-0005-0000-0000-00000C000000}"/>
    <cellStyle name="€ : (NON converti) 2" xfId="108" xr:uid="{00000000-0005-0000-0000-00000D000000}"/>
    <cellStyle name="€ : (NON converti) 2 2" xfId="1014" xr:uid="{00000000-0005-0000-0000-00000E000000}"/>
    <cellStyle name="€ : (NON converti) 3" xfId="109" xr:uid="{00000000-0005-0000-0000-00000F000000}"/>
    <cellStyle name="€ : (NON converti) 3 2" xfId="1015" xr:uid="{00000000-0005-0000-0000-000010000000}"/>
    <cellStyle name="€ : (NON converti) 4" xfId="110" xr:uid="{00000000-0005-0000-0000-000011000000}"/>
    <cellStyle name="€ : (NON converti) 4 2" xfId="1016" xr:uid="{00000000-0005-0000-0000-000012000000}"/>
    <cellStyle name="€ : (NON converti) 5" xfId="1013" xr:uid="{00000000-0005-0000-0000-000013000000}"/>
    <cellStyle name="€ : (passage a l'EURO)" xfId="111" xr:uid="{00000000-0005-0000-0000-000014000000}"/>
    <cellStyle name="€ : (passage a l'EURO) 2" xfId="112" xr:uid="{00000000-0005-0000-0000-000015000000}"/>
    <cellStyle name="€ : (passage a l'EURO) 2 2" xfId="1018" xr:uid="{00000000-0005-0000-0000-000016000000}"/>
    <cellStyle name="€ : (passage a l'EURO) 3" xfId="113" xr:uid="{00000000-0005-0000-0000-000017000000}"/>
    <cellStyle name="€ : (passage a l'EURO) 3 2" xfId="1019" xr:uid="{00000000-0005-0000-0000-000018000000}"/>
    <cellStyle name="€ : (passage a l'EURO) 4" xfId="114" xr:uid="{00000000-0005-0000-0000-000019000000}"/>
    <cellStyle name="€ : (passage a l'EURO) 4 2" xfId="1020" xr:uid="{00000000-0005-0000-0000-00001A000000}"/>
    <cellStyle name="€ : (passage a l'EURO) 5" xfId="1017" xr:uid="{00000000-0005-0000-0000-00001B000000}"/>
    <cellStyle name="20 % - Accent1" xfId="16" xr:uid="{00000000-0005-0000-0000-00001C000000}"/>
    <cellStyle name="20 % - Accent1 2" xfId="1021" xr:uid="{00000000-0005-0000-0000-00001D000000}"/>
    <cellStyle name="20 % - Accent1 2 2" xfId="1994" xr:uid="{00000000-0005-0000-0000-00001E000000}"/>
    <cellStyle name="20 % - Accent2" xfId="17" xr:uid="{00000000-0005-0000-0000-00001F000000}"/>
    <cellStyle name="20 % - Accent2 2" xfId="1022" xr:uid="{00000000-0005-0000-0000-000020000000}"/>
    <cellStyle name="20 % - Accent2 2 2" xfId="1995" xr:uid="{00000000-0005-0000-0000-000021000000}"/>
    <cellStyle name="20 % - Accent3" xfId="18" xr:uid="{00000000-0005-0000-0000-000022000000}"/>
    <cellStyle name="20 % - Accent3 2" xfId="1023" xr:uid="{00000000-0005-0000-0000-000023000000}"/>
    <cellStyle name="20 % - Accent3 2 2" xfId="1996" xr:uid="{00000000-0005-0000-0000-000024000000}"/>
    <cellStyle name="20 % - Accent4" xfId="19" xr:uid="{00000000-0005-0000-0000-000025000000}"/>
    <cellStyle name="20 % - Accent4 2" xfId="1024" xr:uid="{00000000-0005-0000-0000-000026000000}"/>
    <cellStyle name="20 % - Accent4 2 2" xfId="1997" xr:uid="{00000000-0005-0000-0000-000027000000}"/>
    <cellStyle name="20 % - Accent5" xfId="20" xr:uid="{00000000-0005-0000-0000-000028000000}"/>
    <cellStyle name="20 % - Accent5 2" xfId="1025" xr:uid="{00000000-0005-0000-0000-000029000000}"/>
    <cellStyle name="20 % - Accent5 2 2" xfId="1998" xr:uid="{00000000-0005-0000-0000-00002A000000}"/>
    <cellStyle name="20 % - Accent6" xfId="21" xr:uid="{00000000-0005-0000-0000-00002B000000}"/>
    <cellStyle name="20 % - Accent6 2" xfId="1026" xr:uid="{00000000-0005-0000-0000-00002C000000}"/>
    <cellStyle name="20 % - Accent6 2 2" xfId="1999" xr:uid="{00000000-0005-0000-0000-00002D000000}"/>
    <cellStyle name="20 % - Accent1 2" xfId="10" xr:uid="{00000000-0005-0000-0000-00002E000000}"/>
    <cellStyle name="20 % - Accent1 2 2" xfId="1045" xr:uid="{00000000-0005-0000-0000-00002F000000}"/>
    <cellStyle name="20 % - Accent2 2" xfId="11" xr:uid="{00000000-0005-0000-0000-000030000000}"/>
    <cellStyle name="20 % - Accent2 2 2" xfId="1046" xr:uid="{00000000-0005-0000-0000-000031000000}"/>
    <cellStyle name="20 % - Accent3 2" xfId="12" xr:uid="{00000000-0005-0000-0000-000032000000}"/>
    <cellStyle name="20 % - Accent3 2 2" xfId="1047" xr:uid="{00000000-0005-0000-0000-000033000000}"/>
    <cellStyle name="20 % - Accent4 2" xfId="13" xr:uid="{00000000-0005-0000-0000-000034000000}"/>
    <cellStyle name="20 % - Accent4 2 2" xfId="1048" xr:uid="{00000000-0005-0000-0000-000035000000}"/>
    <cellStyle name="20 % - Accent5 2" xfId="14" xr:uid="{00000000-0005-0000-0000-000036000000}"/>
    <cellStyle name="20 % - Accent5 2 2" xfId="1049" xr:uid="{00000000-0005-0000-0000-000037000000}"/>
    <cellStyle name="20 % - Accent6 2" xfId="15" xr:uid="{00000000-0005-0000-0000-000038000000}"/>
    <cellStyle name="20 % - Accent6 2 2" xfId="1050" xr:uid="{00000000-0005-0000-0000-000039000000}"/>
    <cellStyle name="20% - Accent1" xfId="28" xr:uid="{00000000-0005-0000-0000-00003A000000}"/>
    <cellStyle name="20% - Accent1 2" xfId="1027" xr:uid="{00000000-0005-0000-0000-00003B000000}"/>
    <cellStyle name="20% - Accent2" xfId="29" xr:uid="{00000000-0005-0000-0000-00003C000000}"/>
    <cellStyle name="20% - Accent2 2" xfId="1028" xr:uid="{00000000-0005-0000-0000-00003D000000}"/>
    <cellStyle name="20% - Accent3" xfId="30" xr:uid="{00000000-0005-0000-0000-00003E000000}"/>
    <cellStyle name="20% - Accent3 2" xfId="1029" xr:uid="{00000000-0005-0000-0000-00003F000000}"/>
    <cellStyle name="20% - Accent4" xfId="31" xr:uid="{00000000-0005-0000-0000-000040000000}"/>
    <cellStyle name="20% - Accent4 2" xfId="1030" xr:uid="{00000000-0005-0000-0000-000041000000}"/>
    <cellStyle name="20% - Accent5" xfId="32" xr:uid="{00000000-0005-0000-0000-000042000000}"/>
    <cellStyle name="20% - Accent5 2" xfId="1031" xr:uid="{00000000-0005-0000-0000-000043000000}"/>
    <cellStyle name="20% - Accent6" xfId="33" xr:uid="{00000000-0005-0000-0000-000044000000}"/>
    <cellStyle name="20% - Accent6 2" xfId="1032" xr:uid="{00000000-0005-0000-0000-000045000000}"/>
    <cellStyle name="20% - Colore 1" xfId="34" xr:uid="{00000000-0005-0000-0000-000046000000}"/>
    <cellStyle name="20% - Colore 1 2" xfId="1033" xr:uid="{00000000-0005-0000-0000-000047000000}"/>
    <cellStyle name="20% - Colore 2" xfId="35" xr:uid="{00000000-0005-0000-0000-000048000000}"/>
    <cellStyle name="20% - Colore 2 2" xfId="1034" xr:uid="{00000000-0005-0000-0000-000049000000}"/>
    <cellStyle name="20% - Colore 3" xfId="36" xr:uid="{00000000-0005-0000-0000-00004A000000}"/>
    <cellStyle name="20% - Colore 3 2" xfId="1035" xr:uid="{00000000-0005-0000-0000-00004B000000}"/>
    <cellStyle name="20% - Colore 4" xfId="37" xr:uid="{00000000-0005-0000-0000-00004C000000}"/>
    <cellStyle name="20% - Colore 4 2" xfId="1036" xr:uid="{00000000-0005-0000-0000-00004D000000}"/>
    <cellStyle name="20% - Colore 5" xfId="38" xr:uid="{00000000-0005-0000-0000-00004E000000}"/>
    <cellStyle name="20% - Colore 5 2" xfId="1037" xr:uid="{00000000-0005-0000-0000-00004F000000}"/>
    <cellStyle name="20% - Colore 6" xfId="39" xr:uid="{00000000-0005-0000-0000-000050000000}"/>
    <cellStyle name="20% - Colore 6 2" xfId="1038" xr:uid="{00000000-0005-0000-0000-000051000000}"/>
    <cellStyle name="20% - Énfasis1" xfId="22" xr:uid="{00000000-0005-0000-0000-000052000000}"/>
    <cellStyle name="20% - Énfasis1 2" xfId="1039" xr:uid="{00000000-0005-0000-0000-000053000000}"/>
    <cellStyle name="20% - Énfasis2" xfId="23" xr:uid="{00000000-0005-0000-0000-000054000000}"/>
    <cellStyle name="20% - Énfasis2 2" xfId="1040" xr:uid="{00000000-0005-0000-0000-000055000000}"/>
    <cellStyle name="20% - Énfasis3" xfId="24" xr:uid="{00000000-0005-0000-0000-000056000000}"/>
    <cellStyle name="20% - Énfasis3 2" xfId="1041" xr:uid="{00000000-0005-0000-0000-000057000000}"/>
    <cellStyle name="20% - Énfasis4" xfId="25" xr:uid="{00000000-0005-0000-0000-000058000000}"/>
    <cellStyle name="20% - Énfasis4 2" xfId="1042" xr:uid="{00000000-0005-0000-0000-000059000000}"/>
    <cellStyle name="20% - Énfasis5" xfId="26" xr:uid="{00000000-0005-0000-0000-00005A000000}"/>
    <cellStyle name="20% - Énfasis5 2" xfId="1043" xr:uid="{00000000-0005-0000-0000-00005B000000}"/>
    <cellStyle name="20% - Énfasis6" xfId="27" xr:uid="{00000000-0005-0000-0000-00005C000000}"/>
    <cellStyle name="20% - Énfasis6 2" xfId="1044" xr:uid="{00000000-0005-0000-0000-00005D000000}"/>
    <cellStyle name="40 % - Accent1" xfId="46" xr:uid="{00000000-0005-0000-0000-00005E000000}"/>
    <cellStyle name="40 % - Accent1 2" xfId="1051" xr:uid="{00000000-0005-0000-0000-00005F000000}"/>
    <cellStyle name="40 % - Accent1 2 2" xfId="2000" xr:uid="{00000000-0005-0000-0000-000060000000}"/>
    <cellStyle name="40 % - Accent2" xfId="47" xr:uid="{00000000-0005-0000-0000-000061000000}"/>
    <cellStyle name="40 % - Accent2 2" xfId="1052" xr:uid="{00000000-0005-0000-0000-000062000000}"/>
    <cellStyle name="40 % - Accent2 2 2" xfId="2001" xr:uid="{00000000-0005-0000-0000-000063000000}"/>
    <cellStyle name="40 % - Accent3" xfId="48" xr:uid="{00000000-0005-0000-0000-000064000000}"/>
    <cellStyle name="40 % - Accent3 2" xfId="1053" xr:uid="{00000000-0005-0000-0000-000065000000}"/>
    <cellStyle name="40 % - Accent3 2 2" xfId="2002" xr:uid="{00000000-0005-0000-0000-000066000000}"/>
    <cellStyle name="40 % - Accent4" xfId="49" xr:uid="{00000000-0005-0000-0000-000067000000}"/>
    <cellStyle name="40 % - Accent4 2" xfId="1054" xr:uid="{00000000-0005-0000-0000-000068000000}"/>
    <cellStyle name="40 % - Accent4 2 2" xfId="2003" xr:uid="{00000000-0005-0000-0000-000069000000}"/>
    <cellStyle name="40 % - Accent5" xfId="50" xr:uid="{00000000-0005-0000-0000-00006A000000}"/>
    <cellStyle name="40 % - Accent5 2" xfId="1055" xr:uid="{00000000-0005-0000-0000-00006B000000}"/>
    <cellStyle name="40 % - Accent5 2 2" xfId="2004" xr:uid="{00000000-0005-0000-0000-00006C000000}"/>
    <cellStyle name="40 % - Accent6" xfId="51" xr:uid="{00000000-0005-0000-0000-00006D000000}"/>
    <cellStyle name="40 % - Accent6 2" xfId="1056" xr:uid="{00000000-0005-0000-0000-00006E000000}"/>
    <cellStyle name="40 % - Accent6 2 2" xfId="2005" xr:uid="{00000000-0005-0000-0000-00006F000000}"/>
    <cellStyle name="40 % - Accent1 2" xfId="40" xr:uid="{00000000-0005-0000-0000-000070000000}"/>
    <cellStyle name="40 % - Accent1 2 2" xfId="1075" xr:uid="{00000000-0005-0000-0000-000071000000}"/>
    <cellStyle name="40 % - Accent2 2" xfId="41" xr:uid="{00000000-0005-0000-0000-000072000000}"/>
    <cellStyle name="40 % - Accent2 2 2" xfId="1076" xr:uid="{00000000-0005-0000-0000-000073000000}"/>
    <cellStyle name="40 % - Accent3 2" xfId="42" xr:uid="{00000000-0005-0000-0000-000074000000}"/>
    <cellStyle name="40 % - Accent3 2 2" xfId="1077" xr:uid="{00000000-0005-0000-0000-000075000000}"/>
    <cellStyle name="40 % - Accent4 2" xfId="43" xr:uid="{00000000-0005-0000-0000-000076000000}"/>
    <cellStyle name="40 % - Accent4 2 2" xfId="1078" xr:uid="{00000000-0005-0000-0000-000077000000}"/>
    <cellStyle name="40 % - Accent5 2" xfId="44" xr:uid="{00000000-0005-0000-0000-000078000000}"/>
    <cellStyle name="40 % - Accent5 2 2" xfId="1079" xr:uid="{00000000-0005-0000-0000-000079000000}"/>
    <cellStyle name="40 % - Accent6 2" xfId="45" xr:uid="{00000000-0005-0000-0000-00007A000000}"/>
    <cellStyle name="40 % - Accent6 2 2" xfId="1080" xr:uid="{00000000-0005-0000-0000-00007B000000}"/>
    <cellStyle name="40% - Accent1" xfId="58" xr:uid="{00000000-0005-0000-0000-00007C000000}"/>
    <cellStyle name="40% - Accent1 2" xfId="1057" xr:uid="{00000000-0005-0000-0000-00007D000000}"/>
    <cellStyle name="40% - Accent2" xfId="59" xr:uid="{00000000-0005-0000-0000-00007E000000}"/>
    <cellStyle name="40% - Accent2 2" xfId="1058" xr:uid="{00000000-0005-0000-0000-00007F000000}"/>
    <cellStyle name="40% - Accent3" xfId="60" xr:uid="{00000000-0005-0000-0000-000080000000}"/>
    <cellStyle name="40% - Accent3 2" xfId="1059" xr:uid="{00000000-0005-0000-0000-000081000000}"/>
    <cellStyle name="40% - Accent4" xfId="61" xr:uid="{00000000-0005-0000-0000-000082000000}"/>
    <cellStyle name="40% - Accent4 2" xfId="1060" xr:uid="{00000000-0005-0000-0000-000083000000}"/>
    <cellStyle name="40% - Accent5" xfId="62" xr:uid="{00000000-0005-0000-0000-000084000000}"/>
    <cellStyle name="40% - Accent5 2" xfId="1061" xr:uid="{00000000-0005-0000-0000-000085000000}"/>
    <cellStyle name="40% - Accent6" xfId="63" xr:uid="{00000000-0005-0000-0000-000086000000}"/>
    <cellStyle name="40% - Accent6 2" xfId="1062" xr:uid="{00000000-0005-0000-0000-000087000000}"/>
    <cellStyle name="40% - Colore 1" xfId="64" xr:uid="{00000000-0005-0000-0000-000088000000}"/>
    <cellStyle name="40% - Colore 1 2" xfId="1063" xr:uid="{00000000-0005-0000-0000-000089000000}"/>
    <cellStyle name="40% - Colore 2" xfId="65" xr:uid="{00000000-0005-0000-0000-00008A000000}"/>
    <cellStyle name="40% - Colore 2 2" xfId="1064" xr:uid="{00000000-0005-0000-0000-00008B000000}"/>
    <cellStyle name="40% - Colore 3" xfId="66" xr:uid="{00000000-0005-0000-0000-00008C000000}"/>
    <cellStyle name="40% - Colore 3 2" xfId="1065" xr:uid="{00000000-0005-0000-0000-00008D000000}"/>
    <cellStyle name="40% - Colore 4" xfId="67" xr:uid="{00000000-0005-0000-0000-00008E000000}"/>
    <cellStyle name="40% - Colore 4 2" xfId="1066" xr:uid="{00000000-0005-0000-0000-00008F000000}"/>
    <cellStyle name="40% - Colore 5" xfId="68" xr:uid="{00000000-0005-0000-0000-000090000000}"/>
    <cellStyle name="40% - Colore 5 2" xfId="1067" xr:uid="{00000000-0005-0000-0000-000091000000}"/>
    <cellStyle name="40% - Colore 6" xfId="69" xr:uid="{00000000-0005-0000-0000-000092000000}"/>
    <cellStyle name="40% - Colore 6 2" xfId="1068" xr:uid="{00000000-0005-0000-0000-000093000000}"/>
    <cellStyle name="40% - Énfasis1" xfId="52" xr:uid="{00000000-0005-0000-0000-000094000000}"/>
    <cellStyle name="40% - Énfasis1 2" xfId="1069" xr:uid="{00000000-0005-0000-0000-000095000000}"/>
    <cellStyle name="40% - Énfasis2" xfId="53" xr:uid="{00000000-0005-0000-0000-000096000000}"/>
    <cellStyle name="40% - Énfasis2 2" xfId="1070" xr:uid="{00000000-0005-0000-0000-000097000000}"/>
    <cellStyle name="40% - Énfasis3" xfId="54" xr:uid="{00000000-0005-0000-0000-000098000000}"/>
    <cellStyle name="40% - Énfasis3 2" xfId="1071" xr:uid="{00000000-0005-0000-0000-000099000000}"/>
    <cellStyle name="40% - Énfasis4" xfId="55" xr:uid="{00000000-0005-0000-0000-00009A000000}"/>
    <cellStyle name="40% - Énfasis4 2" xfId="1072" xr:uid="{00000000-0005-0000-0000-00009B000000}"/>
    <cellStyle name="40% - Énfasis5" xfId="56" xr:uid="{00000000-0005-0000-0000-00009C000000}"/>
    <cellStyle name="40% - Énfasis5 2" xfId="1073" xr:uid="{00000000-0005-0000-0000-00009D000000}"/>
    <cellStyle name="40% - Énfasis6" xfId="57" xr:uid="{00000000-0005-0000-0000-00009E000000}"/>
    <cellStyle name="40% - Énfasis6 2" xfId="1074" xr:uid="{00000000-0005-0000-0000-00009F000000}"/>
    <cellStyle name="5x indented GHG Textfiels" xfId="70" xr:uid="{00000000-0005-0000-0000-0000A0000000}"/>
    <cellStyle name="5x indented GHG Textfiels 2" xfId="1081" xr:uid="{00000000-0005-0000-0000-0000A1000000}"/>
    <cellStyle name="60 % - Accent1" xfId="77" xr:uid="{00000000-0005-0000-0000-0000A2000000}"/>
    <cellStyle name="60 % - Accent1 2" xfId="1082" xr:uid="{00000000-0005-0000-0000-0000A3000000}"/>
    <cellStyle name="60 % - Accent1 2 2" xfId="2006" xr:uid="{00000000-0005-0000-0000-0000A4000000}"/>
    <cellStyle name="60 % - Accent2" xfId="78" xr:uid="{00000000-0005-0000-0000-0000A5000000}"/>
    <cellStyle name="60 % - Accent2 2" xfId="1083" xr:uid="{00000000-0005-0000-0000-0000A6000000}"/>
    <cellStyle name="60 % - Accent2 2 2" xfId="2007" xr:uid="{00000000-0005-0000-0000-0000A7000000}"/>
    <cellStyle name="60 % - Accent3" xfId="79" xr:uid="{00000000-0005-0000-0000-0000A8000000}"/>
    <cellStyle name="60 % - Accent3 2" xfId="1084" xr:uid="{00000000-0005-0000-0000-0000A9000000}"/>
    <cellStyle name="60 % - Accent3 2 2" xfId="2008" xr:uid="{00000000-0005-0000-0000-0000AA000000}"/>
    <cellStyle name="60 % - Accent4" xfId="80" xr:uid="{00000000-0005-0000-0000-0000AB000000}"/>
    <cellStyle name="60 % - Accent4 2" xfId="1085" xr:uid="{00000000-0005-0000-0000-0000AC000000}"/>
    <cellStyle name="60 % - Accent4 2 2" xfId="2009" xr:uid="{00000000-0005-0000-0000-0000AD000000}"/>
    <cellStyle name="60 % - Accent5" xfId="81" xr:uid="{00000000-0005-0000-0000-0000AE000000}"/>
    <cellStyle name="60 % - Accent5 2" xfId="1086" xr:uid="{00000000-0005-0000-0000-0000AF000000}"/>
    <cellStyle name="60 % - Accent5 2 2" xfId="2010" xr:uid="{00000000-0005-0000-0000-0000B0000000}"/>
    <cellStyle name="60 % - Accent6" xfId="82" xr:uid="{00000000-0005-0000-0000-0000B1000000}"/>
    <cellStyle name="60 % - Accent6 2" xfId="1087" xr:uid="{00000000-0005-0000-0000-0000B2000000}"/>
    <cellStyle name="60 % - Accent6 2 2" xfId="2011" xr:uid="{00000000-0005-0000-0000-0000B3000000}"/>
    <cellStyle name="60 % - Accent1 2" xfId="71" xr:uid="{00000000-0005-0000-0000-0000B4000000}"/>
    <cellStyle name="60 % - Accent1 2 2" xfId="1106" xr:uid="{00000000-0005-0000-0000-0000B5000000}"/>
    <cellStyle name="60 % - Accent2 2" xfId="72" xr:uid="{00000000-0005-0000-0000-0000B6000000}"/>
    <cellStyle name="60 % - Accent2 2 2" xfId="1107" xr:uid="{00000000-0005-0000-0000-0000B7000000}"/>
    <cellStyle name="60 % - Accent3 2" xfId="73" xr:uid="{00000000-0005-0000-0000-0000B8000000}"/>
    <cellStyle name="60 % - Accent3 2 2" xfId="1108" xr:uid="{00000000-0005-0000-0000-0000B9000000}"/>
    <cellStyle name="60 % - Accent4 2" xfId="74" xr:uid="{00000000-0005-0000-0000-0000BA000000}"/>
    <cellStyle name="60 % - Accent4 2 2" xfId="1109" xr:uid="{00000000-0005-0000-0000-0000BB000000}"/>
    <cellStyle name="60 % - Accent5 2" xfId="75" xr:uid="{00000000-0005-0000-0000-0000BC000000}"/>
    <cellStyle name="60 % - Accent5 2 2" xfId="1110" xr:uid="{00000000-0005-0000-0000-0000BD000000}"/>
    <cellStyle name="60 % - Accent6 2" xfId="76" xr:uid="{00000000-0005-0000-0000-0000BE000000}"/>
    <cellStyle name="60 % - Accent6 2 2" xfId="1111" xr:uid="{00000000-0005-0000-0000-0000BF000000}"/>
    <cellStyle name="60% - Accent1" xfId="89" xr:uid="{00000000-0005-0000-0000-0000C0000000}"/>
    <cellStyle name="60% - Accent1 2" xfId="1088" xr:uid="{00000000-0005-0000-0000-0000C1000000}"/>
    <cellStyle name="60% - Accent2" xfId="90" xr:uid="{00000000-0005-0000-0000-0000C2000000}"/>
    <cellStyle name="60% - Accent2 2" xfId="1089" xr:uid="{00000000-0005-0000-0000-0000C3000000}"/>
    <cellStyle name="60% - Accent3" xfId="91" xr:uid="{00000000-0005-0000-0000-0000C4000000}"/>
    <cellStyle name="60% - Accent3 2" xfId="1090" xr:uid="{00000000-0005-0000-0000-0000C5000000}"/>
    <cellStyle name="60% - Accent4" xfId="92" xr:uid="{00000000-0005-0000-0000-0000C6000000}"/>
    <cellStyle name="60% - Accent4 2" xfId="1091" xr:uid="{00000000-0005-0000-0000-0000C7000000}"/>
    <cellStyle name="60% - Accent5" xfId="93" xr:uid="{00000000-0005-0000-0000-0000C8000000}"/>
    <cellStyle name="60% - Accent5 2" xfId="1092" xr:uid="{00000000-0005-0000-0000-0000C9000000}"/>
    <cellStyle name="60% - Accent6" xfId="94" xr:uid="{00000000-0005-0000-0000-0000CA000000}"/>
    <cellStyle name="60% - Accent6 2" xfId="1093" xr:uid="{00000000-0005-0000-0000-0000CB000000}"/>
    <cellStyle name="60% - Colore 1" xfId="95" xr:uid="{00000000-0005-0000-0000-0000CC000000}"/>
    <cellStyle name="60% - Colore 1 2" xfId="1094" xr:uid="{00000000-0005-0000-0000-0000CD000000}"/>
    <cellStyle name="60% - Colore 2" xfId="96" xr:uid="{00000000-0005-0000-0000-0000CE000000}"/>
    <cellStyle name="60% - Colore 2 2" xfId="1095" xr:uid="{00000000-0005-0000-0000-0000CF000000}"/>
    <cellStyle name="60% - Colore 3" xfId="97" xr:uid="{00000000-0005-0000-0000-0000D0000000}"/>
    <cellStyle name="60% - Colore 3 2" xfId="1096" xr:uid="{00000000-0005-0000-0000-0000D1000000}"/>
    <cellStyle name="60% - Colore 4" xfId="98" xr:uid="{00000000-0005-0000-0000-0000D2000000}"/>
    <cellStyle name="60% - Colore 4 2" xfId="1097" xr:uid="{00000000-0005-0000-0000-0000D3000000}"/>
    <cellStyle name="60% - Colore 5" xfId="99" xr:uid="{00000000-0005-0000-0000-0000D4000000}"/>
    <cellStyle name="60% - Colore 5 2" xfId="1098" xr:uid="{00000000-0005-0000-0000-0000D5000000}"/>
    <cellStyle name="60% - Colore 6" xfId="100" xr:uid="{00000000-0005-0000-0000-0000D6000000}"/>
    <cellStyle name="60% - Colore 6 2" xfId="1099" xr:uid="{00000000-0005-0000-0000-0000D7000000}"/>
    <cellStyle name="60% - Énfasis1" xfId="83" xr:uid="{00000000-0005-0000-0000-0000D8000000}"/>
    <cellStyle name="60% - Énfasis1 2" xfId="1100" xr:uid="{00000000-0005-0000-0000-0000D9000000}"/>
    <cellStyle name="60% - Énfasis2" xfId="84" xr:uid="{00000000-0005-0000-0000-0000DA000000}"/>
    <cellStyle name="60% - Énfasis2 2" xfId="1101" xr:uid="{00000000-0005-0000-0000-0000DB000000}"/>
    <cellStyle name="60% - Énfasis3" xfId="85" xr:uid="{00000000-0005-0000-0000-0000DC000000}"/>
    <cellStyle name="60% - Énfasis3 2" xfId="1102" xr:uid="{00000000-0005-0000-0000-0000DD000000}"/>
    <cellStyle name="60% - Énfasis4" xfId="86" xr:uid="{00000000-0005-0000-0000-0000DE000000}"/>
    <cellStyle name="60% - Énfasis4 2" xfId="1103" xr:uid="{00000000-0005-0000-0000-0000DF000000}"/>
    <cellStyle name="60% - Énfasis5" xfId="87" xr:uid="{00000000-0005-0000-0000-0000E0000000}"/>
    <cellStyle name="60% - Énfasis5 2" xfId="1104" xr:uid="{00000000-0005-0000-0000-0000E1000000}"/>
    <cellStyle name="60% - Énfasis6" xfId="88" xr:uid="{00000000-0005-0000-0000-0000E2000000}"/>
    <cellStyle name="60% - Énfasis6 2" xfId="1105" xr:uid="{00000000-0005-0000-0000-0000E3000000}"/>
    <cellStyle name="Accent" xfId="2023" xr:uid="{00000000-0005-0000-0000-0000E4000000}"/>
    <cellStyle name="Accent 1" xfId="2024" xr:uid="{00000000-0005-0000-0000-0000E5000000}"/>
    <cellStyle name="Accent 2" xfId="2025" xr:uid="{00000000-0005-0000-0000-0000E6000000}"/>
    <cellStyle name="Accent 3" xfId="2026" xr:uid="{00000000-0005-0000-0000-0000E7000000}"/>
    <cellStyle name="Accent1 2" xfId="115" xr:uid="{00000000-0005-0000-0000-0000E8000000}"/>
    <cellStyle name="Accent1 2 2" xfId="1112" xr:uid="{00000000-0005-0000-0000-0000E9000000}"/>
    <cellStyle name="Accent2 2" xfId="116" xr:uid="{00000000-0005-0000-0000-0000EA000000}"/>
    <cellStyle name="Accent2 2 2" xfId="1113" xr:uid="{00000000-0005-0000-0000-0000EB000000}"/>
    <cellStyle name="Accent3 2" xfId="117" xr:uid="{00000000-0005-0000-0000-0000EC000000}"/>
    <cellStyle name="Accent3 2 2" xfId="1114" xr:uid="{00000000-0005-0000-0000-0000ED000000}"/>
    <cellStyle name="Accent4 2" xfId="118" xr:uid="{00000000-0005-0000-0000-0000EE000000}"/>
    <cellStyle name="Accent4 2 2" xfId="1115" xr:uid="{00000000-0005-0000-0000-0000EF000000}"/>
    <cellStyle name="Accent5 2" xfId="119" xr:uid="{00000000-0005-0000-0000-0000F0000000}"/>
    <cellStyle name="Accent5 2 2" xfId="1116" xr:uid="{00000000-0005-0000-0000-0000F1000000}"/>
    <cellStyle name="Accent6 2" xfId="120" xr:uid="{00000000-0005-0000-0000-0000F2000000}"/>
    <cellStyle name="Accent6 2 2" xfId="1117" xr:uid="{00000000-0005-0000-0000-0000F3000000}"/>
    <cellStyle name="Avertissement 2" xfId="121" xr:uid="{00000000-0005-0000-0000-0000F4000000}"/>
    <cellStyle name="Avertissement 2 2" xfId="1118" xr:uid="{00000000-0005-0000-0000-0000F5000000}"/>
    <cellStyle name="Bad" xfId="122" xr:uid="{00000000-0005-0000-0000-0000F6000000}"/>
    <cellStyle name="Bad 2" xfId="1119" xr:uid="{00000000-0005-0000-0000-0000F7000000}"/>
    <cellStyle name="Bad 3" xfId="2027" xr:uid="{00000000-0005-0000-0000-0000F8000000}"/>
    <cellStyle name="Bold GHG Numbers (0.00)" xfId="123" xr:uid="{00000000-0005-0000-0000-0000F9000000}"/>
    <cellStyle name="Bold GHG Numbers (0.00) 2" xfId="1120" xr:uid="{00000000-0005-0000-0000-0000FA000000}"/>
    <cellStyle name="Bon" xfId="124" xr:uid="{00000000-0005-0000-0000-0000FB000000}"/>
    <cellStyle name="Bon 2" xfId="1121" xr:uid="{00000000-0005-0000-0000-0000FC000000}"/>
    <cellStyle name="Buena" xfId="125" xr:uid="{00000000-0005-0000-0000-0000FD000000}"/>
    <cellStyle name="Buena 2" xfId="1122" xr:uid="{00000000-0005-0000-0000-0000FE000000}"/>
    <cellStyle name="Calcolo" xfId="127" xr:uid="{00000000-0005-0000-0000-0000FF000000}"/>
    <cellStyle name="Calcolo 2" xfId="1123" xr:uid="{00000000-0005-0000-0000-000000010000}"/>
    <cellStyle name="Calcul 2" xfId="128" xr:uid="{00000000-0005-0000-0000-000001010000}"/>
    <cellStyle name="Calcul 2 2" xfId="1124" xr:uid="{00000000-0005-0000-0000-000002010000}"/>
    <cellStyle name="Calculation" xfId="129" xr:uid="{00000000-0005-0000-0000-000003010000}"/>
    <cellStyle name="Calculation 2" xfId="1125" xr:uid="{00000000-0005-0000-0000-000004010000}"/>
    <cellStyle name="Cálculo" xfId="126" xr:uid="{00000000-0005-0000-0000-000005010000}"/>
    <cellStyle name="Cálculo 2" xfId="1126" xr:uid="{00000000-0005-0000-0000-000006010000}"/>
    <cellStyle name="Celda de comprobación" xfId="130" xr:uid="{00000000-0005-0000-0000-000007010000}"/>
    <cellStyle name="Celda de comprobación 2" xfId="1127" xr:uid="{00000000-0005-0000-0000-000008010000}"/>
    <cellStyle name="Celda vinculada" xfId="131" xr:uid="{00000000-0005-0000-0000-000009010000}"/>
    <cellStyle name="Celda vinculada 2" xfId="1128" xr:uid="{00000000-0005-0000-0000-00000A010000}"/>
    <cellStyle name="Cella collegata" xfId="132" xr:uid="{00000000-0005-0000-0000-00000B010000}"/>
    <cellStyle name="Cella collegata 2" xfId="1129" xr:uid="{00000000-0005-0000-0000-00000C010000}"/>
    <cellStyle name="Cella da controllare" xfId="133" xr:uid="{00000000-0005-0000-0000-00000D010000}"/>
    <cellStyle name="Cella da controllare 2" xfId="1130" xr:uid="{00000000-0005-0000-0000-00000E010000}"/>
    <cellStyle name="Cellule liée 2" xfId="134" xr:uid="{00000000-0005-0000-0000-00000F010000}"/>
    <cellStyle name="Cellule liée 2 2" xfId="1131" xr:uid="{00000000-0005-0000-0000-000010010000}"/>
    <cellStyle name="Check Cell" xfId="135" xr:uid="{00000000-0005-0000-0000-000011010000}"/>
    <cellStyle name="Check Cell 2" xfId="1132" xr:uid="{00000000-0005-0000-0000-000012010000}"/>
    <cellStyle name="classeur | commentaire" xfId="136" xr:uid="{00000000-0005-0000-0000-000013010000}"/>
    <cellStyle name="classeur | commentaire 2" xfId="137" xr:uid="{00000000-0005-0000-0000-000014010000}"/>
    <cellStyle name="classeur | commentaire 2 2" xfId="1134" xr:uid="{00000000-0005-0000-0000-000015010000}"/>
    <cellStyle name="classeur | commentaire 3" xfId="138" xr:uid="{00000000-0005-0000-0000-000016010000}"/>
    <cellStyle name="classeur | commentaire 3 2" xfId="1135" xr:uid="{00000000-0005-0000-0000-000017010000}"/>
    <cellStyle name="classeur | commentaire 4" xfId="139" xr:uid="{00000000-0005-0000-0000-000018010000}"/>
    <cellStyle name="classeur | commentaire 4 2" xfId="1136" xr:uid="{00000000-0005-0000-0000-000019010000}"/>
    <cellStyle name="classeur | commentaire 5" xfId="140" xr:uid="{00000000-0005-0000-0000-00001A010000}"/>
    <cellStyle name="classeur | commentaire 5 2" xfId="1137" xr:uid="{00000000-0005-0000-0000-00001B010000}"/>
    <cellStyle name="classeur | commentaire 6" xfId="1133" xr:uid="{00000000-0005-0000-0000-00001C010000}"/>
    <cellStyle name="classeur | extraction | series | particulier" xfId="141" xr:uid="{00000000-0005-0000-0000-00001D010000}"/>
    <cellStyle name="classeur | extraction | series | particulier 2" xfId="142" xr:uid="{00000000-0005-0000-0000-00001E010000}"/>
    <cellStyle name="classeur | extraction | series | particulier 2 2" xfId="143" xr:uid="{00000000-0005-0000-0000-00001F010000}"/>
    <cellStyle name="classeur | extraction | series | particulier 2 2 2" xfId="1140" xr:uid="{00000000-0005-0000-0000-000020010000}"/>
    <cellStyle name="classeur | extraction | series | particulier 2 3" xfId="1139" xr:uid="{00000000-0005-0000-0000-000021010000}"/>
    <cellStyle name="classeur | extraction | series | particulier 3" xfId="144" xr:uid="{00000000-0005-0000-0000-000022010000}"/>
    <cellStyle name="classeur | extraction | series | particulier 3 2" xfId="1141" xr:uid="{00000000-0005-0000-0000-000023010000}"/>
    <cellStyle name="classeur | extraction | series | particulier 4" xfId="145" xr:uid="{00000000-0005-0000-0000-000024010000}"/>
    <cellStyle name="classeur | extraction | series | particulier 4 2" xfId="1142" xr:uid="{00000000-0005-0000-0000-000025010000}"/>
    <cellStyle name="classeur | extraction | series | particulier 5" xfId="1138" xr:uid="{00000000-0005-0000-0000-000026010000}"/>
    <cellStyle name="classeur | extraction | series | quinquenal" xfId="146" xr:uid="{00000000-0005-0000-0000-000027010000}"/>
    <cellStyle name="classeur | extraction | series | quinquenal 2" xfId="147" xr:uid="{00000000-0005-0000-0000-000028010000}"/>
    <cellStyle name="classeur | extraction | series | quinquenal 2 2" xfId="1144" xr:uid="{00000000-0005-0000-0000-000029010000}"/>
    <cellStyle name="classeur | extraction | series | quinquenal 3" xfId="148" xr:uid="{00000000-0005-0000-0000-00002A010000}"/>
    <cellStyle name="classeur | extraction | series | quinquenal 3 2" xfId="1145" xr:uid="{00000000-0005-0000-0000-00002B010000}"/>
    <cellStyle name="classeur | extraction | series | quinquenal 4" xfId="149" xr:uid="{00000000-0005-0000-0000-00002C010000}"/>
    <cellStyle name="classeur | extraction | series | quinquenal 4 2" xfId="1146" xr:uid="{00000000-0005-0000-0000-00002D010000}"/>
    <cellStyle name="classeur | extraction | series | quinquenal 5" xfId="150" xr:uid="{00000000-0005-0000-0000-00002E010000}"/>
    <cellStyle name="classeur | extraction | series | quinquenal 5 2" xfId="1147" xr:uid="{00000000-0005-0000-0000-00002F010000}"/>
    <cellStyle name="classeur | extraction | series | quinquenal 6" xfId="1143" xr:uid="{00000000-0005-0000-0000-000030010000}"/>
    <cellStyle name="classeur | extraction | series | sept dernieres" xfId="151" xr:uid="{00000000-0005-0000-0000-000031010000}"/>
    <cellStyle name="classeur | extraction | series | sept dernieres 2" xfId="152" xr:uid="{00000000-0005-0000-0000-000032010000}"/>
    <cellStyle name="classeur | extraction | series | sept dernieres 2 2" xfId="153" xr:uid="{00000000-0005-0000-0000-000033010000}"/>
    <cellStyle name="classeur | extraction | series | sept dernieres 2 2 2" xfId="1150" xr:uid="{00000000-0005-0000-0000-000034010000}"/>
    <cellStyle name="classeur | extraction | series | sept dernieres 2 3" xfId="1149" xr:uid="{00000000-0005-0000-0000-000035010000}"/>
    <cellStyle name="classeur | extraction | series | sept dernieres 3" xfId="154" xr:uid="{00000000-0005-0000-0000-000036010000}"/>
    <cellStyle name="classeur | extraction | series | sept dernieres 3 2" xfId="1151" xr:uid="{00000000-0005-0000-0000-000037010000}"/>
    <cellStyle name="classeur | extraction | series | sept dernieres 4" xfId="155" xr:uid="{00000000-0005-0000-0000-000038010000}"/>
    <cellStyle name="classeur | extraction | series | sept dernieres 4 2" xfId="1152" xr:uid="{00000000-0005-0000-0000-000039010000}"/>
    <cellStyle name="classeur | extraction | series | sept dernieres 5" xfId="156" xr:uid="{00000000-0005-0000-0000-00003A010000}"/>
    <cellStyle name="classeur | extraction | series | sept dernieres 5 2" xfId="1153" xr:uid="{00000000-0005-0000-0000-00003B010000}"/>
    <cellStyle name="classeur | extraction | series | sept dernieres 6" xfId="1148" xr:uid="{00000000-0005-0000-0000-00003C010000}"/>
    <cellStyle name="classeur | extraction | structure | dernier" xfId="157" xr:uid="{00000000-0005-0000-0000-00003D010000}"/>
    <cellStyle name="classeur | extraction | structure | dernier 2" xfId="158" xr:uid="{00000000-0005-0000-0000-00003E010000}"/>
    <cellStyle name="classeur | extraction | structure | dernier 2 2" xfId="159" xr:uid="{00000000-0005-0000-0000-00003F010000}"/>
    <cellStyle name="classeur | extraction | structure | dernier 2 2 2" xfId="1156" xr:uid="{00000000-0005-0000-0000-000040010000}"/>
    <cellStyle name="classeur | extraction | structure | dernier 2 3" xfId="1155" xr:uid="{00000000-0005-0000-0000-000041010000}"/>
    <cellStyle name="classeur | extraction | structure | dernier 3" xfId="160" xr:uid="{00000000-0005-0000-0000-000042010000}"/>
    <cellStyle name="classeur | extraction | structure | dernier 3 2" xfId="1157" xr:uid="{00000000-0005-0000-0000-000043010000}"/>
    <cellStyle name="classeur | extraction | structure | dernier 4" xfId="161" xr:uid="{00000000-0005-0000-0000-000044010000}"/>
    <cellStyle name="classeur | extraction | structure | dernier 4 2" xfId="1158" xr:uid="{00000000-0005-0000-0000-000045010000}"/>
    <cellStyle name="classeur | extraction | structure | dernier 5" xfId="162" xr:uid="{00000000-0005-0000-0000-000046010000}"/>
    <cellStyle name="classeur | extraction | structure | dernier 5 2" xfId="1159" xr:uid="{00000000-0005-0000-0000-000047010000}"/>
    <cellStyle name="classeur | extraction | structure | dernier 6" xfId="1154" xr:uid="{00000000-0005-0000-0000-000048010000}"/>
    <cellStyle name="classeur | extraction | structure | deux derniers" xfId="163" xr:uid="{00000000-0005-0000-0000-000049010000}"/>
    <cellStyle name="classeur | extraction | structure | deux derniers 2" xfId="164" xr:uid="{00000000-0005-0000-0000-00004A010000}"/>
    <cellStyle name="classeur | extraction | structure | deux derniers 2 2" xfId="1161" xr:uid="{00000000-0005-0000-0000-00004B010000}"/>
    <cellStyle name="classeur | extraction | structure | deux derniers 3" xfId="165" xr:uid="{00000000-0005-0000-0000-00004C010000}"/>
    <cellStyle name="classeur | extraction | structure | deux derniers 3 2" xfId="1162" xr:uid="{00000000-0005-0000-0000-00004D010000}"/>
    <cellStyle name="classeur | extraction | structure | deux derniers 4" xfId="166" xr:uid="{00000000-0005-0000-0000-00004E010000}"/>
    <cellStyle name="classeur | extraction | structure | deux derniers 4 2" xfId="1163" xr:uid="{00000000-0005-0000-0000-00004F010000}"/>
    <cellStyle name="classeur | extraction | structure | deux derniers 5" xfId="167" xr:uid="{00000000-0005-0000-0000-000050010000}"/>
    <cellStyle name="classeur | extraction | structure | deux derniers 5 2" xfId="1164" xr:uid="{00000000-0005-0000-0000-000051010000}"/>
    <cellStyle name="classeur | extraction | structure | deux derniers 6" xfId="1160" xr:uid="{00000000-0005-0000-0000-000052010000}"/>
    <cellStyle name="classeur | extraction | structure | particulier" xfId="168" xr:uid="{00000000-0005-0000-0000-000053010000}"/>
    <cellStyle name="classeur | extraction | structure | particulier 2" xfId="169" xr:uid="{00000000-0005-0000-0000-000054010000}"/>
    <cellStyle name="classeur | extraction | structure | particulier 2 2" xfId="170" xr:uid="{00000000-0005-0000-0000-000055010000}"/>
    <cellStyle name="classeur | extraction | structure | particulier 2 2 2" xfId="1167" xr:uid="{00000000-0005-0000-0000-000056010000}"/>
    <cellStyle name="classeur | extraction | structure | particulier 2 3" xfId="1166" xr:uid="{00000000-0005-0000-0000-000057010000}"/>
    <cellStyle name="classeur | extraction | structure | particulier 3" xfId="171" xr:uid="{00000000-0005-0000-0000-000058010000}"/>
    <cellStyle name="classeur | extraction | structure | particulier 3 2" xfId="1168" xr:uid="{00000000-0005-0000-0000-000059010000}"/>
    <cellStyle name="classeur | extraction | structure | particulier 4" xfId="172" xr:uid="{00000000-0005-0000-0000-00005A010000}"/>
    <cellStyle name="classeur | extraction | structure | particulier 4 2" xfId="1169" xr:uid="{00000000-0005-0000-0000-00005B010000}"/>
    <cellStyle name="classeur | extraction | structure | particulier 5" xfId="173" xr:uid="{00000000-0005-0000-0000-00005C010000}"/>
    <cellStyle name="classeur | extraction | structure | particulier 5 2" xfId="1170" xr:uid="{00000000-0005-0000-0000-00005D010000}"/>
    <cellStyle name="classeur | extraction | structure | particulier 6" xfId="1165" xr:uid="{00000000-0005-0000-0000-00005E010000}"/>
    <cellStyle name="classeur | historique" xfId="174" xr:uid="{00000000-0005-0000-0000-00005F010000}"/>
    <cellStyle name="classeur | historique 2" xfId="175" xr:uid="{00000000-0005-0000-0000-000060010000}"/>
    <cellStyle name="classeur | historique 2 2" xfId="1172" xr:uid="{00000000-0005-0000-0000-000061010000}"/>
    <cellStyle name="classeur | historique 3" xfId="176" xr:uid="{00000000-0005-0000-0000-000062010000}"/>
    <cellStyle name="classeur | historique 3 2" xfId="1173" xr:uid="{00000000-0005-0000-0000-000063010000}"/>
    <cellStyle name="classeur | historique 4" xfId="177" xr:uid="{00000000-0005-0000-0000-000064010000}"/>
    <cellStyle name="classeur | historique 4 2" xfId="1174" xr:uid="{00000000-0005-0000-0000-000065010000}"/>
    <cellStyle name="classeur | historique 5" xfId="178" xr:uid="{00000000-0005-0000-0000-000066010000}"/>
    <cellStyle name="classeur | historique 5 2" xfId="1175" xr:uid="{00000000-0005-0000-0000-000067010000}"/>
    <cellStyle name="classeur | historique 6" xfId="1171" xr:uid="{00000000-0005-0000-0000-000068010000}"/>
    <cellStyle name="classeur | note | numero" xfId="179" xr:uid="{00000000-0005-0000-0000-000069010000}"/>
    <cellStyle name="classeur | note | numero 2" xfId="180" xr:uid="{00000000-0005-0000-0000-00006A010000}"/>
    <cellStyle name="classeur | note | numero 2 2" xfId="181" xr:uid="{00000000-0005-0000-0000-00006B010000}"/>
    <cellStyle name="classeur | note | numero 2 2 2" xfId="1178" xr:uid="{00000000-0005-0000-0000-00006C010000}"/>
    <cellStyle name="classeur | note | numero 2 3" xfId="1177" xr:uid="{00000000-0005-0000-0000-00006D010000}"/>
    <cellStyle name="classeur | note | numero 3" xfId="182" xr:uid="{00000000-0005-0000-0000-00006E010000}"/>
    <cellStyle name="classeur | note | numero 3 2" xfId="1179" xr:uid="{00000000-0005-0000-0000-00006F010000}"/>
    <cellStyle name="classeur | note | numero 4" xfId="183" xr:uid="{00000000-0005-0000-0000-000070010000}"/>
    <cellStyle name="classeur | note | numero 4 2" xfId="1180" xr:uid="{00000000-0005-0000-0000-000071010000}"/>
    <cellStyle name="classeur | note | numero 5" xfId="1176" xr:uid="{00000000-0005-0000-0000-000072010000}"/>
    <cellStyle name="classeur | note | texte" xfId="184" xr:uid="{00000000-0005-0000-0000-000073010000}"/>
    <cellStyle name="classeur | note | texte 2" xfId="185" xr:uid="{00000000-0005-0000-0000-000074010000}"/>
    <cellStyle name="classeur | note | texte 2 2" xfId="1182" xr:uid="{00000000-0005-0000-0000-000075010000}"/>
    <cellStyle name="classeur | note | texte 3" xfId="186" xr:uid="{00000000-0005-0000-0000-000076010000}"/>
    <cellStyle name="classeur | note | texte 3 2" xfId="1183" xr:uid="{00000000-0005-0000-0000-000077010000}"/>
    <cellStyle name="classeur | note | texte 4" xfId="1181" xr:uid="{00000000-0005-0000-0000-000078010000}"/>
    <cellStyle name="classeur | periodicite | annee scolaire" xfId="187" xr:uid="{00000000-0005-0000-0000-000079010000}"/>
    <cellStyle name="classeur | periodicite | annee scolaire 2" xfId="188" xr:uid="{00000000-0005-0000-0000-00007A010000}"/>
    <cellStyle name="classeur | periodicite | annee scolaire 2 2" xfId="1185" xr:uid="{00000000-0005-0000-0000-00007B010000}"/>
    <cellStyle name="classeur | periodicite | annee scolaire 3" xfId="189" xr:uid="{00000000-0005-0000-0000-00007C010000}"/>
    <cellStyle name="classeur | periodicite | annee scolaire 3 2" xfId="1186" xr:uid="{00000000-0005-0000-0000-00007D010000}"/>
    <cellStyle name="classeur | periodicite | annee scolaire 4" xfId="190" xr:uid="{00000000-0005-0000-0000-00007E010000}"/>
    <cellStyle name="classeur | periodicite | annee scolaire 4 2" xfId="1187" xr:uid="{00000000-0005-0000-0000-00007F010000}"/>
    <cellStyle name="classeur | periodicite | annee scolaire 5" xfId="191" xr:uid="{00000000-0005-0000-0000-000080010000}"/>
    <cellStyle name="classeur | periodicite | annee scolaire 5 2" xfId="1188" xr:uid="{00000000-0005-0000-0000-000081010000}"/>
    <cellStyle name="classeur | periodicite | annee scolaire 6" xfId="1184" xr:uid="{00000000-0005-0000-0000-000082010000}"/>
    <cellStyle name="classeur | periodicite | annuelle" xfId="192" xr:uid="{00000000-0005-0000-0000-000083010000}"/>
    <cellStyle name="classeur | periodicite | annuelle 2" xfId="193" xr:uid="{00000000-0005-0000-0000-000084010000}"/>
    <cellStyle name="classeur | periodicite | annuelle 2 2" xfId="1190" xr:uid="{00000000-0005-0000-0000-000085010000}"/>
    <cellStyle name="classeur | periodicite | annuelle 3" xfId="194" xr:uid="{00000000-0005-0000-0000-000086010000}"/>
    <cellStyle name="classeur | periodicite | annuelle 3 2" xfId="1191" xr:uid="{00000000-0005-0000-0000-000087010000}"/>
    <cellStyle name="classeur | periodicite | annuelle 4" xfId="1189" xr:uid="{00000000-0005-0000-0000-000088010000}"/>
    <cellStyle name="classeur | periodicite | autre" xfId="195" xr:uid="{00000000-0005-0000-0000-000089010000}"/>
    <cellStyle name="classeur | periodicite | autre 2" xfId="196" xr:uid="{00000000-0005-0000-0000-00008A010000}"/>
    <cellStyle name="classeur | periodicite | autre 2 2" xfId="197" xr:uid="{00000000-0005-0000-0000-00008B010000}"/>
    <cellStyle name="classeur | periodicite | autre 2 2 2" xfId="1194" xr:uid="{00000000-0005-0000-0000-00008C010000}"/>
    <cellStyle name="classeur | periodicite | autre 2 3" xfId="1193" xr:uid="{00000000-0005-0000-0000-00008D010000}"/>
    <cellStyle name="classeur | periodicite | autre 3" xfId="198" xr:uid="{00000000-0005-0000-0000-00008E010000}"/>
    <cellStyle name="classeur | periodicite | autre 3 2" xfId="1195" xr:uid="{00000000-0005-0000-0000-00008F010000}"/>
    <cellStyle name="classeur | periodicite | autre 4" xfId="1192" xr:uid="{00000000-0005-0000-0000-000090010000}"/>
    <cellStyle name="classeur | periodicite | bimestrielle" xfId="199" xr:uid="{00000000-0005-0000-0000-000091010000}"/>
    <cellStyle name="classeur | periodicite | bimestrielle 2" xfId="200" xr:uid="{00000000-0005-0000-0000-000092010000}"/>
    <cellStyle name="classeur | periodicite | bimestrielle 2 2" xfId="201" xr:uid="{00000000-0005-0000-0000-000093010000}"/>
    <cellStyle name="classeur | periodicite | bimestrielle 2 2 2" xfId="1198" xr:uid="{00000000-0005-0000-0000-000094010000}"/>
    <cellStyle name="classeur | periodicite | bimestrielle 2 3" xfId="1197" xr:uid="{00000000-0005-0000-0000-000095010000}"/>
    <cellStyle name="classeur | periodicite | bimestrielle 3" xfId="202" xr:uid="{00000000-0005-0000-0000-000096010000}"/>
    <cellStyle name="classeur | periodicite | bimestrielle 3 2" xfId="1199" xr:uid="{00000000-0005-0000-0000-000097010000}"/>
    <cellStyle name="classeur | periodicite | bimestrielle 4" xfId="203" xr:uid="{00000000-0005-0000-0000-000098010000}"/>
    <cellStyle name="classeur | periodicite | bimestrielle 4 2" xfId="1200" xr:uid="{00000000-0005-0000-0000-000099010000}"/>
    <cellStyle name="classeur | periodicite | bimestrielle 5" xfId="204" xr:uid="{00000000-0005-0000-0000-00009A010000}"/>
    <cellStyle name="classeur | periodicite | bimestrielle 5 2" xfId="1201" xr:uid="{00000000-0005-0000-0000-00009B010000}"/>
    <cellStyle name="classeur | periodicite | bimestrielle 6" xfId="1196" xr:uid="{00000000-0005-0000-0000-00009C010000}"/>
    <cellStyle name="classeur | periodicite | mensuelle" xfId="205" xr:uid="{00000000-0005-0000-0000-00009D010000}"/>
    <cellStyle name="classeur | periodicite | mensuelle 2" xfId="206" xr:uid="{00000000-0005-0000-0000-00009E010000}"/>
    <cellStyle name="classeur | periodicite | mensuelle 2 2" xfId="1203" xr:uid="{00000000-0005-0000-0000-00009F010000}"/>
    <cellStyle name="classeur | periodicite | mensuelle 3" xfId="207" xr:uid="{00000000-0005-0000-0000-0000A0010000}"/>
    <cellStyle name="classeur | periodicite | mensuelle 3 2" xfId="1204" xr:uid="{00000000-0005-0000-0000-0000A1010000}"/>
    <cellStyle name="classeur | periodicite | mensuelle 4" xfId="208" xr:uid="{00000000-0005-0000-0000-0000A2010000}"/>
    <cellStyle name="classeur | periodicite | mensuelle 4 2" xfId="1205" xr:uid="{00000000-0005-0000-0000-0000A3010000}"/>
    <cellStyle name="classeur | periodicite | mensuelle 5" xfId="209" xr:uid="{00000000-0005-0000-0000-0000A4010000}"/>
    <cellStyle name="classeur | periodicite | mensuelle 5 2" xfId="1206" xr:uid="{00000000-0005-0000-0000-0000A5010000}"/>
    <cellStyle name="classeur | periodicite | mensuelle 6" xfId="1202" xr:uid="{00000000-0005-0000-0000-0000A6010000}"/>
    <cellStyle name="classeur | periodicite | semestrielle" xfId="210" xr:uid="{00000000-0005-0000-0000-0000A7010000}"/>
    <cellStyle name="classeur | periodicite | semestrielle 2" xfId="211" xr:uid="{00000000-0005-0000-0000-0000A8010000}"/>
    <cellStyle name="classeur | periodicite | semestrielle 2 2" xfId="1208" xr:uid="{00000000-0005-0000-0000-0000A9010000}"/>
    <cellStyle name="classeur | periodicite | semestrielle 3" xfId="212" xr:uid="{00000000-0005-0000-0000-0000AA010000}"/>
    <cellStyle name="classeur | periodicite | semestrielle 3 2" xfId="1209" xr:uid="{00000000-0005-0000-0000-0000AB010000}"/>
    <cellStyle name="classeur | periodicite | semestrielle 4" xfId="213" xr:uid="{00000000-0005-0000-0000-0000AC010000}"/>
    <cellStyle name="classeur | periodicite | semestrielle 4 2" xfId="1210" xr:uid="{00000000-0005-0000-0000-0000AD010000}"/>
    <cellStyle name="classeur | periodicite | semestrielle 5" xfId="1207" xr:uid="{00000000-0005-0000-0000-0000AE010000}"/>
    <cellStyle name="classeur | periodicite | trimestrielle" xfId="214" xr:uid="{00000000-0005-0000-0000-0000AF010000}"/>
    <cellStyle name="classeur | periodicite | trimestrielle 2" xfId="215" xr:uid="{00000000-0005-0000-0000-0000B0010000}"/>
    <cellStyle name="classeur | periodicite | trimestrielle 2 2" xfId="216" xr:uid="{00000000-0005-0000-0000-0000B1010000}"/>
    <cellStyle name="classeur | periodicite | trimestrielle 2 2 2" xfId="1213" xr:uid="{00000000-0005-0000-0000-0000B2010000}"/>
    <cellStyle name="classeur | periodicite | trimestrielle 2 3" xfId="1212" xr:uid="{00000000-0005-0000-0000-0000B3010000}"/>
    <cellStyle name="classeur | periodicite | trimestrielle 3" xfId="217" xr:uid="{00000000-0005-0000-0000-0000B4010000}"/>
    <cellStyle name="classeur | periodicite | trimestrielle 3 2" xfId="1214" xr:uid="{00000000-0005-0000-0000-0000B5010000}"/>
    <cellStyle name="classeur | periodicite | trimestrielle 4" xfId="218" xr:uid="{00000000-0005-0000-0000-0000B6010000}"/>
    <cellStyle name="classeur | periodicite | trimestrielle 4 2" xfId="1215" xr:uid="{00000000-0005-0000-0000-0000B7010000}"/>
    <cellStyle name="classeur | periodicite | trimestrielle 5" xfId="219" xr:uid="{00000000-0005-0000-0000-0000B8010000}"/>
    <cellStyle name="classeur | periodicite | trimestrielle 5 2" xfId="1216" xr:uid="{00000000-0005-0000-0000-0000B9010000}"/>
    <cellStyle name="classeur | periodicite | trimestrielle 6" xfId="1211" xr:uid="{00000000-0005-0000-0000-0000BA010000}"/>
    <cellStyle name="classeur | reference | aucune" xfId="220" xr:uid="{00000000-0005-0000-0000-0000BB010000}"/>
    <cellStyle name="classeur | reference | aucune 2" xfId="221" xr:uid="{00000000-0005-0000-0000-0000BC010000}"/>
    <cellStyle name="classeur | reference | aucune 2 2" xfId="222" xr:uid="{00000000-0005-0000-0000-0000BD010000}"/>
    <cellStyle name="classeur | reference | aucune 2 2 2" xfId="1219" xr:uid="{00000000-0005-0000-0000-0000BE010000}"/>
    <cellStyle name="classeur | reference | aucune 2 3" xfId="1218" xr:uid="{00000000-0005-0000-0000-0000BF010000}"/>
    <cellStyle name="classeur | reference | aucune 3" xfId="223" xr:uid="{00000000-0005-0000-0000-0000C0010000}"/>
    <cellStyle name="classeur | reference | aucune 3 2" xfId="1220" xr:uid="{00000000-0005-0000-0000-0000C1010000}"/>
    <cellStyle name="classeur | reference | aucune 4" xfId="224" xr:uid="{00000000-0005-0000-0000-0000C2010000}"/>
    <cellStyle name="classeur | reference | aucune 4 2" xfId="1221" xr:uid="{00000000-0005-0000-0000-0000C3010000}"/>
    <cellStyle name="classeur | reference | aucune 5" xfId="225" xr:uid="{00000000-0005-0000-0000-0000C4010000}"/>
    <cellStyle name="classeur | reference | aucune 5 2" xfId="1222" xr:uid="{00000000-0005-0000-0000-0000C5010000}"/>
    <cellStyle name="classeur | reference | aucune 6" xfId="1217" xr:uid="{00000000-0005-0000-0000-0000C6010000}"/>
    <cellStyle name="classeur | reference | tabl-series compose" xfId="226" xr:uid="{00000000-0005-0000-0000-0000C7010000}"/>
    <cellStyle name="classeur | reference | tabl-series compose 2" xfId="227" xr:uid="{00000000-0005-0000-0000-0000C8010000}"/>
    <cellStyle name="classeur | reference | tabl-series compose 2 2" xfId="228" xr:uid="{00000000-0005-0000-0000-0000C9010000}"/>
    <cellStyle name="classeur | reference | tabl-series compose 2 2 2" xfId="1225" xr:uid="{00000000-0005-0000-0000-0000CA010000}"/>
    <cellStyle name="classeur | reference | tabl-series compose 2 3" xfId="1224" xr:uid="{00000000-0005-0000-0000-0000CB010000}"/>
    <cellStyle name="classeur | reference | tabl-series compose 3" xfId="229" xr:uid="{00000000-0005-0000-0000-0000CC010000}"/>
    <cellStyle name="classeur | reference | tabl-series compose 3 2" xfId="1226" xr:uid="{00000000-0005-0000-0000-0000CD010000}"/>
    <cellStyle name="classeur | reference | tabl-series compose 4" xfId="230" xr:uid="{00000000-0005-0000-0000-0000CE010000}"/>
    <cellStyle name="classeur | reference | tabl-series compose 4 2" xfId="1227" xr:uid="{00000000-0005-0000-0000-0000CF010000}"/>
    <cellStyle name="classeur | reference | tabl-series compose 5" xfId="231" xr:uid="{00000000-0005-0000-0000-0000D0010000}"/>
    <cellStyle name="classeur | reference | tabl-series compose 5 2" xfId="1228" xr:uid="{00000000-0005-0000-0000-0000D1010000}"/>
    <cellStyle name="classeur | reference | tabl-series compose 6" xfId="1223" xr:uid="{00000000-0005-0000-0000-0000D2010000}"/>
    <cellStyle name="classeur | reference | tabl-series simple (particulier)" xfId="232" xr:uid="{00000000-0005-0000-0000-0000D3010000}"/>
    <cellStyle name="classeur | reference | tabl-series simple (particulier) 2" xfId="233" xr:uid="{00000000-0005-0000-0000-0000D4010000}"/>
    <cellStyle name="classeur | reference | tabl-series simple (particulier) 2 2" xfId="234" xr:uid="{00000000-0005-0000-0000-0000D5010000}"/>
    <cellStyle name="classeur | reference | tabl-series simple (particulier) 2 2 2" xfId="1231" xr:uid="{00000000-0005-0000-0000-0000D6010000}"/>
    <cellStyle name="classeur | reference | tabl-series simple (particulier) 2 3" xfId="1230" xr:uid="{00000000-0005-0000-0000-0000D7010000}"/>
    <cellStyle name="classeur | reference | tabl-series simple (particulier) 3" xfId="235" xr:uid="{00000000-0005-0000-0000-0000D8010000}"/>
    <cellStyle name="classeur | reference | tabl-series simple (particulier) 3 2" xfId="1232" xr:uid="{00000000-0005-0000-0000-0000D9010000}"/>
    <cellStyle name="classeur | reference | tabl-series simple (particulier) 4" xfId="1229" xr:uid="{00000000-0005-0000-0000-0000DA010000}"/>
    <cellStyle name="classeur | reference | tabl-series simple (standard)" xfId="236" xr:uid="{00000000-0005-0000-0000-0000DB010000}"/>
    <cellStyle name="classeur | reference | tabl-series simple (standard) 2" xfId="237" xr:uid="{00000000-0005-0000-0000-0000DC010000}"/>
    <cellStyle name="classeur | reference | tabl-series simple (standard) 2 2" xfId="238" xr:uid="{00000000-0005-0000-0000-0000DD010000}"/>
    <cellStyle name="classeur | reference | tabl-series simple (standard) 2 2 2" xfId="1235" xr:uid="{00000000-0005-0000-0000-0000DE010000}"/>
    <cellStyle name="classeur | reference | tabl-series simple (standard) 2 3" xfId="1234" xr:uid="{00000000-0005-0000-0000-0000DF010000}"/>
    <cellStyle name="classeur | reference | tabl-series simple (standard) 3" xfId="239" xr:uid="{00000000-0005-0000-0000-0000E0010000}"/>
    <cellStyle name="classeur | reference | tabl-series simple (standard) 3 2" xfId="1236" xr:uid="{00000000-0005-0000-0000-0000E1010000}"/>
    <cellStyle name="classeur | reference | tabl-series simple (standard) 4" xfId="240" xr:uid="{00000000-0005-0000-0000-0000E2010000}"/>
    <cellStyle name="classeur | reference | tabl-series simple (standard) 4 2" xfId="1237" xr:uid="{00000000-0005-0000-0000-0000E3010000}"/>
    <cellStyle name="classeur | reference | tabl-series simple (standard) 5" xfId="241" xr:uid="{00000000-0005-0000-0000-0000E4010000}"/>
    <cellStyle name="classeur | reference | tabl-series simple (standard) 5 2" xfId="1238" xr:uid="{00000000-0005-0000-0000-0000E5010000}"/>
    <cellStyle name="classeur | reference | tabl-series simple (standard) 6" xfId="1233" xr:uid="{00000000-0005-0000-0000-0000E6010000}"/>
    <cellStyle name="classeur | reference | tabl-structure (particulier)" xfId="242" xr:uid="{00000000-0005-0000-0000-0000E7010000}"/>
    <cellStyle name="classeur | reference | tabl-structure (particulier) 2" xfId="243" xr:uid="{00000000-0005-0000-0000-0000E8010000}"/>
    <cellStyle name="classeur | reference | tabl-structure (particulier) 2 2" xfId="1240" xr:uid="{00000000-0005-0000-0000-0000E9010000}"/>
    <cellStyle name="classeur | reference | tabl-structure (particulier) 3" xfId="244" xr:uid="{00000000-0005-0000-0000-0000EA010000}"/>
    <cellStyle name="classeur | reference | tabl-structure (particulier) 3 2" xfId="1241" xr:uid="{00000000-0005-0000-0000-0000EB010000}"/>
    <cellStyle name="classeur | reference | tabl-structure (particulier) 4" xfId="245" xr:uid="{00000000-0005-0000-0000-0000EC010000}"/>
    <cellStyle name="classeur | reference | tabl-structure (particulier) 4 2" xfId="1242" xr:uid="{00000000-0005-0000-0000-0000ED010000}"/>
    <cellStyle name="classeur | reference | tabl-structure (particulier) 5" xfId="1239" xr:uid="{00000000-0005-0000-0000-0000EE010000}"/>
    <cellStyle name="classeur | reference | tabl-structure (standard)" xfId="246" xr:uid="{00000000-0005-0000-0000-0000EF010000}"/>
    <cellStyle name="classeur | reference | tabl-structure (standard) 2" xfId="247" xr:uid="{00000000-0005-0000-0000-0000F0010000}"/>
    <cellStyle name="classeur | reference | tabl-structure (standard) 2 2" xfId="1244" xr:uid="{00000000-0005-0000-0000-0000F1010000}"/>
    <cellStyle name="classeur | reference | tabl-structure (standard) 3" xfId="248" xr:uid="{00000000-0005-0000-0000-0000F2010000}"/>
    <cellStyle name="classeur | reference | tabl-structure (standard) 3 2" xfId="1245" xr:uid="{00000000-0005-0000-0000-0000F3010000}"/>
    <cellStyle name="classeur | reference | tabl-structure (standard) 4" xfId="249" xr:uid="{00000000-0005-0000-0000-0000F4010000}"/>
    <cellStyle name="classeur | reference | tabl-structure (standard) 4 2" xfId="1246" xr:uid="{00000000-0005-0000-0000-0000F5010000}"/>
    <cellStyle name="classeur | reference | tabl-structure (standard) 5" xfId="250" xr:uid="{00000000-0005-0000-0000-0000F6010000}"/>
    <cellStyle name="classeur | reference | tabl-structure (standard) 5 2" xfId="1247" xr:uid="{00000000-0005-0000-0000-0000F7010000}"/>
    <cellStyle name="classeur | reference | tabl-structure (standard) 6" xfId="1243" xr:uid="{00000000-0005-0000-0000-0000F8010000}"/>
    <cellStyle name="classeur | theme | intitule" xfId="251" xr:uid="{00000000-0005-0000-0000-0000F9010000}"/>
    <cellStyle name="classeur | theme | intitule 2" xfId="252" xr:uid="{00000000-0005-0000-0000-0000FA010000}"/>
    <cellStyle name="classeur | theme | intitule 2 2" xfId="1249" xr:uid="{00000000-0005-0000-0000-0000FB010000}"/>
    <cellStyle name="classeur | theme | intitule 3" xfId="253" xr:uid="{00000000-0005-0000-0000-0000FC010000}"/>
    <cellStyle name="classeur | theme | intitule 3 2" xfId="1250" xr:uid="{00000000-0005-0000-0000-0000FD010000}"/>
    <cellStyle name="classeur | theme | intitule 4" xfId="254" xr:uid="{00000000-0005-0000-0000-0000FE010000}"/>
    <cellStyle name="classeur | theme | intitule 4 2" xfId="1251" xr:uid="{00000000-0005-0000-0000-0000FF010000}"/>
    <cellStyle name="classeur | theme | intitule 5" xfId="255" xr:uid="{00000000-0005-0000-0000-000000020000}"/>
    <cellStyle name="classeur | theme | intitule 5 2" xfId="1252" xr:uid="{00000000-0005-0000-0000-000001020000}"/>
    <cellStyle name="classeur | theme | intitule 6" xfId="1248" xr:uid="{00000000-0005-0000-0000-000002020000}"/>
    <cellStyle name="classeur | theme | notice explicative" xfId="256" xr:uid="{00000000-0005-0000-0000-000003020000}"/>
    <cellStyle name="classeur | theme | notice explicative 2" xfId="257" xr:uid="{00000000-0005-0000-0000-000004020000}"/>
    <cellStyle name="classeur | theme | notice explicative 2 2" xfId="258" xr:uid="{00000000-0005-0000-0000-000005020000}"/>
    <cellStyle name="classeur | theme | notice explicative 2 2 2" xfId="1255" xr:uid="{00000000-0005-0000-0000-000006020000}"/>
    <cellStyle name="classeur | theme | notice explicative 2 3" xfId="1254" xr:uid="{00000000-0005-0000-0000-000007020000}"/>
    <cellStyle name="classeur | theme | notice explicative 3" xfId="259" xr:uid="{00000000-0005-0000-0000-000008020000}"/>
    <cellStyle name="classeur | theme | notice explicative 3 2" xfId="1256" xr:uid="{00000000-0005-0000-0000-000009020000}"/>
    <cellStyle name="classeur | theme | notice explicative 4" xfId="260" xr:uid="{00000000-0005-0000-0000-00000A020000}"/>
    <cellStyle name="classeur | theme | notice explicative 4 2" xfId="1257" xr:uid="{00000000-0005-0000-0000-00000B020000}"/>
    <cellStyle name="classeur | theme | notice explicative 5" xfId="1253" xr:uid="{00000000-0005-0000-0000-00000C020000}"/>
    <cellStyle name="classeur | titre | niveau 1" xfId="261" xr:uid="{00000000-0005-0000-0000-00000D020000}"/>
    <cellStyle name="classeur | titre | niveau 1 2" xfId="262" xr:uid="{00000000-0005-0000-0000-00000E020000}"/>
    <cellStyle name="classeur | titre | niveau 1 2 2" xfId="1259" xr:uid="{00000000-0005-0000-0000-00000F020000}"/>
    <cellStyle name="classeur | titre | niveau 1 3" xfId="263" xr:uid="{00000000-0005-0000-0000-000010020000}"/>
    <cellStyle name="classeur | titre | niveau 1 3 2" xfId="1260" xr:uid="{00000000-0005-0000-0000-000011020000}"/>
    <cellStyle name="classeur | titre | niveau 1 4" xfId="264" xr:uid="{00000000-0005-0000-0000-000012020000}"/>
    <cellStyle name="classeur | titre | niveau 1 4 2" xfId="1261" xr:uid="{00000000-0005-0000-0000-000013020000}"/>
    <cellStyle name="classeur | titre | niveau 1 5" xfId="265" xr:uid="{00000000-0005-0000-0000-000014020000}"/>
    <cellStyle name="classeur | titre | niveau 1 5 2" xfId="1262" xr:uid="{00000000-0005-0000-0000-000015020000}"/>
    <cellStyle name="classeur | titre | niveau 1 6" xfId="1258" xr:uid="{00000000-0005-0000-0000-000016020000}"/>
    <cellStyle name="classeur | titre | niveau 2" xfId="266" xr:uid="{00000000-0005-0000-0000-000017020000}"/>
    <cellStyle name="classeur | titre | niveau 2 2" xfId="267" xr:uid="{00000000-0005-0000-0000-000018020000}"/>
    <cellStyle name="classeur | titre | niveau 2 2 2" xfId="1264" xr:uid="{00000000-0005-0000-0000-000019020000}"/>
    <cellStyle name="classeur | titre | niveau 2 3" xfId="268" xr:uid="{00000000-0005-0000-0000-00001A020000}"/>
    <cellStyle name="classeur | titre | niveau 2 3 2" xfId="1265" xr:uid="{00000000-0005-0000-0000-00001B020000}"/>
    <cellStyle name="classeur | titre | niveau 2 4" xfId="269" xr:uid="{00000000-0005-0000-0000-00001C020000}"/>
    <cellStyle name="classeur | titre | niveau 2 4 2" xfId="1266" xr:uid="{00000000-0005-0000-0000-00001D020000}"/>
    <cellStyle name="classeur | titre | niveau 2 5" xfId="1263" xr:uid="{00000000-0005-0000-0000-00001E020000}"/>
    <cellStyle name="classeur | titre | niveau 3" xfId="270" xr:uid="{00000000-0005-0000-0000-00001F020000}"/>
    <cellStyle name="classeur | titre | niveau 3 2" xfId="271" xr:uid="{00000000-0005-0000-0000-000020020000}"/>
    <cellStyle name="classeur | titre | niveau 3 2 2" xfId="1268" xr:uid="{00000000-0005-0000-0000-000021020000}"/>
    <cellStyle name="classeur | titre | niveau 3 3" xfId="272" xr:uid="{00000000-0005-0000-0000-000022020000}"/>
    <cellStyle name="classeur | titre | niveau 3 3 2" xfId="1269" xr:uid="{00000000-0005-0000-0000-000023020000}"/>
    <cellStyle name="classeur | titre | niveau 3 4" xfId="1267" xr:uid="{00000000-0005-0000-0000-000024020000}"/>
    <cellStyle name="classeur | titre | niveau 4" xfId="273" xr:uid="{00000000-0005-0000-0000-000025020000}"/>
    <cellStyle name="classeur | titre | niveau 4 2" xfId="274" xr:uid="{00000000-0005-0000-0000-000026020000}"/>
    <cellStyle name="classeur | titre | niveau 4 2 2" xfId="1271" xr:uid="{00000000-0005-0000-0000-000027020000}"/>
    <cellStyle name="classeur | titre | niveau 4 3" xfId="275" xr:uid="{00000000-0005-0000-0000-000028020000}"/>
    <cellStyle name="classeur | titre | niveau 4 3 2" xfId="1272" xr:uid="{00000000-0005-0000-0000-000029020000}"/>
    <cellStyle name="classeur | titre | niveau 4 4" xfId="276" xr:uid="{00000000-0005-0000-0000-00002A020000}"/>
    <cellStyle name="classeur | titre | niveau 4 4 2" xfId="1273" xr:uid="{00000000-0005-0000-0000-00002B020000}"/>
    <cellStyle name="classeur | titre | niveau 4 5" xfId="277" xr:uid="{00000000-0005-0000-0000-00002C020000}"/>
    <cellStyle name="classeur | titre | niveau 4 5 2" xfId="1274" xr:uid="{00000000-0005-0000-0000-00002D020000}"/>
    <cellStyle name="classeur | titre | niveau 4 6" xfId="1270" xr:uid="{00000000-0005-0000-0000-00002E020000}"/>
    <cellStyle name="classeur | titre | niveau 5" xfId="278" xr:uid="{00000000-0005-0000-0000-00002F020000}"/>
    <cellStyle name="classeur | titre | niveau 5 2" xfId="279" xr:uid="{00000000-0005-0000-0000-000030020000}"/>
    <cellStyle name="classeur | titre | niveau 5 2 2" xfId="1276" xr:uid="{00000000-0005-0000-0000-000031020000}"/>
    <cellStyle name="classeur | titre | niveau 5 3" xfId="280" xr:uid="{00000000-0005-0000-0000-000032020000}"/>
    <cellStyle name="classeur | titre | niveau 5 3 2" xfId="1277" xr:uid="{00000000-0005-0000-0000-000033020000}"/>
    <cellStyle name="classeur | titre | niveau 5 4" xfId="1275" xr:uid="{00000000-0005-0000-0000-000034020000}"/>
    <cellStyle name="coin" xfId="281" xr:uid="{00000000-0005-0000-0000-000035020000}"/>
    <cellStyle name="coin 2" xfId="282" xr:uid="{00000000-0005-0000-0000-000036020000}"/>
    <cellStyle name="coin 2 2" xfId="1279" xr:uid="{00000000-0005-0000-0000-000037020000}"/>
    <cellStyle name="coin 3" xfId="283" xr:uid="{00000000-0005-0000-0000-000038020000}"/>
    <cellStyle name="coin 3 2" xfId="1280" xr:uid="{00000000-0005-0000-0000-000039020000}"/>
    <cellStyle name="coin 4" xfId="1278" xr:uid="{00000000-0005-0000-0000-00003A020000}"/>
    <cellStyle name="Colore 1" xfId="284" xr:uid="{00000000-0005-0000-0000-00003B020000}"/>
    <cellStyle name="Colore 1 2" xfId="1281" xr:uid="{00000000-0005-0000-0000-00003C020000}"/>
    <cellStyle name="Colore 2" xfId="285" xr:uid="{00000000-0005-0000-0000-00003D020000}"/>
    <cellStyle name="Colore 2 2" xfId="1282" xr:uid="{00000000-0005-0000-0000-00003E020000}"/>
    <cellStyle name="Colore 3" xfId="286" xr:uid="{00000000-0005-0000-0000-00003F020000}"/>
    <cellStyle name="Colore 3 2" xfId="1283" xr:uid="{00000000-0005-0000-0000-000040020000}"/>
    <cellStyle name="Colore 4" xfId="287" xr:uid="{00000000-0005-0000-0000-000041020000}"/>
    <cellStyle name="Colore 4 2" xfId="1284" xr:uid="{00000000-0005-0000-0000-000042020000}"/>
    <cellStyle name="Colore 5" xfId="288" xr:uid="{00000000-0005-0000-0000-000043020000}"/>
    <cellStyle name="Colore 5 2" xfId="1285" xr:uid="{00000000-0005-0000-0000-000044020000}"/>
    <cellStyle name="Colore 6" xfId="289" xr:uid="{00000000-0005-0000-0000-000045020000}"/>
    <cellStyle name="Colore 6 2" xfId="1286" xr:uid="{00000000-0005-0000-0000-000046020000}"/>
    <cellStyle name="Comma 2" xfId="290" xr:uid="{00000000-0005-0000-0000-000047020000}"/>
    <cellStyle name="Comma 2 2" xfId="1287" xr:uid="{00000000-0005-0000-0000-000048020000}"/>
    <cellStyle name="Commentaire 2" xfId="291" xr:uid="{00000000-0005-0000-0000-000049020000}"/>
    <cellStyle name="Commentaire 2 2" xfId="1288" xr:uid="{00000000-0005-0000-0000-00004A020000}"/>
    <cellStyle name="Date" xfId="292" xr:uid="{00000000-0005-0000-0000-00004B020000}"/>
    <cellStyle name="Date 2" xfId="293" xr:uid="{00000000-0005-0000-0000-00004C020000}"/>
    <cellStyle name="Date 2 2" xfId="1290" xr:uid="{00000000-0005-0000-0000-00004D020000}"/>
    <cellStyle name="Date 3" xfId="1289" xr:uid="{00000000-0005-0000-0000-00004E020000}"/>
    <cellStyle name="debugage | texte note potentiel ?" xfId="294" xr:uid="{00000000-0005-0000-0000-00004F020000}"/>
    <cellStyle name="debugage | texte note potentiel ? 2" xfId="1291" xr:uid="{00000000-0005-0000-0000-000050020000}"/>
    <cellStyle name="debugage | titre de niveau potentiel" xfId="295" xr:uid="{00000000-0005-0000-0000-000051020000}"/>
    <cellStyle name="debugage | titre de niveau potentiel 2" xfId="1292" xr:uid="{00000000-0005-0000-0000-000052020000}"/>
    <cellStyle name="donn_normal" xfId="296" xr:uid="{00000000-0005-0000-0000-000053020000}"/>
    <cellStyle name="donnnormal1" xfId="297" xr:uid="{00000000-0005-0000-0000-000054020000}"/>
    <cellStyle name="donnnormal1 2" xfId="298" xr:uid="{00000000-0005-0000-0000-000055020000}"/>
    <cellStyle name="donnnormal1 2 2" xfId="1294" xr:uid="{00000000-0005-0000-0000-000056020000}"/>
    <cellStyle name="donnnormal1 3" xfId="1293" xr:uid="{00000000-0005-0000-0000-000057020000}"/>
    <cellStyle name="donntotal1" xfId="299" xr:uid="{00000000-0005-0000-0000-000058020000}"/>
    <cellStyle name="donntotal1 2" xfId="300" xr:uid="{00000000-0005-0000-0000-000059020000}"/>
    <cellStyle name="donntotal1 2 2" xfId="1296" xr:uid="{00000000-0005-0000-0000-00005A020000}"/>
    <cellStyle name="donntotal1 3" xfId="1295" xr:uid="{00000000-0005-0000-0000-00005B020000}"/>
    <cellStyle name="Empty_L_border" xfId="2064" xr:uid="{00000000-0005-0000-0000-00005C020000}"/>
    <cellStyle name="Encabezado 4" xfId="301" xr:uid="{00000000-0005-0000-0000-00005D020000}"/>
    <cellStyle name="Encabezado 4 2" xfId="1297" xr:uid="{00000000-0005-0000-0000-00005E020000}"/>
    <cellStyle name="Énfasis1" xfId="4" xr:uid="{00000000-0005-0000-0000-00005F020000}"/>
    <cellStyle name="Énfasis1 2" xfId="1298" xr:uid="{00000000-0005-0000-0000-000060020000}"/>
    <cellStyle name="Énfasis2" xfId="5" xr:uid="{00000000-0005-0000-0000-000061020000}"/>
    <cellStyle name="Énfasis2 2" xfId="1299" xr:uid="{00000000-0005-0000-0000-000062020000}"/>
    <cellStyle name="Énfasis3" xfId="6" xr:uid="{00000000-0005-0000-0000-000063020000}"/>
    <cellStyle name="Énfasis3 2" xfId="1300" xr:uid="{00000000-0005-0000-0000-000064020000}"/>
    <cellStyle name="Énfasis4" xfId="7" xr:uid="{00000000-0005-0000-0000-000065020000}"/>
    <cellStyle name="Énfasis4 2" xfId="1301" xr:uid="{00000000-0005-0000-0000-000066020000}"/>
    <cellStyle name="Énfasis5" xfId="8" xr:uid="{00000000-0005-0000-0000-000067020000}"/>
    <cellStyle name="Énfasis5 2" xfId="1302" xr:uid="{00000000-0005-0000-0000-000068020000}"/>
    <cellStyle name="Énfasis6" xfId="9" xr:uid="{00000000-0005-0000-0000-000069020000}"/>
    <cellStyle name="Énfasis6 2" xfId="1303" xr:uid="{00000000-0005-0000-0000-00006A020000}"/>
    <cellStyle name="ent_col_ser" xfId="306" xr:uid="{00000000-0005-0000-0000-00006B020000}"/>
    <cellStyle name="En-tête 1" xfId="302" xr:uid="{00000000-0005-0000-0000-00006C020000}"/>
    <cellStyle name="En-tête 1 2" xfId="303" xr:uid="{00000000-0005-0000-0000-00006D020000}"/>
    <cellStyle name="En-tête 1 2 2" xfId="1305" xr:uid="{00000000-0005-0000-0000-00006E020000}"/>
    <cellStyle name="En-tête 1 3" xfId="1304" xr:uid="{00000000-0005-0000-0000-00006F020000}"/>
    <cellStyle name="En-tête 2" xfId="304" xr:uid="{00000000-0005-0000-0000-000070020000}"/>
    <cellStyle name="En-tête 2 2" xfId="305" xr:uid="{00000000-0005-0000-0000-000071020000}"/>
    <cellStyle name="En-tête 2 2 2" xfId="1307" xr:uid="{00000000-0005-0000-0000-000072020000}"/>
    <cellStyle name="En-tête 2 3" xfId="1306" xr:uid="{00000000-0005-0000-0000-000073020000}"/>
    <cellStyle name="entete_indice" xfId="307" xr:uid="{00000000-0005-0000-0000-000074020000}"/>
    <cellStyle name="Entrada" xfId="309" xr:uid="{00000000-0005-0000-0000-000075020000}"/>
    <cellStyle name="Entrada 2" xfId="1308" xr:uid="{00000000-0005-0000-0000-000076020000}"/>
    <cellStyle name="Entrée 2" xfId="308" xr:uid="{00000000-0005-0000-0000-000077020000}"/>
    <cellStyle name="Entrée 2 2" xfId="1309" xr:uid="{00000000-0005-0000-0000-000078020000}"/>
    <cellStyle name="Error" xfId="2028" xr:uid="{00000000-0005-0000-0000-000079020000}"/>
    <cellStyle name="Euro" xfId="310" xr:uid="{00000000-0005-0000-0000-00007A020000}"/>
    <cellStyle name="Euro 10" xfId="311" xr:uid="{00000000-0005-0000-0000-00007B020000}"/>
    <cellStyle name="Euro 10 2" xfId="1311" xr:uid="{00000000-0005-0000-0000-00007C020000}"/>
    <cellStyle name="Euro 11" xfId="1310" xr:uid="{00000000-0005-0000-0000-00007D020000}"/>
    <cellStyle name="Euro 2" xfId="312" xr:uid="{00000000-0005-0000-0000-00007E020000}"/>
    <cellStyle name="Euro 2 2" xfId="313" xr:uid="{00000000-0005-0000-0000-00007F020000}"/>
    <cellStyle name="Euro 2 2 2" xfId="1313" xr:uid="{00000000-0005-0000-0000-000080020000}"/>
    <cellStyle name="Euro 2 3" xfId="314" xr:uid="{00000000-0005-0000-0000-000081020000}"/>
    <cellStyle name="Euro 2 3 2" xfId="1314" xr:uid="{00000000-0005-0000-0000-000082020000}"/>
    <cellStyle name="Euro 2 4" xfId="315" xr:uid="{00000000-0005-0000-0000-000083020000}"/>
    <cellStyle name="Euro 2 4 2" xfId="1315" xr:uid="{00000000-0005-0000-0000-000084020000}"/>
    <cellStyle name="Euro 2 5" xfId="1312" xr:uid="{00000000-0005-0000-0000-000085020000}"/>
    <cellStyle name="Euro 2_ANNÉE 2015" xfId="316" xr:uid="{00000000-0005-0000-0000-000086020000}"/>
    <cellStyle name="Euro 3" xfId="317" xr:uid="{00000000-0005-0000-0000-000087020000}"/>
    <cellStyle name="Euro 3 2" xfId="318" xr:uid="{00000000-0005-0000-0000-000088020000}"/>
    <cellStyle name="Euro 3 2 2" xfId="1317" xr:uid="{00000000-0005-0000-0000-000089020000}"/>
    <cellStyle name="Euro 3 3" xfId="1316" xr:uid="{00000000-0005-0000-0000-00008A020000}"/>
    <cellStyle name="Euro 4" xfId="319" xr:uid="{00000000-0005-0000-0000-00008B020000}"/>
    <cellStyle name="Euro 4 2" xfId="320" xr:uid="{00000000-0005-0000-0000-00008C020000}"/>
    <cellStyle name="Euro 4 2 2" xfId="1319" xr:uid="{00000000-0005-0000-0000-00008D020000}"/>
    <cellStyle name="Euro 4 3" xfId="321" xr:uid="{00000000-0005-0000-0000-00008E020000}"/>
    <cellStyle name="Euro 4 3 2" xfId="1320" xr:uid="{00000000-0005-0000-0000-00008F020000}"/>
    <cellStyle name="Euro 4 4" xfId="1318" xr:uid="{00000000-0005-0000-0000-000090020000}"/>
    <cellStyle name="Euro 4_ANNÉE 2015" xfId="322" xr:uid="{00000000-0005-0000-0000-000091020000}"/>
    <cellStyle name="Euro 5" xfId="323" xr:uid="{00000000-0005-0000-0000-000092020000}"/>
    <cellStyle name="Euro 5 2" xfId="1321" xr:uid="{00000000-0005-0000-0000-000093020000}"/>
    <cellStyle name="Euro 6" xfId="324" xr:uid="{00000000-0005-0000-0000-000094020000}"/>
    <cellStyle name="Euro 6 2" xfId="1322" xr:uid="{00000000-0005-0000-0000-000095020000}"/>
    <cellStyle name="Euro 7" xfId="325" xr:uid="{00000000-0005-0000-0000-000096020000}"/>
    <cellStyle name="Euro 7 2" xfId="1323" xr:uid="{00000000-0005-0000-0000-000097020000}"/>
    <cellStyle name="Euro 8" xfId="326" xr:uid="{00000000-0005-0000-0000-000098020000}"/>
    <cellStyle name="Euro 8 2" xfId="1324" xr:uid="{00000000-0005-0000-0000-000099020000}"/>
    <cellStyle name="Euro 9" xfId="327" xr:uid="{00000000-0005-0000-0000-00009A020000}"/>
    <cellStyle name="Euro 9 2" xfId="1325" xr:uid="{00000000-0005-0000-0000-00009B020000}"/>
    <cellStyle name="Euro_ANNÉE 2015" xfId="328" xr:uid="{00000000-0005-0000-0000-00009C020000}"/>
    <cellStyle name="Excel Built-in Explanatory Text" xfId="330" xr:uid="{00000000-0005-0000-0000-00009D020000}"/>
    <cellStyle name="Excel Built-in Explanatory Text 2" xfId="1327" xr:uid="{00000000-0005-0000-0000-00009E020000}"/>
    <cellStyle name="Excel Built-in Explanatory Text 3" xfId="2129" xr:uid="{00000000-0005-0000-0000-00009F020000}"/>
    <cellStyle name="Excel.Chart" xfId="329" xr:uid="{00000000-0005-0000-0000-0000A0020000}"/>
    <cellStyle name="Excel.Chart 2" xfId="1326" xr:uid="{00000000-0005-0000-0000-0000A1020000}"/>
    <cellStyle name="Excel_BuiltIn_Comma" xfId="2029" xr:uid="{00000000-0005-0000-0000-0000A2020000}"/>
    <cellStyle name="Excel_BuiltIn_Percent" xfId="331" xr:uid="{00000000-0005-0000-0000-0000A3020000}"/>
    <cellStyle name="Explanatory Text" xfId="332" xr:uid="{00000000-0005-0000-0000-0000A4020000}"/>
    <cellStyle name="Explanatory Text 2" xfId="1328" xr:uid="{00000000-0005-0000-0000-0000A5020000}"/>
    <cellStyle name="F5" xfId="333" xr:uid="{00000000-0005-0000-0000-0000A6020000}"/>
    <cellStyle name="F5 2" xfId="1329" xr:uid="{00000000-0005-0000-0000-0000A7020000}"/>
    <cellStyle name="Financier" xfId="334" xr:uid="{00000000-0005-0000-0000-0000A8020000}"/>
    <cellStyle name="Financier 2" xfId="335" xr:uid="{00000000-0005-0000-0000-0000A9020000}"/>
    <cellStyle name="Financier 2 2" xfId="1331" xr:uid="{00000000-0005-0000-0000-0000AA020000}"/>
    <cellStyle name="Financier 3" xfId="1330" xr:uid="{00000000-0005-0000-0000-0000AB020000}"/>
    <cellStyle name="Financier0" xfId="336" xr:uid="{00000000-0005-0000-0000-0000AC020000}"/>
    <cellStyle name="Financier0 2" xfId="337" xr:uid="{00000000-0005-0000-0000-0000AD020000}"/>
    <cellStyle name="Financier0 2 2" xfId="1333" xr:uid="{00000000-0005-0000-0000-0000AE020000}"/>
    <cellStyle name="Financier0 3" xfId="1332" xr:uid="{00000000-0005-0000-0000-0000AF020000}"/>
    <cellStyle name="Footnote" xfId="2030" xr:uid="{00000000-0005-0000-0000-0000B0020000}"/>
    <cellStyle name="Good" xfId="338" xr:uid="{00000000-0005-0000-0000-0000B1020000}"/>
    <cellStyle name="Good 2" xfId="1334" xr:uid="{00000000-0005-0000-0000-0000B2020000}"/>
    <cellStyle name="Good 3" xfId="2031" xr:uid="{00000000-0005-0000-0000-0000B3020000}"/>
    <cellStyle name="Heading" xfId="339" xr:uid="{00000000-0005-0000-0000-0000B4020000}"/>
    <cellStyle name="Heading (user)" xfId="340" xr:uid="{00000000-0005-0000-0000-0000B5020000}"/>
    <cellStyle name="Heading (user) 2" xfId="1336" xr:uid="{00000000-0005-0000-0000-0000B6020000}"/>
    <cellStyle name="Heading (user) 3" xfId="2033" xr:uid="{00000000-0005-0000-0000-0000B7020000}"/>
    <cellStyle name="Heading 1" xfId="341" xr:uid="{00000000-0005-0000-0000-0000B8020000}"/>
    <cellStyle name="Heading 1 2" xfId="1337" xr:uid="{00000000-0005-0000-0000-0000B9020000}"/>
    <cellStyle name="Heading 1 3" xfId="2034" xr:uid="{00000000-0005-0000-0000-0000BA020000}"/>
    <cellStyle name="Heading 2" xfId="342" xr:uid="{00000000-0005-0000-0000-0000BB020000}"/>
    <cellStyle name="Heading 2 2" xfId="1338" xr:uid="{00000000-0005-0000-0000-0000BC020000}"/>
    <cellStyle name="Heading 2 3" xfId="2035" xr:uid="{00000000-0005-0000-0000-0000BD020000}"/>
    <cellStyle name="Heading 3" xfId="343" xr:uid="{00000000-0005-0000-0000-0000BE020000}"/>
    <cellStyle name="Heading 3 2" xfId="1339" xr:uid="{00000000-0005-0000-0000-0000BF020000}"/>
    <cellStyle name="Heading 4" xfId="344" xr:uid="{00000000-0005-0000-0000-0000C0020000}"/>
    <cellStyle name="Heading 4 2" xfId="1340" xr:uid="{00000000-0005-0000-0000-0000C1020000}"/>
    <cellStyle name="Heading 5" xfId="1335" xr:uid="{00000000-0005-0000-0000-0000C2020000}"/>
    <cellStyle name="Heading 6" xfId="1986" xr:uid="{00000000-0005-0000-0000-0000C3020000}"/>
    <cellStyle name="Heading 7" xfId="2032" xr:uid="{00000000-0005-0000-0000-0000C4020000}"/>
    <cellStyle name="Heading1" xfId="345" xr:uid="{00000000-0005-0000-0000-0000C5020000}"/>
    <cellStyle name="Heading1 (user)" xfId="346" xr:uid="{00000000-0005-0000-0000-0000C6020000}"/>
    <cellStyle name="Heading1 (user) 2" xfId="1342" xr:uid="{00000000-0005-0000-0000-0000C7020000}"/>
    <cellStyle name="Heading1 2" xfId="1341" xr:uid="{00000000-0005-0000-0000-0000C8020000}"/>
    <cellStyle name="Heading1 3" xfId="1987" xr:uid="{00000000-0005-0000-0000-0000C9020000}"/>
    <cellStyle name="Heading1 4" xfId="2036" xr:uid="{00000000-0005-0000-0000-0000CA020000}"/>
    <cellStyle name="Hyperlink" xfId="2037" xr:uid="{00000000-0005-0000-0000-0000CB020000}"/>
    <cellStyle name="Incorrecto" xfId="347" xr:uid="{00000000-0005-0000-0000-0000CC020000}"/>
    <cellStyle name="Incorrecto 2" xfId="1343" xr:uid="{00000000-0005-0000-0000-0000CD020000}"/>
    <cellStyle name="Input" xfId="348" xr:uid="{00000000-0005-0000-0000-0000CE020000}"/>
    <cellStyle name="Input 2" xfId="1344" xr:uid="{00000000-0005-0000-0000-0000CF020000}"/>
    <cellStyle name="Insatisfaisant 2" xfId="349" xr:uid="{00000000-0005-0000-0000-0000D0020000}"/>
    <cellStyle name="Insatisfaisant 2 2" xfId="1345" xr:uid="{00000000-0005-0000-0000-0000D1020000}"/>
    <cellStyle name="Lien hypertexte 2" xfId="350" xr:uid="{00000000-0005-0000-0000-0000D2020000}"/>
    <cellStyle name="Lien hypertexte 2 2" xfId="351" xr:uid="{00000000-0005-0000-0000-0000D3020000}"/>
    <cellStyle name="Lien hypertexte 2 2 2" xfId="1347" xr:uid="{00000000-0005-0000-0000-0000D4020000}"/>
    <cellStyle name="Lien hypertexte 2 3" xfId="352" xr:uid="{00000000-0005-0000-0000-0000D5020000}"/>
    <cellStyle name="Lien hypertexte 2 3 2" xfId="1348" xr:uid="{00000000-0005-0000-0000-0000D6020000}"/>
    <cellStyle name="Lien hypertexte 2 4" xfId="1346" xr:uid="{00000000-0005-0000-0000-0000D7020000}"/>
    <cellStyle name="Lien hypertexte 2 5" xfId="2063" xr:uid="{00000000-0005-0000-0000-0000D8020000}"/>
    <cellStyle name="Lien hypertexte 3" xfId="353" xr:uid="{00000000-0005-0000-0000-0000D9020000}"/>
    <cellStyle name="Lien hypertexte 3 2" xfId="1349" xr:uid="{00000000-0005-0000-0000-0000DA020000}"/>
    <cellStyle name="Ligne détail" xfId="354" xr:uid="{00000000-0005-0000-0000-0000DB020000}"/>
    <cellStyle name="Ligne détail 2" xfId="355" xr:uid="{00000000-0005-0000-0000-0000DC020000}"/>
    <cellStyle name="Ligne détail 2 2" xfId="1351" xr:uid="{00000000-0005-0000-0000-0000DD020000}"/>
    <cellStyle name="Ligne détail 3" xfId="356" xr:uid="{00000000-0005-0000-0000-0000DE020000}"/>
    <cellStyle name="Ligne détail 3 2" xfId="1352" xr:uid="{00000000-0005-0000-0000-0000DF020000}"/>
    <cellStyle name="Ligne détail 4" xfId="357" xr:uid="{00000000-0005-0000-0000-0000E0020000}"/>
    <cellStyle name="Ligne détail 4 2" xfId="1353" xr:uid="{00000000-0005-0000-0000-0000E1020000}"/>
    <cellStyle name="Ligne détail 5" xfId="1350" xr:uid="{00000000-0005-0000-0000-0000E2020000}"/>
    <cellStyle name="ligne_titre_0" xfId="358" xr:uid="{00000000-0005-0000-0000-0000E3020000}"/>
    <cellStyle name="Linked Cell" xfId="359" xr:uid="{00000000-0005-0000-0000-0000E4020000}"/>
    <cellStyle name="Linked Cell 2" xfId="1354" xr:uid="{00000000-0005-0000-0000-0000E5020000}"/>
    <cellStyle name="MEV1" xfId="360" xr:uid="{00000000-0005-0000-0000-0000E6020000}"/>
    <cellStyle name="MEV1 2" xfId="361" xr:uid="{00000000-0005-0000-0000-0000E7020000}"/>
    <cellStyle name="MEV1 2 2" xfId="1356" xr:uid="{00000000-0005-0000-0000-0000E8020000}"/>
    <cellStyle name="MEV1 3" xfId="362" xr:uid="{00000000-0005-0000-0000-0000E9020000}"/>
    <cellStyle name="MEV1 3 2" xfId="1357" xr:uid="{00000000-0005-0000-0000-0000EA020000}"/>
    <cellStyle name="MEV1 4" xfId="1355" xr:uid="{00000000-0005-0000-0000-0000EB020000}"/>
    <cellStyle name="MEV2" xfId="363" xr:uid="{00000000-0005-0000-0000-0000EC020000}"/>
    <cellStyle name="MEV2 2" xfId="364" xr:uid="{00000000-0005-0000-0000-0000ED020000}"/>
    <cellStyle name="MEV2 2 2" xfId="1359" xr:uid="{00000000-0005-0000-0000-0000EE020000}"/>
    <cellStyle name="MEV2 3" xfId="365" xr:uid="{00000000-0005-0000-0000-0000EF020000}"/>
    <cellStyle name="MEV2 3 2" xfId="1360" xr:uid="{00000000-0005-0000-0000-0000F0020000}"/>
    <cellStyle name="MEV2 4" xfId="1358" xr:uid="{00000000-0005-0000-0000-0000F1020000}"/>
    <cellStyle name="MEV3" xfId="366" xr:uid="{00000000-0005-0000-0000-0000F2020000}"/>
    <cellStyle name="MEV3 2" xfId="367" xr:uid="{00000000-0005-0000-0000-0000F3020000}"/>
    <cellStyle name="MEV3 2 2" xfId="1362" xr:uid="{00000000-0005-0000-0000-0000F4020000}"/>
    <cellStyle name="MEV3 3" xfId="368" xr:uid="{00000000-0005-0000-0000-0000F5020000}"/>
    <cellStyle name="MEV3 3 2" xfId="1363" xr:uid="{00000000-0005-0000-0000-0000F6020000}"/>
    <cellStyle name="MEV3 4" xfId="1361" xr:uid="{00000000-0005-0000-0000-0000F7020000}"/>
    <cellStyle name="MEV4" xfId="369" xr:uid="{00000000-0005-0000-0000-0000F8020000}"/>
    <cellStyle name="MEV4 2" xfId="1364" xr:uid="{00000000-0005-0000-0000-0000F9020000}"/>
    <cellStyle name="MEV5" xfId="370" xr:uid="{00000000-0005-0000-0000-0000FA020000}"/>
    <cellStyle name="MEV5 2" xfId="1365" xr:uid="{00000000-0005-0000-0000-0000FB020000}"/>
    <cellStyle name="Milliers" xfId="1" builtinId="3" customBuiltin="1"/>
    <cellStyle name="Milliers 10" xfId="371" xr:uid="{00000000-0005-0000-0000-0000FD020000}"/>
    <cellStyle name="Milliers 10 2" xfId="1366" xr:uid="{00000000-0005-0000-0000-0000FE020000}"/>
    <cellStyle name="Milliers 11" xfId="2089" xr:uid="{00000000-0005-0000-0000-0000FF020000}"/>
    <cellStyle name="Milliers 11 2" xfId="2122" xr:uid="{00000000-0005-0000-0000-000000030000}"/>
    <cellStyle name="Milliers 12" xfId="2093" xr:uid="{00000000-0005-0000-0000-000001030000}"/>
    <cellStyle name="Milliers 13" xfId="2124" xr:uid="{00000000-0005-0000-0000-000002030000}"/>
    <cellStyle name="Milliers 14" xfId="2134" xr:uid="{00000000-0005-0000-0000-000003030000}"/>
    <cellStyle name="Milliers 15" xfId="2139" xr:uid="{00000000-0005-0000-0000-000004030000}"/>
    <cellStyle name="Milliers 2" xfId="372" xr:uid="{00000000-0005-0000-0000-000005030000}"/>
    <cellStyle name="Milliers 2 2" xfId="373" xr:uid="{00000000-0005-0000-0000-000006030000}"/>
    <cellStyle name="Milliers 2 2 2" xfId="1368" xr:uid="{00000000-0005-0000-0000-000007030000}"/>
    <cellStyle name="Milliers 2 3" xfId="374" xr:uid="{00000000-0005-0000-0000-000008030000}"/>
    <cellStyle name="Milliers 2 3 2" xfId="1369" xr:uid="{00000000-0005-0000-0000-000009030000}"/>
    <cellStyle name="Milliers 2 4" xfId="1367" xr:uid="{00000000-0005-0000-0000-00000A030000}"/>
    <cellStyle name="Milliers 2 5" xfId="2051" xr:uid="{00000000-0005-0000-0000-00000B030000}"/>
    <cellStyle name="Milliers 2 6" xfId="2091" xr:uid="{00000000-0005-0000-0000-00000C030000}"/>
    <cellStyle name="Milliers 2_ANNÉE 2015" xfId="375" xr:uid="{00000000-0005-0000-0000-00000D030000}"/>
    <cellStyle name="Milliers 3" xfId="376" xr:uid="{00000000-0005-0000-0000-00000E030000}"/>
    <cellStyle name="Milliers 3 2" xfId="1370" xr:uid="{00000000-0005-0000-0000-00000F030000}"/>
    <cellStyle name="Milliers 4" xfId="377" xr:uid="{00000000-0005-0000-0000-000010030000}"/>
    <cellStyle name="Milliers 4 2" xfId="1371" xr:uid="{00000000-0005-0000-0000-000011030000}"/>
    <cellStyle name="Milliers 5" xfId="378" xr:uid="{00000000-0005-0000-0000-000012030000}"/>
    <cellStyle name="Milliers 5 2" xfId="1372" xr:uid="{00000000-0005-0000-0000-000013030000}"/>
    <cellStyle name="Milliers 6" xfId="379" xr:uid="{00000000-0005-0000-0000-000014030000}"/>
    <cellStyle name="Milliers 6 2" xfId="1373" xr:uid="{00000000-0005-0000-0000-000015030000}"/>
    <cellStyle name="Milliers 7" xfId="380" xr:uid="{00000000-0005-0000-0000-000016030000}"/>
    <cellStyle name="Milliers 7 2" xfId="1374" xr:uid="{00000000-0005-0000-0000-000017030000}"/>
    <cellStyle name="Milliers 8" xfId="381" xr:uid="{00000000-0005-0000-0000-000018030000}"/>
    <cellStyle name="Milliers 8 2" xfId="1375" xr:uid="{00000000-0005-0000-0000-000019030000}"/>
    <cellStyle name="Milliers 9" xfId="382" xr:uid="{00000000-0005-0000-0000-00001A030000}"/>
    <cellStyle name="Milliers 9 2" xfId="1376" xr:uid="{00000000-0005-0000-0000-00001B030000}"/>
    <cellStyle name="Monétaire 2" xfId="383" xr:uid="{00000000-0005-0000-0000-00001C030000}"/>
    <cellStyle name="Monétaire 2 2" xfId="1377" xr:uid="{00000000-0005-0000-0000-00001D030000}"/>
    <cellStyle name="Monétaire 3" xfId="384" xr:uid="{00000000-0005-0000-0000-00001E030000}"/>
    <cellStyle name="Monétaire 3 2" xfId="1378" xr:uid="{00000000-0005-0000-0000-00001F030000}"/>
    <cellStyle name="Monétaire0" xfId="385" xr:uid="{00000000-0005-0000-0000-000020030000}"/>
    <cellStyle name="Monétaire0 2" xfId="386" xr:uid="{00000000-0005-0000-0000-000021030000}"/>
    <cellStyle name="Monétaire0 2 2" xfId="1380" xr:uid="{00000000-0005-0000-0000-000022030000}"/>
    <cellStyle name="Monétaire0 3" xfId="1379" xr:uid="{00000000-0005-0000-0000-000023030000}"/>
    <cellStyle name="N?rmal_la?oux_larou?" xfId="388" xr:uid="{00000000-0005-0000-0000-000024030000}"/>
    <cellStyle name="Neutral" xfId="389" xr:uid="{00000000-0005-0000-0000-000025030000}"/>
    <cellStyle name="Neutral 2" xfId="1381" xr:uid="{00000000-0005-0000-0000-000026030000}"/>
    <cellStyle name="Neutral 3" xfId="2038" xr:uid="{00000000-0005-0000-0000-000027030000}"/>
    <cellStyle name="Neutrale" xfId="390" xr:uid="{00000000-0005-0000-0000-000028030000}"/>
    <cellStyle name="Neutrale 2" xfId="1382" xr:uid="{00000000-0005-0000-0000-000029030000}"/>
    <cellStyle name="Neutre 2" xfId="391" xr:uid="{00000000-0005-0000-0000-00002A030000}"/>
    <cellStyle name="Neutre 2 2" xfId="1383" xr:uid="{00000000-0005-0000-0000-00002B030000}"/>
    <cellStyle name="Norma?_On Hol?" xfId="392" xr:uid="{00000000-0005-0000-0000-00002C030000}"/>
    <cellStyle name="Normaᷬ_On Holᷤ" xfId="393" xr:uid="{00000000-0005-0000-0000-00002D030000}"/>
    <cellStyle name="Normal" xfId="0" builtinId="0" customBuiltin="1"/>
    <cellStyle name="Normal - Style1" xfId="394" xr:uid="{00000000-0005-0000-0000-00002F030000}"/>
    <cellStyle name="Normal - Style1 2" xfId="1384" xr:uid="{00000000-0005-0000-0000-000030030000}"/>
    <cellStyle name="Normal 10" xfId="395" xr:uid="{00000000-0005-0000-0000-000031030000}"/>
    <cellStyle name="Normal 10 2" xfId="1385" xr:uid="{00000000-0005-0000-0000-000032030000}"/>
    <cellStyle name="Normal 11" xfId="396" xr:uid="{00000000-0005-0000-0000-000033030000}"/>
    <cellStyle name="Normal 11 2" xfId="1386" xr:uid="{00000000-0005-0000-0000-000034030000}"/>
    <cellStyle name="Normal 12" xfId="397" xr:uid="{00000000-0005-0000-0000-000035030000}"/>
    <cellStyle name="Normal 12 2" xfId="398" xr:uid="{00000000-0005-0000-0000-000036030000}"/>
    <cellStyle name="Normal 12 2 2" xfId="1388" xr:uid="{00000000-0005-0000-0000-000037030000}"/>
    <cellStyle name="Normal 12 3" xfId="399" xr:uid="{00000000-0005-0000-0000-000038030000}"/>
    <cellStyle name="Normal 12 3 2" xfId="1389" xr:uid="{00000000-0005-0000-0000-000039030000}"/>
    <cellStyle name="Normal 12 4" xfId="1387" xr:uid="{00000000-0005-0000-0000-00003A030000}"/>
    <cellStyle name="Normal 12 5" xfId="2049" xr:uid="{00000000-0005-0000-0000-00003B030000}"/>
    <cellStyle name="Normal 13" xfId="400" xr:uid="{00000000-0005-0000-0000-00003C030000}"/>
    <cellStyle name="Normal 13 2" xfId="1390" xr:uid="{00000000-0005-0000-0000-00003D030000}"/>
    <cellStyle name="Normal 14" xfId="401" xr:uid="{00000000-0005-0000-0000-00003E030000}"/>
    <cellStyle name="Normal 14 2" xfId="1391" xr:uid="{00000000-0005-0000-0000-00003F030000}"/>
    <cellStyle name="Normal 15" xfId="402" xr:uid="{00000000-0005-0000-0000-000040030000}"/>
    <cellStyle name="Normal 15 2" xfId="1392" xr:uid="{00000000-0005-0000-0000-000041030000}"/>
    <cellStyle name="Normal 16" xfId="403" xr:uid="{00000000-0005-0000-0000-000042030000}"/>
    <cellStyle name="Normal 16 2" xfId="1393" xr:uid="{00000000-0005-0000-0000-000043030000}"/>
    <cellStyle name="Normal 17" xfId="404" xr:uid="{00000000-0005-0000-0000-000044030000}"/>
    <cellStyle name="Normal 17 2" xfId="1394" xr:uid="{00000000-0005-0000-0000-000045030000}"/>
    <cellStyle name="Normal 18" xfId="405" xr:uid="{00000000-0005-0000-0000-000046030000}"/>
    <cellStyle name="Normal 18 2" xfId="1395" xr:uid="{00000000-0005-0000-0000-000047030000}"/>
    <cellStyle name="Normal 19" xfId="406" xr:uid="{00000000-0005-0000-0000-000048030000}"/>
    <cellStyle name="Normal 19 2" xfId="1396" xr:uid="{00000000-0005-0000-0000-000049030000}"/>
    <cellStyle name="Normal 2" xfId="407" xr:uid="{00000000-0005-0000-0000-00004A030000}"/>
    <cellStyle name="Normal 2 2" xfId="408" xr:uid="{00000000-0005-0000-0000-00004B030000}"/>
    <cellStyle name="Normal 2 2 2" xfId="1398" xr:uid="{00000000-0005-0000-0000-00004C030000}"/>
    <cellStyle name="Normal 2 2 3" xfId="2095" xr:uid="{00000000-0005-0000-0000-00004D030000}"/>
    <cellStyle name="Normal 2 3" xfId="409" xr:uid="{00000000-0005-0000-0000-00004E030000}"/>
    <cellStyle name="Normal 2 3 17" xfId="1990" xr:uid="{00000000-0005-0000-0000-00004F030000}"/>
    <cellStyle name="Normal 2 3 2" xfId="410" xr:uid="{00000000-0005-0000-0000-000050030000}"/>
    <cellStyle name="Normal 2 3 2 2" xfId="1400" xr:uid="{00000000-0005-0000-0000-000051030000}"/>
    <cellStyle name="Normal 2 3 3" xfId="1399" xr:uid="{00000000-0005-0000-0000-000052030000}"/>
    <cellStyle name="Normal 2 4" xfId="411" xr:uid="{00000000-0005-0000-0000-000053030000}"/>
    <cellStyle name="Normal 2 4 2" xfId="1401" xr:uid="{00000000-0005-0000-0000-000054030000}"/>
    <cellStyle name="Normal 2 5" xfId="412" xr:uid="{00000000-0005-0000-0000-000055030000}"/>
    <cellStyle name="Normal 2 5 2" xfId="1402" xr:uid="{00000000-0005-0000-0000-000056030000}"/>
    <cellStyle name="Normal 2 6" xfId="1397" xr:uid="{00000000-0005-0000-0000-000057030000}"/>
    <cellStyle name="Normal 2 7" xfId="2039" xr:uid="{00000000-0005-0000-0000-000058030000}"/>
    <cellStyle name="Normal 2 8" xfId="2047" xr:uid="{00000000-0005-0000-0000-000059030000}"/>
    <cellStyle name="Normal 2 9" xfId="2054" xr:uid="{00000000-0005-0000-0000-00005A030000}"/>
    <cellStyle name="Normal 2_ANNÉE 2015" xfId="413" xr:uid="{00000000-0005-0000-0000-00005B030000}"/>
    <cellStyle name="Normal 20" xfId="414" xr:uid="{00000000-0005-0000-0000-00005C030000}"/>
    <cellStyle name="Normal 20 2" xfId="1403" xr:uid="{00000000-0005-0000-0000-00005D030000}"/>
    <cellStyle name="Normal 21" xfId="415" xr:uid="{00000000-0005-0000-0000-00005E030000}"/>
    <cellStyle name="Normal 21 2" xfId="1404" xr:uid="{00000000-0005-0000-0000-00005F030000}"/>
    <cellStyle name="Normal 22" xfId="416" xr:uid="{00000000-0005-0000-0000-000060030000}"/>
    <cellStyle name="Normal 22 2" xfId="1405" xr:uid="{00000000-0005-0000-0000-000061030000}"/>
    <cellStyle name="Normal 23" xfId="417" xr:uid="{00000000-0005-0000-0000-000062030000}"/>
    <cellStyle name="Normal 23 2" xfId="1406" xr:uid="{00000000-0005-0000-0000-000063030000}"/>
    <cellStyle name="Normal 24" xfId="418" xr:uid="{00000000-0005-0000-0000-000064030000}"/>
    <cellStyle name="Normal 24 2" xfId="1407" xr:uid="{00000000-0005-0000-0000-000065030000}"/>
    <cellStyle name="Normal 25" xfId="419" xr:uid="{00000000-0005-0000-0000-000066030000}"/>
    <cellStyle name="Normal 25 2" xfId="1408" xr:uid="{00000000-0005-0000-0000-000067030000}"/>
    <cellStyle name="Normal 26" xfId="420" xr:uid="{00000000-0005-0000-0000-000068030000}"/>
    <cellStyle name="Normal 26 2" xfId="1409" xr:uid="{00000000-0005-0000-0000-000069030000}"/>
    <cellStyle name="Normal 27" xfId="421" xr:uid="{00000000-0005-0000-0000-00006A030000}"/>
    <cellStyle name="Normal 27 2" xfId="1410" xr:uid="{00000000-0005-0000-0000-00006B030000}"/>
    <cellStyle name="Normal 28" xfId="422" xr:uid="{00000000-0005-0000-0000-00006C030000}"/>
    <cellStyle name="Normal 28 2" xfId="1411" xr:uid="{00000000-0005-0000-0000-00006D030000}"/>
    <cellStyle name="Normal 29" xfId="423" xr:uid="{00000000-0005-0000-0000-00006E030000}"/>
    <cellStyle name="Normal 3" xfId="424" xr:uid="{00000000-0005-0000-0000-00006F030000}"/>
    <cellStyle name="Normal 3 2" xfId="425" xr:uid="{00000000-0005-0000-0000-000070030000}"/>
    <cellStyle name="Normal 3 2 2" xfId="1413" xr:uid="{00000000-0005-0000-0000-000071030000}"/>
    <cellStyle name="Normal 3 3" xfId="426" xr:uid="{00000000-0005-0000-0000-000072030000}"/>
    <cellStyle name="Normal 3 3 2" xfId="1414" xr:uid="{00000000-0005-0000-0000-000073030000}"/>
    <cellStyle name="Normal 3 4" xfId="427" xr:uid="{00000000-0005-0000-0000-000074030000}"/>
    <cellStyle name="Normal 3 4 2" xfId="1415" xr:uid="{00000000-0005-0000-0000-000075030000}"/>
    <cellStyle name="Normal 3 5" xfId="428" xr:uid="{00000000-0005-0000-0000-000076030000}"/>
    <cellStyle name="Normal 3 5 2" xfId="1416" xr:uid="{00000000-0005-0000-0000-000077030000}"/>
    <cellStyle name="Normal 3 6" xfId="1412" xr:uid="{00000000-0005-0000-0000-000078030000}"/>
    <cellStyle name="Normal 3 7" xfId="2050" xr:uid="{00000000-0005-0000-0000-000079030000}"/>
    <cellStyle name="Normal 3 8" xfId="2055" xr:uid="{00000000-0005-0000-0000-00007A030000}"/>
    <cellStyle name="Normal 3_ANNÉE 2015" xfId="429" xr:uid="{00000000-0005-0000-0000-00007B030000}"/>
    <cellStyle name="Normal 30" xfId="2045" xr:uid="{00000000-0005-0000-0000-00007C030000}"/>
    <cellStyle name="Normal 30 2" xfId="2067" xr:uid="{00000000-0005-0000-0000-00007D030000}"/>
    <cellStyle name="Normal 30 2 2" xfId="2079" xr:uid="{00000000-0005-0000-0000-00007E030000}"/>
    <cellStyle name="Normal 30 2 2 2" xfId="2112" xr:uid="{00000000-0005-0000-0000-00007F030000}"/>
    <cellStyle name="Normal 30 2 3" xfId="2100" xr:uid="{00000000-0005-0000-0000-000080030000}"/>
    <cellStyle name="Normal 30 3" xfId="2071" xr:uid="{00000000-0005-0000-0000-000081030000}"/>
    <cellStyle name="Normal 30 3 2" xfId="2083" xr:uid="{00000000-0005-0000-0000-000082030000}"/>
    <cellStyle name="Normal 30 3 2 2" xfId="2116" xr:uid="{00000000-0005-0000-0000-000083030000}"/>
    <cellStyle name="Normal 30 3 3" xfId="2104" xr:uid="{00000000-0005-0000-0000-000084030000}"/>
    <cellStyle name="Normal 30 4" xfId="2075" xr:uid="{00000000-0005-0000-0000-000085030000}"/>
    <cellStyle name="Normal 30 4 2" xfId="2108" xr:uid="{00000000-0005-0000-0000-000086030000}"/>
    <cellStyle name="Normal 30 5" xfId="2096" xr:uid="{00000000-0005-0000-0000-000087030000}"/>
    <cellStyle name="Normal 31" xfId="2020" xr:uid="{00000000-0005-0000-0000-000088030000}"/>
    <cellStyle name="Normal 32" xfId="2052" xr:uid="{00000000-0005-0000-0000-000089030000}"/>
    <cellStyle name="Normal 32 2" xfId="2069" xr:uid="{00000000-0005-0000-0000-00008A030000}"/>
    <cellStyle name="Normal 32 2 2" xfId="2081" xr:uid="{00000000-0005-0000-0000-00008B030000}"/>
    <cellStyle name="Normal 32 2 2 2" xfId="2114" xr:uid="{00000000-0005-0000-0000-00008C030000}"/>
    <cellStyle name="Normal 32 2 3" xfId="2102" xr:uid="{00000000-0005-0000-0000-00008D030000}"/>
    <cellStyle name="Normal 32 3" xfId="2073" xr:uid="{00000000-0005-0000-0000-00008E030000}"/>
    <cellStyle name="Normal 32 3 2" xfId="2085" xr:uid="{00000000-0005-0000-0000-00008F030000}"/>
    <cellStyle name="Normal 32 3 2 2" xfId="2118" xr:uid="{00000000-0005-0000-0000-000090030000}"/>
    <cellStyle name="Normal 32 3 3" xfId="2106" xr:uid="{00000000-0005-0000-0000-000091030000}"/>
    <cellStyle name="Normal 32 4" xfId="2077" xr:uid="{00000000-0005-0000-0000-000092030000}"/>
    <cellStyle name="Normal 32 4 2" xfId="2110" xr:uid="{00000000-0005-0000-0000-000093030000}"/>
    <cellStyle name="Normal 32 5" xfId="2098" xr:uid="{00000000-0005-0000-0000-000094030000}"/>
    <cellStyle name="Normal 33" xfId="2053" xr:uid="{00000000-0005-0000-0000-000095030000}"/>
    <cellStyle name="Normal 34" xfId="2066" xr:uid="{00000000-0005-0000-0000-000096030000}"/>
    <cellStyle name="Normal 35" xfId="2087" xr:uid="{00000000-0005-0000-0000-000097030000}"/>
    <cellStyle name="Normal 35 2" xfId="2120" xr:uid="{00000000-0005-0000-0000-000098030000}"/>
    <cellStyle name="Normal 36" xfId="2092" xr:uid="{00000000-0005-0000-0000-000099030000}"/>
    <cellStyle name="Normal 37" xfId="2123" xr:uid="{00000000-0005-0000-0000-00009A030000}"/>
    <cellStyle name="Normal 38" xfId="2125" xr:uid="{00000000-0005-0000-0000-00009B030000}"/>
    <cellStyle name="Normal 39" xfId="2130" xr:uid="{00000000-0005-0000-0000-00009C030000}"/>
    <cellStyle name="Normal 4" xfId="430" xr:uid="{00000000-0005-0000-0000-00009D030000}"/>
    <cellStyle name="Normal 4 2" xfId="431" xr:uid="{00000000-0005-0000-0000-00009E030000}"/>
    <cellStyle name="Normal 4 2 2" xfId="1418" xr:uid="{00000000-0005-0000-0000-00009F030000}"/>
    <cellStyle name="Normal 4 3" xfId="432" xr:uid="{00000000-0005-0000-0000-0000A0030000}"/>
    <cellStyle name="Normal 4 3 2" xfId="1419" xr:uid="{00000000-0005-0000-0000-0000A1030000}"/>
    <cellStyle name="Normal 4 4" xfId="433" xr:uid="{00000000-0005-0000-0000-0000A2030000}"/>
    <cellStyle name="Normal 4 4 2" xfId="1420" xr:uid="{00000000-0005-0000-0000-0000A3030000}"/>
    <cellStyle name="Normal 4 5" xfId="434" xr:uid="{00000000-0005-0000-0000-0000A4030000}"/>
    <cellStyle name="Normal 4 5 2" xfId="1421" xr:uid="{00000000-0005-0000-0000-0000A5030000}"/>
    <cellStyle name="Normal 4 6" xfId="1417" xr:uid="{00000000-0005-0000-0000-0000A6030000}"/>
    <cellStyle name="Normal 4 7" xfId="2056" xr:uid="{00000000-0005-0000-0000-0000A7030000}"/>
    <cellStyle name="Normal 4_ANNÉE 2015" xfId="435" xr:uid="{00000000-0005-0000-0000-0000A8030000}"/>
    <cellStyle name="Normal 40" xfId="2131" xr:uid="{00000000-0005-0000-0000-0000A9030000}"/>
    <cellStyle name="Normal 41" xfId="2133" xr:uid="{00000000-0005-0000-0000-0000AA030000}"/>
    <cellStyle name="Normal 42" xfId="2136" xr:uid="{00000000-0005-0000-0000-0000AB030000}"/>
    <cellStyle name="Normal 43" xfId="2137" xr:uid="{00000000-0005-0000-0000-0000AC030000}"/>
    <cellStyle name="Normal 44" xfId="2138" xr:uid="{00000000-0005-0000-0000-0000AD030000}"/>
    <cellStyle name="Normal 5" xfId="436" xr:uid="{00000000-0005-0000-0000-0000AE030000}"/>
    <cellStyle name="Normal 5 2" xfId="437" xr:uid="{00000000-0005-0000-0000-0000AF030000}"/>
    <cellStyle name="Normal 5 2 2" xfId="1423" xr:uid="{00000000-0005-0000-0000-0000B0030000}"/>
    <cellStyle name="Normal 5 3" xfId="438" xr:uid="{00000000-0005-0000-0000-0000B1030000}"/>
    <cellStyle name="Normal 5 3 2" xfId="1424" xr:uid="{00000000-0005-0000-0000-0000B2030000}"/>
    <cellStyle name="Normal 5 4" xfId="439" xr:uid="{00000000-0005-0000-0000-0000B3030000}"/>
    <cellStyle name="Normal 5 4 2" xfId="1425" xr:uid="{00000000-0005-0000-0000-0000B4030000}"/>
    <cellStyle name="Normal 5 5" xfId="1422" xr:uid="{00000000-0005-0000-0000-0000B5030000}"/>
    <cellStyle name="Normal 5 6" xfId="2048" xr:uid="{00000000-0005-0000-0000-0000B6030000}"/>
    <cellStyle name="Normal 5 7" xfId="2062" xr:uid="{00000000-0005-0000-0000-0000B7030000}"/>
    <cellStyle name="Normal 5 7 2" xfId="2070" xr:uid="{00000000-0005-0000-0000-0000B8030000}"/>
    <cellStyle name="Normal 5 7 2 2" xfId="2082" xr:uid="{00000000-0005-0000-0000-0000B9030000}"/>
    <cellStyle name="Normal 5 7 2 2 2" xfId="2115" xr:uid="{00000000-0005-0000-0000-0000BA030000}"/>
    <cellStyle name="Normal 5 7 2 3" xfId="2103" xr:uid="{00000000-0005-0000-0000-0000BB030000}"/>
    <cellStyle name="Normal 5 7 3" xfId="2074" xr:uid="{00000000-0005-0000-0000-0000BC030000}"/>
    <cellStyle name="Normal 5 7 3 2" xfId="2086" xr:uid="{00000000-0005-0000-0000-0000BD030000}"/>
    <cellStyle name="Normal 5 7 3 2 2" xfId="2119" xr:uid="{00000000-0005-0000-0000-0000BE030000}"/>
    <cellStyle name="Normal 5 7 3 3" xfId="2107" xr:uid="{00000000-0005-0000-0000-0000BF030000}"/>
    <cellStyle name="Normal 5 7 4" xfId="2078" xr:uid="{00000000-0005-0000-0000-0000C0030000}"/>
    <cellStyle name="Normal 5 7 4 2" xfId="2111" xr:uid="{00000000-0005-0000-0000-0000C1030000}"/>
    <cellStyle name="Normal 5 7 5" xfId="2099" xr:uid="{00000000-0005-0000-0000-0000C2030000}"/>
    <cellStyle name="Normal 5_ANNÉE 2015" xfId="440" xr:uid="{00000000-0005-0000-0000-0000C3030000}"/>
    <cellStyle name="Normal 6" xfId="441" xr:uid="{00000000-0005-0000-0000-0000C4030000}"/>
    <cellStyle name="Normal 6 2" xfId="442" xr:uid="{00000000-0005-0000-0000-0000C5030000}"/>
    <cellStyle name="Normal 6 2 2" xfId="1427" xr:uid="{00000000-0005-0000-0000-0000C6030000}"/>
    <cellStyle name="Normal 6 3" xfId="443" xr:uid="{00000000-0005-0000-0000-0000C7030000}"/>
    <cellStyle name="Normal 6 3 2" xfId="1428" xr:uid="{00000000-0005-0000-0000-0000C8030000}"/>
    <cellStyle name="Normal 6 4" xfId="444" xr:uid="{00000000-0005-0000-0000-0000C9030000}"/>
    <cellStyle name="Normal 6 4 2" xfId="1429" xr:uid="{00000000-0005-0000-0000-0000CA030000}"/>
    <cellStyle name="Normal 6 5" xfId="1426" xr:uid="{00000000-0005-0000-0000-0000CB030000}"/>
    <cellStyle name="Normal 6 6" xfId="2057" xr:uid="{00000000-0005-0000-0000-0000CC030000}"/>
    <cellStyle name="Normal 6_ANNÉE 2015" xfId="445" xr:uid="{00000000-0005-0000-0000-0000CD030000}"/>
    <cellStyle name="Normal 7" xfId="446" xr:uid="{00000000-0005-0000-0000-0000CE030000}"/>
    <cellStyle name="Normal 7 2" xfId="1430" xr:uid="{00000000-0005-0000-0000-0000CF030000}"/>
    <cellStyle name="Normal 7 3" xfId="2058" xr:uid="{00000000-0005-0000-0000-0000D0030000}"/>
    <cellStyle name="Normal 8" xfId="447" xr:uid="{00000000-0005-0000-0000-0000D1030000}"/>
    <cellStyle name="Normal 8 2" xfId="1431" xr:uid="{00000000-0005-0000-0000-0000D2030000}"/>
    <cellStyle name="Normal 8 3" xfId="2059" xr:uid="{00000000-0005-0000-0000-0000D3030000}"/>
    <cellStyle name="Normal 9" xfId="448" xr:uid="{00000000-0005-0000-0000-0000D4030000}"/>
    <cellStyle name="Normal 9 2" xfId="1432" xr:uid="{00000000-0005-0000-0000-0000D5030000}"/>
    <cellStyle name="Normal 9 3" xfId="2060" xr:uid="{00000000-0005-0000-0000-0000D6030000}"/>
    <cellStyle name="Normal GHG Numbers (0.00)" xfId="449" xr:uid="{00000000-0005-0000-0000-0000D7030000}"/>
    <cellStyle name="Normal GHG Numbers (0.00) 2" xfId="1433" xr:uid="{00000000-0005-0000-0000-0000D8030000}"/>
    <cellStyle name="Normal_Annexes A6" xfId="1993" xr:uid="{00000000-0005-0000-0000-0000D9030000}"/>
    <cellStyle name="Normal_Annexes C_exII_2_v0" xfId="1992" xr:uid="{00000000-0005-0000-0000-0000DA030000}"/>
    <cellStyle name="Normal_BL2017_Fiche G1_G2_G3 Donnees" xfId="2021" xr:uid="{00000000-0005-0000-0000-0000DB030000}"/>
    <cellStyle name="Normale" xfId="450" xr:uid="{00000000-0005-0000-0000-0000DC030000}"/>
    <cellStyle name="Normale 2" xfId="1434" xr:uid="{00000000-0005-0000-0000-0000DD030000}"/>
    <cellStyle name="Nota" xfId="451" xr:uid="{00000000-0005-0000-0000-0000DE030000}"/>
    <cellStyle name="Nota 2" xfId="1435" xr:uid="{00000000-0005-0000-0000-0000DF030000}"/>
    <cellStyle name="Notas" xfId="452" xr:uid="{00000000-0005-0000-0000-0000E0030000}"/>
    <cellStyle name="Notas 2" xfId="1436" xr:uid="{00000000-0005-0000-0000-0000E1030000}"/>
    <cellStyle name="note 1" xfId="453" xr:uid="{00000000-0005-0000-0000-0000E2030000}"/>
    <cellStyle name="note 1 2" xfId="1437" xr:uid="{00000000-0005-0000-0000-0000E3030000}"/>
    <cellStyle name="Note 2" xfId="454" xr:uid="{00000000-0005-0000-0000-0000E4030000}"/>
    <cellStyle name="Note 2 2" xfId="1438" xr:uid="{00000000-0005-0000-0000-0000E5030000}"/>
    <cellStyle name="note 3" xfId="455" xr:uid="{00000000-0005-0000-0000-0000E6030000}"/>
    <cellStyle name="note 3 2" xfId="1439" xr:uid="{00000000-0005-0000-0000-0000E7030000}"/>
    <cellStyle name="Note 4" xfId="2022" xr:uid="{00000000-0005-0000-0000-0000E8030000}"/>
    <cellStyle name="num_note" xfId="456" xr:uid="{00000000-0005-0000-0000-0000E9030000}"/>
    <cellStyle name="N䃯rmal_la䇲oux_larou᷸" xfId="387" xr:uid="{00000000-0005-0000-0000-0000EA030000}"/>
    <cellStyle name="Output" xfId="457" xr:uid="{00000000-0005-0000-0000-0000EB030000}"/>
    <cellStyle name="Output 2" xfId="1440" xr:uid="{00000000-0005-0000-0000-0000EC030000}"/>
    <cellStyle name="Pourcentage" xfId="2" builtinId="5" customBuiltin="1"/>
    <cellStyle name="Pourcentage 10" xfId="458" xr:uid="{00000000-0005-0000-0000-0000EE030000}"/>
    <cellStyle name="Pourcentage 10 2" xfId="1441" xr:uid="{00000000-0005-0000-0000-0000EF030000}"/>
    <cellStyle name="Pourcentage 11" xfId="2046" xr:uid="{00000000-0005-0000-0000-0000F0030000}"/>
    <cellStyle name="Pourcentage 11 2" xfId="2068" xr:uid="{00000000-0005-0000-0000-0000F1030000}"/>
    <cellStyle name="Pourcentage 11 2 2" xfId="2080" xr:uid="{00000000-0005-0000-0000-0000F2030000}"/>
    <cellStyle name="Pourcentage 11 2 2 2" xfId="2113" xr:uid="{00000000-0005-0000-0000-0000F3030000}"/>
    <cellStyle name="Pourcentage 11 2 3" xfId="2101" xr:uid="{00000000-0005-0000-0000-0000F4030000}"/>
    <cellStyle name="Pourcentage 11 2 4" xfId="2127" xr:uid="{00000000-0005-0000-0000-0000F5030000}"/>
    <cellStyle name="Pourcentage 11 3" xfId="2072" xr:uid="{00000000-0005-0000-0000-0000F6030000}"/>
    <cellStyle name="Pourcentage 11 3 2" xfId="2084" xr:uid="{00000000-0005-0000-0000-0000F7030000}"/>
    <cellStyle name="Pourcentage 11 3 2 2" xfId="2117" xr:uid="{00000000-0005-0000-0000-0000F8030000}"/>
    <cellStyle name="Pourcentage 11 3 3" xfId="2105" xr:uid="{00000000-0005-0000-0000-0000F9030000}"/>
    <cellStyle name="Pourcentage 11 4" xfId="2076" xr:uid="{00000000-0005-0000-0000-0000FA030000}"/>
    <cellStyle name="Pourcentage 11 4 2" xfId="2109" xr:uid="{00000000-0005-0000-0000-0000FB030000}"/>
    <cellStyle name="Pourcentage 11 5" xfId="2097" xr:uid="{00000000-0005-0000-0000-0000FC030000}"/>
    <cellStyle name="Pourcentage 12" xfId="2061" xr:uid="{00000000-0005-0000-0000-0000FD030000}"/>
    <cellStyle name="Pourcentage 12 2" xfId="2128" xr:uid="{00000000-0005-0000-0000-0000FE030000}"/>
    <cellStyle name="Pourcentage 13" xfId="2088" xr:uid="{00000000-0005-0000-0000-0000FF030000}"/>
    <cellStyle name="Pourcentage 13 2" xfId="2121" xr:uid="{00000000-0005-0000-0000-000000040000}"/>
    <cellStyle name="Pourcentage 14" xfId="2094" xr:uid="{00000000-0005-0000-0000-000001040000}"/>
    <cellStyle name="Pourcentage 15" xfId="2126" xr:uid="{00000000-0005-0000-0000-000002040000}"/>
    <cellStyle name="Pourcentage 16" xfId="2132" xr:uid="{00000000-0005-0000-0000-000003040000}"/>
    <cellStyle name="Pourcentage 17" xfId="2135" xr:uid="{00000000-0005-0000-0000-000004040000}"/>
    <cellStyle name="Pourcentage 18" xfId="2140" xr:uid="{00000000-0005-0000-0000-000005040000}"/>
    <cellStyle name="Pourcentage 2" xfId="459" xr:uid="{00000000-0005-0000-0000-000006040000}"/>
    <cellStyle name="Pourcentage 2 2" xfId="460" xr:uid="{00000000-0005-0000-0000-000007040000}"/>
    <cellStyle name="Pourcentage 2 2 2" xfId="1443" xr:uid="{00000000-0005-0000-0000-000008040000}"/>
    <cellStyle name="Pourcentage 2 3" xfId="1442" xr:uid="{00000000-0005-0000-0000-000009040000}"/>
    <cellStyle name="Pourcentage 2 4" xfId="2065" xr:uid="{00000000-0005-0000-0000-00000A040000}"/>
    <cellStyle name="Pourcentage 2 5" xfId="2090" xr:uid="{00000000-0005-0000-0000-00000B040000}"/>
    <cellStyle name="Pourcentage 2 6" xfId="1991" xr:uid="{00000000-0005-0000-0000-00000C040000}"/>
    <cellStyle name="Pourcentage 3" xfId="461" xr:uid="{00000000-0005-0000-0000-00000D040000}"/>
    <cellStyle name="Pourcentage 3 2" xfId="1444" xr:uid="{00000000-0005-0000-0000-00000E040000}"/>
    <cellStyle name="Pourcentage 4" xfId="462" xr:uid="{00000000-0005-0000-0000-00000F040000}"/>
    <cellStyle name="Pourcentage 4 2" xfId="463" xr:uid="{00000000-0005-0000-0000-000010040000}"/>
    <cellStyle name="Pourcentage 4 2 2" xfId="1446" xr:uid="{00000000-0005-0000-0000-000011040000}"/>
    <cellStyle name="Pourcentage 4 3" xfId="1445" xr:uid="{00000000-0005-0000-0000-000012040000}"/>
    <cellStyle name="Pourcentage 5" xfId="464" xr:uid="{00000000-0005-0000-0000-000013040000}"/>
    <cellStyle name="Pourcentage 5 2" xfId="1447" xr:uid="{00000000-0005-0000-0000-000014040000}"/>
    <cellStyle name="Pourcentage 6" xfId="465" xr:uid="{00000000-0005-0000-0000-000015040000}"/>
    <cellStyle name="Pourcentage 6 2" xfId="1448" xr:uid="{00000000-0005-0000-0000-000016040000}"/>
    <cellStyle name="Pourcentage 7" xfId="466" xr:uid="{00000000-0005-0000-0000-000017040000}"/>
    <cellStyle name="Pourcentage 7 2" xfId="1449" xr:uid="{00000000-0005-0000-0000-000018040000}"/>
    <cellStyle name="Pourcentage 8" xfId="467" xr:uid="{00000000-0005-0000-0000-000019040000}"/>
    <cellStyle name="Pourcentage 8 2" xfId="1450" xr:uid="{00000000-0005-0000-0000-00001A040000}"/>
    <cellStyle name="Pourcentage 9" xfId="468" xr:uid="{00000000-0005-0000-0000-00001B040000}"/>
    <cellStyle name="Pourcentage 9 2" xfId="1451" xr:uid="{00000000-0005-0000-0000-00001C040000}"/>
    <cellStyle name="Remarque" xfId="469" xr:uid="{00000000-0005-0000-0000-00001D040000}"/>
    <cellStyle name="Remarque 2" xfId="470" xr:uid="{00000000-0005-0000-0000-00001E040000}"/>
    <cellStyle name="Remarque 2 2" xfId="1453" xr:uid="{00000000-0005-0000-0000-00001F040000}"/>
    <cellStyle name="Remarque 3" xfId="1452" xr:uid="{00000000-0005-0000-0000-000020040000}"/>
    <cellStyle name="Result" xfId="471" xr:uid="{00000000-0005-0000-0000-000021040000}"/>
    <cellStyle name="Result (user)" xfId="472" xr:uid="{00000000-0005-0000-0000-000022040000}"/>
    <cellStyle name="Result (user) 2" xfId="1455" xr:uid="{00000000-0005-0000-0000-000023040000}"/>
    <cellStyle name="Result 2" xfId="1454" xr:uid="{00000000-0005-0000-0000-000024040000}"/>
    <cellStyle name="Result 3" xfId="1988" xr:uid="{00000000-0005-0000-0000-000025040000}"/>
    <cellStyle name="Result 4" xfId="2040" xr:uid="{00000000-0005-0000-0000-000026040000}"/>
    <cellStyle name="Result2" xfId="473" xr:uid="{00000000-0005-0000-0000-000027040000}"/>
    <cellStyle name="Result2 (user)" xfId="474" xr:uid="{00000000-0005-0000-0000-000028040000}"/>
    <cellStyle name="Result2 (user) 2" xfId="1457" xr:uid="{00000000-0005-0000-0000-000029040000}"/>
    <cellStyle name="Result2 2" xfId="1456" xr:uid="{00000000-0005-0000-0000-00002A040000}"/>
    <cellStyle name="Result2 3" xfId="1989" xr:uid="{00000000-0005-0000-0000-00002B040000}"/>
    <cellStyle name="Result2 4" xfId="2041" xr:uid="{00000000-0005-0000-0000-00002C040000}"/>
    <cellStyle name="Salida" xfId="475" xr:uid="{00000000-0005-0000-0000-00002D040000}"/>
    <cellStyle name="Salida 2" xfId="1458" xr:uid="{00000000-0005-0000-0000-00002E040000}"/>
    <cellStyle name="Satisfaisant 2" xfId="476" xr:uid="{00000000-0005-0000-0000-00002F040000}"/>
    <cellStyle name="Satisfaisant 2 2" xfId="1459" xr:uid="{00000000-0005-0000-0000-000030040000}"/>
    <cellStyle name="Sortie 2" xfId="477" xr:uid="{00000000-0005-0000-0000-000031040000}"/>
    <cellStyle name="Sortie 2 2" xfId="1460" xr:uid="{00000000-0005-0000-0000-000032040000}"/>
    <cellStyle name="source" xfId="478" xr:uid="{00000000-0005-0000-0000-000033040000}"/>
    <cellStyle name="source 2" xfId="1461" xr:uid="{00000000-0005-0000-0000-000034040000}"/>
    <cellStyle name="Status" xfId="2042" xr:uid="{00000000-0005-0000-0000-000035040000}"/>
    <cellStyle name="Table du pilote - Catégorie" xfId="483" xr:uid="{00000000-0005-0000-0000-000036040000}"/>
    <cellStyle name="Table du pilote - Catégorie 2" xfId="1462" xr:uid="{00000000-0005-0000-0000-000037040000}"/>
    <cellStyle name="Table du pilote - Champ" xfId="484" xr:uid="{00000000-0005-0000-0000-000038040000}"/>
    <cellStyle name="Table du pilote - Champ 2" xfId="1463" xr:uid="{00000000-0005-0000-0000-000039040000}"/>
    <cellStyle name="Table du pilote - Coin" xfId="485" xr:uid="{00000000-0005-0000-0000-00003A040000}"/>
    <cellStyle name="Table du pilote - Coin 2" xfId="1464" xr:uid="{00000000-0005-0000-0000-00003B040000}"/>
    <cellStyle name="Table du pilote - Résultat" xfId="486" xr:uid="{00000000-0005-0000-0000-00003C040000}"/>
    <cellStyle name="Table du pilote - Résultat 2" xfId="1465" xr:uid="{00000000-0005-0000-0000-00003D040000}"/>
    <cellStyle name="Table du pilote - Titre" xfId="487" xr:uid="{00000000-0005-0000-0000-00003E040000}"/>
    <cellStyle name="Table du pilote - Titre 2" xfId="1466" xr:uid="{00000000-0005-0000-0000-00003F040000}"/>
    <cellStyle name="Table du pilote - Valeur" xfId="488" xr:uid="{00000000-0005-0000-0000-000040040000}"/>
    <cellStyle name="Table du pilote - Valeur 2" xfId="1467" xr:uid="{00000000-0005-0000-0000-000041040000}"/>
    <cellStyle name="tableau | cellule | (normal) | decimal 1" xfId="489" xr:uid="{00000000-0005-0000-0000-000042040000}"/>
    <cellStyle name="tableau | cellule | (normal) | decimal 1 2" xfId="490" xr:uid="{00000000-0005-0000-0000-000043040000}"/>
    <cellStyle name="tableau | cellule | (normal) | decimal 1 2 2" xfId="491" xr:uid="{00000000-0005-0000-0000-000044040000}"/>
    <cellStyle name="tableau | cellule | (normal) | decimal 1 2 2 2" xfId="1470" xr:uid="{00000000-0005-0000-0000-000045040000}"/>
    <cellStyle name="tableau | cellule | (normal) | decimal 1 2 3" xfId="1469" xr:uid="{00000000-0005-0000-0000-000046040000}"/>
    <cellStyle name="tableau | cellule | (normal) | decimal 1 3" xfId="492" xr:uid="{00000000-0005-0000-0000-000047040000}"/>
    <cellStyle name="tableau | cellule | (normal) | decimal 1 3 2" xfId="1471" xr:uid="{00000000-0005-0000-0000-000048040000}"/>
    <cellStyle name="tableau | cellule | (normal) | decimal 1 4" xfId="493" xr:uid="{00000000-0005-0000-0000-000049040000}"/>
    <cellStyle name="tableau | cellule | (normal) | decimal 1 4 2" xfId="1472" xr:uid="{00000000-0005-0000-0000-00004A040000}"/>
    <cellStyle name="tableau | cellule | (normal) | decimal 1 5" xfId="494" xr:uid="{00000000-0005-0000-0000-00004B040000}"/>
    <cellStyle name="tableau | cellule | (normal) | decimal 1 5 2" xfId="1473" xr:uid="{00000000-0005-0000-0000-00004C040000}"/>
    <cellStyle name="tableau | cellule | (normal) | decimal 1 6" xfId="1468" xr:uid="{00000000-0005-0000-0000-00004D040000}"/>
    <cellStyle name="tableau | cellule | (normal) | decimal 2" xfId="495" xr:uid="{00000000-0005-0000-0000-00004E040000}"/>
    <cellStyle name="tableau | cellule | (normal) | decimal 2 2" xfId="496" xr:uid="{00000000-0005-0000-0000-00004F040000}"/>
    <cellStyle name="tableau | cellule | (normal) | decimal 2 2 2" xfId="497" xr:uid="{00000000-0005-0000-0000-000050040000}"/>
    <cellStyle name="tableau | cellule | (normal) | decimal 2 2 2 2" xfId="1476" xr:uid="{00000000-0005-0000-0000-000051040000}"/>
    <cellStyle name="tableau | cellule | (normal) | decimal 2 2 3" xfId="1475" xr:uid="{00000000-0005-0000-0000-000052040000}"/>
    <cellStyle name="tableau | cellule | (normal) | decimal 2 3" xfId="498" xr:uid="{00000000-0005-0000-0000-000053040000}"/>
    <cellStyle name="tableau | cellule | (normal) | decimal 2 3 2" xfId="1477" xr:uid="{00000000-0005-0000-0000-000054040000}"/>
    <cellStyle name="tableau | cellule | (normal) | decimal 2 4" xfId="499" xr:uid="{00000000-0005-0000-0000-000055040000}"/>
    <cellStyle name="tableau | cellule | (normal) | decimal 2 4 2" xfId="1478" xr:uid="{00000000-0005-0000-0000-000056040000}"/>
    <cellStyle name="tableau | cellule | (normal) | decimal 2 5" xfId="500" xr:uid="{00000000-0005-0000-0000-000057040000}"/>
    <cellStyle name="tableau | cellule | (normal) | decimal 2 5 2" xfId="1479" xr:uid="{00000000-0005-0000-0000-000058040000}"/>
    <cellStyle name="tableau | cellule | (normal) | decimal 2 6" xfId="1474" xr:uid="{00000000-0005-0000-0000-000059040000}"/>
    <cellStyle name="tableau | cellule | (normal) | decimal 3" xfId="501" xr:uid="{00000000-0005-0000-0000-00005A040000}"/>
    <cellStyle name="tableau | cellule | (normal) | decimal 3 2" xfId="502" xr:uid="{00000000-0005-0000-0000-00005B040000}"/>
    <cellStyle name="tableau | cellule | (normal) | decimal 3 2 2" xfId="503" xr:uid="{00000000-0005-0000-0000-00005C040000}"/>
    <cellStyle name="tableau | cellule | (normal) | decimal 3 2 2 2" xfId="1482" xr:uid="{00000000-0005-0000-0000-00005D040000}"/>
    <cellStyle name="tableau | cellule | (normal) | decimal 3 2 3" xfId="1481" xr:uid="{00000000-0005-0000-0000-00005E040000}"/>
    <cellStyle name="tableau | cellule | (normal) | decimal 3 3" xfId="504" xr:uid="{00000000-0005-0000-0000-00005F040000}"/>
    <cellStyle name="tableau | cellule | (normal) | decimal 3 3 2" xfId="1483" xr:uid="{00000000-0005-0000-0000-000060040000}"/>
    <cellStyle name="tableau | cellule | (normal) | decimal 3 4" xfId="505" xr:uid="{00000000-0005-0000-0000-000061040000}"/>
    <cellStyle name="tableau | cellule | (normal) | decimal 3 4 2" xfId="1484" xr:uid="{00000000-0005-0000-0000-000062040000}"/>
    <cellStyle name="tableau | cellule | (normal) | decimal 3 5" xfId="506" xr:uid="{00000000-0005-0000-0000-000063040000}"/>
    <cellStyle name="tableau | cellule | (normal) | decimal 3 5 2" xfId="1485" xr:uid="{00000000-0005-0000-0000-000064040000}"/>
    <cellStyle name="tableau | cellule | (normal) | decimal 3 6" xfId="1480" xr:uid="{00000000-0005-0000-0000-000065040000}"/>
    <cellStyle name="tableau | cellule | (normal) | decimal 4" xfId="507" xr:uid="{00000000-0005-0000-0000-000066040000}"/>
    <cellStyle name="tableau | cellule | (normal) | decimal 4 2" xfId="508" xr:uid="{00000000-0005-0000-0000-000067040000}"/>
    <cellStyle name="tableau | cellule | (normal) | decimal 4 2 2" xfId="509" xr:uid="{00000000-0005-0000-0000-000068040000}"/>
    <cellStyle name="tableau | cellule | (normal) | decimal 4 2 2 2" xfId="1488" xr:uid="{00000000-0005-0000-0000-000069040000}"/>
    <cellStyle name="tableau | cellule | (normal) | decimal 4 2 3" xfId="1487" xr:uid="{00000000-0005-0000-0000-00006A040000}"/>
    <cellStyle name="tableau | cellule | (normal) | decimal 4 3" xfId="510" xr:uid="{00000000-0005-0000-0000-00006B040000}"/>
    <cellStyle name="tableau | cellule | (normal) | decimal 4 3 2" xfId="1489" xr:uid="{00000000-0005-0000-0000-00006C040000}"/>
    <cellStyle name="tableau | cellule | (normal) | decimal 4 4" xfId="511" xr:uid="{00000000-0005-0000-0000-00006D040000}"/>
    <cellStyle name="tableau | cellule | (normal) | decimal 4 4 2" xfId="1490" xr:uid="{00000000-0005-0000-0000-00006E040000}"/>
    <cellStyle name="tableau | cellule | (normal) | decimal 4 5" xfId="512" xr:uid="{00000000-0005-0000-0000-00006F040000}"/>
    <cellStyle name="tableau | cellule | (normal) | decimal 4 5 2" xfId="1491" xr:uid="{00000000-0005-0000-0000-000070040000}"/>
    <cellStyle name="tableau | cellule | (normal) | decimal 4 6" xfId="1486" xr:uid="{00000000-0005-0000-0000-000071040000}"/>
    <cellStyle name="tableau | cellule | (normal) | entier" xfId="513" xr:uid="{00000000-0005-0000-0000-000072040000}"/>
    <cellStyle name="tableau | cellule | (normal) | entier 2" xfId="514" xr:uid="{00000000-0005-0000-0000-000073040000}"/>
    <cellStyle name="tableau | cellule | (normal) | entier 2 2" xfId="515" xr:uid="{00000000-0005-0000-0000-000074040000}"/>
    <cellStyle name="tableau | cellule | (normal) | entier 2 2 2" xfId="1494" xr:uid="{00000000-0005-0000-0000-000075040000}"/>
    <cellStyle name="tableau | cellule | (normal) | entier 2 3" xfId="1493" xr:uid="{00000000-0005-0000-0000-000076040000}"/>
    <cellStyle name="tableau | cellule | (normal) | entier 3" xfId="516" xr:uid="{00000000-0005-0000-0000-000077040000}"/>
    <cellStyle name="tableau | cellule | (normal) | entier 3 2" xfId="1495" xr:uid="{00000000-0005-0000-0000-000078040000}"/>
    <cellStyle name="tableau | cellule | (normal) | entier 4" xfId="517" xr:uid="{00000000-0005-0000-0000-000079040000}"/>
    <cellStyle name="tableau | cellule | (normal) | entier 4 2" xfId="1496" xr:uid="{00000000-0005-0000-0000-00007A040000}"/>
    <cellStyle name="tableau | cellule | (normal) | entier 5" xfId="518" xr:uid="{00000000-0005-0000-0000-00007B040000}"/>
    <cellStyle name="tableau | cellule | (normal) | entier 5 2" xfId="1497" xr:uid="{00000000-0005-0000-0000-00007C040000}"/>
    <cellStyle name="tableau | cellule | (normal) | entier 6" xfId="1492" xr:uid="{00000000-0005-0000-0000-00007D040000}"/>
    <cellStyle name="tableau | cellule | (normal) | euro | decimal 1" xfId="519" xr:uid="{00000000-0005-0000-0000-00007E040000}"/>
    <cellStyle name="tableau | cellule | (normal) | euro | decimal 1 2" xfId="520" xr:uid="{00000000-0005-0000-0000-00007F040000}"/>
    <cellStyle name="tableau | cellule | (normal) | euro | decimal 1 2 2" xfId="521" xr:uid="{00000000-0005-0000-0000-000080040000}"/>
    <cellStyle name="tableau | cellule | (normal) | euro | decimal 1 2 2 2" xfId="1500" xr:uid="{00000000-0005-0000-0000-000081040000}"/>
    <cellStyle name="tableau | cellule | (normal) | euro | decimal 1 2 3" xfId="1499" xr:uid="{00000000-0005-0000-0000-000082040000}"/>
    <cellStyle name="tableau | cellule | (normal) | euro | decimal 1 3" xfId="522" xr:uid="{00000000-0005-0000-0000-000083040000}"/>
    <cellStyle name="tableau | cellule | (normal) | euro | decimal 1 3 2" xfId="1501" xr:uid="{00000000-0005-0000-0000-000084040000}"/>
    <cellStyle name="tableau | cellule | (normal) | euro | decimal 1 4" xfId="523" xr:uid="{00000000-0005-0000-0000-000085040000}"/>
    <cellStyle name="tableau | cellule | (normal) | euro | decimal 1 4 2" xfId="1502" xr:uid="{00000000-0005-0000-0000-000086040000}"/>
    <cellStyle name="tableau | cellule | (normal) | euro | decimal 1 5" xfId="524" xr:uid="{00000000-0005-0000-0000-000087040000}"/>
    <cellStyle name="tableau | cellule | (normal) | euro | decimal 1 5 2" xfId="1503" xr:uid="{00000000-0005-0000-0000-000088040000}"/>
    <cellStyle name="tableau | cellule | (normal) | euro | decimal 1 6" xfId="1498" xr:uid="{00000000-0005-0000-0000-000089040000}"/>
    <cellStyle name="tableau | cellule | (normal) | euro | decimal 2" xfId="525" xr:uid="{00000000-0005-0000-0000-00008A040000}"/>
    <cellStyle name="tableau | cellule | (normal) | euro | decimal 2 2" xfId="526" xr:uid="{00000000-0005-0000-0000-00008B040000}"/>
    <cellStyle name="tableau | cellule | (normal) | euro | decimal 2 2 2" xfId="527" xr:uid="{00000000-0005-0000-0000-00008C040000}"/>
    <cellStyle name="tableau | cellule | (normal) | euro | decimal 2 2 2 2" xfId="1506" xr:uid="{00000000-0005-0000-0000-00008D040000}"/>
    <cellStyle name="tableau | cellule | (normal) | euro | decimal 2 2 3" xfId="1505" xr:uid="{00000000-0005-0000-0000-00008E040000}"/>
    <cellStyle name="tableau | cellule | (normal) | euro | decimal 2 3" xfId="528" xr:uid="{00000000-0005-0000-0000-00008F040000}"/>
    <cellStyle name="tableau | cellule | (normal) | euro | decimal 2 3 2" xfId="1507" xr:uid="{00000000-0005-0000-0000-000090040000}"/>
    <cellStyle name="tableau | cellule | (normal) | euro | decimal 2 4" xfId="529" xr:uid="{00000000-0005-0000-0000-000091040000}"/>
    <cellStyle name="tableau | cellule | (normal) | euro | decimal 2 4 2" xfId="1508" xr:uid="{00000000-0005-0000-0000-000092040000}"/>
    <cellStyle name="tableau | cellule | (normal) | euro | decimal 2 5" xfId="530" xr:uid="{00000000-0005-0000-0000-000093040000}"/>
    <cellStyle name="tableau | cellule | (normal) | euro | decimal 2 5 2" xfId="1509" xr:uid="{00000000-0005-0000-0000-000094040000}"/>
    <cellStyle name="tableau | cellule | (normal) | euro | decimal 2 6" xfId="1504" xr:uid="{00000000-0005-0000-0000-000095040000}"/>
    <cellStyle name="tableau | cellule | (normal) | euro | entier" xfId="531" xr:uid="{00000000-0005-0000-0000-000096040000}"/>
    <cellStyle name="tableau | cellule | (normal) | euro | entier 2" xfId="532" xr:uid="{00000000-0005-0000-0000-000097040000}"/>
    <cellStyle name="tableau | cellule | (normal) | euro | entier 2 2" xfId="533" xr:uid="{00000000-0005-0000-0000-000098040000}"/>
    <cellStyle name="tableau | cellule | (normal) | euro | entier 2 2 2" xfId="1512" xr:uid="{00000000-0005-0000-0000-000099040000}"/>
    <cellStyle name="tableau | cellule | (normal) | euro | entier 2 3" xfId="1511" xr:uid="{00000000-0005-0000-0000-00009A040000}"/>
    <cellStyle name="tableau | cellule | (normal) | euro | entier 3" xfId="534" xr:uid="{00000000-0005-0000-0000-00009B040000}"/>
    <cellStyle name="tableau | cellule | (normal) | euro | entier 3 2" xfId="1513" xr:uid="{00000000-0005-0000-0000-00009C040000}"/>
    <cellStyle name="tableau | cellule | (normal) | euro | entier 4" xfId="535" xr:uid="{00000000-0005-0000-0000-00009D040000}"/>
    <cellStyle name="tableau | cellule | (normal) | euro | entier 4 2" xfId="1514" xr:uid="{00000000-0005-0000-0000-00009E040000}"/>
    <cellStyle name="tableau | cellule | (normal) | euro | entier 5" xfId="536" xr:uid="{00000000-0005-0000-0000-00009F040000}"/>
    <cellStyle name="tableau | cellule | (normal) | euro | entier 5 2" xfId="1515" xr:uid="{00000000-0005-0000-0000-0000A0040000}"/>
    <cellStyle name="tableau | cellule | (normal) | euro | entier 6" xfId="1510" xr:uid="{00000000-0005-0000-0000-0000A1040000}"/>
    <cellStyle name="tableau | cellule | (normal) | franc | decimal 1" xfId="537" xr:uid="{00000000-0005-0000-0000-0000A2040000}"/>
    <cellStyle name="tableau | cellule | (normal) | franc | decimal 1 2" xfId="538" xr:uid="{00000000-0005-0000-0000-0000A3040000}"/>
    <cellStyle name="tableau | cellule | (normal) | franc | decimal 1 2 2" xfId="539" xr:uid="{00000000-0005-0000-0000-0000A4040000}"/>
    <cellStyle name="tableau | cellule | (normal) | franc | decimal 1 2 2 2" xfId="1518" xr:uid="{00000000-0005-0000-0000-0000A5040000}"/>
    <cellStyle name="tableau | cellule | (normal) | franc | decimal 1 2 3" xfId="1517" xr:uid="{00000000-0005-0000-0000-0000A6040000}"/>
    <cellStyle name="tableau | cellule | (normal) | franc | decimal 1 3" xfId="540" xr:uid="{00000000-0005-0000-0000-0000A7040000}"/>
    <cellStyle name="tableau | cellule | (normal) | franc | decimal 1 3 2" xfId="1519" xr:uid="{00000000-0005-0000-0000-0000A8040000}"/>
    <cellStyle name="tableau | cellule | (normal) | franc | decimal 1 4" xfId="541" xr:uid="{00000000-0005-0000-0000-0000A9040000}"/>
    <cellStyle name="tableau | cellule | (normal) | franc | decimal 1 4 2" xfId="1520" xr:uid="{00000000-0005-0000-0000-0000AA040000}"/>
    <cellStyle name="tableau | cellule | (normal) | franc | decimal 1 5" xfId="542" xr:uid="{00000000-0005-0000-0000-0000AB040000}"/>
    <cellStyle name="tableau | cellule | (normal) | franc | decimal 1 5 2" xfId="1521" xr:uid="{00000000-0005-0000-0000-0000AC040000}"/>
    <cellStyle name="tableau | cellule | (normal) | franc | decimal 1 6" xfId="1516" xr:uid="{00000000-0005-0000-0000-0000AD040000}"/>
    <cellStyle name="tableau | cellule | (normal) | franc | decimal 2" xfId="543" xr:uid="{00000000-0005-0000-0000-0000AE040000}"/>
    <cellStyle name="tableau | cellule | (normal) | franc | decimal 2 2" xfId="544" xr:uid="{00000000-0005-0000-0000-0000AF040000}"/>
    <cellStyle name="tableau | cellule | (normal) | franc | decimal 2 2 2" xfId="545" xr:uid="{00000000-0005-0000-0000-0000B0040000}"/>
    <cellStyle name="tableau | cellule | (normal) | franc | decimal 2 2 2 2" xfId="1524" xr:uid="{00000000-0005-0000-0000-0000B1040000}"/>
    <cellStyle name="tableau | cellule | (normal) | franc | decimal 2 2 3" xfId="1523" xr:uid="{00000000-0005-0000-0000-0000B2040000}"/>
    <cellStyle name="tableau | cellule | (normal) | franc | decimal 2 3" xfId="546" xr:uid="{00000000-0005-0000-0000-0000B3040000}"/>
    <cellStyle name="tableau | cellule | (normal) | franc | decimal 2 3 2" xfId="1525" xr:uid="{00000000-0005-0000-0000-0000B4040000}"/>
    <cellStyle name="tableau | cellule | (normal) | franc | decimal 2 4" xfId="547" xr:uid="{00000000-0005-0000-0000-0000B5040000}"/>
    <cellStyle name="tableau | cellule | (normal) | franc | decimal 2 4 2" xfId="1526" xr:uid="{00000000-0005-0000-0000-0000B6040000}"/>
    <cellStyle name="tableau | cellule | (normal) | franc | decimal 2 5" xfId="548" xr:uid="{00000000-0005-0000-0000-0000B7040000}"/>
    <cellStyle name="tableau | cellule | (normal) | franc | decimal 2 5 2" xfId="1527" xr:uid="{00000000-0005-0000-0000-0000B8040000}"/>
    <cellStyle name="tableau | cellule | (normal) | franc | decimal 2 6" xfId="1522" xr:uid="{00000000-0005-0000-0000-0000B9040000}"/>
    <cellStyle name="tableau | cellule | (normal) | franc | entier" xfId="549" xr:uid="{00000000-0005-0000-0000-0000BA040000}"/>
    <cellStyle name="tableau | cellule | (normal) | franc | entier 2" xfId="550" xr:uid="{00000000-0005-0000-0000-0000BB040000}"/>
    <cellStyle name="tableau | cellule | (normal) | franc | entier 2 2" xfId="551" xr:uid="{00000000-0005-0000-0000-0000BC040000}"/>
    <cellStyle name="tableau | cellule | (normal) | franc | entier 2 2 2" xfId="1530" xr:uid="{00000000-0005-0000-0000-0000BD040000}"/>
    <cellStyle name="tableau | cellule | (normal) | franc | entier 2 3" xfId="1529" xr:uid="{00000000-0005-0000-0000-0000BE040000}"/>
    <cellStyle name="tableau | cellule | (normal) | franc | entier 3" xfId="552" xr:uid="{00000000-0005-0000-0000-0000BF040000}"/>
    <cellStyle name="tableau | cellule | (normal) | franc | entier 3 2" xfId="1531" xr:uid="{00000000-0005-0000-0000-0000C0040000}"/>
    <cellStyle name="tableau | cellule | (normal) | franc | entier 4" xfId="553" xr:uid="{00000000-0005-0000-0000-0000C1040000}"/>
    <cellStyle name="tableau | cellule | (normal) | franc | entier 4 2" xfId="1532" xr:uid="{00000000-0005-0000-0000-0000C2040000}"/>
    <cellStyle name="tableau | cellule | (normal) | franc | entier 5" xfId="554" xr:uid="{00000000-0005-0000-0000-0000C3040000}"/>
    <cellStyle name="tableau | cellule | (normal) | franc | entier 5 2" xfId="1533" xr:uid="{00000000-0005-0000-0000-0000C4040000}"/>
    <cellStyle name="tableau | cellule | (normal) | franc | entier 6" xfId="1528" xr:uid="{00000000-0005-0000-0000-0000C5040000}"/>
    <cellStyle name="tableau | cellule | (normal) | pourcentage | decimal 1" xfId="555" xr:uid="{00000000-0005-0000-0000-0000C6040000}"/>
    <cellStyle name="tableau | cellule | (normal) | pourcentage | decimal 1 2" xfId="556" xr:uid="{00000000-0005-0000-0000-0000C7040000}"/>
    <cellStyle name="tableau | cellule | (normal) | pourcentage | decimal 1 2 2" xfId="557" xr:uid="{00000000-0005-0000-0000-0000C8040000}"/>
    <cellStyle name="tableau | cellule | (normal) | pourcentage | decimal 1 2 2 2" xfId="1536" xr:uid="{00000000-0005-0000-0000-0000C9040000}"/>
    <cellStyle name="tableau | cellule | (normal) | pourcentage | decimal 1 2 3" xfId="1535" xr:uid="{00000000-0005-0000-0000-0000CA040000}"/>
    <cellStyle name="tableau | cellule | (normal) | pourcentage | decimal 1 3" xfId="558" xr:uid="{00000000-0005-0000-0000-0000CB040000}"/>
    <cellStyle name="tableau | cellule | (normal) | pourcentage | decimal 1 3 2" xfId="1537" xr:uid="{00000000-0005-0000-0000-0000CC040000}"/>
    <cellStyle name="tableau | cellule | (normal) | pourcentage | decimal 1 4" xfId="559" xr:uid="{00000000-0005-0000-0000-0000CD040000}"/>
    <cellStyle name="tableau | cellule | (normal) | pourcentage | decimal 1 4 2" xfId="1538" xr:uid="{00000000-0005-0000-0000-0000CE040000}"/>
    <cellStyle name="tableau | cellule | (normal) | pourcentage | decimal 1 5" xfId="560" xr:uid="{00000000-0005-0000-0000-0000CF040000}"/>
    <cellStyle name="tableau | cellule | (normal) | pourcentage | decimal 1 5 2" xfId="1539" xr:uid="{00000000-0005-0000-0000-0000D0040000}"/>
    <cellStyle name="tableau | cellule | (normal) | pourcentage | decimal 1 6" xfId="1534" xr:uid="{00000000-0005-0000-0000-0000D1040000}"/>
    <cellStyle name="tableau | cellule | (normal) | pourcentage | decimal 2" xfId="561" xr:uid="{00000000-0005-0000-0000-0000D2040000}"/>
    <cellStyle name="tableau | cellule | (normal) | pourcentage | decimal 2 2" xfId="562" xr:uid="{00000000-0005-0000-0000-0000D3040000}"/>
    <cellStyle name="tableau | cellule | (normal) | pourcentage | decimal 2 2 2" xfId="563" xr:uid="{00000000-0005-0000-0000-0000D4040000}"/>
    <cellStyle name="tableau | cellule | (normal) | pourcentage | decimal 2 2 2 2" xfId="1542" xr:uid="{00000000-0005-0000-0000-0000D5040000}"/>
    <cellStyle name="tableau | cellule | (normal) | pourcentage | decimal 2 2 3" xfId="1541" xr:uid="{00000000-0005-0000-0000-0000D6040000}"/>
    <cellStyle name="tableau | cellule | (normal) | pourcentage | decimal 2 3" xfId="564" xr:uid="{00000000-0005-0000-0000-0000D7040000}"/>
    <cellStyle name="tableau | cellule | (normal) | pourcentage | decimal 2 3 2" xfId="1543" xr:uid="{00000000-0005-0000-0000-0000D8040000}"/>
    <cellStyle name="tableau | cellule | (normal) | pourcentage | decimal 2 4" xfId="565" xr:uid="{00000000-0005-0000-0000-0000D9040000}"/>
    <cellStyle name="tableau | cellule | (normal) | pourcentage | decimal 2 4 2" xfId="1544" xr:uid="{00000000-0005-0000-0000-0000DA040000}"/>
    <cellStyle name="tableau | cellule | (normal) | pourcentage | decimal 2 5" xfId="566" xr:uid="{00000000-0005-0000-0000-0000DB040000}"/>
    <cellStyle name="tableau | cellule | (normal) | pourcentage | decimal 2 5 2" xfId="1545" xr:uid="{00000000-0005-0000-0000-0000DC040000}"/>
    <cellStyle name="tableau | cellule | (normal) | pourcentage | decimal 2 6" xfId="1540" xr:uid="{00000000-0005-0000-0000-0000DD040000}"/>
    <cellStyle name="tableau | cellule | (normal) | pourcentage | entier" xfId="567" xr:uid="{00000000-0005-0000-0000-0000DE040000}"/>
    <cellStyle name="tableau | cellule | (normal) | pourcentage | entier 2" xfId="568" xr:uid="{00000000-0005-0000-0000-0000DF040000}"/>
    <cellStyle name="tableau | cellule | (normal) | pourcentage | entier 2 2" xfId="569" xr:uid="{00000000-0005-0000-0000-0000E0040000}"/>
    <cellStyle name="tableau | cellule | (normal) | pourcentage | entier 2 2 2" xfId="1548" xr:uid="{00000000-0005-0000-0000-0000E1040000}"/>
    <cellStyle name="tableau | cellule | (normal) | pourcentage | entier 2 3" xfId="1547" xr:uid="{00000000-0005-0000-0000-0000E2040000}"/>
    <cellStyle name="tableau | cellule | (normal) | pourcentage | entier 3" xfId="570" xr:uid="{00000000-0005-0000-0000-0000E3040000}"/>
    <cellStyle name="tableau | cellule | (normal) | pourcentage | entier 3 2" xfId="1549" xr:uid="{00000000-0005-0000-0000-0000E4040000}"/>
    <cellStyle name="tableau | cellule | (normal) | pourcentage | entier 4" xfId="571" xr:uid="{00000000-0005-0000-0000-0000E5040000}"/>
    <cellStyle name="tableau | cellule | (normal) | pourcentage | entier 4 2" xfId="1550" xr:uid="{00000000-0005-0000-0000-0000E6040000}"/>
    <cellStyle name="tableau | cellule | (normal) | pourcentage | entier 5" xfId="572" xr:uid="{00000000-0005-0000-0000-0000E7040000}"/>
    <cellStyle name="tableau | cellule | (normal) | pourcentage | entier 5 2" xfId="1551" xr:uid="{00000000-0005-0000-0000-0000E8040000}"/>
    <cellStyle name="tableau | cellule | (normal) | pourcentage | entier 6" xfId="1546" xr:uid="{00000000-0005-0000-0000-0000E9040000}"/>
    <cellStyle name="tableau | cellule | (normal) | standard" xfId="573" xr:uid="{00000000-0005-0000-0000-0000EA040000}"/>
    <cellStyle name="tableau | cellule | (normal) | standard 2" xfId="574" xr:uid="{00000000-0005-0000-0000-0000EB040000}"/>
    <cellStyle name="tableau | cellule | (normal) | standard 2 2" xfId="575" xr:uid="{00000000-0005-0000-0000-0000EC040000}"/>
    <cellStyle name="tableau | cellule | (normal) | standard 2 2 2" xfId="1554" xr:uid="{00000000-0005-0000-0000-0000ED040000}"/>
    <cellStyle name="tableau | cellule | (normal) | standard 2 3" xfId="1553" xr:uid="{00000000-0005-0000-0000-0000EE040000}"/>
    <cellStyle name="tableau | cellule | (normal) | standard 3" xfId="576" xr:uid="{00000000-0005-0000-0000-0000EF040000}"/>
    <cellStyle name="tableau | cellule | (normal) | standard 3 2" xfId="1555" xr:uid="{00000000-0005-0000-0000-0000F0040000}"/>
    <cellStyle name="tableau | cellule | (normal) | standard 4" xfId="577" xr:uid="{00000000-0005-0000-0000-0000F1040000}"/>
    <cellStyle name="tableau | cellule | (normal) | standard 4 2" xfId="1556" xr:uid="{00000000-0005-0000-0000-0000F2040000}"/>
    <cellStyle name="tableau | cellule | (normal) | standard 5" xfId="578" xr:uid="{00000000-0005-0000-0000-0000F3040000}"/>
    <cellStyle name="tableau | cellule | (normal) | standard 5 2" xfId="1557" xr:uid="{00000000-0005-0000-0000-0000F4040000}"/>
    <cellStyle name="tableau | cellule | (normal) | standard 6" xfId="1552" xr:uid="{00000000-0005-0000-0000-0000F5040000}"/>
    <cellStyle name="tableau | cellule | (normal) | texte" xfId="579" xr:uid="{00000000-0005-0000-0000-0000F6040000}"/>
    <cellStyle name="tableau | cellule | (normal) | texte 2" xfId="580" xr:uid="{00000000-0005-0000-0000-0000F7040000}"/>
    <cellStyle name="tableau | cellule | (normal) | texte 2 2" xfId="581" xr:uid="{00000000-0005-0000-0000-0000F8040000}"/>
    <cellStyle name="tableau | cellule | (normal) | texte 2 2 2" xfId="1560" xr:uid="{00000000-0005-0000-0000-0000F9040000}"/>
    <cellStyle name="tableau | cellule | (normal) | texte 2 3" xfId="1559" xr:uid="{00000000-0005-0000-0000-0000FA040000}"/>
    <cellStyle name="tableau | cellule | (normal) | texte 3" xfId="582" xr:uid="{00000000-0005-0000-0000-0000FB040000}"/>
    <cellStyle name="tableau | cellule | (normal) | texte 3 2" xfId="1561" xr:uid="{00000000-0005-0000-0000-0000FC040000}"/>
    <cellStyle name="tableau | cellule | (normal) | texte 4" xfId="583" xr:uid="{00000000-0005-0000-0000-0000FD040000}"/>
    <cellStyle name="tableau | cellule | (normal) | texte 4 2" xfId="1562" xr:uid="{00000000-0005-0000-0000-0000FE040000}"/>
    <cellStyle name="tableau | cellule | (normal) | texte 5" xfId="584" xr:uid="{00000000-0005-0000-0000-0000FF040000}"/>
    <cellStyle name="tableau | cellule | (normal) | texte 5 2" xfId="1563" xr:uid="{00000000-0005-0000-0000-000000050000}"/>
    <cellStyle name="tableau | cellule | (normal) | texte 6" xfId="1558" xr:uid="{00000000-0005-0000-0000-000001050000}"/>
    <cellStyle name="tableau | cellule | (total) | decimal 1" xfId="585" xr:uid="{00000000-0005-0000-0000-000002050000}"/>
    <cellStyle name="tableau | cellule | (total) | decimal 1 2" xfId="586" xr:uid="{00000000-0005-0000-0000-000003050000}"/>
    <cellStyle name="tableau | cellule | (total) | decimal 1 2 2" xfId="1565" xr:uid="{00000000-0005-0000-0000-000004050000}"/>
    <cellStyle name="tableau | cellule | (total) | decimal 1 3" xfId="587" xr:uid="{00000000-0005-0000-0000-000005050000}"/>
    <cellStyle name="tableau | cellule | (total) | decimal 1 3 2" xfId="1566" xr:uid="{00000000-0005-0000-0000-000006050000}"/>
    <cellStyle name="tableau | cellule | (total) | decimal 1 4" xfId="588" xr:uid="{00000000-0005-0000-0000-000007050000}"/>
    <cellStyle name="tableau | cellule | (total) | decimal 1 4 2" xfId="1567" xr:uid="{00000000-0005-0000-0000-000008050000}"/>
    <cellStyle name="tableau | cellule | (total) | decimal 1 5" xfId="589" xr:uid="{00000000-0005-0000-0000-000009050000}"/>
    <cellStyle name="tableau | cellule | (total) | decimal 1 5 2" xfId="1568" xr:uid="{00000000-0005-0000-0000-00000A050000}"/>
    <cellStyle name="tableau | cellule | (total) | decimal 1 6" xfId="1564" xr:uid="{00000000-0005-0000-0000-00000B050000}"/>
    <cellStyle name="tableau | cellule | (total) | decimal 2" xfId="590" xr:uid="{00000000-0005-0000-0000-00000C050000}"/>
    <cellStyle name="tableau | cellule | (total) | decimal 2 2" xfId="591" xr:uid="{00000000-0005-0000-0000-00000D050000}"/>
    <cellStyle name="tableau | cellule | (total) | decimal 2 2 2" xfId="1570" xr:uid="{00000000-0005-0000-0000-00000E050000}"/>
    <cellStyle name="tableau | cellule | (total) | decimal 2 3" xfId="592" xr:uid="{00000000-0005-0000-0000-00000F050000}"/>
    <cellStyle name="tableau | cellule | (total) | decimal 2 3 2" xfId="1571" xr:uid="{00000000-0005-0000-0000-000010050000}"/>
    <cellStyle name="tableau | cellule | (total) | decimal 2 4" xfId="593" xr:uid="{00000000-0005-0000-0000-000011050000}"/>
    <cellStyle name="tableau | cellule | (total) | decimal 2 4 2" xfId="1572" xr:uid="{00000000-0005-0000-0000-000012050000}"/>
    <cellStyle name="tableau | cellule | (total) | decimal 2 5" xfId="594" xr:uid="{00000000-0005-0000-0000-000013050000}"/>
    <cellStyle name="tableau | cellule | (total) | decimal 2 5 2" xfId="1573" xr:uid="{00000000-0005-0000-0000-000014050000}"/>
    <cellStyle name="tableau | cellule | (total) | decimal 2 6" xfId="1569" xr:uid="{00000000-0005-0000-0000-000015050000}"/>
    <cellStyle name="tableau | cellule | (total) | decimal 3" xfId="595" xr:uid="{00000000-0005-0000-0000-000016050000}"/>
    <cellStyle name="tableau | cellule | (total) | decimal 3 2" xfId="596" xr:uid="{00000000-0005-0000-0000-000017050000}"/>
    <cellStyle name="tableau | cellule | (total) | decimal 3 2 2" xfId="1575" xr:uid="{00000000-0005-0000-0000-000018050000}"/>
    <cellStyle name="tableau | cellule | (total) | decimal 3 3" xfId="597" xr:uid="{00000000-0005-0000-0000-000019050000}"/>
    <cellStyle name="tableau | cellule | (total) | decimal 3 3 2" xfId="1576" xr:uid="{00000000-0005-0000-0000-00001A050000}"/>
    <cellStyle name="tableau | cellule | (total) | decimal 3 4" xfId="598" xr:uid="{00000000-0005-0000-0000-00001B050000}"/>
    <cellStyle name="tableau | cellule | (total) | decimal 3 4 2" xfId="1577" xr:uid="{00000000-0005-0000-0000-00001C050000}"/>
    <cellStyle name="tableau | cellule | (total) | decimal 3 5" xfId="599" xr:uid="{00000000-0005-0000-0000-00001D050000}"/>
    <cellStyle name="tableau | cellule | (total) | decimal 3 5 2" xfId="1578" xr:uid="{00000000-0005-0000-0000-00001E050000}"/>
    <cellStyle name="tableau | cellule | (total) | decimal 3 6" xfId="1574" xr:uid="{00000000-0005-0000-0000-00001F050000}"/>
    <cellStyle name="tableau | cellule | (total) | decimal 4" xfId="600" xr:uid="{00000000-0005-0000-0000-000020050000}"/>
    <cellStyle name="tableau | cellule | (total) | decimal 4 2" xfId="601" xr:uid="{00000000-0005-0000-0000-000021050000}"/>
    <cellStyle name="tableau | cellule | (total) | decimal 4 2 2" xfId="1580" xr:uid="{00000000-0005-0000-0000-000022050000}"/>
    <cellStyle name="tableau | cellule | (total) | decimal 4 3" xfId="602" xr:uid="{00000000-0005-0000-0000-000023050000}"/>
    <cellStyle name="tableau | cellule | (total) | decimal 4 3 2" xfId="1581" xr:uid="{00000000-0005-0000-0000-000024050000}"/>
    <cellStyle name="tableau | cellule | (total) | decimal 4 4" xfId="603" xr:uid="{00000000-0005-0000-0000-000025050000}"/>
    <cellStyle name="tableau | cellule | (total) | decimal 4 4 2" xfId="1582" xr:uid="{00000000-0005-0000-0000-000026050000}"/>
    <cellStyle name="tableau | cellule | (total) | decimal 4 5" xfId="604" xr:uid="{00000000-0005-0000-0000-000027050000}"/>
    <cellStyle name="tableau | cellule | (total) | decimal 4 5 2" xfId="1583" xr:uid="{00000000-0005-0000-0000-000028050000}"/>
    <cellStyle name="tableau | cellule | (total) | decimal 4 6" xfId="1579" xr:uid="{00000000-0005-0000-0000-000029050000}"/>
    <cellStyle name="tableau | cellule | (total) | entier" xfId="605" xr:uid="{00000000-0005-0000-0000-00002A050000}"/>
    <cellStyle name="tableau | cellule | (total) | entier 2" xfId="606" xr:uid="{00000000-0005-0000-0000-00002B050000}"/>
    <cellStyle name="tableau | cellule | (total) | entier 2 2" xfId="1585" xr:uid="{00000000-0005-0000-0000-00002C050000}"/>
    <cellStyle name="tableau | cellule | (total) | entier 3" xfId="607" xr:uid="{00000000-0005-0000-0000-00002D050000}"/>
    <cellStyle name="tableau | cellule | (total) | entier 3 2" xfId="1586" xr:uid="{00000000-0005-0000-0000-00002E050000}"/>
    <cellStyle name="tableau | cellule | (total) | entier 4" xfId="608" xr:uid="{00000000-0005-0000-0000-00002F050000}"/>
    <cellStyle name="tableau | cellule | (total) | entier 4 2" xfId="1587" xr:uid="{00000000-0005-0000-0000-000030050000}"/>
    <cellStyle name="tableau | cellule | (total) | entier 5" xfId="609" xr:uid="{00000000-0005-0000-0000-000031050000}"/>
    <cellStyle name="tableau | cellule | (total) | entier 5 2" xfId="1588" xr:uid="{00000000-0005-0000-0000-000032050000}"/>
    <cellStyle name="tableau | cellule | (total) | entier 6" xfId="1584" xr:uid="{00000000-0005-0000-0000-000033050000}"/>
    <cellStyle name="tableau | cellule | (total) | euro | decimal 1" xfId="610" xr:uid="{00000000-0005-0000-0000-000034050000}"/>
    <cellStyle name="tableau | cellule | (total) | euro | decimal 1 2" xfId="611" xr:uid="{00000000-0005-0000-0000-000035050000}"/>
    <cellStyle name="tableau | cellule | (total) | euro | decimal 1 2 2" xfId="1590" xr:uid="{00000000-0005-0000-0000-000036050000}"/>
    <cellStyle name="tableau | cellule | (total) | euro | decimal 1 3" xfId="612" xr:uid="{00000000-0005-0000-0000-000037050000}"/>
    <cellStyle name="tableau | cellule | (total) | euro | decimal 1 3 2" xfId="1591" xr:uid="{00000000-0005-0000-0000-000038050000}"/>
    <cellStyle name="tableau | cellule | (total) | euro | decimal 1 4" xfId="613" xr:uid="{00000000-0005-0000-0000-000039050000}"/>
    <cellStyle name="tableau | cellule | (total) | euro | decimal 1 4 2" xfId="1592" xr:uid="{00000000-0005-0000-0000-00003A050000}"/>
    <cellStyle name="tableau | cellule | (total) | euro | decimal 1 5" xfId="614" xr:uid="{00000000-0005-0000-0000-00003B050000}"/>
    <cellStyle name="tableau | cellule | (total) | euro | decimal 1 5 2" xfId="1593" xr:uid="{00000000-0005-0000-0000-00003C050000}"/>
    <cellStyle name="tableau | cellule | (total) | euro | decimal 1 6" xfId="1589" xr:uid="{00000000-0005-0000-0000-00003D050000}"/>
    <cellStyle name="tableau | cellule | (total) | euro | decimal 2" xfId="615" xr:uid="{00000000-0005-0000-0000-00003E050000}"/>
    <cellStyle name="tableau | cellule | (total) | euro | decimal 2 2" xfId="616" xr:uid="{00000000-0005-0000-0000-00003F050000}"/>
    <cellStyle name="tableau | cellule | (total) | euro | decimal 2 2 2" xfId="1595" xr:uid="{00000000-0005-0000-0000-000040050000}"/>
    <cellStyle name="tableau | cellule | (total) | euro | decimal 2 3" xfId="617" xr:uid="{00000000-0005-0000-0000-000041050000}"/>
    <cellStyle name="tableau | cellule | (total) | euro | decimal 2 3 2" xfId="1596" xr:uid="{00000000-0005-0000-0000-000042050000}"/>
    <cellStyle name="tableau | cellule | (total) | euro | decimal 2 4" xfId="618" xr:uid="{00000000-0005-0000-0000-000043050000}"/>
    <cellStyle name="tableau | cellule | (total) | euro | decimal 2 4 2" xfId="1597" xr:uid="{00000000-0005-0000-0000-000044050000}"/>
    <cellStyle name="tableau | cellule | (total) | euro | decimal 2 5" xfId="619" xr:uid="{00000000-0005-0000-0000-000045050000}"/>
    <cellStyle name="tableau | cellule | (total) | euro | decimal 2 5 2" xfId="1598" xr:uid="{00000000-0005-0000-0000-000046050000}"/>
    <cellStyle name="tableau | cellule | (total) | euro | decimal 2 6" xfId="1594" xr:uid="{00000000-0005-0000-0000-000047050000}"/>
    <cellStyle name="tableau | cellule | (total) | euro | entier" xfId="620" xr:uid="{00000000-0005-0000-0000-000048050000}"/>
    <cellStyle name="tableau | cellule | (total) | euro | entier 2" xfId="621" xr:uid="{00000000-0005-0000-0000-000049050000}"/>
    <cellStyle name="tableau | cellule | (total) | euro | entier 2 2" xfId="1600" xr:uid="{00000000-0005-0000-0000-00004A050000}"/>
    <cellStyle name="tableau | cellule | (total) | euro | entier 3" xfId="622" xr:uid="{00000000-0005-0000-0000-00004B050000}"/>
    <cellStyle name="tableau | cellule | (total) | euro | entier 3 2" xfId="1601" xr:uid="{00000000-0005-0000-0000-00004C050000}"/>
    <cellStyle name="tableau | cellule | (total) | euro | entier 4" xfId="623" xr:uid="{00000000-0005-0000-0000-00004D050000}"/>
    <cellStyle name="tableau | cellule | (total) | euro | entier 4 2" xfId="1602" xr:uid="{00000000-0005-0000-0000-00004E050000}"/>
    <cellStyle name="tableau | cellule | (total) | euro | entier 5" xfId="624" xr:uid="{00000000-0005-0000-0000-00004F050000}"/>
    <cellStyle name="tableau | cellule | (total) | euro | entier 5 2" xfId="1603" xr:uid="{00000000-0005-0000-0000-000050050000}"/>
    <cellStyle name="tableau | cellule | (total) | euro | entier 6" xfId="1599" xr:uid="{00000000-0005-0000-0000-000051050000}"/>
    <cellStyle name="tableau | cellule | (total) | franc | decimal 1" xfId="625" xr:uid="{00000000-0005-0000-0000-000052050000}"/>
    <cellStyle name="tableau | cellule | (total) | franc | decimal 1 2" xfId="626" xr:uid="{00000000-0005-0000-0000-000053050000}"/>
    <cellStyle name="tableau | cellule | (total) | franc | decimal 1 2 2" xfId="1605" xr:uid="{00000000-0005-0000-0000-000054050000}"/>
    <cellStyle name="tableau | cellule | (total) | franc | decimal 1 3" xfId="627" xr:uid="{00000000-0005-0000-0000-000055050000}"/>
    <cellStyle name="tableau | cellule | (total) | franc | decimal 1 3 2" xfId="1606" xr:uid="{00000000-0005-0000-0000-000056050000}"/>
    <cellStyle name="tableau | cellule | (total) | franc | decimal 1 4" xfId="628" xr:uid="{00000000-0005-0000-0000-000057050000}"/>
    <cellStyle name="tableau | cellule | (total) | franc | decimal 1 4 2" xfId="1607" xr:uid="{00000000-0005-0000-0000-000058050000}"/>
    <cellStyle name="tableau | cellule | (total) | franc | decimal 1 5" xfId="629" xr:uid="{00000000-0005-0000-0000-000059050000}"/>
    <cellStyle name="tableau | cellule | (total) | franc | decimal 1 5 2" xfId="1608" xr:uid="{00000000-0005-0000-0000-00005A050000}"/>
    <cellStyle name="tableau | cellule | (total) | franc | decimal 1 6" xfId="1604" xr:uid="{00000000-0005-0000-0000-00005B050000}"/>
    <cellStyle name="tableau | cellule | (total) | franc | decimal 2" xfId="630" xr:uid="{00000000-0005-0000-0000-00005C050000}"/>
    <cellStyle name="tableau | cellule | (total) | franc | decimal 2 2" xfId="631" xr:uid="{00000000-0005-0000-0000-00005D050000}"/>
    <cellStyle name="tableau | cellule | (total) | franc | decimal 2 2 2" xfId="1610" xr:uid="{00000000-0005-0000-0000-00005E050000}"/>
    <cellStyle name="tableau | cellule | (total) | franc | decimal 2 3" xfId="632" xr:uid="{00000000-0005-0000-0000-00005F050000}"/>
    <cellStyle name="tableau | cellule | (total) | franc | decimal 2 3 2" xfId="1611" xr:uid="{00000000-0005-0000-0000-000060050000}"/>
    <cellStyle name="tableau | cellule | (total) | franc | decimal 2 4" xfId="633" xr:uid="{00000000-0005-0000-0000-000061050000}"/>
    <cellStyle name="tableau | cellule | (total) | franc | decimal 2 4 2" xfId="1612" xr:uid="{00000000-0005-0000-0000-000062050000}"/>
    <cellStyle name="tableau | cellule | (total) | franc | decimal 2 5" xfId="634" xr:uid="{00000000-0005-0000-0000-000063050000}"/>
    <cellStyle name="tableau | cellule | (total) | franc | decimal 2 5 2" xfId="1613" xr:uid="{00000000-0005-0000-0000-000064050000}"/>
    <cellStyle name="tableau | cellule | (total) | franc | decimal 2 6" xfId="1609" xr:uid="{00000000-0005-0000-0000-000065050000}"/>
    <cellStyle name="tableau | cellule | (total) | franc | entier" xfId="635" xr:uid="{00000000-0005-0000-0000-000066050000}"/>
    <cellStyle name="tableau | cellule | (total) | franc | entier 2" xfId="636" xr:uid="{00000000-0005-0000-0000-000067050000}"/>
    <cellStyle name="tableau | cellule | (total) | franc | entier 2 2" xfId="1615" xr:uid="{00000000-0005-0000-0000-000068050000}"/>
    <cellStyle name="tableau | cellule | (total) | franc | entier 3" xfId="637" xr:uid="{00000000-0005-0000-0000-000069050000}"/>
    <cellStyle name="tableau | cellule | (total) | franc | entier 3 2" xfId="1616" xr:uid="{00000000-0005-0000-0000-00006A050000}"/>
    <cellStyle name="tableau | cellule | (total) | franc | entier 4" xfId="638" xr:uid="{00000000-0005-0000-0000-00006B050000}"/>
    <cellStyle name="tableau | cellule | (total) | franc | entier 4 2" xfId="1617" xr:uid="{00000000-0005-0000-0000-00006C050000}"/>
    <cellStyle name="tableau | cellule | (total) | franc | entier 5" xfId="639" xr:uid="{00000000-0005-0000-0000-00006D050000}"/>
    <cellStyle name="tableau | cellule | (total) | franc | entier 5 2" xfId="1618" xr:uid="{00000000-0005-0000-0000-00006E050000}"/>
    <cellStyle name="tableau | cellule | (total) | franc | entier 6" xfId="1614" xr:uid="{00000000-0005-0000-0000-00006F050000}"/>
    <cellStyle name="tableau | cellule | (total) | pourcentage | decimal 1" xfId="640" xr:uid="{00000000-0005-0000-0000-000070050000}"/>
    <cellStyle name="tableau | cellule | (total) | pourcentage | decimal 1 2" xfId="641" xr:uid="{00000000-0005-0000-0000-000071050000}"/>
    <cellStyle name="tableau | cellule | (total) | pourcentage | decimal 1 2 2" xfId="1620" xr:uid="{00000000-0005-0000-0000-000072050000}"/>
    <cellStyle name="tableau | cellule | (total) | pourcentage | decimal 1 3" xfId="642" xr:uid="{00000000-0005-0000-0000-000073050000}"/>
    <cellStyle name="tableau | cellule | (total) | pourcentage | decimal 1 3 2" xfId="1621" xr:uid="{00000000-0005-0000-0000-000074050000}"/>
    <cellStyle name="tableau | cellule | (total) | pourcentage | decimal 1 4" xfId="643" xr:uid="{00000000-0005-0000-0000-000075050000}"/>
    <cellStyle name="tableau | cellule | (total) | pourcentage | decimal 1 4 2" xfId="1622" xr:uid="{00000000-0005-0000-0000-000076050000}"/>
    <cellStyle name="tableau | cellule | (total) | pourcentage | decimal 1 5" xfId="644" xr:uid="{00000000-0005-0000-0000-000077050000}"/>
    <cellStyle name="tableau | cellule | (total) | pourcentage | decimal 1 5 2" xfId="1623" xr:uid="{00000000-0005-0000-0000-000078050000}"/>
    <cellStyle name="tableau | cellule | (total) | pourcentage | decimal 1 6" xfId="1619" xr:uid="{00000000-0005-0000-0000-000079050000}"/>
    <cellStyle name="tableau | cellule | (total) | pourcentage | decimal 2" xfId="645" xr:uid="{00000000-0005-0000-0000-00007A050000}"/>
    <cellStyle name="tableau | cellule | (total) | pourcentage | decimal 2 2" xfId="646" xr:uid="{00000000-0005-0000-0000-00007B050000}"/>
    <cellStyle name="tableau | cellule | (total) | pourcentage | decimal 2 2 2" xfId="1625" xr:uid="{00000000-0005-0000-0000-00007C050000}"/>
    <cellStyle name="tableau | cellule | (total) | pourcentage | decimal 2 3" xfId="647" xr:uid="{00000000-0005-0000-0000-00007D050000}"/>
    <cellStyle name="tableau | cellule | (total) | pourcentage | decimal 2 3 2" xfId="1626" xr:uid="{00000000-0005-0000-0000-00007E050000}"/>
    <cellStyle name="tableau | cellule | (total) | pourcentage | decimal 2 4" xfId="648" xr:uid="{00000000-0005-0000-0000-00007F050000}"/>
    <cellStyle name="tableau | cellule | (total) | pourcentage | decimal 2 4 2" xfId="1627" xr:uid="{00000000-0005-0000-0000-000080050000}"/>
    <cellStyle name="tableau | cellule | (total) | pourcentage | decimal 2 5" xfId="649" xr:uid="{00000000-0005-0000-0000-000081050000}"/>
    <cellStyle name="tableau | cellule | (total) | pourcentage | decimal 2 5 2" xfId="1628" xr:uid="{00000000-0005-0000-0000-000082050000}"/>
    <cellStyle name="tableau | cellule | (total) | pourcentage | decimal 2 6" xfId="1624" xr:uid="{00000000-0005-0000-0000-000083050000}"/>
    <cellStyle name="tableau | cellule | (total) | pourcentage | entier" xfId="650" xr:uid="{00000000-0005-0000-0000-000084050000}"/>
    <cellStyle name="tableau | cellule | (total) | pourcentage | entier 2" xfId="651" xr:uid="{00000000-0005-0000-0000-000085050000}"/>
    <cellStyle name="tableau | cellule | (total) | pourcentage | entier 2 2" xfId="1630" xr:uid="{00000000-0005-0000-0000-000086050000}"/>
    <cellStyle name="tableau | cellule | (total) | pourcentage | entier 3" xfId="652" xr:uid="{00000000-0005-0000-0000-000087050000}"/>
    <cellStyle name="tableau | cellule | (total) | pourcentage | entier 3 2" xfId="1631" xr:uid="{00000000-0005-0000-0000-000088050000}"/>
    <cellStyle name="tableau | cellule | (total) | pourcentage | entier 4" xfId="653" xr:uid="{00000000-0005-0000-0000-000089050000}"/>
    <cellStyle name="tableau | cellule | (total) | pourcentage | entier 4 2" xfId="1632" xr:uid="{00000000-0005-0000-0000-00008A050000}"/>
    <cellStyle name="tableau | cellule | (total) | pourcentage | entier 5" xfId="654" xr:uid="{00000000-0005-0000-0000-00008B050000}"/>
    <cellStyle name="tableau | cellule | (total) | pourcentage | entier 5 2" xfId="1633" xr:uid="{00000000-0005-0000-0000-00008C050000}"/>
    <cellStyle name="tableau | cellule | (total) | pourcentage | entier 6" xfId="1629" xr:uid="{00000000-0005-0000-0000-00008D050000}"/>
    <cellStyle name="tableau | cellule | (total) | standard" xfId="655" xr:uid="{00000000-0005-0000-0000-00008E050000}"/>
    <cellStyle name="tableau | cellule | (total) | standard 2" xfId="656" xr:uid="{00000000-0005-0000-0000-00008F050000}"/>
    <cellStyle name="tableau | cellule | (total) | standard 2 2" xfId="1635" xr:uid="{00000000-0005-0000-0000-000090050000}"/>
    <cellStyle name="tableau | cellule | (total) | standard 3" xfId="657" xr:uid="{00000000-0005-0000-0000-000091050000}"/>
    <cellStyle name="tableau | cellule | (total) | standard 3 2" xfId="1636" xr:uid="{00000000-0005-0000-0000-000092050000}"/>
    <cellStyle name="tableau | cellule | (total) | standard 4" xfId="658" xr:uid="{00000000-0005-0000-0000-000093050000}"/>
    <cellStyle name="tableau | cellule | (total) | standard 4 2" xfId="1637" xr:uid="{00000000-0005-0000-0000-000094050000}"/>
    <cellStyle name="tableau | cellule | (total) | standard 5" xfId="659" xr:uid="{00000000-0005-0000-0000-000095050000}"/>
    <cellStyle name="tableau | cellule | (total) | standard 5 2" xfId="1638" xr:uid="{00000000-0005-0000-0000-000096050000}"/>
    <cellStyle name="tableau | cellule | (total) | standard 6" xfId="1634" xr:uid="{00000000-0005-0000-0000-000097050000}"/>
    <cellStyle name="tableau | cellule | (total) | texte" xfId="660" xr:uid="{00000000-0005-0000-0000-000098050000}"/>
    <cellStyle name="tableau | cellule | (total) | texte 2" xfId="661" xr:uid="{00000000-0005-0000-0000-000099050000}"/>
    <cellStyle name="tableau | cellule | (total) | texte 2 2" xfId="1640" xr:uid="{00000000-0005-0000-0000-00009A050000}"/>
    <cellStyle name="tableau | cellule | (total) | texte 3" xfId="662" xr:uid="{00000000-0005-0000-0000-00009B050000}"/>
    <cellStyle name="tableau | cellule | (total) | texte 3 2" xfId="1641" xr:uid="{00000000-0005-0000-0000-00009C050000}"/>
    <cellStyle name="tableau | cellule | (total) | texte 4" xfId="663" xr:uid="{00000000-0005-0000-0000-00009D050000}"/>
    <cellStyle name="tableau | cellule | (total) | texte 4 2" xfId="1642" xr:uid="{00000000-0005-0000-0000-00009E050000}"/>
    <cellStyle name="tableau | cellule | (total) | texte 5" xfId="664" xr:uid="{00000000-0005-0000-0000-00009F050000}"/>
    <cellStyle name="tableau | cellule | (total) | texte 5 2" xfId="1643" xr:uid="{00000000-0005-0000-0000-0000A0050000}"/>
    <cellStyle name="tableau | cellule | (total) | texte 6" xfId="1639" xr:uid="{00000000-0005-0000-0000-0000A1050000}"/>
    <cellStyle name="tableau | cellule | normal | decimal 1" xfId="665" xr:uid="{00000000-0005-0000-0000-0000A2050000}"/>
    <cellStyle name="tableau | cellule | normal | decimal 1 2" xfId="666" xr:uid="{00000000-0005-0000-0000-0000A3050000}"/>
    <cellStyle name="tableau | cellule | normal | decimal 1 2 2" xfId="667" xr:uid="{00000000-0005-0000-0000-0000A4050000}"/>
    <cellStyle name="tableau | cellule | normal | decimal 1 2 2 2" xfId="1646" xr:uid="{00000000-0005-0000-0000-0000A5050000}"/>
    <cellStyle name="tableau | cellule | normal | decimal 1 2 3" xfId="668" xr:uid="{00000000-0005-0000-0000-0000A6050000}"/>
    <cellStyle name="tableau | cellule | normal | decimal 1 2 3 2" xfId="1647" xr:uid="{00000000-0005-0000-0000-0000A7050000}"/>
    <cellStyle name="tableau | cellule | normal | decimal 1 2 4" xfId="1645" xr:uid="{00000000-0005-0000-0000-0000A8050000}"/>
    <cellStyle name="tableau | cellule | normal | decimal 1 3" xfId="669" xr:uid="{00000000-0005-0000-0000-0000A9050000}"/>
    <cellStyle name="tableau | cellule | normal | decimal 1 3 2" xfId="670" xr:uid="{00000000-0005-0000-0000-0000AA050000}"/>
    <cellStyle name="tableau | cellule | normal | decimal 1 3 2 2" xfId="1649" xr:uid="{00000000-0005-0000-0000-0000AB050000}"/>
    <cellStyle name="tableau | cellule | normal | decimal 1 3 3" xfId="1648" xr:uid="{00000000-0005-0000-0000-0000AC050000}"/>
    <cellStyle name="tableau | cellule | normal | decimal 1 4" xfId="671" xr:uid="{00000000-0005-0000-0000-0000AD050000}"/>
    <cellStyle name="tableau | cellule | normal | decimal 1 4 2" xfId="1650" xr:uid="{00000000-0005-0000-0000-0000AE050000}"/>
    <cellStyle name="tableau | cellule | normal | decimal 1 5" xfId="672" xr:uid="{00000000-0005-0000-0000-0000AF050000}"/>
    <cellStyle name="tableau | cellule | normal | decimal 1 5 2" xfId="1651" xr:uid="{00000000-0005-0000-0000-0000B0050000}"/>
    <cellStyle name="tableau | cellule | normal | decimal 1 6" xfId="1644" xr:uid="{00000000-0005-0000-0000-0000B1050000}"/>
    <cellStyle name="tableau | cellule | normal | decimal 2" xfId="673" xr:uid="{00000000-0005-0000-0000-0000B2050000}"/>
    <cellStyle name="tableau | cellule | normal | decimal 2 2" xfId="674" xr:uid="{00000000-0005-0000-0000-0000B3050000}"/>
    <cellStyle name="tableau | cellule | normal | decimal 2 2 2" xfId="675" xr:uid="{00000000-0005-0000-0000-0000B4050000}"/>
    <cellStyle name="tableau | cellule | normal | decimal 2 2 2 2" xfId="1654" xr:uid="{00000000-0005-0000-0000-0000B5050000}"/>
    <cellStyle name="tableau | cellule | normal | decimal 2 2 3" xfId="1653" xr:uid="{00000000-0005-0000-0000-0000B6050000}"/>
    <cellStyle name="tableau | cellule | normal | decimal 2 3" xfId="676" xr:uid="{00000000-0005-0000-0000-0000B7050000}"/>
    <cellStyle name="tableau | cellule | normal | decimal 2 3 2" xfId="1655" xr:uid="{00000000-0005-0000-0000-0000B8050000}"/>
    <cellStyle name="tableau | cellule | normal | decimal 2 4" xfId="677" xr:uid="{00000000-0005-0000-0000-0000B9050000}"/>
    <cellStyle name="tableau | cellule | normal | decimal 2 4 2" xfId="1656" xr:uid="{00000000-0005-0000-0000-0000BA050000}"/>
    <cellStyle name="tableau | cellule | normal | decimal 2 5" xfId="678" xr:uid="{00000000-0005-0000-0000-0000BB050000}"/>
    <cellStyle name="tableau | cellule | normal | decimal 2 5 2" xfId="1657" xr:uid="{00000000-0005-0000-0000-0000BC050000}"/>
    <cellStyle name="tableau | cellule | normal | decimal 2 6" xfId="1652" xr:uid="{00000000-0005-0000-0000-0000BD050000}"/>
    <cellStyle name="tableau | cellule | normal | decimal 3" xfId="679" xr:uid="{00000000-0005-0000-0000-0000BE050000}"/>
    <cellStyle name="tableau | cellule | normal | decimal 3 2" xfId="680" xr:uid="{00000000-0005-0000-0000-0000BF050000}"/>
    <cellStyle name="tableau | cellule | normal | decimal 3 2 2" xfId="681" xr:uid="{00000000-0005-0000-0000-0000C0050000}"/>
    <cellStyle name="tableau | cellule | normal | decimal 3 2 2 2" xfId="1660" xr:uid="{00000000-0005-0000-0000-0000C1050000}"/>
    <cellStyle name="tableau | cellule | normal | decimal 3 2 3" xfId="1659" xr:uid="{00000000-0005-0000-0000-0000C2050000}"/>
    <cellStyle name="tableau | cellule | normal | decimal 3 3" xfId="682" xr:uid="{00000000-0005-0000-0000-0000C3050000}"/>
    <cellStyle name="tableau | cellule | normal | decimal 3 3 2" xfId="1661" xr:uid="{00000000-0005-0000-0000-0000C4050000}"/>
    <cellStyle name="tableau | cellule | normal | decimal 3 4" xfId="683" xr:uid="{00000000-0005-0000-0000-0000C5050000}"/>
    <cellStyle name="tableau | cellule | normal | decimal 3 4 2" xfId="1662" xr:uid="{00000000-0005-0000-0000-0000C6050000}"/>
    <cellStyle name="tableau | cellule | normal | decimal 3 5" xfId="684" xr:uid="{00000000-0005-0000-0000-0000C7050000}"/>
    <cellStyle name="tableau | cellule | normal | decimal 3 5 2" xfId="1663" xr:uid="{00000000-0005-0000-0000-0000C8050000}"/>
    <cellStyle name="tableau | cellule | normal | decimal 3 6" xfId="1658" xr:uid="{00000000-0005-0000-0000-0000C9050000}"/>
    <cellStyle name="tableau | cellule | normal | decimal 4" xfId="685" xr:uid="{00000000-0005-0000-0000-0000CA050000}"/>
    <cellStyle name="tableau | cellule | normal | decimal 4 2" xfId="686" xr:uid="{00000000-0005-0000-0000-0000CB050000}"/>
    <cellStyle name="tableau | cellule | normal | decimal 4 2 2" xfId="687" xr:uid="{00000000-0005-0000-0000-0000CC050000}"/>
    <cellStyle name="tableau | cellule | normal | decimal 4 2 2 2" xfId="1666" xr:uid="{00000000-0005-0000-0000-0000CD050000}"/>
    <cellStyle name="tableau | cellule | normal | decimal 4 2 3" xfId="1665" xr:uid="{00000000-0005-0000-0000-0000CE050000}"/>
    <cellStyle name="tableau | cellule | normal | decimal 4 3" xfId="688" xr:uid="{00000000-0005-0000-0000-0000CF050000}"/>
    <cellStyle name="tableau | cellule | normal | decimal 4 3 2" xfId="1667" xr:uid="{00000000-0005-0000-0000-0000D0050000}"/>
    <cellStyle name="tableau | cellule | normal | decimal 4 4" xfId="689" xr:uid="{00000000-0005-0000-0000-0000D1050000}"/>
    <cellStyle name="tableau | cellule | normal | decimal 4 4 2" xfId="1668" xr:uid="{00000000-0005-0000-0000-0000D2050000}"/>
    <cellStyle name="tableau | cellule | normal | decimal 4 5" xfId="690" xr:uid="{00000000-0005-0000-0000-0000D3050000}"/>
    <cellStyle name="tableau | cellule | normal | decimal 4 5 2" xfId="1669" xr:uid="{00000000-0005-0000-0000-0000D4050000}"/>
    <cellStyle name="tableau | cellule | normal | decimal 4 6" xfId="1664" xr:uid="{00000000-0005-0000-0000-0000D5050000}"/>
    <cellStyle name="tableau | cellule | normal | entier" xfId="691" xr:uid="{00000000-0005-0000-0000-0000D6050000}"/>
    <cellStyle name="tableau | cellule | normal | entier 2" xfId="692" xr:uid="{00000000-0005-0000-0000-0000D7050000}"/>
    <cellStyle name="tableau | cellule | normal | entier 2 2" xfId="693" xr:uid="{00000000-0005-0000-0000-0000D8050000}"/>
    <cellStyle name="tableau | cellule | normal | entier 2 2 2" xfId="1672" xr:uid="{00000000-0005-0000-0000-0000D9050000}"/>
    <cellStyle name="tableau | cellule | normal | entier 2 3" xfId="1671" xr:uid="{00000000-0005-0000-0000-0000DA050000}"/>
    <cellStyle name="tableau | cellule | normal | entier 3" xfId="694" xr:uid="{00000000-0005-0000-0000-0000DB050000}"/>
    <cellStyle name="tableau | cellule | normal | entier 3 2" xfId="1673" xr:uid="{00000000-0005-0000-0000-0000DC050000}"/>
    <cellStyle name="tableau | cellule | normal | entier 4" xfId="695" xr:uid="{00000000-0005-0000-0000-0000DD050000}"/>
    <cellStyle name="tableau | cellule | normal | entier 4 2" xfId="1674" xr:uid="{00000000-0005-0000-0000-0000DE050000}"/>
    <cellStyle name="tableau | cellule | normal | entier 5" xfId="696" xr:uid="{00000000-0005-0000-0000-0000DF050000}"/>
    <cellStyle name="tableau | cellule | normal | entier 5 2" xfId="1675" xr:uid="{00000000-0005-0000-0000-0000E0050000}"/>
    <cellStyle name="tableau | cellule | normal | entier 6" xfId="1670" xr:uid="{00000000-0005-0000-0000-0000E1050000}"/>
    <cellStyle name="tableau | cellule | normal | euro | decimal 1" xfId="697" xr:uid="{00000000-0005-0000-0000-0000E2050000}"/>
    <cellStyle name="tableau | cellule | normal | euro | decimal 1 2" xfId="698" xr:uid="{00000000-0005-0000-0000-0000E3050000}"/>
    <cellStyle name="tableau | cellule | normal | euro | decimal 1 2 2" xfId="699" xr:uid="{00000000-0005-0000-0000-0000E4050000}"/>
    <cellStyle name="tableau | cellule | normal | euro | decimal 1 2 2 2" xfId="1678" xr:uid="{00000000-0005-0000-0000-0000E5050000}"/>
    <cellStyle name="tableau | cellule | normal | euro | decimal 1 2 3" xfId="1677" xr:uid="{00000000-0005-0000-0000-0000E6050000}"/>
    <cellStyle name="tableau | cellule | normal | euro | decimal 1 3" xfId="700" xr:uid="{00000000-0005-0000-0000-0000E7050000}"/>
    <cellStyle name="tableau | cellule | normal | euro | decimal 1 3 2" xfId="1679" xr:uid="{00000000-0005-0000-0000-0000E8050000}"/>
    <cellStyle name="tableau | cellule | normal | euro | decimal 1 4" xfId="701" xr:uid="{00000000-0005-0000-0000-0000E9050000}"/>
    <cellStyle name="tableau | cellule | normal | euro | decimal 1 4 2" xfId="1680" xr:uid="{00000000-0005-0000-0000-0000EA050000}"/>
    <cellStyle name="tableau | cellule | normal | euro | decimal 1 5" xfId="702" xr:uid="{00000000-0005-0000-0000-0000EB050000}"/>
    <cellStyle name="tableau | cellule | normal | euro | decimal 1 5 2" xfId="1681" xr:uid="{00000000-0005-0000-0000-0000EC050000}"/>
    <cellStyle name="tableau | cellule | normal | euro | decimal 1 6" xfId="1676" xr:uid="{00000000-0005-0000-0000-0000ED050000}"/>
    <cellStyle name="tableau | cellule | normal | euro | decimal 2" xfId="703" xr:uid="{00000000-0005-0000-0000-0000EE050000}"/>
    <cellStyle name="tableau | cellule | normal | euro | decimal 2 2" xfId="704" xr:uid="{00000000-0005-0000-0000-0000EF050000}"/>
    <cellStyle name="tableau | cellule | normal | euro | decimal 2 2 2" xfId="705" xr:uid="{00000000-0005-0000-0000-0000F0050000}"/>
    <cellStyle name="tableau | cellule | normal | euro | decimal 2 2 2 2" xfId="1684" xr:uid="{00000000-0005-0000-0000-0000F1050000}"/>
    <cellStyle name="tableau | cellule | normal | euro | decimal 2 2 3" xfId="1683" xr:uid="{00000000-0005-0000-0000-0000F2050000}"/>
    <cellStyle name="tableau | cellule | normal | euro | decimal 2 3" xfId="706" xr:uid="{00000000-0005-0000-0000-0000F3050000}"/>
    <cellStyle name="tableau | cellule | normal | euro | decimal 2 3 2" xfId="1685" xr:uid="{00000000-0005-0000-0000-0000F4050000}"/>
    <cellStyle name="tableau | cellule | normal | euro | decimal 2 4" xfId="707" xr:uid="{00000000-0005-0000-0000-0000F5050000}"/>
    <cellStyle name="tableau | cellule | normal | euro | decimal 2 4 2" xfId="1686" xr:uid="{00000000-0005-0000-0000-0000F6050000}"/>
    <cellStyle name="tableau | cellule | normal | euro | decimal 2 5" xfId="708" xr:uid="{00000000-0005-0000-0000-0000F7050000}"/>
    <cellStyle name="tableau | cellule | normal | euro | decimal 2 5 2" xfId="1687" xr:uid="{00000000-0005-0000-0000-0000F8050000}"/>
    <cellStyle name="tableau | cellule | normal | euro | decimal 2 6" xfId="1682" xr:uid="{00000000-0005-0000-0000-0000F9050000}"/>
    <cellStyle name="tableau | cellule | normal | euro | entier" xfId="709" xr:uid="{00000000-0005-0000-0000-0000FA050000}"/>
    <cellStyle name="tableau | cellule | normal | euro | entier 2" xfId="710" xr:uid="{00000000-0005-0000-0000-0000FB050000}"/>
    <cellStyle name="tableau | cellule | normal | euro | entier 2 2" xfId="711" xr:uid="{00000000-0005-0000-0000-0000FC050000}"/>
    <cellStyle name="tableau | cellule | normal | euro | entier 2 2 2" xfId="1690" xr:uid="{00000000-0005-0000-0000-0000FD050000}"/>
    <cellStyle name="tableau | cellule | normal | euro | entier 2 3" xfId="1689" xr:uid="{00000000-0005-0000-0000-0000FE050000}"/>
    <cellStyle name="tableau | cellule | normal | euro | entier 3" xfId="712" xr:uid="{00000000-0005-0000-0000-0000FF050000}"/>
    <cellStyle name="tableau | cellule | normal | euro | entier 3 2" xfId="1691" xr:uid="{00000000-0005-0000-0000-000000060000}"/>
    <cellStyle name="tableau | cellule | normal | euro | entier 4" xfId="713" xr:uid="{00000000-0005-0000-0000-000001060000}"/>
    <cellStyle name="tableau | cellule | normal | euro | entier 4 2" xfId="1692" xr:uid="{00000000-0005-0000-0000-000002060000}"/>
    <cellStyle name="tableau | cellule | normal | euro | entier 5" xfId="714" xr:uid="{00000000-0005-0000-0000-000003060000}"/>
    <cellStyle name="tableau | cellule | normal | euro | entier 5 2" xfId="1693" xr:uid="{00000000-0005-0000-0000-000004060000}"/>
    <cellStyle name="tableau | cellule | normal | euro | entier 6" xfId="1688" xr:uid="{00000000-0005-0000-0000-000005060000}"/>
    <cellStyle name="tableau | cellule | normal | franc | decimal 1" xfId="715" xr:uid="{00000000-0005-0000-0000-000006060000}"/>
    <cellStyle name="tableau | cellule | normal | franc | decimal 1 2" xfId="716" xr:uid="{00000000-0005-0000-0000-000007060000}"/>
    <cellStyle name="tableau | cellule | normal | franc | decimal 1 2 2" xfId="717" xr:uid="{00000000-0005-0000-0000-000008060000}"/>
    <cellStyle name="tableau | cellule | normal | franc | decimal 1 2 2 2" xfId="1696" xr:uid="{00000000-0005-0000-0000-000009060000}"/>
    <cellStyle name="tableau | cellule | normal | franc | decimal 1 2 3" xfId="1695" xr:uid="{00000000-0005-0000-0000-00000A060000}"/>
    <cellStyle name="tableau | cellule | normal | franc | decimal 1 3" xfId="718" xr:uid="{00000000-0005-0000-0000-00000B060000}"/>
    <cellStyle name="tableau | cellule | normal | franc | decimal 1 3 2" xfId="1697" xr:uid="{00000000-0005-0000-0000-00000C060000}"/>
    <cellStyle name="tableau | cellule | normal | franc | decimal 1 4" xfId="719" xr:uid="{00000000-0005-0000-0000-00000D060000}"/>
    <cellStyle name="tableau | cellule | normal | franc | decimal 1 4 2" xfId="1698" xr:uid="{00000000-0005-0000-0000-00000E060000}"/>
    <cellStyle name="tableau | cellule | normal | franc | decimal 1 5" xfId="720" xr:uid="{00000000-0005-0000-0000-00000F060000}"/>
    <cellStyle name="tableau | cellule | normal | franc | decimal 1 5 2" xfId="1699" xr:uid="{00000000-0005-0000-0000-000010060000}"/>
    <cellStyle name="tableau | cellule | normal | franc | decimal 1 6" xfId="1694" xr:uid="{00000000-0005-0000-0000-000011060000}"/>
    <cellStyle name="tableau | cellule | normal | franc | decimal 2" xfId="721" xr:uid="{00000000-0005-0000-0000-000012060000}"/>
    <cellStyle name="tableau | cellule | normal | franc | decimal 2 2" xfId="722" xr:uid="{00000000-0005-0000-0000-000013060000}"/>
    <cellStyle name="tableau | cellule | normal | franc | decimal 2 2 2" xfId="723" xr:uid="{00000000-0005-0000-0000-000014060000}"/>
    <cellStyle name="tableau | cellule | normal | franc | decimal 2 2 2 2" xfId="1702" xr:uid="{00000000-0005-0000-0000-000015060000}"/>
    <cellStyle name="tableau | cellule | normal | franc | decimal 2 2 3" xfId="1701" xr:uid="{00000000-0005-0000-0000-000016060000}"/>
    <cellStyle name="tableau | cellule | normal | franc | decimal 2 3" xfId="724" xr:uid="{00000000-0005-0000-0000-000017060000}"/>
    <cellStyle name="tableau | cellule | normal | franc | decimal 2 3 2" xfId="1703" xr:uid="{00000000-0005-0000-0000-000018060000}"/>
    <cellStyle name="tableau | cellule | normal | franc | decimal 2 4" xfId="725" xr:uid="{00000000-0005-0000-0000-000019060000}"/>
    <cellStyle name="tableau | cellule | normal | franc | decimal 2 4 2" xfId="1704" xr:uid="{00000000-0005-0000-0000-00001A060000}"/>
    <cellStyle name="tableau | cellule | normal | franc | decimal 2 5" xfId="726" xr:uid="{00000000-0005-0000-0000-00001B060000}"/>
    <cellStyle name="tableau | cellule | normal | franc | decimal 2 5 2" xfId="1705" xr:uid="{00000000-0005-0000-0000-00001C060000}"/>
    <cellStyle name="tableau | cellule | normal | franc | decimal 2 6" xfId="1700" xr:uid="{00000000-0005-0000-0000-00001D060000}"/>
    <cellStyle name="tableau | cellule | normal | franc | entier" xfId="727" xr:uid="{00000000-0005-0000-0000-00001E060000}"/>
    <cellStyle name="tableau | cellule | normal | franc | entier 2" xfId="728" xr:uid="{00000000-0005-0000-0000-00001F060000}"/>
    <cellStyle name="tableau | cellule | normal | franc | entier 2 2" xfId="729" xr:uid="{00000000-0005-0000-0000-000020060000}"/>
    <cellStyle name="tableau | cellule | normal | franc | entier 2 2 2" xfId="1708" xr:uid="{00000000-0005-0000-0000-000021060000}"/>
    <cellStyle name="tableau | cellule | normal | franc | entier 2 3" xfId="1707" xr:uid="{00000000-0005-0000-0000-000022060000}"/>
    <cellStyle name="tableau | cellule | normal | franc | entier 3" xfId="730" xr:uid="{00000000-0005-0000-0000-000023060000}"/>
    <cellStyle name="tableau | cellule | normal | franc | entier 3 2" xfId="1709" xr:uid="{00000000-0005-0000-0000-000024060000}"/>
    <cellStyle name="tableau | cellule | normal | franc | entier 4" xfId="731" xr:uid="{00000000-0005-0000-0000-000025060000}"/>
    <cellStyle name="tableau | cellule | normal | franc | entier 4 2" xfId="1710" xr:uid="{00000000-0005-0000-0000-000026060000}"/>
    <cellStyle name="tableau | cellule | normal | franc | entier 5" xfId="732" xr:uid="{00000000-0005-0000-0000-000027060000}"/>
    <cellStyle name="tableau | cellule | normal | franc | entier 5 2" xfId="1711" xr:uid="{00000000-0005-0000-0000-000028060000}"/>
    <cellStyle name="tableau | cellule | normal | franc | entier 6" xfId="1706" xr:uid="{00000000-0005-0000-0000-000029060000}"/>
    <cellStyle name="tableau | cellule | normal | pourcentage | decimal 1" xfId="733" xr:uid="{00000000-0005-0000-0000-00002A060000}"/>
    <cellStyle name="tableau | cellule | normal | pourcentage | decimal 1 2" xfId="734" xr:uid="{00000000-0005-0000-0000-00002B060000}"/>
    <cellStyle name="tableau | cellule | normal | pourcentage | decimal 1 2 2" xfId="735" xr:uid="{00000000-0005-0000-0000-00002C060000}"/>
    <cellStyle name="tableau | cellule | normal | pourcentage | decimal 1 2 2 2" xfId="1714" xr:uid="{00000000-0005-0000-0000-00002D060000}"/>
    <cellStyle name="tableau | cellule | normal | pourcentage | decimal 1 2 3" xfId="1713" xr:uid="{00000000-0005-0000-0000-00002E060000}"/>
    <cellStyle name="tableau | cellule | normal | pourcentage | decimal 1 3" xfId="736" xr:uid="{00000000-0005-0000-0000-00002F060000}"/>
    <cellStyle name="tableau | cellule | normal | pourcentage | decimal 1 3 2" xfId="1715" xr:uid="{00000000-0005-0000-0000-000030060000}"/>
    <cellStyle name="tableau | cellule | normal | pourcentage | decimal 1 4" xfId="737" xr:uid="{00000000-0005-0000-0000-000031060000}"/>
    <cellStyle name="tableau | cellule | normal | pourcentage | decimal 1 4 2" xfId="1716" xr:uid="{00000000-0005-0000-0000-000032060000}"/>
    <cellStyle name="tableau | cellule | normal | pourcentage | decimal 1 5" xfId="738" xr:uid="{00000000-0005-0000-0000-000033060000}"/>
    <cellStyle name="tableau | cellule | normal | pourcentage | decimal 1 5 2" xfId="1717" xr:uid="{00000000-0005-0000-0000-000034060000}"/>
    <cellStyle name="tableau | cellule | normal | pourcentage | decimal 1 6" xfId="1712" xr:uid="{00000000-0005-0000-0000-000035060000}"/>
    <cellStyle name="tableau | cellule | normal | pourcentage | decimal 2" xfId="739" xr:uid="{00000000-0005-0000-0000-000036060000}"/>
    <cellStyle name="tableau | cellule | normal | pourcentage | decimal 2 2" xfId="740" xr:uid="{00000000-0005-0000-0000-000037060000}"/>
    <cellStyle name="tableau | cellule | normal | pourcentage | decimal 2 2 2" xfId="741" xr:uid="{00000000-0005-0000-0000-000038060000}"/>
    <cellStyle name="tableau | cellule | normal | pourcentage | decimal 2 2 2 2" xfId="1720" xr:uid="{00000000-0005-0000-0000-000039060000}"/>
    <cellStyle name="tableau | cellule | normal | pourcentage | decimal 2 2 3" xfId="1719" xr:uid="{00000000-0005-0000-0000-00003A060000}"/>
    <cellStyle name="tableau | cellule | normal | pourcentage | decimal 2 3" xfId="742" xr:uid="{00000000-0005-0000-0000-00003B060000}"/>
    <cellStyle name="tableau | cellule | normal | pourcentage | decimal 2 3 2" xfId="1721" xr:uid="{00000000-0005-0000-0000-00003C060000}"/>
    <cellStyle name="tableau | cellule | normal | pourcentage | decimal 2 4" xfId="743" xr:uid="{00000000-0005-0000-0000-00003D060000}"/>
    <cellStyle name="tableau | cellule | normal | pourcentage | decimal 2 4 2" xfId="1722" xr:uid="{00000000-0005-0000-0000-00003E060000}"/>
    <cellStyle name="tableau | cellule | normal | pourcentage | decimal 2 5" xfId="744" xr:uid="{00000000-0005-0000-0000-00003F060000}"/>
    <cellStyle name="tableau | cellule | normal | pourcentage | decimal 2 5 2" xfId="1723" xr:uid="{00000000-0005-0000-0000-000040060000}"/>
    <cellStyle name="tableau | cellule | normal | pourcentage | decimal 2 6" xfId="1718" xr:uid="{00000000-0005-0000-0000-000041060000}"/>
    <cellStyle name="tableau | cellule | normal | pourcentage | entier" xfId="745" xr:uid="{00000000-0005-0000-0000-000042060000}"/>
    <cellStyle name="tableau | cellule | normal | pourcentage | entier 2" xfId="746" xr:uid="{00000000-0005-0000-0000-000043060000}"/>
    <cellStyle name="tableau | cellule | normal | pourcentage | entier 2 2" xfId="747" xr:uid="{00000000-0005-0000-0000-000044060000}"/>
    <cellStyle name="tableau | cellule | normal | pourcentage | entier 2 2 2" xfId="1726" xr:uid="{00000000-0005-0000-0000-000045060000}"/>
    <cellStyle name="tableau | cellule | normal | pourcentage | entier 2 3" xfId="1725" xr:uid="{00000000-0005-0000-0000-000046060000}"/>
    <cellStyle name="tableau | cellule | normal | pourcentage | entier 3" xfId="748" xr:uid="{00000000-0005-0000-0000-000047060000}"/>
    <cellStyle name="tableau | cellule | normal | pourcentage | entier 3 2" xfId="1727" xr:uid="{00000000-0005-0000-0000-000048060000}"/>
    <cellStyle name="tableau | cellule | normal | pourcentage | entier 4" xfId="749" xr:uid="{00000000-0005-0000-0000-000049060000}"/>
    <cellStyle name="tableau | cellule | normal | pourcentage | entier 4 2" xfId="1728" xr:uid="{00000000-0005-0000-0000-00004A060000}"/>
    <cellStyle name="tableau | cellule | normal | pourcentage | entier 5" xfId="750" xr:uid="{00000000-0005-0000-0000-00004B060000}"/>
    <cellStyle name="tableau | cellule | normal | pourcentage | entier 5 2" xfId="1729" xr:uid="{00000000-0005-0000-0000-00004C060000}"/>
    <cellStyle name="tableau | cellule | normal | pourcentage | entier 6" xfId="1724" xr:uid="{00000000-0005-0000-0000-00004D060000}"/>
    <cellStyle name="tableau | cellule | normal | standard" xfId="751" xr:uid="{00000000-0005-0000-0000-00004E060000}"/>
    <cellStyle name="tableau | cellule | normal | standard 2" xfId="752" xr:uid="{00000000-0005-0000-0000-00004F060000}"/>
    <cellStyle name="tableau | cellule | normal | standard 2 2" xfId="753" xr:uid="{00000000-0005-0000-0000-000050060000}"/>
    <cellStyle name="tableau | cellule | normal | standard 2 2 2" xfId="1732" xr:uid="{00000000-0005-0000-0000-000051060000}"/>
    <cellStyle name="tableau | cellule | normal | standard 2 3" xfId="1731" xr:uid="{00000000-0005-0000-0000-000052060000}"/>
    <cellStyle name="tableau | cellule | normal | standard 3" xfId="754" xr:uid="{00000000-0005-0000-0000-000053060000}"/>
    <cellStyle name="tableau | cellule | normal | standard 3 2" xfId="1733" xr:uid="{00000000-0005-0000-0000-000054060000}"/>
    <cellStyle name="tableau | cellule | normal | standard 4" xfId="755" xr:uid="{00000000-0005-0000-0000-000055060000}"/>
    <cellStyle name="tableau | cellule | normal | standard 4 2" xfId="1734" xr:uid="{00000000-0005-0000-0000-000056060000}"/>
    <cellStyle name="tableau | cellule | normal | standard 5" xfId="756" xr:uid="{00000000-0005-0000-0000-000057060000}"/>
    <cellStyle name="tableau | cellule | normal | standard 5 2" xfId="1735" xr:uid="{00000000-0005-0000-0000-000058060000}"/>
    <cellStyle name="tableau | cellule | normal | standard 6" xfId="1730" xr:uid="{00000000-0005-0000-0000-000059060000}"/>
    <cellStyle name="tableau | cellule | normal | texte" xfId="757" xr:uid="{00000000-0005-0000-0000-00005A060000}"/>
    <cellStyle name="tableau | cellule | normal | texte 2" xfId="758" xr:uid="{00000000-0005-0000-0000-00005B060000}"/>
    <cellStyle name="tableau | cellule | normal | texte 2 2" xfId="759" xr:uid="{00000000-0005-0000-0000-00005C060000}"/>
    <cellStyle name="tableau | cellule | normal | texte 2 2 2" xfId="1738" xr:uid="{00000000-0005-0000-0000-00005D060000}"/>
    <cellStyle name="tableau | cellule | normal | texte 2 3" xfId="1737" xr:uid="{00000000-0005-0000-0000-00005E060000}"/>
    <cellStyle name="tableau | cellule | normal | texte 3" xfId="760" xr:uid="{00000000-0005-0000-0000-00005F060000}"/>
    <cellStyle name="tableau | cellule | normal | texte 3 2" xfId="1739" xr:uid="{00000000-0005-0000-0000-000060060000}"/>
    <cellStyle name="tableau | cellule | normal | texte 4" xfId="761" xr:uid="{00000000-0005-0000-0000-000061060000}"/>
    <cellStyle name="tableau | cellule | normal | texte 4 2" xfId="1740" xr:uid="{00000000-0005-0000-0000-000062060000}"/>
    <cellStyle name="tableau | cellule | normal | texte 5" xfId="762" xr:uid="{00000000-0005-0000-0000-000063060000}"/>
    <cellStyle name="tableau | cellule | normal | texte 5 2" xfId="1741" xr:uid="{00000000-0005-0000-0000-000064060000}"/>
    <cellStyle name="tableau | cellule | normal | texte 6" xfId="1736" xr:uid="{00000000-0005-0000-0000-000065060000}"/>
    <cellStyle name="tableau | cellule | total | decimal 1" xfId="763" xr:uid="{00000000-0005-0000-0000-000066060000}"/>
    <cellStyle name="tableau | cellule | total | decimal 1 2" xfId="764" xr:uid="{00000000-0005-0000-0000-000067060000}"/>
    <cellStyle name="tableau | cellule | total | decimal 1 2 2" xfId="765" xr:uid="{00000000-0005-0000-0000-000068060000}"/>
    <cellStyle name="tableau | cellule | total | decimal 1 2 2 2" xfId="1744" xr:uid="{00000000-0005-0000-0000-000069060000}"/>
    <cellStyle name="tableau | cellule | total | decimal 1 2 3" xfId="766" xr:uid="{00000000-0005-0000-0000-00006A060000}"/>
    <cellStyle name="tableau | cellule | total | decimal 1 2 3 2" xfId="1745" xr:uid="{00000000-0005-0000-0000-00006B060000}"/>
    <cellStyle name="tableau | cellule | total | decimal 1 2 4" xfId="1743" xr:uid="{00000000-0005-0000-0000-00006C060000}"/>
    <cellStyle name="tableau | cellule | total | decimal 1 3" xfId="767" xr:uid="{00000000-0005-0000-0000-00006D060000}"/>
    <cellStyle name="tableau | cellule | total | decimal 1 3 2" xfId="768" xr:uid="{00000000-0005-0000-0000-00006E060000}"/>
    <cellStyle name="tableau | cellule | total | decimal 1 3 2 2" xfId="1747" xr:uid="{00000000-0005-0000-0000-00006F060000}"/>
    <cellStyle name="tableau | cellule | total | decimal 1 3 3" xfId="1746" xr:uid="{00000000-0005-0000-0000-000070060000}"/>
    <cellStyle name="tableau | cellule | total | decimal 1 4" xfId="769" xr:uid="{00000000-0005-0000-0000-000071060000}"/>
    <cellStyle name="tableau | cellule | total | decimal 1 4 2" xfId="1748" xr:uid="{00000000-0005-0000-0000-000072060000}"/>
    <cellStyle name="tableau | cellule | total | decimal 1 5" xfId="770" xr:uid="{00000000-0005-0000-0000-000073060000}"/>
    <cellStyle name="tableau | cellule | total | decimal 1 5 2" xfId="1749" xr:uid="{00000000-0005-0000-0000-000074060000}"/>
    <cellStyle name="tableau | cellule | total | decimal 1 6" xfId="1742" xr:uid="{00000000-0005-0000-0000-000075060000}"/>
    <cellStyle name="tableau | cellule | total | decimal 2" xfId="771" xr:uid="{00000000-0005-0000-0000-000076060000}"/>
    <cellStyle name="tableau | cellule | total | decimal 2 2" xfId="772" xr:uid="{00000000-0005-0000-0000-000077060000}"/>
    <cellStyle name="tableau | cellule | total | decimal 2 2 2" xfId="773" xr:uid="{00000000-0005-0000-0000-000078060000}"/>
    <cellStyle name="tableau | cellule | total | decimal 2 2 2 2" xfId="1752" xr:uid="{00000000-0005-0000-0000-000079060000}"/>
    <cellStyle name="tableau | cellule | total | decimal 2 2 3" xfId="1751" xr:uid="{00000000-0005-0000-0000-00007A060000}"/>
    <cellStyle name="tableau | cellule | total | decimal 2 3" xfId="774" xr:uid="{00000000-0005-0000-0000-00007B060000}"/>
    <cellStyle name="tableau | cellule | total | decimal 2 3 2" xfId="1753" xr:uid="{00000000-0005-0000-0000-00007C060000}"/>
    <cellStyle name="tableau | cellule | total | decimal 2 4" xfId="775" xr:uid="{00000000-0005-0000-0000-00007D060000}"/>
    <cellStyle name="tableau | cellule | total | decimal 2 4 2" xfId="1754" xr:uid="{00000000-0005-0000-0000-00007E060000}"/>
    <cellStyle name="tableau | cellule | total | decimal 2 5" xfId="776" xr:uid="{00000000-0005-0000-0000-00007F060000}"/>
    <cellStyle name="tableau | cellule | total | decimal 2 5 2" xfId="1755" xr:uid="{00000000-0005-0000-0000-000080060000}"/>
    <cellStyle name="tableau | cellule | total | decimal 2 6" xfId="1750" xr:uid="{00000000-0005-0000-0000-000081060000}"/>
    <cellStyle name="tableau | cellule | total | decimal 3" xfId="777" xr:uid="{00000000-0005-0000-0000-000082060000}"/>
    <cellStyle name="tableau | cellule | total | decimal 3 2" xfId="778" xr:uid="{00000000-0005-0000-0000-000083060000}"/>
    <cellStyle name="tableau | cellule | total | decimal 3 2 2" xfId="779" xr:uid="{00000000-0005-0000-0000-000084060000}"/>
    <cellStyle name="tableau | cellule | total | decimal 3 2 2 2" xfId="1758" xr:uid="{00000000-0005-0000-0000-000085060000}"/>
    <cellStyle name="tableau | cellule | total | decimal 3 2 3" xfId="1757" xr:uid="{00000000-0005-0000-0000-000086060000}"/>
    <cellStyle name="tableau | cellule | total | decimal 3 3" xfId="780" xr:uid="{00000000-0005-0000-0000-000087060000}"/>
    <cellStyle name="tableau | cellule | total | decimal 3 3 2" xfId="1759" xr:uid="{00000000-0005-0000-0000-000088060000}"/>
    <cellStyle name="tableau | cellule | total | decimal 3 4" xfId="781" xr:uid="{00000000-0005-0000-0000-000089060000}"/>
    <cellStyle name="tableau | cellule | total | decimal 3 4 2" xfId="1760" xr:uid="{00000000-0005-0000-0000-00008A060000}"/>
    <cellStyle name="tableau | cellule | total | decimal 3 5" xfId="782" xr:uid="{00000000-0005-0000-0000-00008B060000}"/>
    <cellStyle name="tableau | cellule | total | decimal 3 5 2" xfId="1761" xr:uid="{00000000-0005-0000-0000-00008C060000}"/>
    <cellStyle name="tableau | cellule | total | decimal 3 6" xfId="1756" xr:uid="{00000000-0005-0000-0000-00008D060000}"/>
    <cellStyle name="tableau | cellule | total | decimal 4" xfId="783" xr:uid="{00000000-0005-0000-0000-00008E060000}"/>
    <cellStyle name="tableau | cellule | total | decimal 4 2" xfId="784" xr:uid="{00000000-0005-0000-0000-00008F060000}"/>
    <cellStyle name="tableau | cellule | total | decimal 4 2 2" xfId="785" xr:uid="{00000000-0005-0000-0000-000090060000}"/>
    <cellStyle name="tableau | cellule | total | decimal 4 2 2 2" xfId="1764" xr:uid="{00000000-0005-0000-0000-000091060000}"/>
    <cellStyle name="tableau | cellule | total | decimal 4 2 3" xfId="1763" xr:uid="{00000000-0005-0000-0000-000092060000}"/>
    <cellStyle name="tableau | cellule | total | decimal 4 3" xfId="786" xr:uid="{00000000-0005-0000-0000-000093060000}"/>
    <cellStyle name="tableau | cellule | total | decimal 4 3 2" xfId="1765" xr:uid="{00000000-0005-0000-0000-000094060000}"/>
    <cellStyle name="tableau | cellule | total | decimal 4 4" xfId="787" xr:uid="{00000000-0005-0000-0000-000095060000}"/>
    <cellStyle name="tableau | cellule | total | decimal 4 4 2" xfId="1766" xr:uid="{00000000-0005-0000-0000-000096060000}"/>
    <cellStyle name="tableau | cellule | total | decimal 4 5" xfId="788" xr:uid="{00000000-0005-0000-0000-000097060000}"/>
    <cellStyle name="tableau | cellule | total | decimal 4 5 2" xfId="1767" xr:uid="{00000000-0005-0000-0000-000098060000}"/>
    <cellStyle name="tableau | cellule | total | decimal 4 6" xfId="1762" xr:uid="{00000000-0005-0000-0000-000099060000}"/>
    <cellStyle name="tableau | cellule | total | entier" xfId="789" xr:uid="{00000000-0005-0000-0000-00009A060000}"/>
    <cellStyle name="tableau | cellule | total | entier 2" xfId="790" xr:uid="{00000000-0005-0000-0000-00009B060000}"/>
    <cellStyle name="tableau | cellule | total | entier 2 2" xfId="791" xr:uid="{00000000-0005-0000-0000-00009C060000}"/>
    <cellStyle name="tableau | cellule | total | entier 2 2 2" xfId="1770" xr:uid="{00000000-0005-0000-0000-00009D060000}"/>
    <cellStyle name="tableau | cellule | total | entier 2 3" xfId="1769" xr:uid="{00000000-0005-0000-0000-00009E060000}"/>
    <cellStyle name="tableau | cellule | total | entier 3" xfId="792" xr:uid="{00000000-0005-0000-0000-00009F060000}"/>
    <cellStyle name="tableau | cellule | total | entier 3 2" xfId="1771" xr:uid="{00000000-0005-0000-0000-0000A0060000}"/>
    <cellStyle name="tableau | cellule | total | entier 4" xfId="793" xr:uid="{00000000-0005-0000-0000-0000A1060000}"/>
    <cellStyle name="tableau | cellule | total | entier 4 2" xfId="1772" xr:uid="{00000000-0005-0000-0000-0000A2060000}"/>
    <cellStyle name="tableau | cellule | total | entier 5" xfId="794" xr:uid="{00000000-0005-0000-0000-0000A3060000}"/>
    <cellStyle name="tableau | cellule | total | entier 5 2" xfId="1773" xr:uid="{00000000-0005-0000-0000-0000A4060000}"/>
    <cellStyle name="tableau | cellule | total | entier 6" xfId="1768" xr:uid="{00000000-0005-0000-0000-0000A5060000}"/>
    <cellStyle name="tableau | cellule | total | euro | decimal 1" xfId="795" xr:uid="{00000000-0005-0000-0000-0000A6060000}"/>
    <cellStyle name="tableau | cellule | total | euro | decimal 1 2" xfId="796" xr:uid="{00000000-0005-0000-0000-0000A7060000}"/>
    <cellStyle name="tableau | cellule | total | euro | decimal 1 2 2" xfId="797" xr:uid="{00000000-0005-0000-0000-0000A8060000}"/>
    <cellStyle name="tableau | cellule | total | euro | decimal 1 2 2 2" xfId="1776" xr:uid="{00000000-0005-0000-0000-0000A9060000}"/>
    <cellStyle name="tableau | cellule | total | euro | decimal 1 2 3" xfId="1775" xr:uid="{00000000-0005-0000-0000-0000AA060000}"/>
    <cellStyle name="tableau | cellule | total | euro | decimal 1 3" xfId="798" xr:uid="{00000000-0005-0000-0000-0000AB060000}"/>
    <cellStyle name="tableau | cellule | total | euro | decimal 1 3 2" xfId="1777" xr:uid="{00000000-0005-0000-0000-0000AC060000}"/>
    <cellStyle name="tableau | cellule | total | euro | decimal 1 4" xfId="799" xr:uid="{00000000-0005-0000-0000-0000AD060000}"/>
    <cellStyle name="tableau | cellule | total | euro | decimal 1 4 2" xfId="1778" xr:uid="{00000000-0005-0000-0000-0000AE060000}"/>
    <cellStyle name="tableau | cellule | total | euro | decimal 1 5" xfId="800" xr:uid="{00000000-0005-0000-0000-0000AF060000}"/>
    <cellStyle name="tableau | cellule | total | euro | decimal 1 5 2" xfId="1779" xr:uid="{00000000-0005-0000-0000-0000B0060000}"/>
    <cellStyle name="tableau | cellule | total | euro | decimal 1 6" xfId="1774" xr:uid="{00000000-0005-0000-0000-0000B1060000}"/>
    <cellStyle name="tableau | cellule | total | euro | decimal 2" xfId="801" xr:uid="{00000000-0005-0000-0000-0000B2060000}"/>
    <cellStyle name="tableau | cellule | total | euro | decimal 2 2" xfId="802" xr:uid="{00000000-0005-0000-0000-0000B3060000}"/>
    <cellStyle name="tableau | cellule | total | euro | decimal 2 2 2" xfId="803" xr:uid="{00000000-0005-0000-0000-0000B4060000}"/>
    <cellStyle name="tableau | cellule | total | euro | decimal 2 2 2 2" xfId="1782" xr:uid="{00000000-0005-0000-0000-0000B5060000}"/>
    <cellStyle name="tableau | cellule | total | euro | decimal 2 2 3" xfId="1781" xr:uid="{00000000-0005-0000-0000-0000B6060000}"/>
    <cellStyle name="tableau | cellule | total | euro | decimal 2 3" xfId="804" xr:uid="{00000000-0005-0000-0000-0000B7060000}"/>
    <cellStyle name="tableau | cellule | total | euro | decimal 2 3 2" xfId="1783" xr:uid="{00000000-0005-0000-0000-0000B8060000}"/>
    <cellStyle name="tableau | cellule | total | euro | decimal 2 4" xfId="805" xr:uid="{00000000-0005-0000-0000-0000B9060000}"/>
    <cellStyle name="tableau | cellule | total | euro | decimal 2 4 2" xfId="1784" xr:uid="{00000000-0005-0000-0000-0000BA060000}"/>
    <cellStyle name="tableau | cellule | total | euro | decimal 2 5" xfId="806" xr:uid="{00000000-0005-0000-0000-0000BB060000}"/>
    <cellStyle name="tableau | cellule | total | euro | decimal 2 5 2" xfId="1785" xr:uid="{00000000-0005-0000-0000-0000BC060000}"/>
    <cellStyle name="tableau | cellule | total | euro | decimal 2 6" xfId="1780" xr:uid="{00000000-0005-0000-0000-0000BD060000}"/>
    <cellStyle name="tableau | cellule | total | euro | entier" xfId="807" xr:uid="{00000000-0005-0000-0000-0000BE060000}"/>
    <cellStyle name="tableau | cellule | total | euro | entier 2" xfId="808" xr:uid="{00000000-0005-0000-0000-0000BF060000}"/>
    <cellStyle name="tableau | cellule | total | euro | entier 2 2" xfId="809" xr:uid="{00000000-0005-0000-0000-0000C0060000}"/>
    <cellStyle name="tableau | cellule | total | euro | entier 2 2 2" xfId="1788" xr:uid="{00000000-0005-0000-0000-0000C1060000}"/>
    <cellStyle name="tableau | cellule | total | euro | entier 2 3" xfId="1787" xr:uid="{00000000-0005-0000-0000-0000C2060000}"/>
    <cellStyle name="tableau | cellule | total | euro | entier 3" xfId="810" xr:uid="{00000000-0005-0000-0000-0000C3060000}"/>
    <cellStyle name="tableau | cellule | total | euro | entier 3 2" xfId="1789" xr:uid="{00000000-0005-0000-0000-0000C4060000}"/>
    <cellStyle name="tableau | cellule | total | euro | entier 4" xfId="811" xr:uid="{00000000-0005-0000-0000-0000C5060000}"/>
    <cellStyle name="tableau | cellule | total | euro | entier 4 2" xfId="1790" xr:uid="{00000000-0005-0000-0000-0000C6060000}"/>
    <cellStyle name="tableau | cellule | total | euro | entier 5" xfId="812" xr:uid="{00000000-0005-0000-0000-0000C7060000}"/>
    <cellStyle name="tableau | cellule | total | euro | entier 5 2" xfId="1791" xr:uid="{00000000-0005-0000-0000-0000C8060000}"/>
    <cellStyle name="tableau | cellule | total | euro | entier 6" xfId="1786" xr:uid="{00000000-0005-0000-0000-0000C9060000}"/>
    <cellStyle name="tableau | cellule | total | franc | decimal 1" xfId="813" xr:uid="{00000000-0005-0000-0000-0000CA060000}"/>
    <cellStyle name="tableau | cellule | total | franc | decimal 1 2" xfId="814" xr:uid="{00000000-0005-0000-0000-0000CB060000}"/>
    <cellStyle name="tableau | cellule | total | franc | decimal 1 2 2" xfId="815" xr:uid="{00000000-0005-0000-0000-0000CC060000}"/>
    <cellStyle name="tableau | cellule | total | franc | decimal 1 2 2 2" xfId="1794" xr:uid="{00000000-0005-0000-0000-0000CD060000}"/>
    <cellStyle name="tableau | cellule | total | franc | decimal 1 2 3" xfId="1793" xr:uid="{00000000-0005-0000-0000-0000CE060000}"/>
    <cellStyle name="tableau | cellule | total | franc | decimal 1 3" xfId="816" xr:uid="{00000000-0005-0000-0000-0000CF060000}"/>
    <cellStyle name="tableau | cellule | total | franc | decimal 1 3 2" xfId="1795" xr:uid="{00000000-0005-0000-0000-0000D0060000}"/>
    <cellStyle name="tableau | cellule | total | franc | decimal 1 4" xfId="817" xr:uid="{00000000-0005-0000-0000-0000D1060000}"/>
    <cellStyle name="tableau | cellule | total | franc | decimal 1 4 2" xfId="1796" xr:uid="{00000000-0005-0000-0000-0000D2060000}"/>
    <cellStyle name="tableau | cellule | total | franc | decimal 1 5" xfId="818" xr:uid="{00000000-0005-0000-0000-0000D3060000}"/>
    <cellStyle name="tableau | cellule | total | franc | decimal 1 5 2" xfId="1797" xr:uid="{00000000-0005-0000-0000-0000D4060000}"/>
    <cellStyle name="tableau | cellule | total | franc | decimal 1 6" xfId="1792" xr:uid="{00000000-0005-0000-0000-0000D5060000}"/>
    <cellStyle name="tableau | cellule | total | franc | decimal 2" xfId="819" xr:uid="{00000000-0005-0000-0000-0000D6060000}"/>
    <cellStyle name="tableau | cellule | total | franc | decimal 2 2" xfId="820" xr:uid="{00000000-0005-0000-0000-0000D7060000}"/>
    <cellStyle name="tableau | cellule | total | franc | decimal 2 2 2" xfId="821" xr:uid="{00000000-0005-0000-0000-0000D8060000}"/>
    <cellStyle name="tableau | cellule | total | franc | decimal 2 2 2 2" xfId="1800" xr:uid="{00000000-0005-0000-0000-0000D9060000}"/>
    <cellStyle name="tableau | cellule | total | franc | decimal 2 2 3" xfId="1799" xr:uid="{00000000-0005-0000-0000-0000DA060000}"/>
    <cellStyle name="tableau | cellule | total | franc | decimal 2 3" xfId="822" xr:uid="{00000000-0005-0000-0000-0000DB060000}"/>
    <cellStyle name="tableau | cellule | total | franc | decimal 2 3 2" xfId="1801" xr:uid="{00000000-0005-0000-0000-0000DC060000}"/>
    <cellStyle name="tableau | cellule | total | franc | decimal 2 4" xfId="823" xr:uid="{00000000-0005-0000-0000-0000DD060000}"/>
    <cellStyle name="tableau | cellule | total | franc | decimal 2 4 2" xfId="1802" xr:uid="{00000000-0005-0000-0000-0000DE060000}"/>
    <cellStyle name="tableau | cellule | total | franc | decimal 2 5" xfId="824" xr:uid="{00000000-0005-0000-0000-0000DF060000}"/>
    <cellStyle name="tableau | cellule | total | franc | decimal 2 5 2" xfId="1803" xr:uid="{00000000-0005-0000-0000-0000E0060000}"/>
    <cellStyle name="tableau | cellule | total | franc | decimal 2 6" xfId="1798" xr:uid="{00000000-0005-0000-0000-0000E1060000}"/>
    <cellStyle name="tableau | cellule | total | franc | entier" xfId="825" xr:uid="{00000000-0005-0000-0000-0000E2060000}"/>
    <cellStyle name="tableau | cellule | total | franc | entier 2" xfId="826" xr:uid="{00000000-0005-0000-0000-0000E3060000}"/>
    <cellStyle name="tableau | cellule | total | franc | entier 2 2" xfId="827" xr:uid="{00000000-0005-0000-0000-0000E4060000}"/>
    <cellStyle name="tableau | cellule | total | franc | entier 2 2 2" xfId="1806" xr:uid="{00000000-0005-0000-0000-0000E5060000}"/>
    <cellStyle name="tableau | cellule | total | franc | entier 2 3" xfId="1805" xr:uid="{00000000-0005-0000-0000-0000E6060000}"/>
    <cellStyle name="tableau | cellule | total | franc | entier 3" xfId="828" xr:uid="{00000000-0005-0000-0000-0000E7060000}"/>
    <cellStyle name="tableau | cellule | total | franc | entier 3 2" xfId="1807" xr:uid="{00000000-0005-0000-0000-0000E8060000}"/>
    <cellStyle name="tableau | cellule | total | franc | entier 4" xfId="829" xr:uid="{00000000-0005-0000-0000-0000E9060000}"/>
    <cellStyle name="tableau | cellule | total | franc | entier 4 2" xfId="1808" xr:uid="{00000000-0005-0000-0000-0000EA060000}"/>
    <cellStyle name="tableau | cellule | total | franc | entier 5" xfId="830" xr:uid="{00000000-0005-0000-0000-0000EB060000}"/>
    <cellStyle name="tableau | cellule | total | franc | entier 5 2" xfId="1809" xr:uid="{00000000-0005-0000-0000-0000EC060000}"/>
    <cellStyle name="tableau | cellule | total | franc | entier 6" xfId="1804" xr:uid="{00000000-0005-0000-0000-0000ED060000}"/>
    <cellStyle name="tableau | cellule | total | pourcentage | decimal 1" xfId="831" xr:uid="{00000000-0005-0000-0000-0000EE060000}"/>
    <cellStyle name="tableau | cellule | total | pourcentage | decimal 1 2" xfId="832" xr:uid="{00000000-0005-0000-0000-0000EF060000}"/>
    <cellStyle name="tableau | cellule | total | pourcentage | decimal 1 2 2" xfId="833" xr:uid="{00000000-0005-0000-0000-0000F0060000}"/>
    <cellStyle name="tableau | cellule | total | pourcentage | decimal 1 2 2 2" xfId="1812" xr:uid="{00000000-0005-0000-0000-0000F1060000}"/>
    <cellStyle name="tableau | cellule | total | pourcentage | decimal 1 2 3" xfId="1811" xr:uid="{00000000-0005-0000-0000-0000F2060000}"/>
    <cellStyle name="tableau | cellule | total | pourcentage | decimal 1 3" xfId="834" xr:uid="{00000000-0005-0000-0000-0000F3060000}"/>
    <cellStyle name="tableau | cellule | total | pourcentage | decimal 1 3 2" xfId="1813" xr:uid="{00000000-0005-0000-0000-0000F4060000}"/>
    <cellStyle name="tableau | cellule | total | pourcentage | decimal 1 4" xfId="835" xr:uid="{00000000-0005-0000-0000-0000F5060000}"/>
    <cellStyle name="tableau | cellule | total | pourcentage | decimal 1 4 2" xfId="1814" xr:uid="{00000000-0005-0000-0000-0000F6060000}"/>
    <cellStyle name="tableau | cellule | total | pourcentage | decimal 1 5" xfId="836" xr:uid="{00000000-0005-0000-0000-0000F7060000}"/>
    <cellStyle name="tableau | cellule | total | pourcentage | decimal 1 5 2" xfId="1815" xr:uid="{00000000-0005-0000-0000-0000F8060000}"/>
    <cellStyle name="tableau | cellule | total | pourcentage | decimal 1 6" xfId="1810" xr:uid="{00000000-0005-0000-0000-0000F9060000}"/>
    <cellStyle name="tableau | cellule | total | pourcentage | decimal 2" xfId="837" xr:uid="{00000000-0005-0000-0000-0000FA060000}"/>
    <cellStyle name="tableau | cellule | total | pourcentage | decimal 2 2" xfId="838" xr:uid="{00000000-0005-0000-0000-0000FB060000}"/>
    <cellStyle name="tableau | cellule | total | pourcentage | decimal 2 2 2" xfId="839" xr:uid="{00000000-0005-0000-0000-0000FC060000}"/>
    <cellStyle name="tableau | cellule | total | pourcentage | decimal 2 2 2 2" xfId="1818" xr:uid="{00000000-0005-0000-0000-0000FD060000}"/>
    <cellStyle name="tableau | cellule | total | pourcentage | decimal 2 2 3" xfId="1817" xr:uid="{00000000-0005-0000-0000-0000FE060000}"/>
    <cellStyle name="tableau | cellule | total | pourcentage | decimal 2 3" xfId="840" xr:uid="{00000000-0005-0000-0000-0000FF060000}"/>
    <cellStyle name="tableau | cellule | total | pourcentage | decimal 2 3 2" xfId="1819" xr:uid="{00000000-0005-0000-0000-000000070000}"/>
    <cellStyle name="tableau | cellule | total | pourcentage | decimal 2 4" xfId="841" xr:uid="{00000000-0005-0000-0000-000001070000}"/>
    <cellStyle name="tableau | cellule | total | pourcentage | decimal 2 4 2" xfId="1820" xr:uid="{00000000-0005-0000-0000-000002070000}"/>
    <cellStyle name="tableau | cellule | total | pourcentage | decimal 2 5" xfId="842" xr:uid="{00000000-0005-0000-0000-000003070000}"/>
    <cellStyle name="tableau | cellule | total | pourcentage | decimal 2 5 2" xfId="1821" xr:uid="{00000000-0005-0000-0000-000004070000}"/>
    <cellStyle name="tableau | cellule | total | pourcentage | decimal 2 6" xfId="1816" xr:uid="{00000000-0005-0000-0000-000005070000}"/>
    <cellStyle name="tableau | cellule | total | pourcentage | entier" xfId="843" xr:uid="{00000000-0005-0000-0000-000006070000}"/>
    <cellStyle name="tableau | cellule | total | pourcentage | entier 2" xfId="844" xr:uid="{00000000-0005-0000-0000-000007070000}"/>
    <cellStyle name="tableau | cellule | total | pourcentage | entier 2 2" xfId="845" xr:uid="{00000000-0005-0000-0000-000008070000}"/>
    <cellStyle name="tableau | cellule | total | pourcentage | entier 2 2 2" xfId="1824" xr:uid="{00000000-0005-0000-0000-000009070000}"/>
    <cellStyle name="tableau | cellule | total | pourcentage | entier 2 3" xfId="1823" xr:uid="{00000000-0005-0000-0000-00000A070000}"/>
    <cellStyle name="tableau | cellule | total | pourcentage | entier 3" xfId="846" xr:uid="{00000000-0005-0000-0000-00000B070000}"/>
    <cellStyle name="tableau | cellule | total | pourcentage | entier 3 2" xfId="1825" xr:uid="{00000000-0005-0000-0000-00000C070000}"/>
    <cellStyle name="tableau | cellule | total | pourcentage | entier 4" xfId="847" xr:uid="{00000000-0005-0000-0000-00000D070000}"/>
    <cellStyle name="tableau | cellule | total | pourcentage | entier 4 2" xfId="1826" xr:uid="{00000000-0005-0000-0000-00000E070000}"/>
    <cellStyle name="tableau | cellule | total | pourcentage | entier 5" xfId="848" xr:uid="{00000000-0005-0000-0000-00000F070000}"/>
    <cellStyle name="tableau | cellule | total | pourcentage | entier 5 2" xfId="1827" xr:uid="{00000000-0005-0000-0000-000010070000}"/>
    <cellStyle name="tableau | cellule | total | pourcentage | entier 6" xfId="1822" xr:uid="{00000000-0005-0000-0000-000011070000}"/>
    <cellStyle name="tableau | cellule | total | standard" xfId="849" xr:uid="{00000000-0005-0000-0000-000012070000}"/>
    <cellStyle name="tableau | cellule | total | standard 2" xfId="850" xr:uid="{00000000-0005-0000-0000-000013070000}"/>
    <cellStyle name="tableau | cellule | total | standard 2 2" xfId="851" xr:uid="{00000000-0005-0000-0000-000014070000}"/>
    <cellStyle name="tableau | cellule | total | standard 2 2 2" xfId="1830" xr:uid="{00000000-0005-0000-0000-000015070000}"/>
    <cellStyle name="tableau | cellule | total | standard 2 3" xfId="1829" xr:uid="{00000000-0005-0000-0000-000016070000}"/>
    <cellStyle name="tableau | cellule | total | standard 3" xfId="852" xr:uid="{00000000-0005-0000-0000-000017070000}"/>
    <cellStyle name="tableau | cellule | total | standard 3 2" xfId="1831" xr:uid="{00000000-0005-0000-0000-000018070000}"/>
    <cellStyle name="tableau | cellule | total | standard 4" xfId="853" xr:uid="{00000000-0005-0000-0000-000019070000}"/>
    <cellStyle name="tableau | cellule | total | standard 4 2" xfId="1832" xr:uid="{00000000-0005-0000-0000-00001A070000}"/>
    <cellStyle name="tableau | cellule | total | standard 5" xfId="854" xr:uid="{00000000-0005-0000-0000-00001B070000}"/>
    <cellStyle name="tableau | cellule | total | standard 5 2" xfId="1833" xr:uid="{00000000-0005-0000-0000-00001C070000}"/>
    <cellStyle name="tableau | cellule | total | standard 6" xfId="1828" xr:uid="{00000000-0005-0000-0000-00001D070000}"/>
    <cellStyle name="tableau | cellule | total | texte" xfId="855" xr:uid="{00000000-0005-0000-0000-00001E070000}"/>
    <cellStyle name="tableau | cellule | total | texte 2" xfId="856" xr:uid="{00000000-0005-0000-0000-00001F070000}"/>
    <cellStyle name="tableau | cellule | total | texte 2 2" xfId="857" xr:uid="{00000000-0005-0000-0000-000020070000}"/>
    <cellStyle name="tableau | cellule | total | texte 2 2 2" xfId="1836" xr:uid="{00000000-0005-0000-0000-000021070000}"/>
    <cellStyle name="tableau | cellule | total | texte 2 3" xfId="1835" xr:uid="{00000000-0005-0000-0000-000022070000}"/>
    <cellStyle name="tableau | cellule | total | texte 3" xfId="858" xr:uid="{00000000-0005-0000-0000-000023070000}"/>
    <cellStyle name="tableau | cellule | total | texte 3 2" xfId="1837" xr:uid="{00000000-0005-0000-0000-000024070000}"/>
    <cellStyle name="tableau | cellule | total | texte 4" xfId="859" xr:uid="{00000000-0005-0000-0000-000025070000}"/>
    <cellStyle name="tableau | cellule | total | texte 4 2" xfId="1838" xr:uid="{00000000-0005-0000-0000-000026070000}"/>
    <cellStyle name="tableau | cellule | total | texte 5" xfId="860" xr:uid="{00000000-0005-0000-0000-000027070000}"/>
    <cellStyle name="tableau | cellule | total | texte 5 2" xfId="1839" xr:uid="{00000000-0005-0000-0000-000028070000}"/>
    <cellStyle name="tableau | cellule | total | texte 6" xfId="1834" xr:uid="{00000000-0005-0000-0000-000029070000}"/>
    <cellStyle name="tableau | coin superieur gauche" xfId="861" xr:uid="{00000000-0005-0000-0000-00002A070000}"/>
    <cellStyle name="tableau | coin superieur gauche 2" xfId="862" xr:uid="{00000000-0005-0000-0000-00002B070000}"/>
    <cellStyle name="tableau | coin superieur gauche 2 2" xfId="1841" xr:uid="{00000000-0005-0000-0000-00002C070000}"/>
    <cellStyle name="tableau | coin superieur gauche 3" xfId="863" xr:uid="{00000000-0005-0000-0000-00002D070000}"/>
    <cellStyle name="tableau | coin superieur gauche 3 2" xfId="1842" xr:uid="{00000000-0005-0000-0000-00002E070000}"/>
    <cellStyle name="tableau | coin superieur gauche 4" xfId="864" xr:uid="{00000000-0005-0000-0000-00002F070000}"/>
    <cellStyle name="tableau | coin superieur gauche 4 2" xfId="1843" xr:uid="{00000000-0005-0000-0000-000030070000}"/>
    <cellStyle name="tableau | coin superieur gauche 5" xfId="865" xr:uid="{00000000-0005-0000-0000-000031070000}"/>
    <cellStyle name="tableau | coin superieur gauche 5 2" xfId="1844" xr:uid="{00000000-0005-0000-0000-000032070000}"/>
    <cellStyle name="tableau | coin superieur gauche 6" xfId="1840" xr:uid="{00000000-0005-0000-0000-000033070000}"/>
    <cellStyle name="tableau | entete-colonne | series" xfId="866" xr:uid="{00000000-0005-0000-0000-000034070000}"/>
    <cellStyle name="tableau | entete-colonne | series 2" xfId="867" xr:uid="{00000000-0005-0000-0000-000035070000}"/>
    <cellStyle name="tableau | entete-colonne | series 2 2" xfId="868" xr:uid="{00000000-0005-0000-0000-000036070000}"/>
    <cellStyle name="tableau | entete-colonne | series 2 2 2" xfId="1847" xr:uid="{00000000-0005-0000-0000-000037070000}"/>
    <cellStyle name="tableau | entete-colonne | series 2 3" xfId="869" xr:uid="{00000000-0005-0000-0000-000038070000}"/>
    <cellStyle name="tableau | entete-colonne | series 2 3 2" xfId="1848" xr:uid="{00000000-0005-0000-0000-000039070000}"/>
    <cellStyle name="tableau | entete-colonne | series 2 4" xfId="1846" xr:uid="{00000000-0005-0000-0000-00003A070000}"/>
    <cellStyle name="tableau | entete-colonne | series 3" xfId="870" xr:uid="{00000000-0005-0000-0000-00003B070000}"/>
    <cellStyle name="tableau | entete-colonne | series 3 2" xfId="871" xr:uid="{00000000-0005-0000-0000-00003C070000}"/>
    <cellStyle name="tableau | entete-colonne | series 3 2 2" xfId="1850" xr:uid="{00000000-0005-0000-0000-00003D070000}"/>
    <cellStyle name="tableau | entete-colonne | series 3 3" xfId="1849" xr:uid="{00000000-0005-0000-0000-00003E070000}"/>
    <cellStyle name="tableau | entete-colonne | series 4" xfId="872" xr:uid="{00000000-0005-0000-0000-00003F070000}"/>
    <cellStyle name="tableau | entete-colonne | series 4 2" xfId="1851" xr:uid="{00000000-0005-0000-0000-000040070000}"/>
    <cellStyle name="tableau | entete-colonne | series 5" xfId="873" xr:uid="{00000000-0005-0000-0000-000041070000}"/>
    <cellStyle name="tableau | entete-colonne | series 5 2" xfId="1852" xr:uid="{00000000-0005-0000-0000-000042070000}"/>
    <cellStyle name="tableau | entete-colonne | series 6" xfId="1845" xr:uid="{00000000-0005-0000-0000-000043070000}"/>
    <cellStyle name="tableau | entete-colonne | structure | normal" xfId="874" xr:uid="{00000000-0005-0000-0000-000044070000}"/>
    <cellStyle name="tableau | entete-colonne | structure | normal 2" xfId="875" xr:uid="{00000000-0005-0000-0000-000045070000}"/>
    <cellStyle name="tableau | entete-colonne | structure | normal 2 2" xfId="1854" xr:uid="{00000000-0005-0000-0000-000046070000}"/>
    <cellStyle name="tableau | entete-colonne | structure | normal 3" xfId="876" xr:uid="{00000000-0005-0000-0000-000047070000}"/>
    <cellStyle name="tableau | entete-colonne | structure | normal 3 2" xfId="1855" xr:uid="{00000000-0005-0000-0000-000048070000}"/>
    <cellStyle name="tableau | entete-colonne | structure | normal 4" xfId="877" xr:uid="{00000000-0005-0000-0000-000049070000}"/>
    <cellStyle name="tableau | entete-colonne | structure | normal 4 2" xfId="1856" xr:uid="{00000000-0005-0000-0000-00004A070000}"/>
    <cellStyle name="tableau | entete-colonne | structure | normal 5" xfId="1853" xr:uid="{00000000-0005-0000-0000-00004B070000}"/>
    <cellStyle name="tableau | entete-colonne | structure | total" xfId="878" xr:uid="{00000000-0005-0000-0000-00004C070000}"/>
    <cellStyle name="tableau | entete-colonne | structure | total 2" xfId="879" xr:uid="{00000000-0005-0000-0000-00004D070000}"/>
    <cellStyle name="tableau | entete-colonne | structure | total 2 2" xfId="1858" xr:uid="{00000000-0005-0000-0000-00004E070000}"/>
    <cellStyle name="tableau | entete-colonne | structure | total 3" xfId="880" xr:uid="{00000000-0005-0000-0000-00004F070000}"/>
    <cellStyle name="tableau | entete-colonne | structure | total 3 2" xfId="1859" xr:uid="{00000000-0005-0000-0000-000050070000}"/>
    <cellStyle name="tableau | entete-colonne | structure | total 4" xfId="881" xr:uid="{00000000-0005-0000-0000-000051070000}"/>
    <cellStyle name="tableau | entete-colonne | structure | total 4 2" xfId="1860" xr:uid="{00000000-0005-0000-0000-000052070000}"/>
    <cellStyle name="tableau | entete-colonne | structure | total 5" xfId="1857" xr:uid="{00000000-0005-0000-0000-000053070000}"/>
    <cellStyle name="tableau | entete-ligne | normal" xfId="882" xr:uid="{00000000-0005-0000-0000-000054070000}"/>
    <cellStyle name="tableau | entete-ligne | normal 2" xfId="883" xr:uid="{00000000-0005-0000-0000-000055070000}"/>
    <cellStyle name="tableau | entete-ligne | normal 2 2" xfId="1862" xr:uid="{00000000-0005-0000-0000-000056070000}"/>
    <cellStyle name="tableau | entete-ligne | normal 3" xfId="884" xr:uid="{00000000-0005-0000-0000-000057070000}"/>
    <cellStyle name="tableau | entete-ligne | normal 3 2" xfId="1863" xr:uid="{00000000-0005-0000-0000-000058070000}"/>
    <cellStyle name="tableau | entete-ligne | normal 4" xfId="885" xr:uid="{00000000-0005-0000-0000-000059070000}"/>
    <cellStyle name="tableau | entete-ligne | normal 4 2" xfId="1864" xr:uid="{00000000-0005-0000-0000-00005A070000}"/>
    <cellStyle name="tableau | entete-ligne | normal 5" xfId="886" xr:uid="{00000000-0005-0000-0000-00005B070000}"/>
    <cellStyle name="tableau | entete-ligne | normal 5 2" xfId="1865" xr:uid="{00000000-0005-0000-0000-00005C070000}"/>
    <cellStyle name="tableau | entete-ligne | normal 6" xfId="1861" xr:uid="{00000000-0005-0000-0000-00005D070000}"/>
    <cellStyle name="tableau | entete-ligne | total" xfId="887" xr:uid="{00000000-0005-0000-0000-00005E070000}"/>
    <cellStyle name="tableau | entete-ligne | total 2" xfId="888" xr:uid="{00000000-0005-0000-0000-00005F070000}"/>
    <cellStyle name="tableau | entete-ligne | total 2 2" xfId="1867" xr:uid="{00000000-0005-0000-0000-000060070000}"/>
    <cellStyle name="tableau | entete-ligne | total 3" xfId="889" xr:uid="{00000000-0005-0000-0000-000061070000}"/>
    <cellStyle name="tableau | entete-ligne | total 3 2" xfId="1868" xr:uid="{00000000-0005-0000-0000-000062070000}"/>
    <cellStyle name="tableau | entete-ligne | total 4" xfId="890" xr:uid="{00000000-0005-0000-0000-000063070000}"/>
    <cellStyle name="tableau | entete-ligne | total 4 2" xfId="1869" xr:uid="{00000000-0005-0000-0000-000064070000}"/>
    <cellStyle name="tableau | entete-ligne | total 5" xfId="891" xr:uid="{00000000-0005-0000-0000-000065070000}"/>
    <cellStyle name="tableau | entete-ligne | total 5 2" xfId="1870" xr:uid="{00000000-0005-0000-0000-000066070000}"/>
    <cellStyle name="tableau | entete-ligne | total 6" xfId="1866" xr:uid="{00000000-0005-0000-0000-000067070000}"/>
    <cellStyle name="tableau | indice | plage de cellules" xfId="892" xr:uid="{00000000-0005-0000-0000-000068070000}"/>
    <cellStyle name="tableau | indice | plage de cellules 2" xfId="893" xr:uid="{00000000-0005-0000-0000-000069070000}"/>
    <cellStyle name="tableau | indice | plage de cellules 2 2" xfId="1872" xr:uid="{00000000-0005-0000-0000-00006A070000}"/>
    <cellStyle name="tableau | indice | plage de cellules 3" xfId="894" xr:uid="{00000000-0005-0000-0000-00006B070000}"/>
    <cellStyle name="tableau | indice | plage de cellules 3 2" xfId="1873" xr:uid="{00000000-0005-0000-0000-00006C070000}"/>
    <cellStyle name="tableau | indice | plage de cellules 4" xfId="895" xr:uid="{00000000-0005-0000-0000-00006D070000}"/>
    <cellStyle name="tableau | indice | plage de cellules 4 2" xfId="1874" xr:uid="{00000000-0005-0000-0000-00006E070000}"/>
    <cellStyle name="tableau | indice | plage de cellules 5" xfId="896" xr:uid="{00000000-0005-0000-0000-00006F070000}"/>
    <cellStyle name="tableau | indice | plage de cellules 5 2" xfId="1875" xr:uid="{00000000-0005-0000-0000-000070070000}"/>
    <cellStyle name="tableau | indice | plage de cellules 6" xfId="1871" xr:uid="{00000000-0005-0000-0000-000071070000}"/>
    <cellStyle name="tableau | indice | texte" xfId="897" xr:uid="{00000000-0005-0000-0000-000072070000}"/>
    <cellStyle name="tableau | indice | texte 2" xfId="898" xr:uid="{00000000-0005-0000-0000-000073070000}"/>
    <cellStyle name="tableau | indice | texte 2 2" xfId="1877" xr:uid="{00000000-0005-0000-0000-000074070000}"/>
    <cellStyle name="tableau | indice | texte 3" xfId="899" xr:uid="{00000000-0005-0000-0000-000075070000}"/>
    <cellStyle name="tableau | indice | texte 3 2" xfId="1878" xr:uid="{00000000-0005-0000-0000-000076070000}"/>
    <cellStyle name="tableau | indice | texte 4" xfId="900" xr:uid="{00000000-0005-0000-0000-000077070000}"/>
    <cellStyle name="tableau | indice | texte 4 2" xfId="1879" xr:uid="{00000000-0005-0000-0000-000078070000}"/>
    <cellStyle name="tableau | indice | texte 5" xfId="901" xr:uid="{00000000-0005-0000-0000-000079070000}"/>
    <cellStyle name="tableau | indice | texte 5 2" xfId="1880" xr:uid="{00000000-0005-0000-0000-00007A070000}"/>
    <cellStyle name="tableau | indice | texte 6" xfId="1876" xr:uid="{00000000-0005-0000-0000-00007B070000}"/>
    <cellStyle name="tableau | ligne de cesure" xfId="902" xr:uid="{00000000-0005-0000-0000-00007C070000}"/>
    <cellStyle name="tableau | ligne de cesure 2" xfId="903" xr:uid="{00000000-0005-0000-0000-00007D070000}"/>
    <cellStyle name="tableau | ligne de cesure 2 2" xfId="904" xr:uid="{00000000-0005-0000-0000-00007E070000}"/>
    <cellStyle name="tableau | ligne de cesure 2 2 2" xfId="1883" xr:uid="{00000000-0005-0000-0000-00007F070000}"/>
    <cellStyle name="tableau | ligne de cesure 2 3" xfId="1882" xr:uid="{00000000-0005-0000-0000-000080070000}"/>
    <cellStyle name="tableau | ligne de cesure 3" xfId="905" xr:uid="{00000000-0005-0000-0000-000081070000}"/>
    <cellStyle name="tableau | ligne de cesure 3 2" xfId="1884" xr:uid="{00000000-0005-0000-0000-000082070000}"/>
    <cellStyle name="tableau | ligne de cesure 4" xfId="906" xr:uid="{00000000-0005-0000-0000-000083070000}"/>
    <cellStyle name="tableau | ligne de cesure 4 2" xfId="1885" xr:uid="{00000000-0005-0000-0000-000084070000}"/>
    <cellStyle name="tableau | ligne de cesure 5" xfId="1881" xr:uid="{00000000-0005-0000-0000-000085070000}"/>
    <cellStyle name="tableau | ligne-titre | niveau1" xfId="907" xr:uid="{00000000-0005-0000-0000-000086070000}"/>
    <cellStyle name="tableau | ligne-titre | niveau1 2" xfId="908" xr:uid="{00000000-0005-0000-0000-000087070000}"/>
    <cellStyle name="tableau | ligne-titre | niveau1 2 2" xfId="1887" xr:uid="{00000000-0005-0000-0000-000088070000}"/>
    <cellStyle name="tableau | ligne-titre | niveau1 3" xfId="909" xr:uid="{00000000-0005-0000-0000-000089070000}"/>
    <cellStyle name="tableau | ligne-titre | niveau1 3 2" xfId="1888" xr:uid="{00000000-0005-0000-0000-00008A070000}"/>
    <cellStyle name="tableau | ligne-titre | niveau1 4" xfId="910" xr:uid="{00000000-0005-0000-0000-00008B070000}"/>
    <cellStyle name="tableau | ligne-titre | niveau1 4 2" xfId="1889" xr:uid="{00000000-0005-0000-0000-00008C070000}"/>
    <cellStyle name="tableau | ligne-titre | niveau1 5" xfId="911" xr:uid="{00000000-0005-0000-0000-00008D070000}"/>
    <cellStyle name="tableau | ligne-titre | niveau1 5 2" xfId="1890" xr:uid="{00000000-0005-0000-0000-00008E070000}"/>
    <cellStyle name="tableau | ligne-titre | niveau1 6" xfId="1886" xr:uid="{00000000-0005-0000-0000-00008F070000}"/>
    <cellStyle name="tableau | ligne-titre | niveau2" xfId="912" xr:uid="{00000000-0005-0000-0000-000090070000}"/>
    <cellStyle name="tableau | ligne-titre | niveau2 2" xfId="913" xr:uid="{00000000-0005-0000-0000-000091070000}"/>
    <cellStyle name="tableau | ligne-titre | niveau2 2 2" xfId="1892" xr:uid="{00000000-0005-0000-0000-000092070000}"/>
    <cellStyle name="tableau | ligne-titre | niveau2 3" xfId="914" xr:uid="{00000000-0005-0000-0000-000093070000}"/>
    <cellStyle name="tableau | ligne-titre | niveau2 3 2" xfId="1893" xr:uid="{00000000-0005-0000-0000-000094070000}"/>
    <cellStyle name="tableau | ligne-titre | niveau2 4" xfId="915" xr:uid="{00000000-0005-0000-0000-000095070000}"/>
    <cellStyle name="tableau | ligne-titre | niveau2 4 2" xfId="1894" xr:uid="{00000000-0005-0000-0000-000096070000}"/>
    <cellStyle name="tableau | ligne-titre | niveau2 5" xfId="1891" xr:uid="{00000000-0005-0000-0000-000097070000}"/>
    <cellStyle name="tableau | ligne-titre | niveau3" xfId="916" xr:uid="{00000000-0005-0000-0000-000098070000}"/>
    <cellStyle name="tableau | ligne-titre | niveau3 2" xfId="917" xr:uid="{00000000-0005-0000-0000-000099070000}"/>
    <cellStyle name="tableau | ligne-titre | niveau3 2 2" xfId="1896" xr:uid="{00000000-0005-0000-0000-00009A070000}"/>
    <cellStyle name="tableau | ligne-titre | niveau3 3" xfId="918" xr:uid="{00000000-0005-0000-0000-00009B070000}"/>
    <cellStyle name="tableau | ligne-titre | niveau3 3 2" xfId="1897" xr:uid="{00000000-0005-0000-0000-00009C070000}"/>
    <cellStyle name="tableau | ligne-titre | niveau3 4" xfId="1895" xr:uid="{00000000-0005-0000-0000-00009D070000}"/>
    <cellStyle name="tableau | ligne-titre | niveau4" xfId="919" xr:uid="{00000000-0005-0000-0000-00009E070000}"/>
    <cellStyle name="tableau | ligne-titre | niveau4 2" xfId="920" xr:uid="{00000000-0005-0000-0000-00009F070000}"/>
    <cellStyle name="tableau | ligne-titre | niveau4 2 2" xfId="1899" xr:uid="{00000000-0005-0000-0000-0000A0070000}"/>
    <cellStyle name="tableau | ligne-titre | niveau4 3" xfId="921" xr:uid="{00000000-0005-0000-0000-0000A1070000}"/>
    <cellStyle name="tableau | ligne-titre | niveau4 3 2" xfId="1900" xr:uid="{00000000-0005-0000-0000-0000A2070000}"/>
    <cellStyle name="tableau | ligne-titre | niveau4 4" xfId="922" xr:uid="{00000000-0005-0000-0000-0000A3070000}"/>
    <cellStyle name="tableau | ligne-titre | niveau4 4 2" xfId="1901" xr:uid="{00000000-0005-0000-0000-0000A4070000}"/>
    <cellStyle name="tableau | ligne-titre | niveau4 5" xfId="923" xr:uid="{00000000-0005-0000-0000-0000A5070000}"/>
    <cellStyle name="tableau | ligne-titre | niveau4 5 2" xfId="1902" xr:uid="{00000000-0005-0000-0000-0000A6070000}"/>
    <cellStyle name="tableau | ligne-titre | niveau4 6" xfId="1898" xr:uid="{00000000-0005-0000-0000-0000A7070000}"/>
    <cellStyle name="tableau | ligne-titre | niveau5" xfId="924" xr:uid="{00000000-0005-0000-0000-0000A8070000}"/>
    <cellStyle name="tableau | ligne-titre | niveau5 2" xfId="925" xr:uid="{00000000-0005-0000-0000-0000A9070000}"/>
    <cellStyle name="tableau | ligne-titre | niveau5 2 2" xfId="1904" xr:uid="{00000000-0005-0000-0000-0000AA070000}"/>
    <cellStyle name="tableau | ligne-titre | niveau5 3" xfId="926" xr:uid="{00000000-0005-0000-0000-0000AB070000}"/>
    <cellStyle name="tableau | ligne-titre | niveau5 3 2" xfId="1905" xr:uid="{00000000-0005-0000-0000-0000AC070000}"/>
    <cellStyle name="tableau | ligne-titre | niveau5 4" xfId="1903" xr:uid="{00000000-0005-0000-0000-0000AD070000}"/>
    <cellStyle name="tableau | source | plage de cellules" xfId="927" xr:uid="{00000000-0005-0000-0000-0000AE070000}"/>
    <cellStyle name="tableau | source | plage de cellules 2" xfId="928" xr:uid="{00000000-0005-0000-0000-0000AF070000}"/>
    <cellStyle name="tableau | source | plage de cellules 2 2" xfId="1907" xr:uid="{00000000-0005-0000-0000-0000B0070000}"/>
    <cellStyle name="tableau | source | plage de cellules 3" xfId="929" xr:uid="{00000000-0005-0000-0000-0000B1070000}"/>
    <cellStyle name="tableau | source | plage de cellules 3 2" xfId="1908" xr:uid="{00000000-0005-0000-0000-0000B2070000}"/>
    <cellStyle name="tableau | source | plage de cellules 4" xfId="930" xr:uid="{00000000-0005-0000-0000-0000B3070000}"/>
    <cellStyle name="tableau | source | plage de cellules 4 2" xfId="1909" xr:uid="{00000000-0005-0000-0000-0000B4070000}"/>
    <cellStyle name="tableau | source | plage de cellules 5" xfId="931" xr:uid="{00000000-0005-0000-0000-0000B5070000}"/>
    <cellStyle name="tableau | source | plage de cellules 5 2" xfId="1910" xr:uid="{00000000-0005-0000-0000-0000B6070000}"/>
    <cellStyle name="tableau | source | plage de cellules 6" xfId="1906" xr:uid="{00000000-0005-0000-0000-0000B7070000}"/>
    <cellStyle name="tableau | source | texte" xfId="932" xr:uid="{00000000-0005-0000-0000-0000B8070000}"/>
    <cellStyle name="tableau | source | texte 2" xfId="933" xr:uid="{00000000-0005-0000-0000-0000B9070000}"/>
    <cellStyle name="tableau | source | texte 2 2" xfId="1912" xr:uid="{00000000-0005-0000-0000-0000BA070000}"/>
    <cellStyle name="tableau | source | texte 3" xfId="934" xr:uid="{00000000-0005-0000-0000-0000BB070000}"/>
    <cellStyle name="tableau | source | texte 3 2" xfId="1913" xr:uid="{00000000-0005-0000-0000-0000BC070000}"/>
    <cellStyle name="tableau | source | texte 4" xfId="935" xr:uid="{00000000-0005-0000-0000-0000BD070000}"/>
    <cellStyle name="tableau | source | texte 4 2" xfId="1914" xr:uid="{00000000-0005-0000-0000-0000BE070000}"/>
    <cellStyle name="tableau | source | texte 5" xfId="936" xr:uid="{00000000-0005-0000-0000-0000BF070000}"/>
    <cellStyle name="tableau | source | texte 5 2" xfId="1915" xr:uid="{00000000-0005-0000-0000-0000C0070000}"/>
    <cellStyle name="tableau | source | texte 6" xfId="1911" xr:uid="{00000000-0005-0000-0000-0000C1070000}"/>
    <cellStyle name="tableau | unite | plage de cellules" xfId="937" xr:uid="{00000000-0005-0000-0000-0000C2070000}"/>
    <cellStyle name="tableau | unite | plage de cellules 2" xfId="938" xr:uid="{00000000-0005-0000-0000-0000C3070000}"/>
    <cellStyle name="tableau | unite | plage de cellules 2 2" xfId="1917" xr:uid="{00000000-0005-0000-0000-0000C4070000}"/>
    <cellStyle name="tableau | unite | plage de cellules 3" xfId="939" xr:uid="{00000000-0005-0000-0000-0000C5070000}"/>
    <cellStyle name="tableau | unite | plage de cellules 3 2" xfId="1918" xr:uid="{00000000-0005-0000-0000-0000C6070000}"/>
    <cellStyle name="tableau | unite | plage de cellules 4" xfId="940" xr:uid="{00000000-0005-0000-0000-0000C7070000}"/>
    <cellStyle name="tableau | unite | plage de cellules 4 2" xfId="1919" xr:uid="{00000000-0005-0000-0000-0000C8070000}"/>
    <cellStyle name="tableau | unite | plage de cellules 5" xfId="941" xr:uid="{00000000-0005-0000-0000-0000C9070000}"/>
    <cellStyle name="tableau | unite | plage de cellules 5 2" xfId="1920" xr:uid="{00000000-0005-0000-0000-0000CA070000}"/>
    <cellStyle name="tableau | unite | plage de cellules 6" xfId="1916" xr:uid="{00000000-0005-0000-0000-0000CB070000}"/>
    <cellStyle name="tableau | unite | texte" xfId="942" xr:uid="{00000000-0005-0000-0000-0000CC070000}"/>
    <cellStyle name="tableau | unite | texte 2" xfId="943" xr:uid="{00000000-0005-0000-0000-0000CD070000}"/>
    <cellStyle name="tableau | unite | texte 2 2" xfId="1922" xr:uid="{00000000-0005-0000-0000-0000CE070000}"/>
    <cellStyle name="tableau | unite | texte 3" xfId="944" xr:uid="{00000000-0005-0000-0000-0000CF070000}"/>
    <cellStyle name="tableau | unite | texte 3 2" xfId="1923" xr:uid="{00000000-0005-0000-0000-0000D0070000}"/>
    <cellStyle name="tableau | unite | texte 4" xfId="945" xr:uid="{00000000-0005-0000-0000-0000D1070000}"/>
    <cellStyle name="tableau | unite | texte 4 2" xfId="1924" xr:uid="{00000000-0005-0000-0000-0000D2070000}"/>
    <cellStyle name="tableau | unite | texte 5" xfId="946" xr:uid="{00000000-0005-0000-0000-0000D3070000}"/>
    <cellStyle name="tableau | unite | texte 5 2" xfId="1925" xr:uid="{00000000-0005-0000-0000-0000D4070000}"/>
    <cellStyle name="tableau | unite | texte 6" xfId="1921" xr:uid="{00000000-0005-0000-0000-0000D5070000}"/>
    <cellStyle name="TableStyleLight1" xfId="947" xr:uid="{00000000-0005-0000-0000-0000D6070000}"/>
    <cellStyle name="TableStyleLight1 2" xfId="1926" xr:uid="{00000000-0005-0000-0000-0000D7070000}"/>
    <cellStyle name="Testo avviso" xfId="948" xr:uid="{00000000-0005-0000-0000-0000D8070000}"/>
    <cellStyle name="Testo avviso 2" xfId="1927" xr:uid="{00000000-0005-0000-0000-0000D9070000}"/>
    <cellStyle name="Testo descrittivo" xfId="949" xr:uid="{00000000-0005-0000-0000-0000DA070000}"/>
    <cellStyle name="Testo descrittivo 2" xfId="1928" xr:uid="{00000000-0005-0000-0000-0000DB070000}"/>
    <cellStyle name="Text" xfId="2043" xr:uid="{00000000-0005-0000-0000-0000DC070000}"/>
    <cellStyle name="Texte explicatif 2" xfId="950" xr:uid="{00000000-0005-0000-0000-0000DD070000}"/>
    <cellStyle name="Texte explicatif 2 2" xfId="1929" xr:uid="{00000000-0005-0000-0000-0000DE070000}"/>
    <cellStyle name="Texto de advertencia" xfId="951" xr:uid="{00000000-0005-0000-0000-0000DF070000}"/>
    <cellStyle name="Texto de advertencia 2" xfId="1930" xr:uid="{00000000-0005-0000-0000-0000E0070000}"/>
    <cellStyle name="Texto explicativo" xfId="952" xr:uid="{00000000-0005-0000-0000-0000E1070000}"/>
    <cellStyle name="Texto explicativo 2" xfId="1931" xr:uid="{00000000-0005-0000-0000-0000E2070000}"/>
    <cellStyle name="Title" xfId="953" xr:uid="{00000000-0005-0000-0000-0000E3070000}"/>
    <cellStyle name="Title 2" xfId="1932" xr:uid="{00000000-0005-0000-0000-0000E4070000}"/>
    <cellStyle name="Titolo" xfId="954" xr:uid="{00000000-0005-0000-0000-0000E5070000}"/>
    <cellStyle name="Titolo 1" xfId="955" xr:uid="{00000000-0005-0000-0000-0000E6070000}"/>
    <cellStyle name="Titolo 1 2" xfId="1934" xr:uid="{00000000-0005-0000-0000-0000E7070000}"/>
    <cellStyle name="Titolo 2" xfId="956" xr:uid="{00000000-0005-0000-0000-0000E8070000}"/>
    <cellStyle name="Titolo 2 2" xfId="1935" xr:uid="{00000000-0005-0000-0000-0000E9070000}"/>
    <cellStyle name="Titolo 3" xfId="957" xr:uid="{00000000-0005-0000-0000-0000EA070000}"/>
    <cellStyle name="Titolo 3 2" xfId="1936" xr:uid="{00000000-0005-0000-0000-0000EB070000}"/>
    <cellStyle name="Titolo 4" xfId="958" xr:uid="{00000000-0005-0000-0000-0000EC070000}"/>
    <cellStyle name="Titolo 4 2" xfId="1937" xr:uid="{00000000-0005-0000-0000-0000ED070000}"/>
    <cellStyle name="Titolo 5" xfId="1933" xr:uid="{00000000-0005-0000-0000-0000EE070000}"/>
    <cellStyle name="Titolo_ANNÉE 2015" xfId="959" xr:uid="{00000000-0005-0000-0000-0000EF070000}"/>
    <cellStyle name="Titre 1" xfId="966" xr:uid="{00000000-0005-0000-0000-0000F0070000}"/>
    <cellStyle name="Titre 1 2" xfId="967" xr:uid="{00000000-0005-0000-0000-0000F1070000}"/>
    <cellStyle name="Titre 1 2 2" xfId="1939" xr:uid="{00000000-0005-0000-0000-0000F2070000}"/>
    <cellStyle name="Titre 1 2 2 2" xfId="2016" xr:uid="{00000000-0005-0000-0000-0000F3070000}"/>
    <cellStyle name="Titre 1 2 3" xfId="2012" xr:uid="{00000000-0005-0000-0000-0000F4070000}"/>
    <cellStyle name="Titre 1 3" xfId="968" xr:uid="{00000000-0005-0000-0000-0000F5070000}"/>
    <cellStyle name="Titre 1 3 2" xfId="1940" xr:uid="{00000000-0005-0000-0000-0000F6070000}"/>
    <cellStyle name="Titre 1 4" xfId="1938" xr:uid="{00000000-0005-0000-0000-0000F7070000}"/>
    <cellStyle name="Titre 2" xfId="969" xr:uid="{00000000-0005-0000-0000-0000F8070000}"/>
    <cellStyle name="Titre 2 2" xfId="970" xr:uid="{00000000-0005-0000-0000-0000F9070000}"/>
    <cellStyle name="Titre 2 2 2" xfId="1942" xr:uid="{00000000-0005-0000-0000-0000FA070000}"/>
    <cellStyle name="Titre 2 2 2 2" xfId="2017" xr:uid="{00000000-0005-0000-0000-0000FB070000}"/>
    <cellStyle name="Titre 2 2 3" xfId="2013" xr:uid="{00000000-0005-0000-0000-0000FC070000}"/>
    <cellStyle name="Titre 2 3" xfId="971" xr:uid="{00000000-0005-0000-0000-0000FD070000}"/>
    <cellStyle name="Titre 2 3 2" xfId="1943" xr:uid="{00000000-0005-0000-0000-0000FE070000}"/>
    <cellStyle name="Titre 2 4" xfId="1941" xr:uid="{00000000-0005-0000-0000-0000FF070000}"/>
    <cellStyle name="Titre 3" xfId="972" xr:uid="{00000000-0005-0000-0000-000000080000}"/>
    <cellStyle name="Titre 3 2" xfId="973" xr:uid="{00000000-0005-0000-0000-000001080000}"/>
    <cellStyle name="Titre 3 2 2" xfId="1945" xr:uid="{00000000-0005-0000-0000-000002080000}"/>
    <cellStyle name="Titre 3 2 2 2" xfId="2018" xr:uid="{00000000-0005-0000-0000-000003080000}"/>
    <cellStyle name="Titre 3 2 3" xfId="2014" xr:uid="{00000000-0005-0000-0000-000004080000}"/>
    <cellStyle name="Titre 3 3" xfId="1944" xr:uid="{00000000-0005-0000-0000-000005080000}"/>
    <cellStyle name="Titre 4" xfId="974" xr:uid="{00000000-0005-0000-0000-000006080000}"/>
    <cellStyle name="Titre 4 2" xfId="975" xr:uid="{00000000-0005-0000-0000-000007080000}"/>
    <cellStyle name="Titre 4 2 2" xfId="1947" xr:uid="{00000000-0005-0000-0000-000008080000}"/>
    <cellStyle name="Titre 4 2 2 2" xfId="2019" xr:uid="{00000000-0005-0000-0000-000009080000}"/>
    <cellStyle name="Titre 4 2 3" xfId="2015" xr:uid="{00000000-0005-0000-0000-00000A080000}"/>
    <cellStyle name="Titre 4 3" xfId="1946" xr:uid="{00000000-0005-0000-0000-00000B080000}"/>
    <cellStyle name="Titre 5" xfId="976" xr:uid="{00000000-0005-0000-0000-00000C080000}"/>
    <cellStyle name="Titre 5 2" xfId="977" xr:uid="{00000000-0005-0000-0000-00000D080000}"/>
    <cellStyle name="Titre 5 2 2" xfId="1949" xr:uid="{00000000-0005-0000-0000-00000E080000}"/>
    <cellStyle name="Titre 5 3" xfId="1948" xr:uid="{00000000-0005-0000-0000-00000F080000}"/>
    <cellStyle name="Titre colonnes" xfId="978" xr:uid="{00000000-0005-0000-0000-000010080000}"/>
    <cellStyle name="Titre colonnes 2" xfId="979" xr:uid="{00000000-0005-0000-0000-000011080000}"/>
    <cellStyle name="Titre colonnes 2 2" xfId="1951" xr:uid="{00000000-0005-0000-0000-000012080000}"/>
    <cellStyle name="Titre colonnes 3" xfId="980" xr:uid="{00000000-0005-0000-0000-000013080000}"/>
    <cellStyle name="Titre colonnes 3 2" xfId="1952" xr:uid="{00000000-0005-0000-0000-000014080000}"/>
    <cellStyle name="Titre colonnes 4" xfId="981" xr:uid="{00000000-0005-0000-0000-000015080000}"/>
    <cellStyle name="Titre colonnes 4 2" xfId="1953" xr:uid="{00000000-0005-0000-0000-000016080000}"/>
    <cellStyle name="Titre colonnes 5" xfId="1950" xr:uid="{00000000-0005-0000-0000-000017080000}"/>
    <cellStyle name="Titre général" xfId="982" xr:uid="{00000000-0005-0000-0000-000018080000}"/>
    <cellStyle name="Titre général 2" xfId="983" xr:uid="{00000000-0005-0000-0000-000019080000}"/>
    <cellStyle name="Titre général 2 2" xfId="1955" xr:uid="{00000000-0005-0000-0000-00001A080000}"/>
    <cellStyle name="Titre général 3" xfId="984" xr:uid="{00000000-0005-0000-0000-00001B080000}"/>
    <cellStyle name="Titre général 3 2" xfId="1956" xr:uid="{00000000-0005-0000-0000-00001C080000}"/>
    <cellStyle name="Titre général 4" xfId="1954" xr:uid="{00000000-0005-0000-0000-00001D080000}"/>
    <cellStyle name="Titre lignes" xfId="985" xr:uid="{00000000-0005-0000-0000-00001E080000}"/>
    <cellStyle name="Titre lignes 1" xfId="986" xr:uid="{00000000-0005-0000-0000-00001F080000}"/>
    <cellStyle name="Titre lignes 1 2" xfId="1958" xr:uid="{00000000-0005-0000-0000-000020080000}"/>
    <cellStyle name="Titre lignes 2" xfId="987" xr:uid="{00000000-0005-0000-0000-000021080000}"/>
    <cellStyle name="Titre lignes 2 2" xfId="1959" xr:uid="{00000000-0005-0000-0000-000022080000}"/>
    <cellStyle name="Titre lignes 3" xfId="988" xr:uid="{00000000-0005-0000-0000-000023080000}"/>
    <cellStyle name="Titre lignes 3 2" xfId="1960" xr:uid="{00000000-0005-0000-0000-000024080000}"/>
    <cellStyle name="Titre lignes 4" xfId="989" xr:uid="{00000000-0005-0000-0000-000025080000}"/>
    <cellStyle name="Titre lignes 4 2" xfId="1961" xr:uid="{00000000-0005-0000-0000-000026080000}"/>
    <cellStyle name="Titre lignes 5" xfId="1957" xr:uid="{00000000-0005-0000-0000-000027080000}"/>
    <cellStyle name="Titre lignes_Fiches C 2010 version juin rebasé3" xfId="990" xr:uid="{00000000-0005-0000-0000-000028080000}"/>
    <cellStyle name="Titre page" xfId="991" xr:uid="{00000000-0005-0000-0000-000029080000}"/>
    <cellStyle name="Titre page 2" xfId="992" xr:uid="{00000000-0005-0000-0000-00002A080000}"/>
    <cellStyle name="Titre page 2 2" xfId="1963" xr:uid="{00000000-0005-0000-0000-00002B080000}"/>
    <cellStyle name="Titre page 3" xfId="993" xr:uid="{00000000-0005-0000-0000-00002C080000}"/>
    <cellStyle name="Titre page 3 2" xfId="1964" xr:uid="{00000000-0005-0000-0000-00002D080000}"/>
    <cellStyle name="Titre page 4" xfId="1962" xr:uid="{00000000-0005-0000-0000-00002E080000}"/>
    <cellStyle name="Titre " xfId="960" xr:uid="{00000000-0005-0000-0000-00002F080000}"/>
    <cellStyle name="Titre  2" xfId="961" xr:uid="{00000000-0005-0000-0000-000030080000}"/>
    <cellStyle name="Titre  2 2" xfId="1966" xr:uid="{00000000-0005-0000-0000-000031080000}"/>
    <cellStyle name="Titre  3" xfId="1965" xr:uid="{00000000-0005-0000-0000-000032080000}"/>
    <cellStyle name="Titre 1 2" xfId="962" xr:uid="{00000000-0005-0000-0000-000033080000}"/>
    <cellStyle name="Titre 1 2 2" xfId="1967" xr:uid="{00000000-0005-0000-0000-000034080000}"/>
    <cellStyle name="Titre 2 2" xfId="963" xr:uid="{00000000-0005-0000-0000-000035080000}"/>
    <cellStyle name="Titre 2 2 2" xfId="1968" xr:uid="{00000000-0005-0000-0000-000036080000}"/>
    <cellStyle name="Titre 3 2" xfId="964" xr:uid="{00000000-0005-0000-0000-000037080000}"/>
    <cellStyle name="Titre 3 2 2" xfId="1969" xr:uid="{00000000-0005-0000-0000-000038080000}"/>
    <cellStyle name="Titre 4 2" xfId="965" xr:uid="{00000000-0005-0000-0000-000039080000}"/>
    <cellStyle name="Titre 4 2 2" xfId="1970" xr:uid="{00000000-0005-0000-0000-00003A080000}"/>
    <cellStyle name="Título" xfId="479" xr:uid="{00000000-0005-0000-0000-00003B080000}"/>
    <cellStyle name="Título 1" xfId="480" xr:uid="{00000000-0005-0000-0000-00003C080000}"/>
    <cellStyle name="Título 1 2" xfId="1972" xr:uid="{00000000-0005-0000-0000-00003D080000}"/>
    <cellStyle name="Título 2" xfId="481" xr:uid="{00000000-0005-0000-0000-00003E080000}"/>
    <cellStyle name="Título 2 2" xfId="1973" xr:uid="{00000000-0005-0000-0000-00003F080000}"/>
    <cellStyle name="Título 3" xfId="482" xr:uid="{00000000-0005-0000-0000-000040080000}"/>
    <cellStyle name="Título 3 2" xfId="1974" xr:uid="{00000000-0005-0000-0000-000041080000}"/>
    <cellStyle name="Título 4" xfId="1971" xr:uid="{00000000-0005-0000-0000-000042080000}"/>
    <cellStyle name="Total 1" xfId="994" xr:uid="{00000000-0005-0000-0000-000043080000}"/>
    <cellStyle name="Total 1 2" xfId="1975" xr:uid="{00000000-0005-0000-0000-000044080000}"/>
    <cellStyle name="Total 2" xfId="995" xr:uid="{00000000-0005-0000-0000-000045080000}"/>
    <cellStyle name="Total 2 2" xfId="1976" xr:uid="{00000000-0005-0000-0000-000046080000}"/>
    <cellStyle name="Totale" xfId="996" xr:uid="{00000000-0005-0000-0000-000047080000}"/>
    <cellStyle name="Totale 2" xfId="1977" xr:uid="{00000000-0005-0000-0000-000048080000}"/>
    <cellStyle name="Valore non valido" xfId="1000" xr:uid="{00000000-0005-0000-0000-000049080000}"/>
    <cellStyle name="Valore non valido 2" xfId="1978" xr:uid="{00000000-0005-0000-0000-00004A080000}"/>
    <cellStyle name="Valore valido" xfId="1001" xr:uid="{00000000-0005-0000-0000-00004B080000}"/>
    <cellStyle name="Valore valido 2" xfId="1979" xr:uid="{00000000-0005-0000-0000-00004C080000}"/>
    <cellStyle name="Vérification 2" xfId="997" xr:uid="{00000000-0005-0000-0000-00004D080000}"/>
    <cellStyle name="Vérification 2 2" xfId="1980" xr:uid="{00000000-0005-0000-0000-00004E080000}"/>
    <cellStyle name="Vérification de cellule" xfId="998" xr:uid="{00000000-0005-0000-0000-00004F080000}"/>
    <cellStyle name="Vérification de cellule 2" xfId="999" xr:uid="{00000000-0005-0000-0000-000050080000}"/>
    <cellStyle name="Vérification de cellule 2 2" xfId="1982" xr:uid="{00000000-0005-0000-0000-000051080000}"/>
    <cellStyle name="Vérification de cellule 3" xfId="1981" xr:uid="{00000000-0005-0000-0000-000052080000}"/>
    <cellStyle name="Virgule fixe" xfId="1002" xr:uid="{00000000-0005-0000-0000-000053080000}"/>
    <cellStyle name="Virgule fixe 2" xfId="1003" xr:uid="{00000000-0005-0000-0000-000054080000}"/>
    <cellStyle name="Virgule fixe 2 2" xfId="1984" xr:uid="{00000000-0005-0000-0000-000055080000}"/>
    <cellStyle name="Virgule fixe 3" xfId="1983" xr:uid="{00000000-0005-0000-0000-000056080000}"/>
    <cellStyle name="Währung [0]_VPVUL94-00 2ème version" xfId="1004" xr:uid="{00000000-0005-0000-0000-000057080000}"/>
    <cellStyle name="Währung_VPVUL94-00 2ème version" xfId="1005" xr:uid="{00000000-0005-0000-0000-000058080000}"/>
    <cellStyle name="Warning" xfId="2044" xr:uid="{00000000-0005-0000-0000-000059080000}"/>
    <cellStyle name="Warning Text" xfId="1006" xr:uid="{00000000-0005-0000-0000-00005A080000}"/>
    <cellStyle name="Warning Text 2" xfId="1985" xr:uid="{00000000-0005-0000-0000-00005B080000}"/>
    <cellStyle name="Обычный_CRF2002 (1)" xfId="3" xr:uid="{00000000-0005-0000-0000-00005C080000}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FFFFCC"/>
      <color rgb="FFFF7575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VP!$C$138:$N$138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VP!$C$139:$N$139</c:f>
              <c:numCache>
                <c:formatCode>" "#\ ##0.00" ";"-"#\ ##0.00" ";" -"00.0" ";" "@" "</c:formatCode>
                <c:ptCount val="12"/>
                <c:pt idx="0">
                  <c:v>7.2981730340281841</c:v>
                </c:pt>
                <c:pt idx="1">
                  <c:v>7.1292471704155318</c:v>
                </c:pt>
                <c:pt idx="2">
                  <c:v>7.1486582419405238</c:v>
                </c:pt>
                <c:pt idx="3">
                  <c:v>6.9992153961651482</c:v>
                </c:pt>
                <c:pt idx="4">
                  <c:v>6.9</c:v>
                </c:pt>
                <c:pt idx="5">
                  <c:v>6.8273092056842799</c:v>
                </c:pt>
                <c:pt idx="6" formatCode="0.0">
                  <c:v>6.3821120542236303</c:v>
                </c:pt>
                <c:pt idx="7" formatCode="0.0">
                  <c:v>5.9369890995627301</c:v>
                </c:pt>
                <c:pt idx="8" formatCode="0.0">
                  <c:v>5.7865770182836203</c:v>
                </c:pt>
                <c:pt idx="9" formatCode="0.0">
                  <c:v>5.5236024103673396</c:v>
                </c:pt>
                <c:pt idx="10" formatCode="0.0">
                  <c:v>5.3013162999958698</c:v>
                </c:pt>
                <c:pt idx="11" formatCode="0.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B-42C7-8CE5-D3A503AA45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VP!$C$140:$N$140</c:f>
              <c:numCache>
                <c:formatCode>" "#\ ##0.00" ";"-"#\ ##0.00" ";" -"00.0" ";" "@" "</c:formatCode>
                <c:ptCount val="12"/>
                <c:pt idx="0">
                  <c:v>6.1175198178165662</c:v>
                </c:pt>
                <c:pt idx="1">
                  <c:v>6.0049630808395529</c:v>
                </c:pt>
                <c:pt idx="2">
                  <c:v>6.0062465531985385</c:v>
                </c:pt>
                <c:pt idx="3">
                  <c:v>5.938800809949127</c:v>
                </c:pt>
                <c:pt idx="4">
                  <c:v>5.96</c:v>
                </c:pt>
                <c:pt idx="5">
                  <c:v>5.9419375641315302</c:v>
                </c:pt>
                <c:pt idx="6" formatCode="0.0">
                  <c:v>5.5934254946722302</c:v>
                </c:pt>
                <c:pt idx="7" formatCode="0.0">
                  <c:v>5.24500739203582</c:v>
                </c:pt>
                <c:pt idx="8" formatCode="0.0">
                  <c:v>5.0822494729410499</c:v>
                </c:pt>
                <c:pt idx="9" formatCode="0.0">
                  <c:v>4.7913446647172799</c:v>
                </c:pt>
                <c:pt idx="10" formatCode="0.0">
                  <c:v>4.5829968804526002</c:v>
                </c:pt>
                <c:pt idx="11" formatCode="0.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B-42C7-8CE5-D3A503AA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672639"/>
        <c:axId val="528673887"/>
      </c:lineChart>
      <c:catAx>
        <c:axId val="5286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73887"/>
        <c:crosses val="autoZero"/>
        <c:auto val="1"/>
        <c:lblAlgn val="ctr"/>
        <c:lblOffset val="100"/>
        <c:noMultiLvlLbl val="0"/>
      </c:catAx>
      <c:valAx>
        <c:axId val="5286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\ ##0.00&quot; &quot;;&quot;-&quot;#\ ##0.00&quot; &quot;;&quot; -&quot;00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Trafic aérien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Aérien!$M$24</c:f>
              <c:strCache>
                <c:ptCount val="1"/>
                <c:pt idx="0">
                  <c:v>Trafics métropole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Aérien!$N$23:$U$23</c:f>
              <c:numCache>
                <c:formatCode>_-* #\ ##0_-;\-* #\ ##0_-;_-* "-"??_-;_-@_-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Aérien!$N$24:$U$24</c:f>
              <c:numCache>
                <c:formatCode>0.00</c:formatCode>
                <c:ptCount val="8"/>
                <c:pt idx="0">
                  <c:v>1</c:v>
                </c:pt>
                <c:pt idx="1">
                  <c:v>0.44563782003342767</c:v>
                </c:pt>
                <c:pt idx="2">
                  <c:v>0.87326025071945879</c:v>
                </c:pt>
                <c:pt idx="3">
                  <c:v>0.88367673831579185</c:v>
                </c:pt>
                <c:pt idx="4">
                  <c:v>0.42723028344480651</c:v>
                </c:pt>
                <c:pt idx="5">
                  <c:v>0.36529332559274835</c:v>
                </c:pt>
                <c:pt idx="6">
                  <c:v>0.35448861493429873</c:v>
                </c:pt>
                <c:pt idx="7">
                  <c:v>0.40111219036826423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D-466B-B089-5D2193297B68}"/>
            </c:ext>
          </c:extLst>
        </c:ser>
        <c:ser>
          <c:idx val="1"/>
          <c:order val="1"/>
          <c:tx>
            <c:strRef>
              <c:f>Aérien!$M$25</c:f>
              <c:strCache>
                <c:ptCount val="1"/>
                <c:pt idx="0">
                  <c:v>Trafics Dom-Com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Aérien!$N$23:$U$23</c:f>
              <c:numCache>
                <c:formatCode>_-* #\ ##0_-;\-* #\ ##0_-;_-* "-"??_-;_-@_-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Aérien!$N$25:$U$25</c:f>
              <c:numCache>
                <c:formatCode>0.00</c:formatCode>
                <c:ptCount val="8"/>
                <c:pt idx="0">
                  <c:v>1</c:v>
                </c:pt>
                <c:pt idx="1">
                  <c:v>0.53619199286752905</c:v>
                </c:pt>
                <c:pt idx="2">
                  <c:v>1.086104123890655</c:v>
                </c:pt>
                <c:pt idx="3">
                  <c:v>1.2244906833089437</c:v>
                </c:pt>
                <c:pt idx="4">
                  <c:v>1.1852351892728907</c:v>
                </c:pt>
                <c:pt idx="5">
                  <c:v>1.2160527248890791</c:v>
                </c:pt>
                <c:pt idx="6">
                  <c:v>1.2371928590149639</c:v>
                </c:pt>
                <c:pt idx="7">
                  <c:v>1.1963355234908688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DD-466B-B089-5D2193297B68}"/>
            </c:ext>
          </c:extLst>
        </c:ser>
        <c:ser>
          <c:idx val="2"/>
          <c:order val="2"/>
          <c:tx>
            <c:strRef>
              <c:f>Aérien!$M$26</c:f>
              <c:strCache>
                <c:ptCount val="1"/>
                <c:pt idx="0">
                  <c:v>Trafics international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Aérien!$N$23:$U$23</c:f>
              <c:numCache>
                <c:formatCode>_-* #\ ##0_-;\-* #\ ##0_-;_-* "-"??_-;_-@_-</c:formatCode>
                <c:ptCount val="8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Aérien!$N$26:$U$26</c:f>
              <c:numCache>
                <c:formatCode>0.00</c:formatCode>
                <c:ptCount val="8"/>
                <c:pt idx="0">
                  <c:v>1</c:v>
                </c:pt>
                <c:pt idx="1">
                  <c:v>0.25653954252470179</c:v>
                </c:pt>
                <c:pt idx="2">
                  <c:v>1.0622046817970798</c:v>
                </c:pt>
                <c:pt idx="3">
                  <c:v>1.1823813278146977</c:v>
                </c:pt>
                <c:pt idx="4">
                  <c:v>1.1922219513232275</c:v>
                </c:pt>
                <c:pt idx="5">
                  <c:v>1.1869332367521186</c:v>
                </c:pt>
                <c:pt idx="6">
                  <c:v>1.209618696787006</c:v>
                </c:pt>
                <c:pt idx="7">
                  <c:v>1.1749347760573134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DD-466B-B089-5D219329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3055"/>
        <c:axId val="203048895"/>
      </c:scatterChart>
      <c:valAx>
        <c:axId val="2030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8895"/>
        <c:crosses val="autoZero"/>
        <c:crossBetween val="midCat"/>
      </c:valAx>
      <c:valAx>
        <c:axId val="2030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5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circulation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Trafic!$B$109</c:f>
              <c:strCache>
                <c:ptCount val="1"/>
                <c:pt idx="0">
                  <c:v>VP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Trafic!$C$108:$N$108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Trafic!$C$109:$N$109</c:f>
              <c:numCache>
                <c:formatCode>" "#\ ##0.00" ";"-"#\ ##0.00" ";" -"00" ";" "@" "</c:formatCode>
                <c:ptCount val="12"/>
                <c:pt idx="0">
                  <c:v>0.98704386706313652</c:v>
                </c:pt>
                <c:pt idx="1">
                  <c:v>1.00311124824854</c:v>
                </c:pt>
                <c:pt idx="2">
                  <c:v>1.0106849876552195</c:v>
                </c:pt>
                <c:pt idx="3">
                  <c:v>1.0076968351084166</c:v>
                </c:pt>
                <c:pt idx="4">
                  <c:v>1</c:v>
                </c:pt>
                <c:pt idx="5">
                  <c:v>0.81391573528366989</c:v>
                </c:pt>
                <c:pt idx="6">
                  <c:v>0.96377079631883822</c:v>
                </c:pt>
                <c:pt idx="7">
                  <c:v>0.91258981567612729</c:v>
                </c:pt>
                <c:pt idx="8">
                  <c:v>0.89380694077546619</c:v>
                </c:pt>
                <c:pt idx="9">
                  <c:v>0.86192020806412284</c:v>
                </c:pt>
                <c:pt idx="10">
                  <c:v>0.82804111392348101</c:v>
                </c:pt>
                <c:pt idx="11">
                  <c:v>0.79085364608438391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7-4FE3-A25E-F3361AA56932}"/>
            </c:ext>
          </c:extLst>
        </c:ser>
        <c:ser>
          <c:idx val="1"/>
          <c:order val="1"/>
          <c:tx>
            <c:strRef>
              <c:f>Trafic!$B$110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Trafic!$C$108:$N$108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Trafic!$C$110:$N$110</c:f>
              <c:numCache>
                <c:formatCode>" "#\ ##0.00" ";"-"#\ ##0.00" ";" -"00" ";" "@" "</c:formatCode>
                <c:ptCount val="12"/>
                <c:pt idx="0">
                  <c:v>0.93846522235687824</c:v>
                </c:pt>
                <c:pt idx="1">
                  <c:v>0.95713016876017998</c:v>
                </c:pt>
                <c:pt idx="2">
                  <c:v>0.99465032921490171</c:v>
                </c:pt>
                <c:pt idx="3">
                  <c:v>1.007780261104622</c:v>
                </c:pt>
                <c:pt idx="4">
                  <c:v>1</c:v>
                </c:pt>
                <c:pt idx="5">
                  <c:v>0.94476635332820114</c:v>
                </c:pt>
                <c:pt idx="6">
                  <c:v>0.93176506897494815</c:v>
                </c:pt>
                <c:pt idx="7">
                  <c:v>0.88464029070556871</c:v>
                </c:pt>
                <c:pt idx="8">
                  <c:v>0.86207112298367106</c:v>
                </c:pt>
                <c:pt idx="9">
                  <c:v>0.83951677089100674</c:v>
                </c:pt>
                <c:pt idx="10">
                  <c:v>0.81697648109049636</c:v>
                </c:pt>
                <c:pt idx="11">
                  <c:v>0.79444955046753174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7-4FE3-A25E-F3361AA56932}"/>
            </c:ext>
          </c:extLst>
        </c:ser>
        <c:ser>
          <c:idx val="2"/>
          <c:order val="2"/>
          <c:tx>
            <c:strRef>
              <c:f>Trafic!$B$111</c:f>
              <c:strCache>
                <c:ptCount val="1"/>
                <c:pt idx="0">
                  <c:v>VUL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Trafic!$C$108:$N$108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Trafic!$C$111:$N$111</c:f>
              <c:numCache>
                <c:formatCode>" "#\ ##0.00" ";"-"#\ ##0.00" ";" -"00" ";" "@" "</c:formatCode>
                <c:ptCount val="12"/>
                <c:pt idx="0">
                  <c:v>0.96662490642226018</c:v>
                </c:pt>
                <c:pt idx="1">
                  <c:v>0.98180686657782801</c:v>
                </c:pt>
                <c:pt idx="2">
                  <c:v>0.99573837113696662</c:v>
                </c:pt>
                <c:pt idx="3">
                  <c:v>1.009241929149655</c:v>
                </c:pt>
                <c:pt idx="4">
                  <c:v>1</c:v>
                </c:pt>
                <c:pt idx="5">
                  <c:v>0.87915024620877402</c:v>
                </c:pt>
                <c:pt idx="6">
                  <c:v>1.0059113300492608</c:v>
                </c:pt>
                <c:pt idx="7">
                  <c:v>1.0116504854368933</c:v>
                </c:pt>
                <c:pt idx="8">
                  <c:v>1.0138424821002388</c:v>
                </c:pt>
                <c:pt idx="9">
                  <c:v>1.015962441314554</c:v>
                </c:pt>
                <c:pt idx="10">
                  <c:v>1.0180138568129331</c:v>
                </c:pt>
                <c:pt idx="11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7-4FE3-A25E-F3361AA56932}"/>
            </c:ext>
          </c:extLst>
        </c:ser>
        <c:ser>
          <c:idx val="3"/>
          <c:order val="3"/>
          <c:tx>
            <c:strRef>
              <c:f>Trafic!$B$112</c:f>
              <c:strCache>
                <c:ptCount val="1"/>
                <c:pt idx="0">
                  <c:v>Bus et cars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Trafic!$C$108:$N$108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Trafic!$C$112:$N$112</c:f>
              <c:numCache>
                <c:formatCode>" "#\ ##0.00" ";"-"#\ ##0.00" ";" -"00" ";" "@" "</c:formatCode>
                <c:ptCount val="12"/>
                <c:pt idx="0">
                  <c:v>0.99827572036439038</c:v>
                </c:pt>
                <c:pt idx="1">
                  <c:v>1.0131928547145208</c:v>
                </c:pt>
                <c:pt idx="2">
                  <c:v>1.0044506918583029</c:v>
                </c:pt>
                <c:pt idx="3">
                  <c:v>1.009520345402749</c:v>
                </c:pt>
                <c:pt idx="4">
                  <c:v>1</c:v>
                </c:pt>
                <c:pt idx="5">
                  <c:v>0.73170385364816604</c:v>
                </c:pt>
                <c:pt idx="6">
                  <c:v>1.1068945789516347</c:v>
                </c:pt>
                <c:pt idx="7">
                  <c:v>1.2104029936456768</c:v>
                </c:pt>
                <c:pt idx="8">
                  <c:v>1.265460811869457</c:v>
                </c:pt>
                <c:pt idx="9">
                  <c:v>1.3177657391820483</c:v>
                </c:pt>
                <c:pt idx="10">
                  <c:v>1.3675192066257327</c:v>
                </c:pt>
                <c:pt idx="11">
                  <c:v>1.4149034613340035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87-4FE3-A25E-F3361AA5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34160"/>
        <c:axId val="452834992"/>
      </c:lineChart>
      <c:catAx>
        <c:axId val="4528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834992"/>
        <c:crosses val="autoZero"/>
        <c:auto val="1"/>
        <c:lblAlgn val="ctr"/>
        <c:lblOffset val="100"/>
        <c:noMultiLvlLbl val="0"/>
      </c:catAx>
      <c:valAx>
        <c:axId val="452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\ ##0.00&quot; &quot;;&quot;-&quot;#\ ##0.00&quot; &quot;;&quot; -&quot;0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83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128</xdr:row>
      <xdr:rowOff>86360</xdr:rowOff>
    </xdr:from>
    <xdr:to>
      <xdr:col>20</xdr:col>
      <xdr:colOff>518160</xdr:colOff>
      <xdr:row>143</xdr:row>
      <xdr:rowOff>86360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0</xdr:rowOff>
    </xdr:from>
    <xdr:to>
      <xdr:col>21</xdr:col>
      <xdr:colOff>381000</xdr:colOff>
      <xdr:row>16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114299</xdr:colOff>
      <xdr:row>104</xdr:row>
      <xdr:rowOff>142875</xdr:rowOff>
    </xdr:from>
    <xdr:to>
      <xdr:col>29</xdr:col>
      <xdr:colOff>247650</xdr:colOff>
      <xdr:row>122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381"/>
  <sheetViews>
    <sheetView topLeftCell="N190" workbookViewId="0">
      <selection activeCell="AT60" sqref="AT60"/>
    </sheetView>
  </sheetViews>
  <sheetFormatPr baseColWidth="10" defaultColWidth="6.85546875" defaultRowHeight="12" customHeight="1"/>
  <cols>
    <col min="1" max="1" width="3.28515625" customWidth="1"/>
    <col min="2" max="2" width="39.85546875" customWidth="1"/>
    <col min="3" max="3" width="8.140625" bestFit="1" customWidth="1"/>
    <col min="12" max="12" width="3.140625" customWidth="1"/>
    <col min="13" max="13" width="39.85546875" customWidth="1"/>
    <col min="14" max="22" width="8.42578125" bestFit="1" customWidth="1"/>
    <col min="23" max="23" width="7" customWidth="1"/>
    <col min="24" max="24" width="24.85546875" customWidth="1"/>
    <col min="25" max="27" width="6.85546875" customWidth="1"/>
    <col min="28" max="28" width="7.140625" customWidth="1"/>
    <col min="29" max="29" width="6.85546875" customWidth="1"/>
    <col min="30" max="30" width="7.28515625" customWidth="1"/>
    <col min="31" max="34" width="6.85546875" customWidth="1"/>
  </cols>
  <sheetData>
    <row r="1" spans="2:33" ht="12" customHeight="1">
      <c r="B1" s="1" t="s">
        <v>20</v>
      </c>
      <c r="C1" s="2"/>
      <c r="D1" s="2"/>
      <c r="E1" s="2"/>
      <c r="F1" s="1"/>
      <c r="G1" s="1"/>
      <c r="H1" s="1"/>
      <c r="I1" s="1"/>
      <c r="J1" s="1"/>
      <c r="K1" s="1"/>
      <c r="L1" s="1"/>
    </row>
    <row r="2" spans="2:33" ht="12" customHeight="1">
      <c r="B2" s="10"/>
      <c r="C2" s="11">
        <v>2018</v>
      </c>
      <c r="D2" s="11">
        <v>2019</v>
      </c>
      <c r="E2" s="11">
        <v>2020</v>
      </c>
      <c r="F2" s="11">
        <v>2025</v>
      </c>
      <c r="G2" s="11">
        <v>2030</v>
      </c>
      <c r="H2" s="11">
        <v>2035</v>
      </c>
      <c r="I2" s="11">
        <v>2040</v>
      </c>
      <c r="J2" s="11">
        <v>2045</v>
      </c>
      <c r="K2" s="11">
        <v>2050</v>
      </c>
      <c r="L2" s="1"/>
      <c r="X2" s="571"/>
    </row>
    <row r="3" spans="2:33" ht="12" customHeight="1">
      <c r="B3" s="10" t="s">
        <v>285</v>
      </c>
      <c r="C3" s="14">
        <f>FE_et_bio!B28</f>
        <v>7.2999999999999995E-2</v>
      </c>
      <c r="D3" s="14">
        <f>FE_et_bio!C28</f>
        <v>7.9000000000000001E-2</v>
      </c>
      <c r="E3" s="14">
        <f>FE_et_bio!D28</f>
        <v>8.2000000000000003E-2</v>
      </c>
      <c r="F3" s="14">
        <f>FE_et_bio!E28</f>
        <v>9.7000000000000003E-2</v>
      </c>
      <c r="G3" s="14">
        <f>FE_et_bio!F28</f>
        <v>8.6999999999999994E-2</v>
      </c>
      <c r="H3" s="14">
        <f>FE_et_bio!G28</f>
        <v>0.23</v>
      </c>
      <c r="I3" s="14">
        <f>FE_et_bio!H28</f>
        <v>0.55000000000000004</v>
      </c>
      <c r="J3" s="14">
        <f>FE_et_bio!I28</f>
        <v>1</v>
      </c>
      <c r="K3" s="14">
        <f>FE_et_bio!J28</f>
        <v>1</v>
      </c>
      <c r="L3" s="1"/>
      <c r="X3" s="571"/>
    </row>
    <row r="4" spans="2:33" ht="12" customHeight="1">
      <c r="B4" s="10" t="s">
        <v>286</v>
      </c>
      <c r="C4" s="14">
        <f>FE_et_bio!B29</f>
        <v>6.9699999999999998E-2</v>
      </c>
      <c r="D4" s="14">
        <f>FE_et_bio!C29</f>
        <v>7.2999999999999995E-2</v>
      </c>
      <c r="E4" s="14">
        <f>FE_et_bio!D29</f>
        <v>0.08</v>
      </c>
      <c r="F4" s="14">
        <f>FE_et_bio!E29</f>
        <v>9.5000000000000015E-2</v>
      </c>
      <c r="G4" s="14">
        <f>FE_et_bio!F29</f>
        <v>0.121</v>
      </c>
      <c r="H4" s="14">
        <f>FE_et_bio!G29</f>
        <v>0.22</v>
      </c>
      <c r="I4" s="14">
        <f>FE_et_bio!H29</f>
        <v>0.55000000000000004</v>
      </c>
      <c r="J4" s="14">
        <f>FE_et_bio!I29</f>
        <v>1</v>
      </c>
      <c r="K4" s="14">
        <f>FE_et_bio!J29</f>
        <v>1</v>
      </c>
      <c r="L4" s="1"/>
      <c r="X4" s="571"/>
    </row>
    <row r="5" spans="2:33" ht="12" customHeight="1">
      <c r="B5" s="10" t="s">
        <v>10</v>
      </c>
      <c r="C5" s="14">
        <f>FE_et_bio!B30</f>
        <v>1E-3</v>
      </c>
      <c r="D5" s="14">
        <f>FE_et_bio!C30</f>
        <v>1E-3</v>
      </c>
      <c r="E5" s="14">
        <f>FE_et_bio!D30</f>
        <v>1E-3</v>
      </c>
      <c r="F5" s="14">
        <f>FE_et_bio!E30</f>
        <v>0.05</v>
      </c>
      <c r="G5" s="14">
        <f>FE_et_bio!F30</f>
        <v>0.12</v>
      </c>
      <c r="H5" s="14">
        <f>FE_et_bio!G30</f>
        <v>0.27</v>
      </c>
      <c r="I5" s="14">
        <f>FE_et_bio!H30</f>
        <v>0.45</v>
      </c>
      <c r="J5" s="14">
        <f>FE_et_bio!I30</f>
        <v>0.61</v>
      </c>
      <c r="K5" s="14">
        <f>FE_et_bio!J30</f>
        <v>1</v>
      </c>
      <c r="L5" s="1"/>
      <c r="X5" s="571"/>
    </row>
    <row r="6" spans="2:33" ht="12" customHeight="1">
      <c r="B6" s="1"/>
      <c r="C6" s="492"/>
      <c r="D6" s="492"/>
      <c r="E6" s="492"/>
      <c r="F6" s="492"/>
      <c r="G6" s="492"/>
      <c r="H6" s="492"/>
      <c r="I6" s="492"/>
      <c r="J6" s="492"/>
      <c r="K6" s="492"/>
      <c r="L6" s="1"/>
      <c r="X6" s="571"/>
    </row>
    <row r="7" spans="2:33" ht="12" customHeight="1">
      <c r="B7" s="1" t="s">
        <v>374</v>
      </c>
      <c r="C7" s="2"/>
      <c r="D7" s="2"/>
      <c r="E7" s="2"/>
      <c r="F7" s="1" t="s">
        <v>376</v>
      </c>
      <c r="G7" s="1"/>
      <c r="H7" s="1"/>
      <c r="I7" s="1"/>
      <c r="J7" s="1"/>
      <c r="K7" s="1"/>
      <c r="L7" s="1"/>
      <c r="X7" s="571"/>
    </row>
    <row r="8" spans="2:33" ht="12" customHeight="1">
      <c r="B8" s="222"/>
      <c r="C8" s="223">
        <v>2018</v>
      </c>
      <c r="D8" s="223">
        <v>2019</v>
      </c>
      <c r="E8" s="223">
        <v>2020</v>
      </c>
      <c r="F8" s="223">
        <v>2025</v>
      </c>
      <c r="G8" s="223">
        <v>2030</v>
      </c>
      <c r="H8" s="223">
        <v>2035</v>
      </c>
      <c r="I8" s="223">
        <v>2040</v>
      </c>
      <c r="J8" s="223">
        <v>2045</v>
      </c>
      <c r="K8" s="223">
        <v>2050</v>
      </c>
      <c r="L8" s="1"/>
      <c r="X8" s="571"/>
    </row>
    <row r="9" spans="2:33" ht="12" customHeight="1">
      <c r="B9" s="222" t="s">
        <v>407</v>
      </c>
      <c r="C9" s="493">
        <f>FE_et_bio!B48</f>
        <v>2.8134450000000002</v>
      </c>
      <c r="D9" s="493">
        <f>FE_et_bio!C48</f>
        <v>2.7952350000000004</v>
      </c>
      <c r="E9" s="493">
        <f>FE_et_bio!D48</f>
        <v>2.7861300000000004</v>
      </c>
      <c r="F9" s="493">
        <f>FE_et_bio!E48</f>
        <v>2.7406050000000004</v>
      </c>
      <c r="G9" s="493">
        <f>FE_et_bio!F48</f>
        <v>2.7709550000000003</v>
      </c>
      <c r="H9" s="493">
        <f>FE_et_bio!G48</f>
        <v>2.3369500000000003</v>
      </c>
      <c r="I9" s="493">
        <f>FE_et_bio!H48</f>
        <v>1.36575</v>
      </c>
      <c r="J9" s="493">
        <f>FE_et_bio!I48</f>
        <v>0</v>
      </c>
      <c r="K9" s="493">
        <f>FE_et_bio!J48</f>
        <v>0</v>
      </c>
      <c r="L9" s="1"/>
      <c r="X9" s="571"/>
    </row>
    <row r="10" spans="2:33" ht="12" customHeight="1">
      <c r="B10" s="222" t="s">
        <v>408</v>
      </c>
      <c r="C10" s="493">
        <f>FE_et_bio!B49</f>
        <v>2.9583540000000004</v>
      </c>
      <c r="D10" s="493">
        <f>FE_et_bio!C49</f>
        <v>2.9478600000000004</v>
      </c>
      <c r="E10" s="493">
        <f>FE_et_bio!D49</f>
        <v>2.9256000000000002</v>
      </c>
      <c r="F10" s="493">
        <f>FE_et_bio!E49</f>
        <v>2.8779000000000003</v>
      </c>
      <c r="G10" s="493">
        <f>FE_et_bio!F49</f>
        <v>2.79522</v>
      </c>
      <c r="H10" s="493">
        <f>FE_et_bio!G49</f>
        <v>2.4804000000000004</v>
      </c>
      <c r="I10" s="493">
        <f>FE_et_bio!H49</f>
        <v>1.4309999999999998</v>
      </c>
      <c r="J10" s="493">
        <f>FE_et_bio!I49</f>
        <v>0</v>
      </c>
      <c r="K10" s="493">
        <f>FE_et_bio!J49</f>
        <v>0</v>
      </c>
      <c r="L10" s="1"/>
      <c r="X10" s="571"/>
    </row>
    <row r="11" spans="2:33" ht="12" customHeight="1">
      <c r="B11" s="569" t="s">
        <v>406</v>
      </c>
      <c r="C11" s="570">
        <f>FE_et_bio!B50</f>
        <v>2.3596379999999999</v>
      </c>
      <c r="D11" s="570">
        <f>FE_et_bio!C50</f>
        <v>2.3596379999999999</v>
      </c>
      <c r="E11" s="570">
        <f>FE_et_bio!D50</f>
        <v>2.3596379999999999</v>
      </c>
      <c r="F11" s="570">
        <f>FE_et_bio!E50</f>
        <v>2.2439</v>
      </c>
      <c r="G11" s="570">
        <f>FE_et_bio!F50</f>
        <v>2.07856</v>
      </c>
      <c r="H11" s="570">
        <f>FE_et_bio!G50</f>
        <v>1.7242600000000001</v>
      </c>
      <c r="I11" s="570">
        <f>FE_et_bio!H50</f>
        <v>1.2991000000000001</v>
      </c>
      <c r="J11" s="570">
        <f>FE_et_bio!I50</f>
        <v>0.92118000000000011</v>
      </c>
      <c r="K11" s="570">
        <f>FE_et_bio!J50</f>
        <v>0</v>
      </c>
      <c r="L11" s="1"/>
      <c r="X11" s="571"/>
    </row>
    <row r="12" spans="2:33" ht="12" customHeight="1">
      <c r="L12" s="1"/>
      <c r="X12" s="571"/>
    </row>
    <row r="13" spans="2:33" ht="12" customHeight="1">
      <c r="L13" s="1"/>
      <c r="X13" s="571"/>
    </row>
    <row r="14" spans="2:33" ht="12" customHeight="1">
      <c r="L14" s="1"/>
    </row>
    <row r="15" spans="2:33" ht="12" customHeight="1">
      <c r="L15" s="1"/>
    </row>
    <row r="16" spans="2:33" ht="24" customHeight="1" thickBot="1">
      <c r="B16" s="110" t="s">
        <v>210</v>
      </c>
      <c r="C16" s="111"/>
      <c r="D16" s="111"/>
      <c r="E16" s="111"/>
      <c r="F16" s="111"/>
      <c r="G16" s="111"/>
      <c r="H16" s="111"/>
      <c r="I16" s="111"/>
      <c r="J16" s="600" t="s">
        <v>184</v>
      </c>
      <c r="K16" s="112"/>
      <c r="L16" s="1"/>
      <c r="M16" s="110" t="s">
        <v>210</v>
      </c>
      <c r="N16" s="111"/>
      <c r="O16" s="111"/>
      <c r="P16" s="111"/>
      <c r="Q16" s="111"/>
      <c r="R16" s="111"/>
      <c r="S16" s="111"/>
      <c r="T16" s="111"/>
      <c r="U16" s="600" t="s">
        <v>579</v>
      </c>
      <c r="V16" s="112"/>
      <c r="X16" s="110" t="s">
        <v>354</v>
      </c>
      <c r="Y16" s="111"/>
      <c r="Z16" s="111"/>
      <c r="AA16" s="111"/>
      <c r="AB16" s="111"/>
      <c r="AC16" s="111"/>
      <c r="AD16" s="111"/>
      <c r="AE16" s="111"/>
      <c r="AF16" s="601" t="s">
        <v>466</v>
      </c>
      <c r="AG16" s="112"/>
    </row>
    <row r="17" spans="2:33" ht="12" customHeight="1" thickBot="1">
      <c r="B17" s="120"/>
      <c r="C17" s="121">
        <v>2018</v>
      </c>
      <c r="D17" s="121">
        <v>2019</v>
      </c>
      <c r="E17" s="121">
        <v>2020</v>
      </c>
      <c r="F17" s="121">
        <v>2025</v>
      </c>
      <c r="G17" s="121">
        <v>2030</v>
      </c>
      <c r="H17" s="121">
        <v>2035</v>
      </c>
      <c r="I17" s="121">
        <v>2040</v>
      </c>
      <c r="J17" s="121">
        <v>2045</v>
      </c>
      <c r="K17" s="121">
        <v>2050</v>
      </c>
      <c r="L17" s="1"/>
      <c r="M17" s="120"/>
      <c r="N17" s="121">
        <v>2018</v>
      </c>
      <c r="O17" s="121">
        <v>2019</v>
      </c>
      <c r="P17" s="121">
        <v>2020</v>
      </c>
      <c r="Q17" s="121">
        <v>2025</v>
      </c>
      <c r="R17" s="121">
        <v>2030</v>
      </c>
      <c r="S17" s="121">
        <v>2035</v>
      </c>
      <c r="T17" s="121">
        <v>2040</v>
      </c>
      <c r="U17" s="121">
        <v>2045</v>
      </c>
      <c r="V17" s="121">
        <v>2050</v>
      </c>
      <c r="X17" s="120"/>
      <c r="Y17" s="121">
        <v>2018</v>
      </c>
      <c r="Z17" s="121">
        <v>2019</v>
      </c>
      <c r="AA17" s="121">
        <v>2020</v>
      </c>
      <c r="AB17" s="121">
        <v>2025</v>
      </c>
      <c r="AC17" s="121">
        <v>2030</v>
      </c>
      <c r="AD17" s="121">
        <v>2035</v>
      </c>
      <c r="AE17" s="121">
        <v>2040</v>
      </c>
      <c r="AF17" s="121">
        <v>2045</v>
      </c>
      <c r="AG17" s="121">
        <v>2050</v>
      </c>
    </row>
    <row r="18" spans="2:33" ht="12" customHeight="1">
      <c r="B18" s="113"/>
      <c r="C18" s="114"/>
      <c r="D18" s="114"/>
      <c r="E18" s="114"/>
      <c r="F18" s="115"/>
      <c r="G18" s="114"/>
      <c r="H18" s="114"/>
      <c r="I18" s="114"/>
      <c r="J18" s="114"/>
      <c r="K18" s="114"/>
      <c r="L18" s="1"/>
      <c r="M18" s="113"/>
      <c r="N18" s="114"/>
      <c r="O18" s="114"/>
      <c r="P18" s="114"/>
      <c r="Q18" s="115"/>
      <c r="R18" s="114"/>
      <c r="S18" s="114"/>
      <c r="T18" s="114"/>
      <c r="U18" s="114"/>
      <c r="V18" s="114"/>
    </row>
    <row r="19" spans="2:33" ht="12" customHeight="1" thickBot="1">
      <c r="B19" s="117" t="s">
        <v>211</v>
      </c>
      <c r="C19" s="118"/>
      <c r="D19" s="118"/>
      <c r="E19" s="118"/>
      <c r="F19" s="118"/>
      <c r="G19" s="118"/>
      <c r="H19" s="118"/>
      <c r="I19" s="118"/>
      <c r="J19" s="118"/>
      <c r="K19" s="1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33" ht="12" customHeight="1" thickBot="1">
      <c r="B20" s="120"/>
      <c r="C20" s="121">
        <v>2018</v>
      </c>
      <c r="D20" s="121">
        <v>2019</v>
      </c>
      <c r="E20" s="121">
        <v>2020</v>
      </c>
      <c r="F20" s="121">
        <v>2025</v>
      </c>
      <c r="G20" s="121">
        <v>2030</v>
      </c>
      <c r="H20" s="121">
        <v>2035</v>
      </c>
      <c r="I20" s="121">
        <v>2040</v>
      </c>
      <c r="J20" s="121">
        <v>2045</v>
      </c>
      <c r="K20" s="121">
        <v>2050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33" ht="12" customHeight="1">
      <c r="B21" s="122" t="s">
        <v>212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33" ht="12" customHeight="1">
      <c r="B22" s="124" t="s">
        <v>213</v>
      </c>
      <c r="C22" s="125">
        <f>Trafic!F23</f>
        <v>786.79327643434704</v>
      </c>
      <c r="D22" s="125">
        <f>Trafic!G23</f>
        <v>779.80962598452038</v>
      </c>
      <c r="E22" s="125">
        <f>Trafic!H23</f>
        <v>629.84570702567703</v>
      </c>
      <c r="F22" s="125">
        <f>Trafic!I23</f>
        <v>767.11344589357748</v>
      </c>
      <c r="G22" s="125">
        <f>Trafic!J23</f>
        <v>746.12634327708076</v>
      </c>
      <c r="H22" s="125">
        <f>Trafic!K23</f>
        <v>741.51622260654176</v>
      </c>
      <c r="I22" s="125">
        <f>Trafic!L23</f>
        <v>725.42571474446311</v>
      </c>
      <c r="J22" s="125">
        <f>Trafic!M23</f>
        <v>706.86762783987604</v>
      </c>
      <c r="K22" s="125">
        <f>Trafic!N23</f>
        <v>684.63084367246472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33" ht="12" customHeight="1">
      <c r="B23" s="124" t="s">
        <v>214</v>
      </c>
      <c r="C23" s="125">
        <f>Trafic!F26</f>
        <v>60.73825279756965</v>
      </c>
      <c r="D23" s="125">
        <f>Trafic!G26</f>
        <v>60.063954819646263</v>
      </c>
      <c r="E23" s="125">
        <f>Trafic!H26</f>
        <v>37.912440194392154</v>
      </c>
      <c r="F23" s="125">
        <f>Trafic!I26</f>
        <v>67.571949172102052</v>
      </c>
      <c r="G23" s="125">
        <f>Trafic!J26</f>
        <v>75.079943524557834</v>
      </c>
      <c r="H23" s="125">
        <f>Trafic!K26</f>
        <v>80.560779401850553</v>
      </c>
      <c r="I23" s="125">
        <f>Trafic!L26</f>
        <v>86.041615279143272</v>
      </c>
      <c r="J23" s="125">
        <f>Trafic!M26</f>
        <v>91.522451156435991</v>
      </c>
      <c r="K23" s="125">
        <f>Trafic!N26</f>
        <v>97.003287033728711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33" ht="12" customHeight="1">
      <c r="B24" s="124" t="s">
        <v>215</v>
      </c>
      <c r="C24" s="125">
        <f>Trafic!F25</f>
        <v>107.93538502896824</v>
      </c>
      <c r="D24" s="125">
        <f>Trafic!G25</f>
        <v>112.47835138440131</v>
      </c>
      <c r="E24" s="125">
        <f>Trafic!H25</f>
        <v>64.888834107401252</v>
      </c>
      <c r="F24" s="125">
        <f>Trafic!I25</f>
        <v>126.53814530745146</v>
      </c>
      <c r="G24" s="125">
        <f>Trafic!J25</f>
        <v>140.59793923050162</v>
      </c>
      <c r="H24" s="125">
        <f>Trafic!K25</f>
        <v>152.21132901094106</v>
      </c>
      <c r="I24" s="125">
        <f>Trafic!L25</f>
        <v>163.82471879138052</v>
      </c>
      <c r="J24" s="125">
        <f>Trafic!M25</f>
        <v>175.43810857181995</v>
      </c>
      <c r="K24" s="125">
        <f>Trafic!N25</f>
        <v>187.05149835225939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33" ht="12" customHeight="1">
      <c r="B25" s="124" t="s">
        <v>216</v>
      </c>
      <c r="C25" s="132">
        <f>Aérien!C15</f>
        <v>16.012112306000002</v>
      </c>
      <c r="D25" s="132">
        <f>Aérien!D15</f>
        <v>16.267952633500002</v>
      </c>
      <c r="E25" s="132">
        <f>Aérien!E15</f>
        <v>7.2496149479999996</v>
      </c>
      <c r="F25" s="132">
        <f>Aérien!F15</f>
        <v>14.206156395422491</v>
      </c>
      <c r="G25" s="132">
        <f>Aérien!G15</f>
        <v>14.375611322247078</v>
      </c>
      <c r="H25" s="132">
        <f>Aérien!H15</f>
        <v>6.9501620146768923</v>
      </c>
      <c r="I25" s="132">
        <f>Aérien!I15</f>
        <v>5.9425745180765244</v>
      </c>
      <c r="J25" s="132">
        <f>Aérien!J15</f>
        <v>5.7668039968661935</v>
      </c>
      <c r="K25" s="132">
        <f>Aérien!K15</f>
        <v>6.525274113630358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33" ht="12" customHeight="1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33" ht="12" customHeight="1"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33" ht="12" customHeight="1">
      <c r="B28" s="122" t="s">
        <v>217</v>
      </c>
      <c r="C28" s="126"/>
      <c r="D28" s="126"/>
      <c r="E28" s="126"/>
      <c r="F28" s="126"/>
      <c r="G28" s="126"/>
      <c r="H28" s="126"/>
      <c r="I28" s="126"/>
      <c r="J28" s="126"/>
      <c r="K28" s="12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33" ht="12" customHeight="1">
      <c r="B29" s="124" t="s">
        <v>233</v>
      </c>
      <c r="C29" s="125">
        <f>Trafic!F61</f>
        <v>288.62005698721498</v>
      </c>
      <c r="D29" s="125">
        <f>Trafic!G61</f>
        <v>297.669133103658</v>
      </c>
      <c r="E29" s="125">
        <f>Trafic!H61</f>
        <v>286.50795548743849</v>
      </c>
      <c r="F29" s="125">
        <f>Trafic!I61</f>
        <v>282.33743048863477</v>
      </c>
      <c r="G29" s="125">
        <f>Trafic!J61</f>
        <v>272.78586091685503</v>
      </c>
      <c r="H29" s="125">
        <f>Trafic!K61</f>
        <v>270.57338017468589</v>
      </c>
      <c r="I29" s="125">
        <f>Trafic!L61</f>
        <v>268.11708174834615</v>
      </c>
      <c r="J29" s="125">
        <f>Trafic!M61</f>
        <v>265.41696563783603</v>
      </c>
      <c r="K29" s="125">
        <f>Trafic!N61</f>
        <v>262.47303184315518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33" ht="12" customHeight="1">
      <c r="B30" s="124" t="s">
        <v>234</v>
      </c>
      <c r="C30" s="125" t="str">
        <f>Trafic!F65</f>
        <v>-</v>
      </c>
      <c r="D30" s="125" t="str">
        <f>Trafic!G65</f>
        <v>-</v>
      </c>
      <c r="E30" s="125" t="str">
        <f>Trafic!H65</f>
        <v>-</v>
      </c>
      <c r="F30" s="125" t="str">
        <f>Trafic!I65</f>
        <v>-</v>
      </c>
      <c r="G30" s="125" t="str">
        <f>Trafic!J65</f>
        <v>-</v>
      </c>
      <c r="H30" s="125" t="str">
        <f>Trafic!K65</f>
        <v>-</v>
      </c>
      <c r="I30" s="125" t="str">
        <f>Trafic!L65</f>
        <v>-</v>
      </c>
      <c r="J30" s="125" t="str">
        <f>Trafic!M65</f>
        <v>-</v>
      </c>
      <c r="K30" s="125" t="str">
        <f>Trafic!N65</f>
        <v>-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33" ht="12" customHeight="1">
      <c r="B31" s="124" t="s">
        <v>215</v>
      </c>
      <c r="C31" s="125">
        <f>Trafic!F62</f>
        <v>34.1633</v>
      </c>
      <c r="D31" s="125">
        <f>Trafic!G62</f>
        <v>33.771799999999999</v>
      </c>
      <c r="E31" s="125">
        <f>Trafic!H62</f>
        <v>31.120799999999999</v>
      </c>
      <c r="F31" s="125">
        <f>Trafic!I62</f>
        <v>46.562262702949745</v>
      </c>
      <c r="G31" s="125">
        <f>Trafic!J62</f>
        <v>62.153740462068235</v>
      </c>
      <c r="H31" s="125">
        <f>Trafic!K62</f>
        <v>69.400315044805794</v>
      </c>
      <c r="I31" s="125">
        <f>Trafic!L62</f>
        <v>76.860230101192556</v>
      </c>
      <c r="J31" s="125">
        <f>Trafic!M62</f>
        <v>84.533485631228572</v>
      </c>
      <c r="K31" s="125">
        <f>Trafic!N62</f>
        <v>92.420081634913799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33" ht="12" customHeight="1">
      <c r="B32" s="124" t="s">
        <v>218</v>
      </c>
      <c r="C32" s="125">
        <f>Trafic!F63</f>
        <v>6.7</v>
      </c>
      <c r="D32" s="125">
        <f>Trafic!G63</f>
        <v>7.4</v>
      </c>
      <c r="E32" s="125">
        <f>Trafic!H63</f>
        <v>6.5</v>
      </c>
      <c r="F32" s="125">
        <f>Trafic!I63</f>
        <v>8.4912643633236229</v>
      </c>
      <c r="G32" s="125">
        <f>Trafic!J63</f>
        <v>10.358956743678039</v>
      </c>
      <c r="H32" s="125">
        <f>Trafic!K63</f>
        <v>11.420305007373106</v>
      </c>
      <c r="I32" s="125">
        <f>Trafic!L63</f>
        <v>12.512130481589489</v>
      </c>
      <c r="J32" s="125">
        <f>Trafic!M63</f>
        <v>13.63443316632719</v>
      </c>
      <c r="K32" s="125">
        <f>Trafic!N63</f>
        <v>14.787213061586208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34" ht="12" customHeight="1"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34" ht="12" customHeight="1">
      <c r="B34" s="124" t="s">
        <v>219</v>
      </c>
      <c r="C34" s="125">
        <f>Trafic!F101</f>
        <v>484.63829615710631</v>
      </c>
      <c r="D34" s="125">
        <f>Trafic!G101</f>
        <v>480.93660640004379</v>
      </c>
      <c r="E34" s="125">
        <f>Trafic!H101</f>
        <v>391.44187162292457</v>
      </c>
      <c r="F34" s="125">
        <f>Trafic!I101</f>
        <v>463.51265612904984</v>
      </c>
      <c r="G34" s="125">
        <f>Trafic!J101</f>
        <v>438.89784898651811</v>
      </c>
      <c r="H34" s="125">
        <f>Trafic!K101</f>
        <v>429.8644768733576</v>
      </c>
      <c r="I34" s="125">
        <f>Trafic!L101</f>
        <v>414.52897985397891</v>
      </c>
      <c r="J34" s="125">
        <f>Trafic!M101</f>
        <v>398.23528329007098</v>
      </c>
      <c r="K34" s="125">
        <f>Trafic!N101</f>
        <v>380.35046870692486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34" ht="12" customHeight="1" thickBot="1">
      <c r="B35" s="127"/>
      <c r="C35" s="128"/>
      <c r="D35" s="128"/>
      <c r="E35" s="128"/>
      <c r="F35" s="128"/>
      <c r="G35" s="128"/>
      <c r="H35" s="128"/>
      <c r="I35" s="128"/>
      <c r="J35" s="128"/>
      <c r="K35" s="12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34" ht="12" customHeight="1">
      <c r="B36" s="129"/>
      <c r="C36" s="130"/>
      <c r="D36" s="130"/>
      <c r="E36" s="130"/>
      <c r="F36" s="130"/>
      <c r="G36" s="130"/>
      <c r="H36" s="130"/>
      <c r="I36" s="130"/>
      <c r="J36" s="130"/>
      <c r="K36" s="13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34" ht="12" customHeight="1">
      <c r="B37" s="129"/>
      <c r="C37" s="130"/>
      <c r="D37" s="130"/>
      <c r="E37" s="131"/>
      <c r="F37" s="131"/>
      <c r="G37" s="131"/>
      <c r="H37" s="131" t="s">
        <v>470</v>
      </c>
      <c r="I37" s="131"/>
      <c r="J37" s="131"/>
      <c r="K37" s="131"/>
      <c r="L37" s="1"/>
      <c r="M37" s="129"/>
      <c r="N37" s="130"/>
      <c r="O37" s="130"/>
      <c r="P37" s="131"/>
      <c r="Q37" s="131"/>
      <c r="R37" s="131"/>
      <c r="S37" s="131" t="s">
        <v>470</v>
      </c>
      <c r="T37" s="131"/>
      <c r="U37" s="131"/>
      <c r="V37" s="131"/>
      <c r="AD37" s="131"/>
      <c r="AE37" s="131" t="s">
        <v>470</v>
      </c>
      <c r="AF37" s="131"/>
      <c r="AG37" s="131"/>
      <c r="AH37" s="131"/>
    </row>
    <row r="38" spans="2:34" ht="12" customHeight="1" thickBot="1">
      <c r="B38" s="117" t="s">
        <v>252</v>
      </c>
      <c r="C38" s="602"/>
      <c r="D38" s="603"/>
      <c r="E38" s="603"/>
      <c r="F38" s="603"/>
      <c r="G38" s="602"/>
      <c r="H38" s="602"/>
      <c r="I38" s="603"/>
      <c r="J38" s="603"/>
      <c r="K38" s="603"/>
      <c r="L38" s="1"/>
      <c r="M38" s="117" t="s">
        <v>252</v>
      </c>
      <c r="N38" s="602"/>
      <c r="O38" s="603"/>
      <c r="P38" s="603"/>
      <c r="Q38" s="603"/>
      <c r="R38" s="602"/>
      <c r="S38" s="602"/>
      <c r="T38" s="603"/>
      <c r="U38" s="603"/>
      <c r="V38" s="603"/>
      <c r="X38" s="117" t="s">
        <v>412</v>
      </c>
      <c r="Y38" s="119"/>
      <c r="Z38" s="119"/>
      <c r="AA38" s="119"/>
      <c r="AB38" s="119"/>
      <c r="AC38" s="220"/>
      <c r="AD38" s="220"/>
      <c r="AE38" s="119"/>
      <c r="AF38" s="119"/>
      <c r="AG38" s="119"/>
    </row>
    <row r="39" spans="2:34" ht="12" customHeight="1" thickBot="1">
      <c r="B39" s="120" t="s">
        <v>184</v>
      </c>
      <c r="C39" s="121">
        <v>2018</v>
      </c>
      <c r="D39" s="121">
        <v>2019</v>
      </c>
      <c r="E39" s="121">
        <v>2020</v>
      </c>
      <c r="F39" s="121">
        <v>2025</v>
      </c>
      <c r="G39" s="121">
        <v>2030</v>
      </c>
      <c r="H39" s="121">
        <v>2035</v>
      </c>
      <c r="I39" s="121">
        <v>2040</v>
      </c>
      <c r="J39" s="121">
        <v>2045</v>
      </c>
      <c r="K39" s="121">
        <v>2050</v>
      </c>
      <c r="L39" s="1"/>
      <c r="M39" s="120" t="s">
        <v>184</v>
      </c>
      <c r="N39" s="121">
        <v>2018</v>
      </c>
      <c r="O39" s="121">
        <v>2019</v>
      </c>
      <c r="P39" s="121">
        <v>2020</v>
      </c>
      <c r="Q39" s="121">
        <v>2025</v>
      </c>
      <c r="R39" s="121">
        <v>2030</v>
      </c>
      <c r="S39" s="121">
        <v>2035</v>
      </c>
      <c r="T39" s="121">
        <v>2040</v>
      </c>
      <c r="U39" s="121">
        <v>2045</v>
      </c>
      <c r="V39" s="121">
        <v>2050</v>
      </c>
      <c r="X39" s="120" t="s">
        <v>413</v>
      </c>
      <c r="Y39" s="121">
        <v>2018</v>
      </c>
      <c r="Z39" s="121">
        <v>2019</v>
      </c>
      <c r="AA39" s="121">
        <v>2020</v>
      </c>
      <c r="AB39" s="121">
        <v>2025</v>
      </c>
      <c r="AC39" s="121">
        <v>2030</v>
      </c>
      <c r="AD39" s="121">
        <v>2035</v>
      </c>
      <c r="AE39" s="121">
        <v>2040</v>
      </c>
      <c r="AF39" s="121">
        <v>2045</v>
      </c>
      <c r="AG39" s="121">
        <v>2050</v>
      </c>
    </row>
    <row r="40" spans="2:34" s="17" customFormat="1" ht="12" customHeight="1">
      <c r="B40" s="122" t="s">
        <v>437</v>
      </c>
      <c r="C40" s="586">
        <f t="shared" ref="C40:K40" si="0">C112+C143</f>
        <v>7.8063203829984396</v>
      </c>
      <c r="D40" s="586">
        <f t="shared" si="0"/>
        <v>8.1638318236572704</v>
      </c>
      <c r="E40" s="586">
        <f t="shared" si="0"/>
        <v>7.0481808917774194</v>
      </c>
      <c r="F40" s="586">
        <f t="shared" si="0"/>
        <v>12.462241377199595</v>
      </c>
      <c r="G40" s="586">
        <f t="shared" si="0"/>
        <v>11.08367879805958</v>
      </c>
      <c r="H40" s="586">
        <f t="shared" si="0"/>
        <v>8.063687060018637</v>
      </c>
      <c r="I40" s="586">
        <f t="shared" si="0"/>
        <v>4.3831766974915478</v>
      </c>
      <c r="J40" s="586">
        <f t="shared" si="0"/>
        <v>1.6872924482355707</v>
      </c>
      <c r="K40" s="586">
        <f t="shared" si="0"/>
        <v>0.236413763662634</v>
      </c>
      <c r="L40" s="1"/>
      <c r="M40" s="122" t="s">
        <v>437</v>
      </c>
      <c r="N40" s="820">
        <f>C40*11.63</f>
        <v>90.787506054271859</v>
      </c>
      <c r="O40" s="820">
        <f t="shared" ref="O40:V40" si="1">D40*11.63</f>
        <v>94.945364109134061</v>
      </c>
      <c r="P40" s="820">
        <f t="shared" si="1"/>
        <v>81.97034377137139</v>
      </c>
      <c r="Q40" s="820">
        <f t="shared" si="1"/>
        <v>144.9358672168313</v>
      </c>
      <c r="R40" s="820">
        <f t="shared" si="1"/>
        <v>128.90318442143291</v>
      </c>
      <c r="S40" s="820">
        <f t="shared" si="1"/>
        <v>93.780680508016758</v>
      </c>
      <c r="T40" s="820">
        <f t="shared" si="1"/>
        <v>50.976344991826707</v>
      </c>
      <c r="U40" s="820">
        <f t="shared" si="1"/>
        <v>19.623211172979687</v>
      </c>
      <c r="V40" s="820">
        <f t="shared" si="1"/>
        <v>2.7494920713964337</v>
      </c>
      <c r="X40" s="122" t="s">
        <v>437</v>
      </c>
      <c r="Y40" s="586">
        <f t="shared" ref="Y40:AG40" si="2">C40*C9</f>
        <v>21.962653049945047</v>
      </c>
      <c r="Z40" s="586">
        <f t="shared" si="2"/>
        <v>22.819828447600635</v>
      </c>
      <c r="AA40" s="586">
        <f t="shared" si="2"/>
        <v>19.637148228007824</v>
      </c>
      <c r="AB40" s="586">
        <f t="shared" si="2"/>
        <v>34.154081029560103</v>
      </c>
      <c r="AC40" s="586">
        <f t="shared" si="2"/>
        <v>30.712375183877185</v>
      </c>
      <c r="AD40" s="586">
        <f t="shared" si="2"/>
        <v>18.844433474910556</v>
      </c>
      <c r="AE40" s="586">
        <f t="shared" si="2"/>
        <v>5.9863235745990817</v>
      </c>
      <c r="AF40" s="586">
        <f t="shared" si="2"/>
        <v>0</v>
      </c>
      <c r="AG40" s="586">
        <f t="shared" si="2"/>
        <v>0</v>
      </c>
    </row>
    <row r="41" spans="2:34" ht="12" customHeight="1">
      <c r="B41" s="124" t="s">
        <v>432</v>
      </c>
      <c r="C41" s="132">
        <f>C40*(1-FE_et_bio!B28)</f>
        <v>7.2364589950395537</v>
      </c>
      <c r="D41" s="132">
        <f>D40*(1-FE_et_bio!C28)</f>
        <v>7.5188891095883461</v>
      </c>
      <c r="E41" s="132">
        <f>E40*(1-FE_et_bio!D28)</f>
        <v>6.470230058651671</v>
      </c>
      <c r="F41" s="132">
        <f>F40*(1-FE_et_bio!E28)</f>
        <v>11.253403963611234</v>
      </c>
      <c r="G41" s="132">
        <f>G40*(1-FE_et_bio!F28)</f>
        <v>10.119398742628396</v>
      </c>
      <c r="H41" s="132">
        <f>H40*(1-FE_et_bio!G28)</f>
        <v>6.2090390362143504</v>
      </c>
      <c r="I41" s="132">
        <f>I40*(1-FE_et_bio!H28)</f>
        <v>1.9724295138711962</v>
      </c>
      <c r="J41" s="132">
        <f>J40*(1-FE_et_bio!I28)</f>
        <v>0</v>
      </c>
      <c r="K41" s="132">
        <f>K40*(1-FE_et_bio!J28)</f>
        <v>0</v>
      </c>
      <c r="L41" s="1"/>
      <c r="M41" s="124" t="s">
        <v>432</v>
      </c>
      <c r="N41" s="125">
        <f t="shared" ref="N41:N55" si="3">C41*11.63</f>
        <v>84.160018112310013</v>
      </c>
      <c r="O41" s="125">
        <f t="shared" ref="O41:O56" si="4">D41*11.63</f>
        <v>87.444680344512477</v>
      </c>
      <c r="P41" s="125">
        <f t="shared" ref="P41:P56" si="5">E41*11.63</f>
        <v>75.248775582118938</v>
      </c>
      <c r="Q41" s="125">
        <f t="shared" ref="Q41:Q56" si="6">F41*11.63</f>
        <v>130.87708809679867</v>
      </c>
      <c r="R41" s="125">
        <f t="shared" ref="R41:R56" si="7">G41*11.63</f>
        <v>117.68860737676826</v>
      </c>
      <c r="S41" s="125">
        <f t="shared" ref="S41:S56" si="8">H41*11.63</f>
        <v>72.211123991172897</v>
      </c>
      <c r="T41" s="125">
        <f t="shared" ref="T41:T56" si="9">I41*11.63</f>
        <v>22.939355246322013</v>
      </c>
      <c r="U41" s="125">
        <f t="shared" ref="U41:U56" si="10">J41*11.63</f>
        <v>0</v>
      </c>
      <c r="V41" s="125">
        <f t="shared" ref="V41:V56" si="11">K41*11.63</f>
        <v>0</v>
      </c>
      <c r="X41" s="124" t="s">
        <v>432</v>
      </c>
      <c r="Y41" s="132">
        <f>C41*FE_et_bio!$B$7</f>
        <v>21.962653049945047</v>
      </c>
      <c r="Z41" s="132">
        <f>D41*FE_et_bio!$B$7</f>
        <v>22.819828447600631</v>
      </c>
      <c r="AA41" s="132">
        <f>E41*FE_et_bio!$B$7</f>
        <v>19.637148228007824</v>
      </c>
      <c r="AB41" s="132">
        <f>F41*FE_et_bio!$B$7</f>
        <v>34.154081029560096</v>
      </c>
      <c r="AC41" s="132">
        <f>G41*FE_et_bio!$B$7</f>
        <v>30.712375183877185</v>
      </c>
      <c r="AD41" s="132">
        <f>H41*FE_et_bio!$B$7</f>
        <v>18.844433474910556</v>
      </c>
      <c r="AE41" s="132">
        <f>I41*FE_et_bio!$B$7</f>
        <v>5.9863235745990808</v>
      </c>
      <c r="AF41" s="132">
        <f>J41*FE_et_bio!$B$7</f>
        <v>0</v>
      </c>
      <c r="AG41" s="132">
        <f>K41*FE_et_bio!$B$7</f>
        <v>0</v>
      </c>
    </row>
    <row r="42" spans="2:34" s="657" customFormat="1" ht="12" customHeight="1">
      <c r="B42" s="655" t="s">
        <v>433</v>
      </c>
      <c r="C42" s="656">
        <f>C40-C41</f>
        <v>0.56986138795888586</v>
      </c>
      <c r="D42" s="656">
        <f t="shared" ref="D42:K42" si="12">D40-D41</f>
        <v>0.64494271406892434</v>
      </c>
      <c r="E42" s="656">
        <f t="shared" si="12"/>
        <v>0.57795083312574835</v>
      </c>
      <c r="F42" s="656">
        <f t="shared" si="12"/>
        <v>1.2088374135883608</v>
      </c>
      <c r="G42" s="656">
        <f t="shared" si="12"/>
        <v>0.96428005543118367</v>
      </c>
      <c r="H42" s="656">
        <f t="shared" si="12"/>
        <v>1.8546480238042866</v>
      </c>
      <c r="I42" s="656">
        <f t="shared" si="12"/>
        <v>2.4107471836203516</v>
      </c>
      <c r="J42" s="656">
        <f t="shared" si="12"/>
        <v>1.6872924482355707</v>
      </c>
      <c r="K42" s="656">
        <f t="shared" si="12"/>
        <v>0.236413763662634</v>
      </c>
      <c r="L42" s="1"/>
      <c r="M42" s="655" t="s">
        <v>433</v>
      </c>
      <c r="N42" s="821">
        <f t="shared" si="3"/>
        <v>6.6274879419618431</v>
      </c>
      <c r="O42" s="821">
        <f t="shared" si="4"/>
        <v>7.5006837646215905</v>
      </c>
      <c r="P42" s="821">
        <f t="shared" si="5"/>
        <v>6.7215681892524541</v>
      </c>
      <c r="Q42" s="821">
        <f t="shared" si="6"/>
        <v>14.058779120032638</v>
      </c>
      <c r="R42" s="821">
        <f t="shared" si="7"/>
        <v>11.214577044664667</v>
      </c>
      <c r="S42" s="821">
        <f t="shared" si="8"/>
        <v>21.569556516843853</v>
      </c>
      <c r="T42" s="821">
        <f t="shared" si="9"/>
        <v>28.036989745504691</v>
      </c>
      <c r="U42" s="821">
        <f t="shared" si="10"/>
        <v>19.623211172979687</v>
      </c>
      <c r="V42" s="821">
        <f t="shared" si="11"/>
        <v>2.7494920713964337</v>
      </c>
      <c r="X42" s="655" t="s">
        <v>433</v>
      </c>
      <c r="Y42" s="656">
        <f>0</f>
        <v>0</v>
      </c>
      <c r="Z42" s="656">
        <f>0</f>
        <v>0</v>
      </c>
      <c r="AA42" s="656">
        <f>0</f>
        <v>0</v>
      </c>
      <c r="AB42" s="656">
        <f>0</f>
        <v>0</v>
      </c>
      <c r="AC42" s="656">
        <f>0</f>
        <v>0</v>
      </c>
      <c r="AD42" s="656">
        <f>0</f>
        <v>0</v>
      </c>
      <c r="AE42" s="656">
        <f>0</f>
        <v>0</v>
      </c>
      <c r="AF42" s="656">
        <f>0</f>
        <v>0</v>
      </c>
      <c r="AG42" s="656">
        <f>0</f>
        <v>0</v>
      </c>
    </row>
    <row r="43" spans="2:34" s="17" customFormat="1" ht="12" customHeight="1">
      <c r="B43" s="122" t="s">
        <v>438</v>
      </c>
      <c r="C43" s="586">
        <f t="shared" ref="C43:K43" si="13">C113+C124+C141</f>
        <v>34.878485839657024</v>
      </c>
      <c r="D43" s="586">
        <f t="shared" si="13"/>
        <v>33.975655425907391</v>
      </c>
      <c r="E43" s="586">
        <f t="shared" si="13"/>
        <v>28.678119010884046</v>
      </c>
      <c r="F43" s="586">
        <f t="shared" si="13"/>
        <v>24.474326257775761</v>
      </c>
      <c r="G43" s="586">
        <f t="shared" si="13"/>
        <v>17.672116976144935</v>
      </c>
      <c r="H43" s="586">
        <f t="shared" si="13"/>
        <v>12.049363883959076</v>
      </c>
      <c r="I43" s="586">
        <f t="shared" si="13"/>
        <v>6.3944259791784761</v>
      </c>
      <c r="J43" s="586">
        <f t="shared" si="13"/>
        <v>2.7845174258171874</v>
      </c>
      <c r="K43" s="586">
        <f t="shared" si="13"/>
        <v>1.1053801164617847</v>
      </c>
      <c r="L43" s="1"/>
      <c r="M43" s="122" t="s">
        <v>438</v>
      </c>
      <c r="N43" s="820">
        <f t="shared" si="3"/>
        <v>405.63679031521121</v>
      </c>
      <c r="O43" s="820">
        <f t="shared" si="4"/>
        <v>395.136872603303</v>
      </c>
      <c r="P43" s="820">
        <f t="shared" si="5"/>
        <v>333.52652409658145</v>
      </c>
      <c r="Q43" s="820">
        <f t="shared" si="6"/>
        <v>284.63641437793211</v>
      </c>
      <c r="R43" s="820">
        <f t="shared" si="7"/>
        <v>205.52672043256561</v>
      </c>
      <c r="S43" s="820">
        <f t="shared" si="8"/>
        <v>140.13410197044408</v>
      </c>
      <c r="T43" s="820">
        <f t="shared" si="9"/>
        <v>74.36717413784568</v>
      </c>
      <c r="U43" s="820">
        <f t="shared" si="10"/>
        <v>32.383937662253892</v>
      </c>
      <c r="V43" s="820">
        <f t="shared" si="11"/>
        <v>12.855570754450557</v>
      </c>
      <c r="X43" s="122" t="s">
        <v>438</v>
      </c>
      <c r="Y43" s="586">
        <f t="shared" ref="Y43:AG43" si="14">C43*C10</f>
        <v>103.18290809769273</v>
      </c>
      <c r="Z43" s="586">
        <f t="shared" si="14"/>
        <v>100.15547560381538</v>
      </c>
      <c r="AA43" s="586">
        <f t="shared" si="14"/>
        <v>83.900704978242373</v>
      </c>
      <c r="AB43" s="586">
        <f t="shared" si="14"/>
        <v>70.434663537252874</v>
      </c>
      <c r="AC43" s="586">
        <f t="shared" si="14"/>
        <v>49.397454814059842</v>
      </c>
      <c r="AD43" s="586">
        <f t="shared" si="14"/>
        <v>29.887242177772098</v>
      </c>
      <c r="AE43" s="586">
        <f t="shared" si="14"/>
        <v>9.1504235762043979</v>
      </c>
      <c r="AF43" s="586">
        <f t="shared" si="14"/>
        <v>0</v>
      </c>
      <c r="AG43" s="586">
        <f t="shared" si="14"/>
        <v>0</v>
      </c>
    </row>
    <row r="44" spans="2:34" ht="12" customHeight="1">
      <c r="B44" s="124" t="s">
        <v>431</v>
      </c>
      <c r="C44" s="132">
        <f>C43*(1-FE_et_bio!B29)</f>
        <v>32.447455376632931</v>
      </c>
      <c r="D44" s="132">
        <f>D43*(1-FE_et_bio!C29)</f>
        <v>31.495432579816153</v>
      </c>
      <c r="E44" s="132">
        <f>E43*(1-FE_et_bio!D29)</f>
        <v>26.383869490013325</v>
      </c>
      <c r="F44" s="132">
        <f>F43*(1-FE_et_bio!E29)</f>
        <v>22.149265263287063</v>
      </c>
      <c r="G44" s="132">
        <f>G43*(1-FE_et_bio!F29)</f>
        <v>15.533790822031397</v>
      </c>
      <c r="H44" s="132">
        <f>H43*(1-FE_et_bio!G29)</f>
        <v>9.3985038294880798</v>
      </c>
      <c r="I44" s="132">
        <f>I43*(1-FE_et_bio!H29)</f>
        <v>2.8774916906303138</v>
      </c>
      <c r="J44" s="132">
        <f>J43*(1-FE_et_bio!I29)</f>
        <v>0</v>
      </c>
      <c r="K44" s="132">
        <f>K43*(1-FE_et_bio!J29)</f>
        <v>0</v>
      </c>
      <c r="L44" s="1"/>
      <c r="M44" s="124" t="s">
        <v>431</v>
      </c>
      <c r="N44" s="125">
        <f t="shared" si="3"/>
        <v>377.36390603024103</v>
      </c>
      <c r="O44" s="125">
        <f t="shared" si="4"/>
        <v>366.29188090326187</v>
      </c>
      <c r="P44" s="125">
        <f t="shared" si="5"/>
        <v>306.84440216885497</v>
      </c>
      <c r="Q44" s="125">
        <f t="shared" si="6"/>
        <v>257.59595501202858</v>
      </c>
      <c r="R44" s="125">
        <f t="shared" si="7"/>
        <v>180.65798726022516</v>
      </c>
      <c r="S44" s="125">
        <f t="shared" si="8"/>
        <v>109.30459953694637</v>
      </c>
      <c r="T44" s="125">
        <f t="shared" si="9"/>
        <v>33.465228362030551</v>
      </c>
      <c r="U44" s="125">
        <f t="shared" si="10"/>
        <v>0</v>
      </c>
      <c r="V44" s="125">
        <f t="shared" si="11"/>
        <v>0</v>
      </c>
      <c r="X44" s="124" t="s">
        <v>431</v>
      </c>
      <c r="Y44" s="132">
        <f>C44*FE_et_bio!$B$8</f>
        <v>103.18290809769273</v>
      </c>
      <c r="Z44" s="132">
        <f>D44*FE_et_bio!$B$8</f>
        <v>100.15547560381538</v>
      </c>
      <c r="AA44" s="132">
        <f>E44*FE_et_bio!$B$8</f>
        <v>83.900704978242373</v>
      </c>
      <c r="AB44" s="132">
        <f>F44*FE_et_bio!$B$8</f>
        <v>70.43466353725286</v>
      </c>
      <c r="AC44" s="132">
        <f>G44*FE_et_bio!$B$8</f>
        <v>49.397454814059849</v>
      </c>
      <c r="AD44" s="132">
        <f>H44*FE_et_bio!$B$8</f>
        <v>29.887242177772094</v>
      </c>
      <c r="AE44" s="132">
        <f>I44*FE_et_bio!$B$8</f>
        <v>9.1504235762043979</v>
      </c>
      <c r="AF44" s="132">
        <f>J44*FE_et_bio!$B$8</f>
        <v>0</v>
      </c>
      <c r="AG44" s="132">
        <f>K44*FE_et_bio!$B$8</f>
        <v>0</v>
      </c>
    </row>
    <row r="45" spans="2:34" s="657" customFormat="1" ht="12" customHeight="1">
      <c r="B45" s="655" t="s">
        <v>430</v>
      </c>
      <c r="C45" s="656">
        <f>C43-C44</f>
        <v>2.4310304630240935</v>
      </c>
      <c r="D45" s="656">
        <f t="shared" ref="D45:K45" si="15">D43-D44</f>
        <v>2.4802228460912374</v>
      </c>
      <c r="E45" s="656">
        <f t="shared" si="15"/>
        <v>2.2942495208707214</v>
      </c>
      <c r="F45" s="656">
        <f t="shared" si="15"/>
        <v>2.3250609944886982</v>
      </c>
      <c r="G45" s="656">
        <f t="shared" si="15"/>
        <v>2.1383261541135372</v>
      </c>
      <c r="H45" s="656">
        <f t="shared" si="15"/>
        <v>2.6508600544709964</v>
      </c>
      <c r="I45" s="656">
        <f t="shared" si="15"/>
        <v>3.5169342885481623</v>
      </c>
      <c r="J45" s="656">
        <f t="shared" si="15"/>
        <v>2.7845174258171874</v>
      </c>
      <c r="K45" s="656">
        <f t="shared" si="15"/>
        <v>1.1053801164617847</v>
      </c>
      <c r="L45" s="1"/>
      <c r="M45" s="655" t="s">
        <v>430</v>
      </c>
      <c r="N45" s="821">
        <f t="shared" si="3"/>
        <v>28.27288428497021</v>
      </c>
      <c r="O45" s="821">
        <f t="shared" si="4"/>
        <v>28.844991700041092</v>
      </c>
      <c r="P45" s="821">
        <f t="shared" si="5"/>
        <v>26.682121927726492</v>
      </c>
      <c r="Q45" s="821">
        <f t="shared" si="6"/>
        <v>27.040459365903562</v>
      </c>
      <c r="R45" s="821">
        <f t="shared" si="7"/>
        <v>24.868733172340441</v>
      </c>
      <c r="S45" s="821">
        <f t="shared" si="8"/>
        <v>30.829502433497691</v>
      </c>
      <c r="T45" s="821">
        <f t="shared" si="9"/>
        <v>40.901945775815129</v>
      </c>
      <c r="U45" s="821">
        <f t="shared" si="10"/>
        <v>32.383937662253892</v>
      </c>
      <c r="V45" s="821">
        <f t="shared" si="11"/>
        <v>12.855570754450557</v>
      </c>
      <c r="X45" s="655" t="s">
        <v>430</v>
      </c>
      <c r="Y45" s="656">
        <f>0</f>
        <v>0</v>
      </c>
      <c r="Z45" s="656">
        <f>0</f>
        <v>0</v>
      </c>
      <c r="AA45" s="656">
        <f>0</f>
        <v>0</v>
      </c>
      <c r="AB45" s="656">
        <f>0</f>
        <v>0</v>
      </c>
      <c r="AC45" s="656">
        <f>0</f>
        <v>0</v>
      </c>
      <c r="AD45" s="656">
        <f>0</f>
        <v>0</v>
      </c>
      <c r="AE45" s="656">
        <f>0</f>
        <v>0</v>
      </c>
      <c r="AF45" s="656">
        <f>0</f>
        <v>0</v>
      </c>
      <c r="AG45" s="656">
        <f>0</f>
        <v>0</v>
      </c>
    </row>
    <row r="46" spans="2:34" s="587" customFormat="1" ht="12" customHeight="1">
      <c r="B46" s="122" t="s">
        <v>463</v>
      </c>
      <c r="C46" s="166">
        <f t="shared" ref="C46" si="16">C128+C134-C131-C137</f>
        <v>0</v>
      </c>
      <c r="D46" s="166">
        <f t="shared" ref="D46:K46" si="17">D128+D134-D131-D137</f>
        <v>1.6528263634173683</v>
      </c>
      <c r="E46" s="166">
        <f t="shared" si="17"/>
        <v>1.0153192314521062</v>
      </c>
      <c r="F46" s="166">
        <f t="shared" si="17"/>
        <v>1.5045119454355242</v>
      </c>
      <c r="G46" s="166">
        <f t="shared" si="17"/>
        <v>1.517501267746024</v>
      </c>
      <c r="H46" s="166">
        <f t="shared" si="17"/>
        <v>1.1062995799347608</v>
      </c>
      <c r="I46" s="166">
        <f t="shared" si="17"/>
        <v>0.9843321327728527</v>
      </c>
      <c r="J46" s="166">
        <f t="shared" si="17"/>
        <v>0.89137371890734718</v>
      </c>
      <c r="K46" s="166">
        <f t="shared" si="17"/>
        <v>0.79215930691307834</v>
      </c>
      <c r="L46" s="1"/>
      <c r="M46" s="122" t="s">
        <v>463</v>
      </c>
      <c r="N46" s="822">
        <f t="shared" si="3"/>
        <v>0</v>
      </c>
      <c r="O46" s="822">
        <f t="shared" si="4"/>
        <v>19.222370606543993</v>
      </c>
      <c r="P46" s="822">
        <f t="shared" si="5"/>
        <v>11.808162661787996</v>
      </c>
      <c r="Q46" s="822">
        <f t="shared" si="6"/>
        <v>17.497473925415147</v>
      </c>
      <c r="R46" s="822">
        <f t="shared" si="7"/>
        <v>17.648539743886261</v>
      </c>
      <c r="S46" s="822">
        <f t="shared" si="8"/>
        <v>12.866264114641268</v>
      </c>
      <c r="T46" s="822">
        <f t="shared" si="9"/>
        <v>11.447782704148278</v>
      </c>
      <c r="U46" s="822">
        <f t="shared" si="10"/>
        <v>10.366676350892448</v>
      </c>
      <c r="V46" s="822">
        <f t="shared" si="11"/>
        <v>9.2128127393991015</v>
      </c>
      <c r="X46" s="122" t="s">
        <v>436</v>
      </c>
      <c r="Y46" s="166">
        <f>Y47+Y48+Y49</f>
        <v>0</v>
      </c>
      <c r="Z46" s="166">
        <f t="shared" ref="Z46:AG46" si="18">Z47+Z48+Z49</f>
        <v>4.9948412702472869</v>
      </c>
      <c r="AA46" s="166">
        <f t="shared" si="18"/>
        <v>3.0682947174482647</v>
      </c>
      <c r="AB46" s="166">
        <f t="shared" si="18"/>
        <v>4.455702397124031</v>
      </c>
      <c r="AC46" s="166">
        <f t="shared" si="18"/>
        <v>4.3657661672284966</v>
      </c>
      <c r="AD46" s="166">
        <f t="shared" si="18"/>
        <v>2.8417517309784199</v>
      </c>
      <c r="AE46" s="166">
        <f t="shared" si="18"/>
        <v>2.2607352959820664</v>
      </c>
      <c r="AF46" s="166">
        <f t="shared" si="18"/>
        <v>1.9664239063327422</v>
      </c>
      <c r="AG46" s="166">
        <f t="shared" si="18"/>
        <v>1.5560385265693599</v>
      </c>
    </row>
    <row r="47" spans="2:34" s="585" customFormat="1" ht="12" customHeight="1">
      <c r="B47" s="124" t="s">
        <v>426</v>
      </c>
      <c r="C47" s="133">
        <f t="shared" ref="C47" si="19">C132+C138</f>
        <v>0</v>
      </c>
      <c r="D47" s="133">
        <f t="shared" ref="D47:K47" si="20">D132+D138</f>
        <v>1.6528263634173683</v>
      </c>
      <c r="E47" s="133">
        <f t="shared" si="20"/>
        <v>1.0153192314521062</v>
      </c>
      <c r="F47" s="133">
        <f t="shared" si="20"/>
        <v>1.4744217065268137</v>
      </c>
      <c r="G47" s="133">
        <f t="shared" si="20"/>
        <v>1.4264511916788554</v>
      </c>
      <c r="H47" s="133">
        <f t="shared" si="20"/>
        <v>0.88503966394780864</v>
      </c>
      <c r="I47" s="133">
        <f t="shared" si="20"/>
        <v>0.62012924364689725</v>
      </c>
      <c r="J47" s="133">
        <f t="shared" si="20"/>
        <v>0.41003191069737976</v>
      </c>
      <c r="K47" s="133">
        <f t="shared" si="20"/>
        <v>0.11882389603696186</v>
      </c>
      <c r="L47" s="1"/>
      <c r="M47" s="124" t="s">
        <v>426</v>
      </c>
      <c r="N47" s="823">
        <f t="shared" si="3"/>
        <v>0</v>
      </c>
      <c r="O47" s="823">
        <f t="shared" si="4"/>
        <v>19.222370606543993</v>
      </c>
      <c r="P47" s="823">
        <f t="shared" si="5"/>
        <v>11.808162661787996</v>
      </c>
      <c r="Q47" s="823">
        <f t="shared" si="6"/>
        <v>17.147524446906843</v>
      </c>
      <c r="R47" s="823">
        <f t="shared" si="7"/>
        <v>16.589627359225091</v>
      </c>
      <c r="S47" s="823">
        <f t="shared" si="8"/>
        <v>10.293011291713015</v>
      </c>
      <c r="T47" s="823">
        <f t="shared" si="9"/>
        <v>7.2121031036134156</v>
      </c>
      <c r="U47" s="823">
        <f t="shared" si="10"/>
        <v>4.7686711214105273</v>
      </c>
      <c r="V47" s="823">
        <f t="shared" si="11"/>
        <v>1.3819219109098666</v>
      </c>
      <c r="X47" s="124" t="s">
        <v>426</v>
      </c>
      <c r="Y47" s="133">
        <f>C47*FE_et_bio!$B$9</f>
        <v>0</v>
      </c>
      <c r="Z47" s="133">
        <f>D47*FE_et_bio!$B$9</f>
        <v>4.9948412702472869</v>
      </c>
      <c r="AA47" s="133">
        <f>E47*FE_et_bio!$B$9</f>
        <v>3.0682947174482647</v>
      </c>
      <c r="AB47" s="133">
        <f>F47*FE_et_bio!$B$9</f>
        <v>4.455702397124031</v>
      </c>
      <c r="AC47" s="133">
        <f>G47*FE_et_bio!$B$9</f>
        <v>4.3107355012535002</v>
      </c>
      <c r="AD47" s="133">
        <f>H47*FE_et_bio!$B$9</f>
        <v>2.6745898644502777</v>
      </c>
      <c r="AE47" s="133">
        <f>I47*FE_et_bio!$B$9</f>
        <v>1.8740305743009233</v>
      </c>
      <c r="AF47" s="133">
        <f>J47*FE_et_bio!$B$9</f>
        <v>1.2391164341274816</v>
      </c>
      <c r="AG47" s="133">
        <f>K47*FE_et_bio!$B$9</f>
        <v>0.35908581382369875</v>
      </c>
    </row>
    <row r="48" spans="2:34" s="659" customFormat="1" ht="12" customHeight="1">
      <c r="B48" s="655" t="s">
        <v>425</v>
      </c>
      <c r="C48" s="658">
        <f>C129+C135</f>
        <v>0</v>
      </c>
      <c r="D48" s="658">
        <f t="shared" ref="D48:K48" si="21">D129+D135</f>
        <v>0</v>
      </c>
      <c r="E48" s="658">
        <f t="shared" si="21"/>
        <v>0</v>
      </c>
      <c r="F48" s="658">
        <f t="shared" si="21"/>
        <v>3.009023890871048E-2</v>
      </c>
      <c r="G48" s="658">
        <f t="shared" si="21"/>
        <v>7.2840060853734886E-2</v>
      </c>
      <c r="H48" s="658">
        <f t="shared" si="21"/>
        <v>0.16594493699021415</v>
      </c>
      <c r="I48" s="658">
        <f t="shared" si="21"/>
        <v>0.23623971186548476</v>
      </c>
      <c r="J48" s="658">
        <f t="shared" si="21"/>
        <v>0.24067090410498368</v>
      </c>
      <c r="K48" s="658">
        <f t="shared" si="21"/>
        <v>0.27725575741957736</v>
      </c>
      <c r="L48" s="1"/>
      <c r="M48" s="655" t="s">
        <v>425</v>
      </c>
      <c r="N48" s="824">
        <f t="shared" si="3"/>
        <v>0</v>
      </c>
      <c r="O48" s="824">
        <f t="shared" si="4"/>
        <v>0</v>
      </c>
      <c r="P48" s="824">
        <f t="shared" si="5"/>
        <v>0</v>
      </c>
      <c r="Q48" s="824">
        <f t="shared" si="6"/>
        <v>0.34994947850830294</v>
      </c>
      <c r="R48" s="824">
        <f t="shared" si="7"/>
        <v>0.84712990772893682</v>
      </c>
      <c r="S48" s="824">
        <f t="shared" si="8"/>
        <v>1.9299396171961907</v>
      </c>
      <c r="T48" s="824">
        <f t="shared" si="9"/>
        <v>2.7474678489955879</v>
      </c>
      <c r="U48" s="824">
        <f t="shared" si="10"/>
        <v>2.7990026147409606</v>
      </c>
      <c r="V48" s="824">
        <f t="shared" si="11"/>
        <v>3.2244844587896848</v>
      </c>
      <c r="X48" s="655" t="s">
        <v>425</v>
      </c>
      <c r="Y48" s="658">
        <f>0</f>
        <v>0</v>
      </c>
      <c r="Z48" s="658">
        <f>0</f>
        <v>0</v>
      </c>
      <c r="AA48" s="658">
        <f>0</f>
        <v>0</v>
      </c>
      <c r="AB48" s="658">
        <f>0</f>
        <v>0</v>
      </c>
      <c r="AC48" s="658">
        <f>0</f>
        <v>0</v>
      </c>
      <c r="AD48" s="658">
        <f>0</f>
        <v>0</v>
      </c>
      <c r="AE48" s="658">
        <f>0</f>
        <v>0</v>
      </c>
      <c r="AF48" s="658">
        <f>0</f>
        <v>0</v>
      </c>
      <c r="AG48" s="658">
        <f>0</f>
        <v>0</v>
      </c>
    </row>
    <row r="49" spans="2:33" s="663" customFormat="1" ht="12" customHeight="1">
      <c r="B49" s="639" t="s">
        <v>427</v>
      </c>
      <c r="C49" s="640">
        <f>C130+C136</f>
        <v>0</v>
      </c>
      <c r="D49" s="640">
        <f t="shared" ref="D49:K49" si="22">D130+D136</f>
        <v>0</v>
      </c>
      <c r="E49" s="640">
        <f t="shared" si="22"/>
        <v>0</v>
      </c>
      <c r="F49" s="640">
        <f t="shared" si="22"/>
        <v>0</v>
      </c>
      <c r="G49" s="640">
        <f t="shared" si="22"/>
        <v>1.8210015213433722E-2</v>
      </c>
      <c r="H49" s="640">
        <f t="shared" si="22"/>
        <v>5.5314978996738047E-2</v>
      </c>
      <c r="I49" s="640">
        <f t="shared" si="22"/>
        <v>0.12796317726047088</v>
      </c>
      <c r="J49" s="640">
        <f t="shared" si="22"/>
        <v>0.24067090410498368</v>
      </c>
      <c r="K49" s="640">
        <f t="shared" si="22"/>
        <v>0.39607965345653912</v>
      </c>
      <c r="L49" s="1"/>
      <c r="M49" s="639" t="s">
        <v>427</v>
      </c>
      <c r="N49" s="825">
        <f t="shared" si="3"/>
        <v>0</v>
      </c>
      <c r="O49" s="825">
        <f t="shared" si="4"/>
        <v>0</v>
      </c>
      <c r="P49" s="825">
        <f t="shared" si="5"/>
        <v>0</v>
      </c>
      <c r="Q49" s="825">
        <f t="shared" si="6"/>
        <v>0</v>
      </c>
      <c r="R49" s="825">
        <f t="shared" si="7"/>
        <v>0.2117824769322342</v>
      </c>
      <c r="S49" s="825">
        <f t="shared" si="8"/>
        <v>0.64331320573206352</v>
      </c>
      <c r="T49" s="825">
        <f t="shared" si="9"/>
        <v>1.4882117515392763</v>
      </c>
      <c r="U49" s="825">
        <f t="shared" si="10"/>
        <v>2.7990026147409606</v>
      </c>
      <c r="V49" s="825">
        <f t="shared" si="11"/>
        <v>4.6064063696995499</v>
      </c>
      <c r="X49" s="639" t="s">
        <v>427</v>
      </c>
      <c r="Y49" s="640">
        <f>C49*FE_et_bio!$B$9</f>
        <v>0</v>
      </c>
      <c r="Z49" s="640">
        <f>D49*FE_et_bio!$B$9</f>
        <v>0</v>
      </c>
      <c r="AA49" s="640">
        <f>E49*FE_et_bio!$B$9</f>
        <v>0</v>
      </c>
      <c r="AB49" s="640">
        <f>F49*FE_et_bio!$B$9</f>
        <v>0</v>
      </c>
      <c r="AC49" s="640">
        <f>G49*FE_et_bio!$B$9</f>
        <v>5.5030665974996701E-2</v>
      </c>
      <c r="AD49" s="640">
        <f>H49*FE_et_bio!$B$9</f>
        <v>0.16716186652814236</v>
      </c>
      <c r="AE49" s="640">
        <f>I49*FE_et_bio!$B$9</f>
        <v>0.38670472168114295</v>
      </c>
      <c r="AF49" s="640">
        <f>J49*FE_et_bio!$B$9</f>
        <v>0.7273074722052606</v>
      </c>
      <c r="AG49" s="640">
        <f>K49*FE_et_bio!$B$9</f>
        <v>1.1969527127456612</v>
      </c>
    </row>
    <row r="50" spans="2:33" s="17" customFormat="1" ht="12" customHeight="1">
      <c r="B50" s="122" t="s">
        <v>46</v>
      </c>
      <c r="C50" s="586">
        <f t="shared" ref="C50:K50" si="23">C114</f>
        <v>0</v>
      </c>
      <c r="D50" s="586">
        <f t="shared" si="23"/>
        <v>0</v>
      </c>
      <c r="E50" s="586">
        <f t="shared" si="23"/>
        <v>0</v>
      </c>
      <c r="F50" s="586">
        <f t="shared" si="23"/>
        <v>0</v>
      </c>
      <c r="G50" s="586">
        <f t="shared" si="23"/>
        <v>0</v>
      </c>
      <c r="H50" s="586">
        <f t="shared" si="23"/>
        <v>0</v>
      </c>
      <c r="I50" s="586">
        <f t="shared" si="23"/>
        <v>0</v>
      </c>
      <c r="J50" s="586">
        <f t="shared" si="23"/>
        <v>0</v>
      </c>
      <c r="K50" s="586">
        <f t="shared" si="23"/>
        <v>0</v>
      </c>
      <c r="L50" s="1"/>
      <c r="M50" s="122" t="s">
        <v>46</v>
      </c>
      <c r="N50" s="820">
        <f t="shared" si="3"/>
        <v>0</v>
      </c>
      <c r="O50" s="820">
        <f t="shared" si="4"/>
        <v>0</v>
      </c>
      <c r="P50" s="820">
        <f t="shared" si="5"/>
        <v>0</v>
      </c>
      <c r="Q50" s="820">
        <f t="shared" si="6"/>
        <v>0</v>
      </c>
      <c r="R50" s="820">
        <f t="shared" si="7"/>
        <v>0</v>
      </c>
      <c r="S50" s="820">
        <f t="shared" si="8"/>
        <v>0</v>
      </c>
      <c r="T50" s="820">
        <f t="shared" si="9"/>
        <v>0</v>
      </c>
      <c r="U50" s="820">
        <f t="shared" si="10"/>
        <v>0</v>
      </c>
      <c r="V50" s="820">
        <f t="shared" si="11"/>
        <v>0</v>
      </c>
      <c r="X50" s="122" t="s">
        <v>46</v>
      </c>
      <c r="Y50" s="586">
        <f t="shared" ref="Y50:AG50" si="24">C50</f>
        <v>0</v>
      </c>
      <c r="Z50" s="586">
        <f t="shared" si="24"/>
        <v>0</v>
      </c>
      <c r="AA50" s="586">
        <f t="shared" si="24"/>
        <v>0</v>
      </c>
      <c r="AB50" s="586">
        <f t="shared" si="24"/>
        <v>0</v>
      </c>
      <c r="AC50" s="586">
        <f t="shared" si="24"/>
        <v>0</v>
      </c>
      <c r="AD50" s="586">
        <f t="shared" si="24"/>
        <v>0</v>
      </c>
      <c r="AE50" s="586">
        <f t="shared" si="24"/>
        <v>0</v>
      </c>
      <c r="AF50" s="586">
        <f t="shared" si="24"/>
        <v>0</v>
      </c>
      <c r="AG50" s="586">
        <f t="shared" si="24"/>
        <v>0</v>
      </c>
    </row>
    <row r="51" spans="2:33" s="17" customFormat="1" ht="12" customHeight="1">
      <c r="B51" s="122" t="s">
        <v>424</v>
      </c>
      <c r="C51" s="642">
        <f t="shared" ref="C51" si="25">C115+C142</f>
        <v>0.13627089379952087</v>
      </c>
      <c r="D51" s="642">
        <f t="shared" ref="D51:K51" si="26">D115+D142</f>
        <v>0.16415376107670679</v>
      </c>
      <c r="E51" s="642">
        <f t="shared" si="26"/>
        <v>0.17685847906442317</v>
      </c>
      <c r="F51" s="642">
        <f t="shared" si="26"/>
        <v>0.36675775442561431</v>
      </c>
      <c r="G51" s="642">
        <f t="shared" si="26"/>
        <v>0.5614092452042424</v>
      </c>
      <c r="H51" s="642">
        <f t="shared" si="26"/>
        <v>0.65433727969821409</v>
      </c>
      <c r="I51" s="642">
        <f t="shared" si="26"/>
        <v>0.65625854658079907</v>
      </c>
      <c r="J51" s="642">
        <f t="shared" si="26"/>
        <v>0.65808191677191763</v>
      </c>
      <c r="K51" s="642">
        <f t="shared" si="26"/>
        <v>0.66229520573562162</v>
      </c>
      <c r="L51" s="1"/>
      <c r="M51" s="122" t="s">
        <v>424</v>
      </c>
      <c r="N51" s="822">
        <f t="shared" si="3"/>
        <v>1.5848304948884278</v>
      </c>
      <c r="O51" s="822">
        <f t="shared" si="4"/>
        <v>1.9091082413221001</v>
      </c>
      <c r="P51" s="822">
        <f t="shared" si="5"/>
        <v>2.0568641115192419</v>
      </c>
      <c r="Q51" s="822">
        <f t="shared" si="6"/>
        <v>4.2653926839698943</v>
      </c>
      <c r="R51" s="822">
        <f t="shared" si="7"/>
        <v>6.52918952172534</v>
      </c>
      <c r="S51" s="822">
        <f t="shared" si="8"/>
        <v>7.6099425628902306</v>
      </c>
      <c r="T51" s="822">
        <f t="shared" si="9"/>
        <v>7.6322868967346942</v>
      </c>
      <c r="U51" s="822">
        <f t="shared" si="10"/>
        <v>7.6534926920574025</v>
      </c>
      <c r="V51" s="822">
        <f t="shared" si="11"/>
        <v>7.7024932427052804</v>
      </c>
      <c r="X51" s="122" t="s">
        <v>424</v>
      </c>
      <c r="Y51" s="166">
        <f t="shared" ref="Y51:AG51" si="27">C51*C11</f>
        <v>0.3215499793033138</v>
      </c>
      <c r="Z51" s="166">
        <f t="shared" si="27"/>
        <v>0.38734345247951824</v>
      </c>
      <c r="AA51" s="166">
        <f t="shared" si="27"/>
        <v>0.41732198782261737</v>
      </c>
      <c r="AB51" s="166">
        <f t="shared" si="27"/>
        <v>0.82296772515563599</v>
      </c>
      <c r="AC51" s="166">
        <f t="shared" si="27"/>
        <v>1.16692280071173</v>
      </c>
      <c r="AD51" s="166">
        <f t="shared" si="27"/>
        <v>1.1282475978924427</v>
      </c>
      <c r="AE51" s="166">
        <f t="shared" si="27"/>
        <v>0.85254547786311619</v>
      </c>
      <c r="AF51" s="166">
        <f t="shared" si="27"/>
        <v>0.60621190009195514</v>
      </c>
      <c r="AG51" s="166">
        <f t="shared" si="27"/>
        <v>0</v>
      </c>
    </row>
    <row r="52" spans="2:33" ht="12" customHeight="1">
      <c r="B52" s="124" t="s">
        <v>434</v>
      </c>
      <c r="C52" s="643">
        <f>C$51*(1-FE_et_bio!B30)</f>
        <v>0.13613462290572134</v>
      </c>
      <c r="D52" s="643">
        <f>D$51*(1-FE_et_bio!C30)</f>
        <v>0.16398960731563009</v>
      </c>
      <c r="E52" s="643">
        <f>E$51*(1-FE_et_bio!D30)</f>
        <v>0.17668162058535875</v>
      </c>
      <c r="F52" s="643">
        <f>F$51*(1-FE_et_bio!E30)</f>
        <v>0.34841986670433356</v>
      </c>
      <c r="G52" s="643">
        <f>G$51*(1-FE_et_bio!F30)</f>
        <v>0.49404013577973332</v>
      </c>
      <c r="H52" s="643">
        <f>H$51*(1-FE_et_bio!G30)</f>
        <v>0.47766621417969629</v>
      </c>
      <c r="I52" s="643">
        <f>I$51*(1-FE_et_bio!H30)</f>
        <v>0.36094220061943955</v>
      </c>
      <c r="J52" s="643">
        <f>J$51*(1-FE_et_bio!I30)</f>
        <v>0.25665194754104786</v>
      </c>
      <c r="K52" s="643">
        <f>K$51*(1-FE_et_bio!J30)</f>
        <v>0</v>
      </c>
      <c r="L52" s="1"/>
      <c r="M52" s="124" t="s">
        <v>434</v>
      </c>
      <c r="N52" s="823">
        <f t="shared" si="3"/>
        <v>1.5832456643935393</v>
      </c>
      <c r="O52" s="823">
        <f t="shared" si="4"/>
        <v>1.907199133080778</v>
      </c>
      <c r="P52" s="823">
        <f t="shared" si="5"/>
        <v>2.0548072474077221</v>
      </c>
      <c r="Q52" s="823">
        <f t="shared" si="6"/>
        <v>4.0521230497713994</v>
      </c>
      <c r="R52" s="823">
        <f t="shared" si="7"/>
        <v>5.7456867791182988</v>
      </c>
      <c r="S52" s="823">
        <f t="shared" si="8"/>
        <v>5.5552580709098685</v>
      </c>
      <c r="T52" s="823">
        <f t="shared" si="9"/>
        <v>4.1977577932040822</v>
      </c>
      <c r="U52" s="823">
        <f t="shared" si="10"/>
        <v>2.9848621499023871</v>
      </c>
      <c r="V52" s="823">
        <f t="shared" si="11"/>
        <v>0</v>
      </c>
      <c r="X52" s="124" t="s">
        <v>434</v>
      </c>
      <c r="Y52" s="133">
        <f>C52*FE_et_bio!$B$10</f>
        <v>0.3215499793033138</v>
      </c>
      <c r="Z52" s="133">
        <f>D52*FE_et_bio!$B$10</f>
        <v>0.38734345247951829</v>
      </c>
      <c r="AA52" s="133">
        <f>E52*FE_et_bio!$B$10</f>
        <v>0.41732198782261737</v>
      </c>
      <c r="AB52" s="133">
        <f>F52*FE_et_bio!$B$10</f>
        <v>0.82296772515563588</v>
      </c>
      <c r="AC52" s="133">
        <f>G52*FE_et_bio!$B$10</f>
        <v>1.1669228007117303</v>
      </c>
      <c r="AD52" s="133">
        <f>H52*FE_et_bio!$B$10</f>
        <v>1.1282475978924427</v>
      </c>
      <c r="AE52" s="133">
        <f>I52*FE_et_bio!$B$10</f>
        <v>0.8525454778631163</v>
      </c>
      <c r="AF52" s="133">
        <f>J52*FE_et_bio!$B$10</f>
        <v>0.60621190009195514</v>
      </c>
      <c r="AG52" s="133">
        <f>K52*FE_et_bio!$B$10</f>
        <v>0</v>
      </c>
    </row>
    <row r="53" spans="2:33" s="657" customFormat="1" ht="12" customHeight="1">
      <c r="B53" s="655" t="s">
        <v>435</v>
      </c>
      <c r="C53" s="660">
        <f>C$51*(1*FE_et_bio!B32)</f>
        <v>0</v>
      </c>
      <c r="D53" s="660">
        <f>D$51*(1*FE_et_bio!C32)</f>
        <v>0</v>
      </c>
      <c r="E53" s="660">
        <f>E$51*(1*FE_et_bio!D32)</f>
        <v>1.7685847906442317E-4</v>
      </c>
      <c r="F53" s="660">
        <f>F$51*(1*FE_et_bio!E32)</f>
        <v>1.8337887721280716E-2</v>
      </c>
      <c r="G53" s="660">
        <f>G$51*(1*FE_et_bio!F32)</f>
        <v>6.7369109424509091E-2</v>
      </c>
      <c r="H53" s="660">
        <f>H$51*(1*FE_et_bio!G32)</f>
        <v>0.17667106551851783</v>
      </c>
      <c r="I53" s="660">
        <f>I$51*(1*FE_et_bio!H32)</f>
        <v>0.29531634596135958</v>
      </c>
      <c r="J53" s="660">
        <f>J$51*(1*FE_et_bio!I32)</f>
        <v>0.39484915006315058</v>
      </c>
      <c r="K53" s="660">
        <f>K$51*(1*FE_et_bio!J32)</f>
        <v>0.62918044544884055</v>
      </c>
      <c r="L53" s="1"/>
      <c r="M53" s="655" t="s">
        <v>435</v>
      </c>
      <c r="N53" s="824">
        <f t="shared" si="3"/>
        <v>0</v>
      </c>
      <c r="O53" s="824">
        <f t="shared" si="4"/>
        <v>0</v>
      </c>
      <c r="P53" s="824">
        <f t="shared" si="5"/>
        <v>2.0568641115192416E-3</v>
      </c>
      <c r="Q53" s="824">
        <f t="shared" si="6"/>
        <v>0.21326963419849473</v>
      </c>
      <c r="R53" s="824">
        <f t="shared" si="7"/>
        <v>0.78350274260704078</v>
      </c>
      <c r="S53" s="824">
        <f t="shared" si="8"/>
        <v>2.0546844919803626</v>
      </c>
      <c r="T53" s="824">
        <f t="shared" si="9"/>
        <v>3.434529103530612</v>
      </c>
      <c r="U53" s="824">
        <f t="shared" si="10"/>
        <v>4.5920956152344417</v>
      </c>
      <c r="V53" s="824">
        <f t="shared" si="11"/>
        <v>7.3173685805700162</v>
      </c>
      <c r="X53" s="655" t="s">
        <v>435</v>
      </c>
      <c r="Y53" s="658">
        <f>0</f>
        <v>0</v>
      </c>
      <c r="Z53" s="658">
        <f>0</f>
        <v>0</v>
      </c>
      <c r="AA53" s="658">
        <f>0</f>
        <v>0</v>
      </c>
      <c r="AB53" s="658">
        <f>0</f>
        <v>0</v>
      </c>
      <c r="AC53" s="658">
        <f>0</f>
        <v>0</v>
      </c>
      <c r="AD53" s="658">
        <f>0</f>
        <v>0</v>
      </c>
      <c r="AE53" s="658">
        <f>0</f>
        <v>0</v>
      </c>
      <c r="AF53" s="658">
        <f>0</f>
        <v>0</v>
      </c>
      <c r="AG53" s="658">
        <f>0</f>
        <v>0</v>
      </c>
    </row>
    <row r="54" spans="2:33" s="638" customFormat="1" ht="12" customHeight="1">
      <c r="B54" s="639" t="s">
        <v>498</v>
      </c>
      <c r="C54" s="644">
        <f>C$51*(1*FE_et_bio!B31)</f>
        <v>0</v>
      </c>
      <c r="D54" s="644">
        <f>D$51*(1*FE_et_bio!C31)</f>
        <v>0</v>
      </c>
      <c r="E54" s="644">
        <f>E$51*(1*FE_et_bio!D31)</f>
        <v>0</v>
      </c>
      <c r="F54" s="644">
        <f>F$51*(1*FE_et_bio!E31)</f>
        <v>0</v>
      </c>
      <c r="G54" s="644">
        <f>G$51*(1*FE_et_bio!F31)</f>
        <v>0</v>
      </c>
      <c r="H54" s="644">
        <f>H$51*(1*FE_et_bio!G31)</f>
        <v>0</v>
      </c>
      <c r="I54" s="644">
        <f>I$51*(1*FE_et_bio!H31)</f>
        <v>0</v>
      </c>
      <c r="J54" s="644">
        <f>J$51*(1*FE_et_bio!I31)</f>
        <v>6.5808191677191761E-3</v>
      </c>
      <c r="K54" s="644">
        <f>K$51*(1*FE_et_bio!J31)</f>
        <v>3.3114760286781085E-2</v>
      </c>
      <c r="L54" s="1"/>
      <c r="M54" s="639" t="s">
        <v>498</v>
      </c>
      <c r="N54" s="825">
        <f t="shared" si="3"/>
        <v>0</v>
      </c>
      <c r="O54" s="825">
        <f t="shared" si="4"/>
        <v>0</v>
      </c>
      <c r="P54" s="825">
        <f t="shared" si="5"/>
        <v>0</v>
      </c>
      <c r="Q54" s="825">
        <f t="shared" si="6"/>
        <v>0</v>
      </c>
      <c r="R54" s="825">
        <f t="shared" si="7"/>
        <v>0</v>
      </c>
      <c r="S54" s="825">
        <f t="shared" si="8"/>
        <v>0</v>
      </c>
      <c r="T54" s="825">
        <f t="shared" si="9"/>
        <v>0</v>
      </c>
      <c r="U54" s="825">
        <f t="shared" si="10"/>
        <v>7.6534926920574023E-2</v>
      </c>
      <c r="V54" s="825">
        <f t="shared" si="11"/>
        <v>0.38512466213526403</v>
      </c>
      <c r="X54" s="639" t="s">
        <v>498</v>
      </c>
      <c r="Y54" s="640">
        <f>C54*FE_et_bio!$B$10</f>
        <v>0</v>
      </c>
      <c r="Z54" s="640">
        <f>D54*FE_et_bio!$B$10</f>
        <v>0</v>
      </c>
      <c r="AA54" s="640">
        <f>E54*FE_et_bio!$B$10</f>
        <v>0</v>
      </c>
      <c r="AB54" s="640">
        <f>F54*FE_et_bio!$B$10</f>
        <v>0</v>
      </c>
      <c r="AC54" s="640">
        <f>G54*FE_et_bio!$B$10</f>
        <v>0</v>
      </c>
      <c r="AD54" s="640">
        <f>H54*FE_et_bio!$B$10</f>
        <v>0</v>
      </c>
      <c r="AE54" s="640">
        <f>I54*FE_et_bio!$B$10</f>
        <v>0</v>
      </c>
      <c r="AF54" s="640">
        <f>J54*FE_et_bio!$B$10</f>
        <v>1.5543894874152695E-2</v>
      </c>
      <c r="AG54" s="640">
        <f>K54*FE_et_bio!$B$10</f>
        <v>7.8217063797376932E-2</v>
      </c>
    </row>
    <row r="55" spans="2:33" s="17" customFormat="1" ht="12" customHeight="1">
      <c r="B55" s="122" t="s">
        <v>28</v>
      </c>
      <c r="C55" s="586">
        <f t="shared" ref="C55:K55" si="28">C117+C125+C144</f>
        <v>0.83334921042633081</v>
      </c>
      <c r="D55" s="586">
        <f t="shared" si="28"/>
        <v>0.83632538606293094</v>
      </c>
      <c r="E55" s="586">
        <f t="shared" si="28"/>
        <v>0.73998668089637887</v>
      </c>
      <c r="F55" s="586">
        <f t="shared" si="28"/>
        <v>1.384010095825438</v>
      </c>
      <c r="G55" s="586">
        <f t="shared" si="28"/>
        <v>2.8095127499905068</v>
      </c>
      <c r="H55" s="586">
        <f t="shared" si="28"/>
        <v>5.2380657290090049</v>
      </c>
      <c r="I55" s="586">
        <f t="shared" si="28"/>
        <v>7.7717419370947276</v>
      </c>
      <c r="J55" s="586">
        <f t="shared" si="28"/>
        <v>9.2963604537778277</v>
      </c>
      <c r="K55" s="586">
        <f t="shared" si="28"/>
        <v>9.7271085787225591</v>
      </c>
      <c r="L55" s="1"/>
      <c r="M55" s="122" t="s">
        <v>28</v>
      </c>
      <c r="N55" s="820">
        <f t="shared" si="3"/>
        <v>9.6918513172582283</v>
      </c>
      <c r="O55" s="820">
        <f t="shared" si="4"/>
        <v>9.7264642399118877</v>
      </c>
      <c r="P55" s="820">
        <f t="shared" si="5"/>
        <v>8.606045098824886</v>
      </c>
      <c r="Q55" s="820">
        <f t="shared" si="6"/>
        <v>16.096037414449846</v>
      </c>
      <c r="R55" s="820">
        <f t="shared" si="7"/>
        <v>32.6746332823896</v>
      </c>
      <c r="S55" s="820">
        <f t="shared" si="8"/>
        <v>60.918704428374731</v>
      </c>
      <c r="T55" s="820">
        <f t="shared" si="9"/>
        <v>90.385358728411688</v>
      </c>
      <c r="U55" s="820">
        <f t="shared" si="10"/>
        <v>108.11667207743615</v>
      </c>
      <c r="V55" s="820">
        <f t="shared" si="11"/>
        <v>113.12627277054337</v>
      </c>
      <c r="X55" s="122" t="s">
        <v>28</v>
      </c>
      <c r="Y55" s="586">
        <f>0</f>
        <v>0</v>
      </c>
      <c r="Z55" s="586">
        <f>0</f>
        <v>0</v>
      </c>
      <c r="AA55" s="586">
        <f>0</f>
        <v>0</v>
      </c>
      <c r="AB55" s="586">
        <f>0</f>
        <v>0</v>
      </c>
      <c r="AC55" s="586">
        <f>0</f>
        <v>0</v>
      </c>
      <c r="AD55" s="586">
        <f>0</f>
        <v>0</v>
      </c>
      <c r="AE55" s="586">
        <f>0</f>
        <v>0</v>
      </c>
      <c r="AF55" s="586">
        <f>0</f>
        <v>0</v>
      </c>
      <c r="AG55" s="586">
        <f>0</f>
        <v>0</v>
      </c>
    </row>
    <row r="56" spans="2:33" s="17" customFormat="1" ht="12" customHeight="1">
      <c r="B56" s="122" t="s">
        <v>83</v>
      </c>
      <c r="C56" s="586">
        <f>C116+C126+C131+C137</f>
        <v>0</v>
      </c>
      <c r="D56" s="586">
        <f t="shared" ref="D56:K56" si="29">D116+D126+D131+D137</f>
        <v>0</v>
      </c>
      <c r="E56" s="586">
        <f t="shared" si="29"/>
        <v>3.019234586821296E-6</v>
      </c>
      <c r="F56" s="586">
        <f t="shared" si="29"/>
        <v>0</v>
      </c>
      <c r="G56" s="586">
        <f t="shared" si="29"/>
        <v>8.1836044128880639E-2</v>
      </c>
      <c r="H56" s="586">
        <f t="shared" si="29"/>
        <v>0.2172510647377128</v>
      </c>
      <c r="I56" s="586">
        <f t="shared" si="29"/>
        <v>0.41167001611649073</v>
      </c>
      <c r="J56" s="586">
        <f t="shared" si="29"/>
        <v>0.54960224085349363</v>
      </c>
      <c r="K56" s="586">
        <f t="shared" si="29"/>
        <v>0.59099571953653962</v>
      </c>
      <c r="L56" s="1"/>
      <c r="M56" s="122" t="s">
        <v>83</v>
      </c>
      <c r="N56" s="820">
        <f>C56*11.63</f>
        <v>0</v>
      </c>
      <c r="O56" s="820">
        <f t="shared" si="4"/>
        <v>0</v>
      </c>
      <c r="P56" s="820">
        <f t="shared" si="5"/>
        <v>3.5113698244731674E-5</v>
      </c>
      <c r="Q56" s="820">
        <f t="shared" si="6"/>
        <v>0</v>
      </c>
      <c r="R56" s="820">
        <f t="shared" si="7"/>
        <v>0.95175319321888185</v>
      </c>
      <c r="S56" s="820">
        <f t="shared" si="8"/>
        <v>2.5266298828995999</v>
      </c>
      <c r="T56" s="820">
        <f t="shared" si="9"/>
        <v>4.7877222874347876</v>
      </c>
      <c r="U56" s="820">
        <f t="shared" si="10"/>
        <v>6.3918740611261313</v>
      </c>
      <c r="V56" s="820">
        <f t="shared" si="11"/>
        <v>6.8732802182099562</v>
      </c>
      <c r="X56" s="122" t="s">
        <v>83</v>
      </c>
      <c r="Y56" s="586">
        <f t="shared" ref="Y56:AG56" si="30">Y116+Y126</f>
        <v>0</v>
      </c>
      <c r="Z56" s="586">
        <f t="shared" si="30"/>
        <v>0</v>
      </c>
      <c r="AA56" s="586">
        <f t="shared" si="30"/>
        <v>0</v>
      </c>
      <c r="AB56" s="586">
        <f t="shared" si="30"/>
        <v>0</v>
      </c>
      <c r="AC56" s="586">
        <f t="shared" si="30"/>
        <v>0</v>
      </c>
      <c r="AD56" s="586">
        <f t="shared" si="30"/>
        <v>0</v>
      </c>
      <c r="AE56" s="586">
        <f t="shared" si="30"/>
        <v>0</v>
      </c>
      <c r="AF56" s="586">
        <f t="shared" si="30"/>
        <v>0</v>
      </c>
      <c r="AG56" s="586">
        <f t="shared" si="30"/>
        <v>0</v>
      </c>
    </row>
    <row r="57" spans="2:33" ht="12" customHeight="1">
      <c r="B57" s="124"/>
      <c r="C57" s="133"/>
      <c r="D57" s="133"/>
      <c r="E57" s="133"/>
      <c r="F57" s="133"/>
      <c r="G57" s="133"/>
      <c r="H57" s="133"/>
      <c r="I57" s="133"/>
      <c r="J57" s="133"/>
      <c r="K57" s="133"/>
      <c r="L57" s="1"/>
      <c r="M57" s="124"/>
      <c r="N57" s="823"/>
      <c r="O57" s="823"/>
      <c r="P57" s="823"/>
      <c r="Q57" s="823"/>
      <c r="R57" s="823"/>
      <c r="S57" s="823"/>
      <c r="T57" s="823"/>
      <c r="U57" s="823"/>
      <c r="V57" s="823"/>
      <c r="X57" s="124"/>
      <c r="Y57" s="133"/>
      <c r="Z57" s="133"/>
      <c r="AA57" s="133"/>
      <c r="AB57" s="133"/>
      <c r="AC57" s="133"/>
      <c r="AD57" s="133"/>
      <c r="AE57" s="133"/>
      <c r="AF57" s="133"/>
      <c r="AG57" s="133"/>
    </row>
    <row r="58" spans="2:33" ht="12" customHeight="1" thickBot="1">
      <c r="B58" s="136" t="s">
        <v>81</v>
      </c>
      <c r="C58" s="582">
        <f>C40+C43+C46+C50+C51+C55+C56</f>
        <v>43.654426326881321</v>
      </c>
      <c r="D58" s="582">
        <f t="shared" ref="D58:K58" si="31">D40+D43+D46+D50+D51+D55+D56</f>
        <v>44.792792760121664</v>
      </c>
      <c r="E58" s="582">
        <f t="shared" si="31"/>
        <v>37.658467313308961</v>
      </c>
      <c r="F58" s="582">
        <f t="shared" si="31"/>
        <v>40.19184743066193</v>
      </c>
      <c r="G58" s="582">
        <f t="shared" si="31"/>
        <v>33.726055081274168</v>
      </c>
      <c r="H58" s="582">
        <f t="shared" si="31"/>
        <v>27.329004597357404</v>
      </c>
      <c r="I58" s="582">
        <f t="shared" si="31"/>
        <v>20.601605309234895</v>
      </c>
      <c r="J58" s="582">
        <f t="shared" si="31"/>
        <v>15.867228204363345</v>
      </c>
      <c r="K58" s="582">
        <f t="shared" si="31"/>
        <v>13.114352691032218</v>
      </c>
      <c r="L58" s="1"/>
      <c r="M58" s="136" t="s">
        <v>81</v>
      </c>
      <c r="N58" s="128">
        <f>N40+N43+N46+N50+N51+N55+N56</f>
        <v>507.70097818162969</v>
      </c>
      <c r="O58" s="128">
        <f t="shared" ref="O58:V58" si="32">O40+O43+O46+O50+O51+O55+O56</f>
        <v>520.94017980021511</v>
      </c>
      <c r="P58" s="128">
        <f t="shared" si="32"/>
        <v>437.96797485378323</v>
      </c>
      <c r="Q58" s="128">
        <f t="shared" si="32"/>
        <v>467.43118561859825</v>
      </c>
      <c r="R58" s="128">
        <f t="shared" si="32"/>
        <v>392.23402059521868</v>
      </c>
      <c r="S58" s="128">
        <f t="shared" si="32"/>
        <v>317.83632346726671</v>
      </c>
      <c r="T58" s="128">
        <f t="shared" si="32"/>
        <v>239.5966697464018</v>
      </c>
      <c r="U58" s="128">
        <f t="shared" si="32"/>
        <v>184.53586401674573</v>
      </c>
      <c r="V58" s="128">
        <f t="shared" si="32"/>
        <v>152.51992179670469</v>
      </c>
      <c r="X58" s="136" t="s">
        <v>81</v>
      </c>
      <c r="Y58" s="137">
        <f>Y40+Y43+Y46+Y50+Y51+Y55+Y56</f>
        <v>125.46711112694109</v>
      </c>
      <c r="Z58" s="137">
        <f t="shared" ref="Z58:AG58" si="33">Z40+Z43+Z46+Z50+Z51+Z55+Z56</f>
        <v>128.35748877414281</v>
      </c>
      <c r="AA58" s="137">
        <f t="shared" si="33"/>
        <v>107.02346991152108</v>
      </c>
      <c r="AB58" s="137">
        <f t="shared" si="33"/>
        <v>109.86741468909264</v>
      </c>
      <c r="AC58" s="137">
        <f t="shared" si="33"/>
        <v>85.642518965877258</v>
      </c>
      <c r="AD58" s="137">
        <f t="shared" si="33"/>
        <v>52.701674981553516</v>
      </c>
      <c r="AE58" s="137">
        <f t="shared" si="33"/>
        <v>18.250027924648663</v>
      </c>
      <c r="AF58" s="137">
        <f t="shared" si="33"/>
        <v>2.5726358064246972</v>
      </c>
      <c r="AG58" s="137">
        <f t="shared" si="33"/>
        <v>1.5560385265693599</v>
      </c>
    </row>
    <row r="59" spans="2:33" ht="12" customHeight="1">
      <c r="B59" s="196" t="s">
        <v>251</v>
      </c>
      <c r="C59" s="197">
        <f t="shared" ref="C59:K59" si="34">C58/$C58-1</f>
        <v>0</v>
      </c>
      <c r="D59" s="197">
        <f t="shared" si="34"/>
        <v>2.6076769964088697E-2</v>
      </c>
      <c r="E59" s="197">
        <f t="shared" si="34"/>
        <v>-0.1373505396377227</v>
      </c>
      <c r="F59" s="197">
        <f t="shared" si="34"/>
        <v>-7.9317933771293703E-2</v>
      </c>
      <c r="G59" s="197">
        <f t="shared" si="34"/>
        <v>-0.22743103233711504</v>
      </c>
      <c r="H59" s="197">
        <f t="shared" si="34"/>
        <v>-0.37396944830474443</v>
      </c>
      <c r="I59" s="197">
        <f t="shared" si="34"/>
        <v>-0.52807522529395978</v>
      </c>
      <c r="J59" s="197">
        <f t="shared" si="34"/>
        <v>-0.63652647533263551</v>
      </c>
      <c r="K59" s="197">
        <f t="shared" si="34"/>
        <v>-0.69958710274113201</v>
      </c>
      <c r="L59" s="1"/>
      <c r="M59" s="196" t="s">
        <v>251</v>
      </c>
      <c r="N59" s="197"/>
      <c r="O59" s="197"/>
      <c r="P59" s="197"/>
      <c r="Q59" s="197"/>
      <c r="R59" s="197"/>
      <c r="S59" s="197"/>
      <c r="T59" s="197"/>
      <c r="U59" s="197"/>
      <c r="V59" s="197"/>
      <c r="X59" s="196" t="s">
        <v>251</v>
      </c>
      <c r="Y59" s="197">
        <f t="shared" ref="Y59:AG59" si="35">Y58/$Y58-1</f>
        <v>0</v>
      </c>
      <c r="Z59" s="197">
        <f t="shared" si="35"/>
        <v>2.3036934709346868E-2</v>
      </c>
      <c r="AA59" s="197">
        <f t="shared" si="35"/>
        <v>-0.14699980775647015</v>
      </c>
      <c r="AB59" s="197">
        <f t="shared" si="35"/>
        <v>-0.12433295305624348</v>
      </c>
      <c r="AC59" s="197">
        <f t="shared" si="35"/>
        <v>-0.31741060907006446</v>
      </c>
      <c r="AD59" s="197">
        <f t="shared" si="35"/>
        <v>-0.57995625699684195</v>
      </c>
      <c r="AE59" s="197">
        <f t="shared" si="35"/>
        <v>-0.85454333202759214</v>
      </c>
      <c r="AF59" s="197">
        <f t="shared" si="35"/>
        <v>-0.97949553645319976</v>
      </c>
      <c r="AG59" s="197">
        <f t="shared" si="35"/>
        <v>-0.98759803654843825</v>
      </c>
    </row>
    <row r="60" spans="2:33" ht="12" customHeight="1">
      <c r="B60" s="196" t="s">
        <v>267</v>
      </c>
      <c r="C60" s="205">
        <f t="shared" ref="C60:K60" si="36">C40+C43+C46+C50+C51</f>
        <v>42.821077116454987</v>
      </c>
      <c r="D60" s="205">
        <f t="shared" si="36"/>
        <v>43.956467374058732</v>
      </c>
      <c r="E60" s="205">
        <f t="shared" si="36"/>
        <v>36.918477613177991</v>
      </c>
      <c r="F60" s="205">
        <f t="shared" si="36"/>
        <v>38.807837334836492</v>
      </c>
      <c r="G60" s="205">
        <f t="shared" si="36"/>
        <v>30.834706287154781</v>
      </c>
      <c r="H60" s="205">
        <f t="shared" si="36"/>
        <v>21.873687803610686</v>
      </c>
      <c r="I60" s="205">
        <f t="shared" si="36"/>
        <v>12.418193356023677</v>
      </c>
      <c r="J60" s="205">
        <f t="shared" si="36"/>
        <v>6.0212655097320233</v>
      </c>
      <c r="K60" s="205">
        <f t="shared" si="36"/>
        <v>2.7962483927731188</v>
      </c>
      <c r="L60" s="1"/>
      <c r="M60" s="196" t="s">
        <v>267</v>
      </c>
      <c r="N60" s="205">
        <f t="shared" ref="N60:V60" si="37">N40+N43+N46+N50+N51</f>
        <v>498.00912686437147</v>
      </c>
      <c r="O60" s="205">
        <f t="shared" si="37"/>
        <v>511.21371556030317</v>
      </c>
      <c r="P60" s="205">
        <f t="shared" si="37"/>
        <v>429.36189464126011</v>
      </c>
      <c r="Q60" s="205">
        <f t="shared" si="37"/>
        <v>451.33514820414842</v>
      </c>
      <c r="R60" s="205">
        <f t="shared" si="37"/>
        <v>358.60763411961017</v>
      </c>
      <c r="S60" s="205">
        <f t="shared" si="37"/>
        <v>254.39098915599234</v>
      </c>
      <c r="T60" s="205">
        <f t="shared" si="37"/>
        <v>144.42358873055534</v>
      </c>
      <c r="U60" s="205">
        <f t="shared" si="37"/>
        <v>70.027317878183425</v>
      </c>
      <c r="V60" s="205">
        <f t="shared" si="37"/>
        <v>32.520368807951371</v>
      </c>
      <c r="X60" s="196" t="s">
        <v>267</v>
      </c>
      <c r="Y60" s="205">
        <f t="shared" ref="Y60:AG60" si="38">Y40+Y43+Y46+Y50+Y51</f>
        <v>125.46711112694109</v>
      </c>
      <c r="Z60" s="205">
        <f t="shared" si="38"/>
        <v>128.35748877414281</v>
      </c>
      <c r="AA60" s="205">
        <f t="shared" si="38"/>
        <v>107.02346991152108</v>
      </c>
      <c r="AB60" s="205">
        <f t="shared" si="38"/>
        <v>109.86741468909264</v>
      </c>
      <c r="AC60" s="205">
        <f t="shared" si="38"/>
        <v>85.642518965877258</v>
      </c>
      <c r="AD60" s="205">
        <f t="shared" si="38"/>
        <v>52.701674981553516</v>
      </c>
      <c r="AE60" s="205">
        <f t="shared" si="38"/>
        <v>18.250027924648663</v>
      </c>
      <c r="AF60" s="205">
        <f t="shared" si="38"/>
        <v>2.5726358064246972</v>
      </c>
      <c r="AG60" s="205">
        <f t="shared" si="38"/>
        <v>1.5560385265693599</v>
      </c>
    </row>
    <row r="61" spans="2:33" ht="12" customHeight="1">
      <c r="B61" s="196" t="s">
        <v>251</v>
      </c>
      <c r="C61" s="197">
        <f t="shared" ref="C61:K61" si="39">C60/$C60-1</f>
        <v>0</v>
      </c>
      <c r="D61" s="197">
        <f t="shared" si="39"/>
        <v>2.6514752408398623E-2</v>
      </c>
      <c r="E61" s="197">
        <f t="shared" si="39"/>
        <v>-0.13784332157793355</v>
      </c>
      <c r="F61" s="197">
        <f t="shared" si="39"/>
        <v>-9.3721131084680609E-2</v>
      </c>
      <c r="G61" s="197">
        <f t="shared" si="39"/>
        <v>-0.27991754613510567</v>
      </c>
      <c r="H61" s="197">
        <f t="shared" si="39"/>
        <v>-0.48918408231246435</v>
      </c>
      <c r="I61" s="197">
        <f t="shared" si="39"/>
        <v>-0.7099981085891065</v>
      </c>
      <c r="J61" s="197">
        <f t="shared" si="39"/>
        <v>-0.8593854728745669</v>
      </c>
      <c r="K61" s="197">
        <f t="shared" si="39"/>
        <v>-0.93469925137173637</v>
      </c>
      <c r="L61" s="1"/>
      <c r="M61" s="196" t="s">
        <v>251</v>
      </c>
      <c r="N61" s="197"/>
      <c r="O61" s="197"/>
      <c r="P61" s="197"/>
      <c r="Q61" s="197"/>
      <c r="R61" s="197"/>
      <c r="S61" s="197"/>
      <c r="T61" s="197"/>
      <c r="U61" s="197"/>
      <c r="V61" s="197"/>
      <c r="X61" s="196" t="s">
        <v>266</v>
      </c>
      <c r="Y61" s="197">
        <f t="shared" ref="Y61:AG61" si="40">Y60/$Y60-1</f>
        <v>0</v>
      </c>
      <c r="Z61" s="197">
        <f t="shared" si="40"/>
        <v>2.3036934709346868E-2</v>
      </c>
      <c r="AA61" s="197">
        <f t="shared" si="40"/>
        <v>-0.14699980775647015</v>
      </c>
      <c r="AB61" s="197">
        <f t="shared" si="40"/>
        <v>-0.12433295305624348</v>
      </c>
      <c r="AC61" s="197">
        <f t="shared" si="40"/>
        <v>-0.31741060907006446</v>
      </c>
      <c r="AD61" s="197">
        <f t="shared" si="40"/>
        <v>-0.57995625699684195</v>
      </c>
      <c r="AE61" s="197">
        <f t="shared" si="40"/>
        <v>-0.85454333202759214</v>
      </c>
      <c r="AF61" s="197">
        <f t="shared" si="40"/>
        <v>-0.97949553645319976</v>
      </c>
      <c r="AG61" s="197">
        <f t="shared" si="40"/>
        <v>-0.98759803654843825</v>
      </c>
    </row>
    <row r="62" spans="2:33" ht="12" customHeight="1">
      <c r="B62" s="129"/>
      <c r="C62" s="643"/>
      <c r="D62" s="643"/>
      <c r="E62" s="643"/>
      <c r="F62" s="643"/>
      <c r="G62" s="643"/>
      <c r="H62" s="643"/>
      <c r="I62" s="643"/>
      <c r="J62" s="643"/>
      <c r="K62" s="643"/>
      <c r="L62" s="1"/>
      <c r="M62" s="129"/>
      <c r="N62" s="643"/>
      <c r="O62" s="643"/>
      <c r="P62" s="643"/>
      <c r="Q62" s="643"/>
      <c r="R62" s="643"/>
      <c r="S62" s="643"/>
      <c r="T62" s="643"/>
      <c r="U62" s="643"/>
      <c r="V62" s="643"/>
      <c r="X62" s="129"/>
      <c r="Y62" s="116"/>
      <c r="Z62" s="116"/>
      <c r="AA62" s="116"/>
      <c r="AB62" s="133"/>
      <c r="AC62" s="133"/>
      <c r="AD62" s="133"/>
      <c r="AE62" s="133"/>
      <c r="AF62" s="133"/>
      <c r="AG62" s="116"/>
    </row>
    <row r="63" spans="2:33" ht="12" customHeight="1" thickBot="1">
      <c r="B63" s="117" t="s">
        <v>187</v>
      </c>
      <c r="C63" s="119"/>
      <c r="D63" s="119"/>
      <c r="E63" s="119"/>
      <c r="F63" s="138"/>
      <c r="G63" s="220"/>
      <c r="H63" s="220"/>
      <c r="I63" s="138"/>
      <c r="J63" s="138"/>
      <c r="K63" s="138"/>
      <c r="L63" s="1"/>
      <c r="M63" s="117" t="s">
        <v>187</v>
      </c>
      <c r="N63" s="119"/>
      <c r="O63" s="119"/>
      <c r="P63" s="119"/>
      <c r="Q63" s="138"/>
      <c r="R63" s="220"/>
      <c r="S63" s="220"/>
      <c r="T63" s="138"/>
      <c r="U63" s="138"/>
      <c r="V63" s="138"/>
      <c r="X63" s="117"/>
      <c r="Y63" s="119"/>
      <c r="Z63" s="119"/>
      <c r="AA63" s="119"/>
      <c r="AB63" s="138"/>
      <c r="AC63" s="220"/>
      <c r="AD63" s="220"/>
      <c r="AE63" s="138"/>
      <c r="AF63" s="138"/>
      <c r="AG63" s="138"/>
    </row>
    <row r="64" spans="2:33" ht="12" customHeight="1" thickBot="1">
      <c r="B64" s="120" t="s">
        <v>184</v>
      </c>
      <c r="C64" s="121">
        <v>2018</v>
      </c>
      <c r="D64" s="121">
        <v>2019</v>
      </c>
      <c r="E64" s="121">
        <v>2020</v>
      </c>
      <c r="F64" s="121">
        <v>2025</v>
      </c>
      <c r="G64" s="121">
        <v>2030</v>
      </c>
      <c r="H64" s="121">
        <v>2035</v>
      </c>
      <c r="I64" s="121">
        <v>2040</v>
      </c>
      <c r="J64" s="121">
        <v>2045</v>
      </c>
      <c r="K64" s="121">
        <v>2050</v>
      </c>
      <c r="L64" s="1"/>
      <c r="M64" s="120" t="s">
        <v>184</v>
      </c>
      <c r="N64" s="121">
        <v>2018</v>
      </c>
      <c r="O64" s="121">
        <v>2019</v>
      </c>
      <c r="P64" s="121">
        <v>2020</v>
      </c>
      <c r="Q64" s="121">
        <v>2025</v>
      </c>
      <c r="R64" s="121">
        <v>2030</v>
      </c>
      <c r="S64" s="121">
        <v>2035</v>
      </c>
      <c r="T64" s="121">
        <v>2040</v>
      </c>
      <c r="U64" s="121">
        <v>2045</v>
      </c>
      <c r="V64" s="121">
        <v>2050</v>
      </c>
      <c r="X64" s="120" t="s">
        <v>413</v>
      </c>
      <c r="Y64" s="121">
        <v>2018</v>
      </c>
      <c r="Z64" s="121">
        <v>2019</v>
      </c>
      <c r="AA64" s="121">
        <v>2020</v>
      </c>
      <c r="AB64" s="121">
        <v>2025</v>
      </c>
      <c r="AC64" s="121">
        <v>2030</v>
      </c>
      <c r="AD64" s="121">
        <v>2035</v>
      </c>
      <c r="AE64" s="121">
        <v>2040</v>
      </c>
      <c r="AF64" s="121">
        <v>2045</v>
      </c>
      <c r="AG64" s="121">
        <v>2050</v>
      </c>
    </row>
    <row r="65" spans="2:33" ht="12" customHeight="1">
      <c r="B65" s="124" t="s">
        <v>165</v>
      </c>
      <c r="C65" s="133">
        <f t="shared" ref="C65:K65" si="41">C111</f>
        <v>42.289240856472148</v>
      </c>
      <c r="D65" s="133">
        <f t="shared" si="41"/>
        <v>41.773771337402707</v>
      </c>
      <c r="E65" s="133">
        <f t="shared" si="41"/>
        <v>35.415022966342853</v>
      </c>
      <c r="F65" s="133">
        <f t="shared" si="41"/>
        <v>37.269611108637093</v>
      </c>
      <c r="G65" s="133">
        <f t="shared" si="41"/>
        <v>30.794465962179544</v>
      </c>
      <c r="H65" s="133">
        <f t="shared" si="41"/>
        <v>24.814778054113763</v>
      </c>
      <c r="I65" s="133">
        <f t="shared" si="41"/>
        <v>18.191425562257024</v>
      </c>
      <c r="J65" s="133">
        <f t="shared" si="41"/>
        <v>13.53417428732755</v>
      </c>
      <c r="K65" s="134">
        <f t="shared" si="41"/>
        <v>10.837746588071937</v>
      </c>
      <c r="L65" s="1"/>
      <c r="M65" s="124" t="s">
        <v>165</v>
      </c>
      <c r="N65" s="823">
        <f>C65*11.63</f>
        <v>491.82387116077109</v>
      </c>
      <c r="O65" s="823">
        <f t="shared" ref="O65:V65" si="42">D65*11.63</f>
        <v>485.82896065399353</v>
      </c>
      <c r="P65" s="823">
        <f t="shared" si="42"/>
        <v>411.87671709856744</v>
      </c>
      <c r="Q65" s="823">
        <f t="shared" si="42"/>
        <v>433.44557719344942</v>
      </c>
      <c r="R65" s="823">
        <f t="shared" si="42"/>
        <v>358.13963914014812</v>
      </c>
      <c r="S65" s="823">
        <f t="shared" si="42"/>
        <v>288.5958687693431</v>
      </c>
      <c r="T65" s="823">
        <f t="shared" si="42"/>
        <v>211.56627928904919</v>
      </c>
      <c r="U65" s="823">
        <f t="shared" si="42"/>
        <v>157.40244696161943</v>
      </c>
      <c r="V65" s="823">
        <f t="shared" si="42"/>
        <v>126.04299281927663</v>
      </c>
      <c r="W65" s="497"/>
      <c r="X65" s="124" t="s">
        <v>165</v>
      </c>
      <c r="Y65" s="133">
        <f>Y111</f>
        <v>123.8282254399671</v>
      </c>
      <c r="Z65" s="133">
        <f t="shared" ref="Z65:AG65" si="43">Z111</f>
        <v>121.70744699901297</v>
      </c>
      <c r="AA65" s="133">
        <f t="shared" si="43"/>
        <v>102.40184292861395</v>
      </c>
      <c r="AB65" s="133">
        <f t="shared" si="43"/>
        <v>103.84542220742324</v>
      </c>
      <c r="AC65" s="133">
        <f t="shared" si="43"/>
        <v>79.804757485455795</v>
      </c>
      <c r="AD65" s="133">
        <f t="shared" si="43"/>
        <v>48.761524713440195</v>
      </c>
      <c r="AE65" s="133">
        <f t="shared" si="43"/>
        <v>15.429093751966164</v>
      </c>
      <c r="AF65" s="133">
        <f t="shared" si="43"/>
        <v>0.58081571326032322</v>
      </c>
      <c r="AG65" s="133">
        <f t="shared" si="43"/>
        <v>0</v>
      </c>
    </row>
    <row r="66" spans="2:33" ht="12" customHeight="1">
      <c r="B66" s="124" t="s">
        <v>146</v>
      </c>
      <c r="C66" s="132">
        <f t="shared" ref="C66:K66" si="44">C123</f>
        <v>0.91937988734059695</v>
      </c>
      <c r="D66" s="132">
        <f t="shared" si="44"/>
        <v>0.91218414974419593</v>
      </c>
      <c r="E66" s="132">
        <f t="shared" si="44"/>
        <v>0.78466391144223036</v>
      </c>
      <c r="F66" s="132">
        <f t="shared" si="44"/>
        <v>0.97426191055641798</v>
      </c>
      <c r="G66" s="132">
        <f t="shared" si="44"/>
        <v>0.97426191055641786</v>
      </c>
      <c r="H66" s="132">
        <f t="shared" si="44"/>
        <v>0.97426191055641798</v>
      </c>
      <c r="I66" s="132">
        <f t="shared" si="44"/>
        <v>0.97426191055641786</v>
      </c>
      <c r="J66" s="132">
        <f t="shared" si="44"/>
        <v>0.97426191055641798</v>
      </c>
      <c r="K66" s="132">
        <f t="shared" si="44"/>
        <v>0.97426191055641798</v>
      </c>
      <c r="L66" s="1"/>
      <c r="M66" s="124" t="s">
        <v>146</v>
      </c>
      <c r="N66" s="823">
        <f t="shared" ref="N66:N68" si="45">C66*11.63</f>
        <v>10.692388089771143</v>
      </c>
      <c r="O66" s="823">
        <f t="shared" ref="O66:O68" si="46">D66*11.63</f>
        <v>10.608701661525</v>
      </c>
      <c r="P66" s="823">
        <f t="shared" ref="P66:P68" si="47">E66*11.63</f>
        <v>9.1256412900731405</v>
      </c>
      <c r="Q66" s="823">
        <f t="shared" ref="Q66:Q68" si="48">F66*11.63</f>
        <v>11.330666019771142</v>
      </c>
      <c r="R66" s="823">
        <f t="shared" ref="R66:R68" si="49">G66*11.63</f>
        <v>11.33066601977114</v>
      </c>
      <c r="S66" s="823">
        <f t="shared" ref="S66:S68" si="50">H66*11.63</f>
        <v>11.330666019771142</v>
      </c>
      <c r="T66" s="823">
        <f t="shared" ref="T66:T68" si="51">I66*11.63</f>
        <v>11.33066601977114</v>
      </c>
      <c r="U66" s="823">
        <f t="shared" ref="U66:U68" si="52">J66*11.63</f>
        <v>11.330666019771142</v>
      </c>
      <c r="V66" s="823">
        <f t="shared" ref="V66:V68" si="53">K66*11.63</f>
        <v>11.330666019771142</v>
      </c>
      <c r="X66" s="124" t="s">
        <v>146</v>
      </c>
      <c r="Y66" s="132">
        <f t="shared" ref="Y66:AG66" si="54">Y123</f>
        <v>0.37325552418000008</v>
      </c>
      <c r="Z66" s="132">
        <f t="shared" si="54"/>
        <v>0.37289431886355001</v>
      </c>
      <c r="AA66" s="132">
        <f t="shared" si="54"/>
        <v>0.30716515845113995</v>
      </c>
      <c r="AB66" s="132">
        <f t="shared" si="54"/>
        <v>0.34811403778392935</v>
      </c>
      <c r="AC66" s="132">
        <f t="shared" si="54"/>
        <v>0.27049037720404318</v>
      </c>
      <c r="AD66" s="132">
        <f t="shared" si="54"/>
        <v>0.16001706046200506</v>
      </c>
      <c r="AE66" s="132">
        <f t="shared" si="54"/>
        <v>5.7698459301203736E-2</v>
      </c>
      <c r="AF66" s="132">
        <f t="shared" si="54"/>
        <v>0</v>
      </c>
      <c r="AG66" s="132">
        <f t="shared" si="54"/>
        <v>0</v>
      </c>
    </row>
    <row r="67" spans="2:33" ht="12" customHeight="1">
      <c r="B67" s="124" t="s">
        <v>253</v>
      </c>
      <c r="C67" s="132">
        <f t="shared" ref="C67:K67" si="55">C140</f>
        <v>0.44580558306857337</v>
      </c>
      <c r="D67" s="132">
        <f t="shared" si="55"/>
        <v>0.45401090955739659</v>
      </c>
      <c r="E67" s="132">
        <f t="shared" si="55"/>
        <v>0.44346120407176676</v>
      </c>
      <c r="F67" s="132">
        <f t="shared" si="55"/>
        <v>0.44346246603288919</v>
      </c>
      <c r="G67" s="132">
        <f t="shared" si="55"/>
        <v>0.43982594079217852</v>
      </c>
      <c r="H67" s="132">
        <f t="shared" si="55"/>
        <v>0.42596602725896571</v>
      </c>
      <c r="I67" s="132">
        <f t="shared" si="55"/>
        <v>0.41114781296581066</v>
      </c>
      <c r="J67" s="132">
        <f t="shared" si="55"/>
        <v>0.39531771031354285</v>
      </c>
      <c r="K67" s="132">
        <f t="shared" si="55"/>
        <v>0.40545228396749106</v>
      </c>
      <c r="L67" s="1"/>
      <c r="M67" s="124" t="s">
        <v>253</v>
      </c>
      <c r="N67" s="823">
        <f t="shared" si="45"/>
        <v>5.1847189310875086</v>
      </c>
      <c r="O67" s="823">
        <f t="shared" si="46"/>
        <v>5.2801468781525225</v>
      </c>
      <c r="P67" s="823">
        <f t="shared" si="47"/>
        <v>5.157453803354648</v>
      </c>
      <c r="Q67" s="823">
        <f t="shared" si="48"/>
        <v>5.1574684799625015</v>
      </c>
      <c r="R67" s="823">
        <f t="shared" si="49"/>
        <v>5.1151756914130369</v>
      </c>
      <c r="S67" s="823">
        <f t="shared" si="50"/>
        <v>4.9539848970217717</v>
      </c>
      <c r="T67" s="823">
        <f t="shared" si="51"/>
        <v>4.7816490647923784</v>
      </c>
      <c r="U67" s="823">
        <f t="shared" si="52"/>
        <v>4.5975449709465037</v>
      </c>
      <c r="V67" s="823">
        <f t="shared" si="53"/>
        <v>4.7154100625419213</v>
      </c>
      <c r="X67" s="124" t="s">
        <v>253</v>
      </c>
      <c r="Y67" s="132">
        <f t="shared" ref="Y67:AG67" si="56">Y140</f>
        <v>1.265630162793979</v>
      </c>
      <c r="Z67" s="132">
        <f t="shared" si="56"/>
        <v>1.282306186019011</v>
      </c>
      <c r="AA67" s="132">
        <f t="shared" si="56"/>
        <v>1.2461671070077218</v>
      </c>
      <c r="AB67" s="132">
        <f t="shared" si="56"/>
        <v>1.2181760467614458</v>
      </c>
      <c r="AC67" s="132">
        <f t="shared" si="56"/>
        <v>1.2015049359889303</v>
      </c>
      <c r="AD67" s="132">
        <f t="shared" si="56"/>
        <v>0.93838147667289173</v>
      </c>
      <c r="AE67" s="132">
        <f t="shared" si="56"/>
        <v>0.50250041739922835</v>
      </c>
      <c r="AF67" s="132">
        <f t="shared" si="56"/>
        <v>2.5396186831631969E-2</v>
      </c>
      <c r="AG67" s="132">
        <f t="shared" si="56"/>
        <v>0</v>
      </c>
    </row>
    <row r="68" spans="2:33" s="217" customFormat="1" ht="12" customHeight="1">
      <c r="B68" s="215" t="s">
        <v>220</v>
      </c>
      <c r="C68" s="216">
        <f t="shared" ref="C68:K68" si="57">C128+C134</f>
        <v>0</v>
      </c>
      <c r="D68" s="216">
        <f t="shared" si="57"/>
        <v>1.6528263634173683</v>
      </c>
      <c r="E68" s="216">
        <f t="shared" si="57"/>
        <v>1.0153192314521062</v>
      </c>
      <c r="F68" s="216">
        <f t="shared" si="57"/>
        <v>1.5045119454355242</v>
      </c>
      <c r="G68" s="216">
        <f t="shared" si="57"/>
        <v>1.517501267746024</v>
      </c>
      <c r="H68" s="216">
        <f t="shared" si="57"/>
        <v>1.1139986054282578</v>
      </c>
      <c r="I68" s="216">
        <f t="shared" si="57"/>
        <v>1.0247700234556389</v>
      </c>
      <c r="J68" s="216">
        <f t="shared" si="57"/>
        <v>0.96347429616582969</v>
      </c>
      <c r="K68" s="216">
        <f t="shared" si="57"/>
        <v>0.89689190843637179</v>
      </c>
      <c r="L68" s="1"/>
      <c r="M68" s="215" t="s">
        <v>220</v>
      </c>
      <c r="N68" s="823">
        <f t="shared" si="45"/>
        <v>0</v>
      </c>
      <c r="O68" s="823">
        <f t="shared" si="46"/>
        <v>19.222370606543993</v>
      </c>
      <c r="P68" s="823">
        <f t="shared" si="47"/>
        <v>11.808162661787996</v>
      </c>
      <c r="Q68" s="823">
        <f t="shared" si="48"/>
        <v>17.497473925415147</v>
      </c>
      <c r="R68" s="823">
        <f t="shared" si="49"/>
        <v>17.648539743886261</v>
      </c>
      <c r="S68" s="823">
        <f t="shared" si="50"/>
        <v>12.955803781130639</v>
      </c>
      <c r="T68" s="823">
        <f t="shared" si="51"/>
        <v>11.918075372789081</v>
      </c>
      <c r="U68" s="823">
        <f t="shared" si="52"/>
        <v>11.2052060644086</v>
      </c>
      <c r="V68" s="823">
        <f t="shared" si="53"/>
        <v>10.430852895115004</v>
      </c>
      <c r="W68"/>
      <c r="X68" s="215" t="s">
        <v>220</v>
      </c>
      <c r="Y68" s="216">
        <f t="shared" ref="Y68:AG68" si="58">Y128+Y134</f>
        <v>0</v>
      </c>
      <c r="Z68" s="216">
        <f t="shared" si="58"/>
        <v>4.9948412702472869</v>
      </c>
      <c r="AA68" s="216">
        <f t="shared" si="58"/>
        <v>3.0682947174482647</v>
      </c>
      <c r="AB68" s="216">
        <f t="shared" si="58"/>
        <v>4.455702397124031</v>
      </c>
      <c r="AC68" s="216">
        <f t="shared" si="58"/>
        <v>4.3657661672284975</v>
      </c>
      <c r="AD68" s="216">
        <f t="shared" si="58"/>
        <v>2.8417517309784199</v>
      </c>
      <c r="AE68" s="216">
        <f t="shared" si="58"/>
        <v>2.2607352959820659</v>
      </c>
      <c r="AF68" s="216">
        <f t="shared" si="58"/>
        <v>1.9664239063327424</v>
      </c>
      <c r="AG68" s="216">
        <f t="shared" si="58"/>
        <v>1.5560385265693599</v>
      </c>
    </row>
    <row r="69" spans="2:33" ht="12" customHeight="1">
      <c r="B69" s="124"/>
      <c r="C69" s="133"/>
      <c r="D69" s="133"/>
      <c r="E69" s="133"/>
      <c r="F69" s="133"/>
      <c r="G69" s="133"/>
      <c r="H69" s="133"/>
      <c r="I69" s="133"/>
      <c r="J69" s="133"/>
      <c r="K69" s="133"/>
      <c r="L69" s="1"/>
      <c r="M69" s="124"/>
      <c r="N69" s="133"/>
      <c r="O69" s="133"/>
      <c r="P69" s="133"/>
      <c r="Q69" s="133"/>
      <c r="R69" s="133"/>
      <c r="S69" s="133"/>
      <c r="T69" s="133"/>
      <c r="U69" s="133"/>
      <c r="V69" s="133"/>
      <c r="X69" s="124"/>
      <c r="Y69" s="133"/>
      <c r="Z69" s="133"/>
      <c r="AA69" s="133"/>
      <c r="AB69" s="133"/>
      <c r="AC69" s="133"/>
      <c r="AD69" s="133"/>
      <c r="AE69" s="133"/>
      <c r="AF69" s="133"/>
      <c r="AG69" s="133"/>
    </row>
    <row r="70" spans="2:33" ht="12" customHeight="1" thickBot="1">
      <c r="B70" s="127" t="s">
        <v>81</v>
      </c>
      <c r="C70" s="582">
        <f t="shared" ref="C70:K70" si="59">SUM(C65:C68)</f>
        <v>43.654426326881321</v>
      </c>
      <c r="D70" s="137">
        <f t="shared" si="59"/>
        <v>44.792792760121671</v>
      </c>
      <c r="E70" s="137">
        <f t="shared" si="59"/>
        <v>37.658467313308954</v>
      </c>
      <c r="F70" s="137">
        <f t="shared" si="59"/>
        <v>40.191847430661923</v>
      </c>
      <c r="G70" s="137">
        <f t="shared" si="59"/>
        <v>33.726055081274168</v>
      </c>
      <c r="H70" s="137">
        <f t="shared" si="59"/>
        <v>27.329004597357404</v>
      </c>
      <c r="I70" s="137">
        <f t="shared" si="59"/>
        <v>20.601605309234891</v>
      </c>
      <c r="J70" s="137">
        <f t="shared" si="59"/>
        <v>15.867228204363341</v>
      </c>
      <c r="K70" s="582">
        <f t="shared" si="59"/>
        <v>13.114352691032218</v>
      </c>
      <c r="L70" s="1"/>
      <c r="M70" s="127" t="s">
        <v>81</v>
      </c>
      <c r="N70" s="128">
        <f t="shared" ref="N70:V70" si="60">SUM(N65:N68)</f>
        <v>507.70097818162975</v>
      </c>
      <c r="O70" s="128">
        <f t="shared" si="60"/>
        <v>520.94017980021511</v>
      </c>
      <c r="P70" s="128">
        <f t="shared" si="60"/>
        <v>437.96797485378323</v>
      </c>
      <c r="Q70" s="128">
        <f t="shared" si="60"/>
        <v>467.43118561859819</v>
      </c>
      <c r="R70" s="128">
        <f t="shared" si="60"/>
        <v>392.23402059521851</v>
      </c>
      <c r="S70" s="128">
        <f t="shared" si="60"/>
        <v>317.8363234672666</v>
      </c>
      <c r="T70" s="128">
        <f t="shared" si="60"/>
        <v>239.5966697464018</v>
      </c>
      <c r="U70" s="128">
        <f t="shared" si="60"/>
        <v>184.53586401674568</v>
      </c>
      <c r="V70" s="128">
        <f t="shared" si="60"/>
        <v>152.51992179670472</v>
      </c>
      <c r="W70" s="584"/>
      <c r="X70" s="127" t="s">
        <v>81</v>
      </c>
      <c r="Y70" s="137">
        <f t="shared" ref="Y70:AG70" si="61">SUM(Y65:Y68)</f>
        <v>125.46711112694108</v>
      </c>
      <c r="Z70" s="137">
        <f t="shared" si="61"/>
        <v>128.35748877414281</v>
      </c>
      <c r="AA70" s="137">
        <f t="shared" si="61"/>
        <v>107.02346991152108</v>
      </c>
      <c r="AB70" s="137">
        <f t="shared" si="61"/>
        <v>109.86741468909264</v>
      </c>
      <c r="AC70" s="137">
        <f t="shared" si="61"/>
        <v>85.642518965877272</v>
      </c>
      <c r="AD70" s="137">
        <f t="shared" si="61"/>
        <v>52.701674981553516</v>
      </c>
      <c r="AE70" s="137">
        <f t="shared" si="61"/>
        <v>18.250027924648663</v>
      </c>
      <c r="AF70" s="137">
        <f t="shared" si="61"/>
        <v>2.5726358064246977</v>
      </c>
      <c r="AG70" s="137">
        <f t="shared" si="61"/>
        <v>1.5560385265693599</v>
      </c>
    </row>
    <row r="71" spans="2:33" ht="12" customHeight="1">
      <c r="B71" s="196" t="s">
        <v>251</v>
      </c>
      <c r="C71" s="197">
        <f t="shared" ref="C71:K71" si="62">C70/$C70-1</f>
        <v>0</v>
      </c>
      <c r="D71" s="197">
        <f t="shared" si="62"/>
        <v>2.6076769964088919E-2</v>
      </c>
      <c r="E71" s="197">
        <f t="shared" si="62"/>
        <v>-0.13735053963772292</v>
      </c>
      <c r="F71" s="197">
        <f t="shared" si="62"/>
        <v>-7.9317933771293814E-2</v>
      </c>
      <c r="G71" s="197">
        <f t="shared" si="62"/>
        <v>-0.22743103233711504</v>
      </c>
      <c r="H71" s="197">
        <f t="shared" si="62"/>
        <v>-0.37396944830474443</v>
      </c>
      <c r="I71" s="197">
        <f t="shared" si="62"/>
        <v>-0.52807522529396</v>
      </c>
      <c r="J71" s="197">
        <f t="shared" si="62"/>
        <v>-0.63652647533263562</v>
      </c>
      <c r="K71" s="197">
        <f t="shared" si="62"/>
        <v>-0.69958710274113201</v>
      </c>
      <c r="L71" s="1"/>
      <c r="M71" s="196" t="s">
        <v>251</v>
      </c>
      <c r="N71" s="197"/>
      <c r="O71" s="197"/>
      <c r="P71" s="197"/>
      <c r="Q71" s="197"/>
      <c r="R71" s="197"/>
      <c r="S71" s="197"/>
      <c r="T71" s="197"/>
      <c r="U71" s="197"/>
      <c r="V71" s="197"/>
      <c r="X71" s="196" t="s">
        <v>251</v>
      </c>
      <c r="Y71" s="197">
        <f t="shared" ref="Y71:AG71" si="63">Y70/$C70-1</f>
        <v>1.8740982686944969</v>
      </c>
      <c r="Z71" s="197">
        <f t="shared" si="63"/>
        <v>1.9403086828586598</v>
      </c>
      <c r="AA71" s="197">
        <f t="shared" si="63"/>
        <v>1.4516063757232027</v>
      </c>
      <c r="AB71" s="197">
        <f t="shared" si="63"/>
        <v>1.5167531435738737</v>
      </c>
      <c r="AC71" s="197">
        <f t="shared" si="63"/>
        <v>0.96182898670095951</v>
      </c>
      <c r="AD71" s="197">
        <f t="shared" si="63"/>
        <v>0.20724699454133289</v>
      </c>
      <c r="AE71" s="197">
        <f t="shared" si="63"/>
        <v>-0.58194324241043238</v>
      </c>
      <c r="AF71" s="197">
        <f t="shared" si="63"/>
        <v>-0.94106815681963196</v>
      </c>
      <c r="AG71" s="197">
        <f t="shared" si="63"/>
        <v>-0.96435553831545395</v>
      </c>
    </row>
    <row r="72" spans="2:33" ht="12" customHeight="1">
      <c r="B72" s="129"/>
      <c r="C72" s="134"/>
      <c r="D72" s="134"/>
      <c r="E72" s="134"/>
      <c r="F72" s="134"/>
      <c r="G72" s="134"/>
      <c r="H72" s="134"/>
      <c r="I72" s="134"/>
      <c r="J72" s="134"/>
      <c r="K72" s="134"/>
      <c r="L72" s="1"/>
      <c r="M72" s="129"/>
      <c r="N72" s="134"/>
      <c r="O72" s="134"/>
      <c r="P72" s="134"/>
      <c r="Q72" s="134"/>
      <c r="R72" s="134"/>
      <c r="S72" s="134"/>
      <c r="T72" s="134"/>
      <c r="U72" s="134"/>
      <c r="V72" s="134"/>
      <c r="X72" s="129"/>
      <c r="Y72" s="116"/>
      <c r="Z72" s="116"/>
      <c r="AA72" s="116"/>
      <c r="AB72" s="116"/>
      <c r="AC72" s="116"/>
      <c r="AD72" s="116"/>
      <c r="AE72" s="116"/>
      <c r="AF72" s="116"/>
      <c r="AG72" s="116"/>
    </row>
    <row r="73" spans="2:33" ht="12" customHeight="1" thickBot="1">
      <c r="B73" s="117" t="s">
        <v>188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"/>
      <c r="M73" s="117" t="s">
        <v>188</v>
      </c>
      <c r="N73" s="117"/>
      <c r="O73" s="117"/>
      <c r="P73" s="117"/>
      <c r="Q73" s="117"/>
      <c r="R73" s="117"/>
      <c r="S73" s="117"/>
      <c r="T73" s="117"/>
      <c r="U73" s="117"/>
      <c r="V73" s="117"/>
      <c r="X73" s="117" t="s">
        <v>188</v>
      </c>
      <c r="Y73" s="117"/>
      <c r="Z73" s="117"/>
      <c r="AA73" s="117"/>
      <c r="AB73" s="117"/>
      <c r="AC73" s="117"/>
      <c r="AD73" s="117"/>
      <c r="AE73" s="117"/>
      <c r="AF73" s="117"/>
      <c r="AG73" s="117"/>
    </row>
    <row r="74" spans="2:33" ht="12" customHeight="1" thickBot="1">
      <c r="B74" s="120" t="s">
        <v>184</v>
      </c>
      <c r="C74" s="121">
        <v>2018</v>
      </c>
      <c r="D74" s="121">
        <v>2019</v>
      </c>
      <c r="E74" s="121">
        <v>2020</v>
      </c>
      <c r="F74" s="121">
        <v>2025</v>
      </c>
      <c r="G74" s="121">
        <v>2030</v>
      </c>
      <c r="H74" s="121">
        <v>2035</v>
      </c>
      <c r="I74" s="121">
        <v>2040</v>
      </c>
      <c r="J74" s="121">
        <v>2045</v>
      </c>
      <c r="K74" s="121">
        <v>2050</v>
      </c>
      <c r="L74" s="1"/>
      <c r="M74" s="120" t="s">
        <v>184</v>
      </c>
      <c r="N74" s="121">
        <v>2018</v>
      </c>
      <c r="O74" s="121">
        <v>2019</v>
      </c>
      <c r="P74" s="121">
        <v>2020</v>
      </c>
      <c r="Q74" s="121">
        <v>2025</v>
      </c>
      <c r="R74" s="121">
        <v>2030</v>
      </c>
      <c r="S74" s="121">
        <v>2035</v>
      </c>
      <c r="T74" s="121">
        <v>2040</v>
      </c>
      <c r="U74" s="121">
        <v>2045</v>
      </c>
      <c r="V74" s="121">
        <v>2050</v>
      </c>
      <c r="X74" s="120" t="s">
        <v>413</v>
      </c>
      <c r="Y74" s="121">
        <v>2018</v>
      </c>
      <c r="Z74" s="121">
        <v>2019</v>
      </c>
      <c r="AA74" s="121">
        <v>2020</v>
      </c>
      <c r="AB74" s="121">
        <v>2025</v>
      </c>
      <c r="AC74" s="121">
        <v>2030</v>
      </c>
      <c r="AD74" s="121">
        <v>2035</v>
      </c>
      <c r="AE74" s="121">
        <v>2040</v>
      </c>
      <c r="AF74" s="121">
        <v>2045</v>
      </c>
      <c r="AG74" s="121">
        <v>2050</v>
      </c>
    </row>
    <row r="75" spans="2:33" ht="12" customHeight="1">
      <c r="B75" s="122" t="s">
        <v>167</v>
      </c>
      <c r="C75" s="166">
        <f t="shared" ref="C75:K75" si="64">SUM(C76:C81)</f>
        <v>24.785215016553899</v>
      </c>
      <c r="D75" s="166">
        <f t="shared" si="64"/>
        <v>24.572813261339832</v>
      </c>
      <c r="E75" s="166">
        <f t="shared" si="64"/>
        <v>19.877619461678567</v>
      </c>
      <c r="F75" s="166">
        <f t="shared" si="64"/>
        <v>21.655775206881195</v>
      </c>
      <c r="G75" s="166">
        <f t="shared" si="64"/>
        <v>17.48486643118677</v>
      </c>
      <c r="H75" s="166">
        <f t="shared" si="64"/>
        <v>13.701429599643049</v>
      </c>
      <c r="I75" s="166">
        <f t="shared" si="64"/>
        <v>9.4229532526305491</v>
      </c>
      <c r="J75" s="166">
        <f t="shared" si="64"/>
        <v>6.3684094796253987</v>
      </c>
      <c r="K75" s="166">
        <f t="shared" si="64"/>
        <v>4.5568784191971838</v>
      </c>
      <c r="L75" s="1"/>
      <c r="M75" s="122" t="s">
        <v>167</v>
      </c>
      <c r="N75" s="822">
        <f>C75*11.63</f>
        <v>288.25205064252185</v>
      </c>
      <c r="O75" s="822">
        <f t="shared" ref="O75:V75" si="65">D75*11.63</f>
        <v>285.78181822938228</v>
      </c>
      <c r="P75" s="822">
        <f t="shared" si="65"/>
        <v>231.17671433932173</v>
      </c>
      <c r="Q75" s="822">
        <f t="shared" si="65"/>
        <v>251.85666565602833</v>
      </c>
      <c r="R75" s="822">
        <f t="shared" si="65"/>
        <v>203.34899659470216</v>
      </c>
      <c r="S75" s="822">
        <f t="shared" si="65"/>
        <v>159.34762624384868</v>
      </c>
      <c r="T75" s="822">
        <f t="shared" si="65"/>
        <v>109.58894632809329</v>
      </c>
      <c r="U75" s="822">
        <f t="shared" si="65"/>
        <v>74.064602248043386</v>
      </c>
      <c r="V75" s="822">
        <f t="shared" si="65"/>
        <v>52.996496015263254</v>
      </c>
      <c r="X75" s="122" t="s">
        <v>167</v>
      </c>
      <c r="Y75" s="166">
        <f t="shared" ref="Y75:AG75" si="66">SUM(Y76:Y81)</f>
        <v>72.23815045125518</v>
      </c>
      <c r="Z75" s="166">
        <f t="shared" si="66"/>
        <v>71.223070962476058</v>
      </c>
      <c r="AA75" s="166">
        <f t="shared" si="66"/>
        <v>57.155828482303477</v>
      </c>
      <c r="AB75" s="166">
        <f t="shared" si="66"/>
        <v>59.743582976879814</v>
      </c>
      <c r="AC75" s="166">
        <f t="shared" si="66"/>
        <v>45.614278706118128</v>
      </c>
      <c r="AD75" s="166">
        <f t="shared" si="66"/>
        <v>27.163758815594569</v>
      </c>
      <c r="AE75" s="166">
        <f t="shared" si="66"/>
        <v>8.1300808158018718</v>
      </c>
      <c r="AF75" s="166">
        <f t="shared" si="66"/>
        <v>0</v>
      </c>
      <c r="AG75" s="166">
        <f t="shared" si="66"/>
        <v>0</v>
      </c>
    </row>
    <row r="76" spans="2:33" ht="12" customHeight="1">
      <c r="B76" s="124" t="s">
        <v>185</v>
      </c>
      <c r="C76" s="132">
        <f>VP!F176</f>
        <v>6.9999490596430531</v>
      </c>
      <c r="D76" s="132">
        <f>VP!G176</f>
        <v>7.3575468986315729</v>
      </c>
      <c r="E76" s="132">
        <f>VP!H176</f>
        <v>6.3099434526959959</v>
      </c>
      <c r="F76" s="132">
        <f>VP!I176</f>
        <v>11.738979455450224</v>
      </c>
      <c r="G76" s="132">
        <f>VP!J176</f>
        <v>10.481326927702357</v>
      </c>
      <c r="H76" s="132">
        <f>VP!K176</f>
        <v>7.5999796747912685</v>
      </c>
      <c r="I76" s="132">
        <f>VP!L176</f>
        <v>4.0116396481046053</v>
      </c>
      <c r="J76" s="132">
        <f>VP!M176</f>
        <v>1.3880743334880765</v>
      </c>
      <c r="K76" s="132">
        <f>VP!N176</f>
        <v>0</v>
      </c>
      <c r="L76" s="1"/>
      <c r="M76" s="124" t="s">
        <v>185</v>
      </c>
      <c r="N76" s="125">
        <f t="shared" ref="N76:N117" si="67">C76*11.63</f>
        <v>81.409407563648713</v>
      </c>
      <c r="O76" s="125">
        <f t="shared" ref="O76:O117" si="68">D76*11.63</f>
        <v>85.568270431085196</v>
      </c>
      <c r="P76" s="125">
        <f t="shared" ref="P76:P117" si="69">E76*11.63</f>
        <v>73.384642354854435</v>
      </c>
      <c r="Q76" s="125">
        <f t="shared" ref="Q76:Q117" si="70">F76*11.63</f>
        <v>136.52433106688611</v>
      </c>
      <c r="R76" s="125">
        <f t="shared" ref="R76:R117" si="71">G76*11.63</f>
        <v>121.89783216917841</v>
      </c>
      <c r="S76" s="125">
        <f t="shared" ref="S76:S117" si="72">H76*11.63</f>
        <v>88.387763617822458</v>
      </c>
      <c r="T76" s="125">
        <f t="shared" ref="T76:T117" si="73">I76*11.63</f>
        <v>46.655369107456565</v>
      </c>
      <c r="U76" s="125">
        <f t="shared" ref="U76:U117" si="74">J76*11.63</f>
        <v>16.143304498466332</v>
      </c>
      <c r="V76" s="125">
        <f t="shared" ref="V76:V117" si="75">K76*11.63</f>
        <v>0</v>
      </c>
      <c r="X76" s="124" t="s">
        <v>185</v>
      </c>
      <c r="Y76" s="132">
        <f t="shared" ref="Y76:AG76" si="76">C76*C$9</f>
        <v>19.693971682107453</v>
      </c>
      <c r="Z76" s="132">
        <f t="shared" si="76"/>
        <v>20.566072605196428</v>
      </c>
      <c r="AA76" s="132">
        <f t="shared" si="76"/>
        <v>17.580322751859899</v>
      </c>
      <c r="AB76" s="132">
        <f t="shared" si="76"/>
        <v>32.171905790504162</v>
      </c>
      <c r="AC76" s="132">
        <f t="shared" si="76"/>
        <v>29.043285256951489</v>
      </c>
      <c r="AD76" s="132">
        <f t="shared" si="76"/>
        <v>17.760772501003459</v>
      </c>
      <c r="AE76" s="132">
        <f t="shared" si="76"/>
        <v>5.4788968493988648</v>
      </c>
      <c r="AF76" s="132">
        <f t="shared" si="76"/>
        <v>0</v>
      </c>
      <c r="AG76" s="132">
        <f t="shared" si="76"/>
        <v>0</v>
      </c>
    </row>
    <row r="77" spans="2:33" ht="12" customHeight="1">
      <c r="B77" s="124" t="s">
        <v>186</v>
      </c>
      <c r="C77" s="132">
        <f>VP!F177</f>
        <v>17.76128846282349</v>
      </c>
      <c r="D77" s="132">
        <f>VP!G177</f>
        <v>17.184329770504579</v>
      </c>
      <c r="E77" s="132">
        <f>VP!H177</f>
        <v>13.527312595858483</v>
      </c>
      <c r="F77" s="132">
        <f>VP!I177</f>
        <v>9.5804847932088144</v>
      </c>
      <c r="G77" s="132">
        <f>VP!J177</f>
        <v>5.9283324565388895</v>
      </c>
      <c r="H77" s="132">
        <f>VP!K177</f>
        <v>3.790915301802575</v>
      </c>
      <c r="I77" s="132">
        <f>VP!L177</f>
        <v>1.8526792218050361</v>
      </c>
      <c r="J77" s="132">
        <f>VP!M177</f>
        <v>0.63943430484018648</v>
      </c>
      <c r="K77" s="132">
        <f>VP!N177</f>
        <v>0</v>
      </c>
      <c r="L77" s="1"/>
      <c r="M77" s="124" t="s">
        <v>186</v>
      </c>
      <c r="N77" s="125">
        <f t="shared" si="67"/>
        <v>206.56378482263722</v>
      </c>
      <c r="O77" s="125">
        <f t="shared" si="68"/>
        <v>199.85375523096826</v>
      </c>
      <c r="P77" s="125">
        <f t="shared" si="69"/>
        <v>157.32264548983417</v>
      </c>
      <c r="Q77" s="125">
        <f t="shared" si="70"/>
        <v>111.42103814501851</v>
      </c>
      <c r="R77" s="125">
        <f t="shared" si="71"/>
        <v>68.946506469547288</v>
      </c>
      <c r="S77" s="125">
        <f t="shared" si="72"/>
        <v>44.088344959963948</v>
      </c>
      <c r="T77" s="125">
        <f t="shared" si="73"/>
        <v>21.54665934959257</v>
      </c>
      <c r="U77" s="125">
        <f t="shared" si="74"/>
        <v>7.4366209652913691</v>
      </c>
      <c r="V77" s="125">
        <f t="shared" si="75"/>
        <v>0</v>
      </c>
      <c r="X77" s="124" t="s">
        <v>186</v>
      </c>
      <c r="Y77" s="132">
        <f t="shared" ref="Y77:AG77" si="77">C77*C$10</f>
        <v>52.544178769147727</v>
      </c>
      <c r="Z77" s="132">
        <f t="shared" si="77"/>
        <v>50.656998357279633</v>
      </c>
      <c r="AA77" s="132">
        <f t="shared" si="77"/>
        <v>39.575505730443581</v>
      </c>
      <c r="AB77" s="132">
        <f t="shared" si="77"/>
        <v>27.571677186375652</v>
      </c>
      <c r="AC77" s="132">
        <f t="shared" si="77"/>
        <v>16.570993449166636</v>
      </c>
      <c r="AD77" s="132">
        <f t="shared" si="77"/>
        <v>9.402986314591109</v>
      </c>
      <c r="AE77" s="132">
        <f t="shared" si="77"/>
        <v>2.6511839664030061</v>
      </c>
      <c r="AF77" s="132">
        <f t="shared" si="77"/>
        <v>0</v>
      </c>
      <c r="AG77" s="132">
        <f t="shared" si="77"/>
        <v>0</v>
      </c>
    </row>
    <row r="78" spans="2:33" ht="12" customHeight="1">
      <c r="B78" s="124" t="s">
        <v>46</v>
      </c>
      <c r="C78" s="132">
        <f>0</f>
        <v>0</v>
      </c>
      <c r="D78" s="132">
        <f>0</f>
        <v>0</v>
      </c>
      <c r="E78" s="132">
        <f>0</f>
        <v>0</v>
      </c>
      <c r="F78" s="132">
        <f>0</f>
        <v>0</v>
      </c>
      <c r="G78" s="132">
        <f>0</f>
        <v>0</v>
      </c>
      <c r="H78" s="132">
        <f>0</f>
        <v>0</v>
      </c>
      <c r="I78" s="132">
        <f>0</f>
        <v>0</v>
      </c>
      <c r="J78" s="132">
        <f>0</f>
        <v>0</v>
      </c>
      <c r="K78" s="132">
        <f>0</f>
        <v>0</v>
      </c>
      <c r="L78" s="1"/>
      <c r="M78" s="124" t="s">
        <v>46</v>
      </c>
      <c r="N78" s="125">
        <f t="shared" si="67"/>
        <v>0</v>
      </c>
      <c r="O78" s="125">
        <f t="shared" si="68"/>
        <v>0</v>
      </c>
      <c r="P78" s="125">
        <f t="shared" si="69"/>
        <v>0</v>
      </c>
      <c r="Q78" s="125">
        <f t="shared" si="70"/>
        <v>0</v>
      </c>
      <c r="R78" s="125">
        <f t="shared" si="71"/>
        <v>0</v>
      </c>
      <c r="S78" s="125">
        <f t="shared" si="72"/>
        <v>0</v>
      </c>
      <c r="T78" s="125">
        <f t="shared" si="73"/>
        <v>0</v>
      </c>
      <c r="U78" s="125">
        <f t="shared" si="74"/>
        <v>0</v>
      </c>
      <c r="V78" s="125">
        <f t="shared" si="75"/>
        <v>0</v>
      </c>
      <c r="X78" s="124" t="s">
        <v>46</v>
      </c>
      <c r="Y78" s="132">
        <f t="shared" ref="Y78:AG78" si="78">C78*C$9</f>
        <v>0</v>
      </c>
      <c r="Z78" s="132">
        <f t="shared" si="78"/>
        <v>0</v>
      </c>
      <c r="AA78" s="132">
        <f t="shared" si="78"/>
        <v>0</v>
      </c>
      <c r="AB78" s="132">
        <f t="shared" si="78"/>
        <v>0</v>
      </c>
      <c r="AC78" s="132">
        <f t="shared" si="78"/>
        <v>0</v>
      </c>
      <c r="AD78" s="132">
        <f t="shared" si="78"/>
        <v>0</v>
      </c>
      <c r="AE78" s="132">
        <f t="shared" si="78"/>
        <v>0</v>
      </c>
      <c r="AF78" s="132">
        <f t="shared" si="78"/>
        <v>0</v>
      </c>
      <c r="AG78" s="132">
        <f t="shared" si="78"/>
        <v>0</v>
      </c>
    </row>
    <row r="79" spans="2:33" ht="12" customHeight="1">
      <c r="B79" s="124" t="s">
        <v>10</v>
      </c>
      <c r="C79" s="132">
        <f>0</f>
        <v>0</v>
      </c>
      <c r="D79" s="132">
        <f>0</f>
        <v>0</v>
      </c>
      <c r="E79" s="132">
        <f>0</f>
        <v>0</v>
      </c>
      <c r="F79" s="132">
        <f>0</f>
        <v>0</v>
      </c>
      <c r="G79" s="132">
        <f>0</f>
        <v>0</v>
      </c>
      <c r="H79" s="132">
        <f>0</f>
        <v>0</v>
      </c>
      <c r="I79" s="132">
        <f>0</f>
        <v>0</v>
      </c>
      <c r="J79" s="132">
        <f>0</f>
        <v>0</v>
      </c>
      <c r="K79" s="132">
        <f>0</f>
        <v>0</v>
      </c>
      <c r="L79" s="1"/>
      <c r="M79" s="124" t="s">
        <v>10</v>
      </c>
      <c r="N79" s="125">
        <f t="shared" si="67"/>
        <v>0</v>
      </c>
      <c r="O79" s="125">
        <f t="shared" si="68"/>
        <v>0</v>
      </c>
      <c r="P79" s="125">
        <f t="shared" si="69"/>
        <v>0</v>
      </c>
      <c r="Q79" s="125">
        <f t="shared" si="70"/>
        <v>0</v>
      </c>
      <c r="R79" s="125">
        <f t="shared" si="71"/>
        <v>0</v>
      </c>
      <c r="S79" s="125">
        <f t="shared" si="72"/>
        <v>0</v>
      </c>
      <c r="T79" s="125">
        <f t="shared" si="73"/>
        <v>0</v>
      </c>
      <c r="U79" s="125">
        <f t="shared" si="74"/>
        <v>0</v>
      </c>
      <c r="V79" s="125">
        <f t="shared" si="75"/>
        <v>0</v>
      </c>
      <c r="X79" s="124" t="s">
        <v>10</v>
      </c>
      <c r="Y79" s="132">
        <f t="shared" ref="Y79:AG79" si="79">C79*C$11</f>
        <v>0</v>
      </c>
      <c r="Z79" s="132">
        <f t="shared" si="79"/>
        <v>0</v>
      </c>
      <c r="AA79" s="132">
        <f t="shared" si="79"/>
        <v>0</v>
      </c>
      <c r="AB79" s="132">
        <f t="shared" si="79"/>
        <v>0</v>
      </c>
      <c r="AC79" s="132">
        <f t="shared" si="79"/>
        <v>0</v>
      </c>
      <c r="AD79" s="132">
        <f t="shared" si="79"/>
        <v>0</v>
      </c>
      <c r="AE79" s="132">
        <f t="shared" si="79"/>
        <v>0</v>
      </c>
      <c r="AF79" s="132">
        <f t="shared" si="79"/>
        <v>0</v>
      </c>
      <c r="AG79" s="132">
        <f t="shared" si="79"/>
        <v>0</v>
      </c>
    </row>
    <row r="80" spans="2:33" ht="12" customHeight="1">
      <c r="B80" s="124" t="s">
        <v>83</v>
      </c>
      <c r="C80" s="132">
        <f>VP!F179</f>
        <v>0</v>
      </c>
      <c r="D80" s="132">
        <f>VP!G179</f>
        <v>0</v>
      </c>
      <c r="E80" s="132">
        <f>VP!H179</f>
        <v>0</v>
      </c>
      <c r="F80" s="132">
        <f>VP!I179</f>
        <v>0</v>
      </c>
      <c r="G80" s="132">
        <f>VP!J179</f>
        <v>0</v>
      </c>
      <c r="H80" s="132">
        <f>VP!K179</f>
        <v>0</v>
      </c>
      <c r="I80" s="132">
        <f>VP!L179</f>
        <v>0</v>
      </c>
      <c r="J80" s="132">
        <f>VP!M179</f>
        <v>0</v>
      </c>
      <c r="K80" s="132">
        <f>VP!N179</f>
        <v>0</v>
      </c>
      <c r="L80" s="1"/>
      <c r="M80" s="124" t="s">
        <v>83</v>
      </c>
      <c r="N80" s="125">
        <f t="shared" si="67"/>
        <v>0</v>
      </c>
      <c r="O80" s="125">
        <f t="shared" si="68"/>
        <v>0</v>
      </c>
      <c r="P80" s="125">
        <f t="shared" si="69"/>
        <v>0</v>
      </c>
      <c r="Q80" s="125">
        <f t="shared" si="70"/>
        <v>0</v>
      </c>
      <c r="R80" s="125">
        <f t="shared" si="71"/>
        <v>0</v>
      </c>
      <c r="S80" s="125">
        <f t="shared" si="72"/>
        <v>0</v>
      </c>
      <c r="T80" s="125">
        <f t="shared" si="73"/>
        <v>0</v>
      </c>
      <c r="U80" s="125">
        <f t="shared" si="74"/>
        <v>0</v>
      </c>
      <c r="V80" s="125">
        <f t="shared" si="75"/>
        <v>0</v>
      </c>
      <c r="X80" s="124" t="s">
        <v>83</v>
      </c>
      <c r="Y80" s="132">
        <f t="shared" ref="Y80:AG81" si="80">C80*0</f>
        <v>0</v>
      </c>
      <c r="Z80" s="132">
        <f t="shared" si="80"/>
        <v>0</v>
      </c>
      <c r="AA80" s="132">
        <f t="shared" si="80"/>
        <v>0</v>
      </c>
      <c r="AB80" s="132">
        <f t="shared" si="80"/>
        <v>0</v>
      </c>
      <c r="AC80" s="132">
        <f t="shared" si="80"/>
        <v>0</v>
      </c>
      <c r="AD80" s="132">
        <f t="shared" si="80"/>
        <v>0</v>
      </c>
      <c r="AE80" s="132">
        <f t="shared" si="80"/>
        <v>0</v>
      </c>
      <c r="AF80" s="132">
        <f t="shared" si="80"/>
        <v>0</v>
      </c>
      <c r="AG80" s="132">
        <f t="shared" si="80"/>
        <v>0</v>
      </c>
    </row>
    <row r="81" spans="2:33" ht="12" customHeight="1">
      <c r="B81" s="124" t="s">
        <v>28</v>
      </c>
      <c r="C81" s="132">
        <f>VP!F178</f>
        <v>2.3977494087355514E-2</v>
      </c>
      <c r="D81" s="132">
        <f>VP!G178</f>
        <v>3.093659220368003E-2</v>
      </c>
      <c r="E81" s="132">
        <f>VP!H178</f>
        <v>4.0363413124086783E-2</v>
      </c>
      <c r="F81" s="132">
        <f>VP!I178</f>
        <v>0.33631095822215828</v>
      </c>
      <c r="G81" s="132">
        <f>VP!J178</f>
        <v>1.0752070469455257</v>
      </c>
      <c r="H81" s="132">
        <f>VP!K178</f>
        <v>2.3105346230492056</v>
      </c>
      <c r="I81" s="132">
        <f>VP!L178</f>
        <v>3.5586343827209079</v>
      </c>
      <c r="J81" s="132">
        <f>VP!M178</f>
        <v>4.3409008412971355</v>
      </c>
      <c r="K81" s="132">
        <f>VP!N178</f>
        <v>4.5568784191971838</v>
      </c>
      <c r="L81" s="1"/>
      <c r="M81" s="124" t="s">
        <v>28</v>
      </c>
      <c r="N81" s="125">
        <f t="shared" si="67"/>
        <v>0.27885825623594462</v>
      </c>
      <c r="O81" s="125">
        <f t="shared" si="68"/>
        <v>0.35979256732879877</v>
      </c>
      <c r="P81" s="125">
        <f t="shared" si="69"/>
        <v>0.4694264946331293</v>
      </c>
      <c r="Q81" s="125">
        <f t="shared" si="70"/>
        <v>3.911296444123701</v>
      </c>
      <c r="R81" s="125">
        <f t="shared" si="71"/>
        <v>12.504657955976464</v>
      </c>
      <c r="S81" s="125">
        <f t="shared" si="72"/>
        <v>26.871517666062264</v>
      </c>
      <c r="T81" s="125">
        <f t="shared" si="73"/>
        <v>41.386917871044162</v>
      </c>
      <c r="U81" s="125">
        <f t="shared" si="74"/>
        <v>50.484676784285689</v>
      </c>
      <c r="V81" s="125">
        <f t="shared" si="75"/>
        <v>52.996496015263254</v>
      </c>
      <c r="X81" s="124" t="s">
        <v>28</v>
      </c>
      <c r="Y81" s="132">
        <f t="shared" si="80"/>
        <v>0</v>
      </c>
      <c r="Z81" s="132">
        <f t="shared" si="80"/>
        <v>0</v>
      </c>
      <c r="AA81" s="132">
        <f t="shared" si="80"/>
        <v>0</v>
      </c>
      <c r="AB81" s="132">
        <f t="shared" si="80"/>
        <v>0</v>
      </c>
      <c r="AC81" s="132">
        <f t="shared" si="80"/>
        <v>0</v>
      </c>
      <c r="AD81" s="132">
        <f t="shared" si="80"/>
        <v>0</v>
      </c>
      <c r="AE81" s="132">
        <f t="shared" si="80"/>
        <v>0</v>
      </c>
      <c r="AF81" s="132">
        <f t="shared" si="80"/>
        <v>0</v>
      </c>
      <c r="AG81" s="132">
        <f t="shared" si="80"/>
        <v>0</v>
      </c>
    </row>
    <row r="82" spans="2:33" ht="12" customHeight="1">
      <c r="B82" s="124"/>
      <c r="C82" s="133"/>
      <c r="D82" s="133"/>
      <c r="E82" s="133"/>
      <c r="F82" s="133"/>
      <c r="G82" s="133"/>
      <c r="H82" s="133"/>
      <c r="I82" s="133"/>
      <c r="J82" s="133"/>
      <c r="K82" s="133"/>
      <c r="L82" s="1"/>
      <c r="M82" s="124"/>
      <c r="N82" s="823"/>
      <c r="O82" s="823"/>
      <c r="P82" s="823"/>
      <c r="Q82" s="823"/>
      <c r="R82" s="823"/>
      <c r="S82" s="823"/>
      <c r="T82" s="823"/>
      <c r="U82" s="823"/>
      <c r="V82" s="823"/>
      <c r="X82" s="124"/>
      <c r="Y82" s="133"/>
      <c r="Z82" s="133"/>
      <c r="AA82" s="133"/>
      <c r="AB82" s="133"/>
      <c r="AC82" s="133"/>
      <c r="AD82" s="133"/>
      <c r="AE82" s="133"/>
      <c r="AF82" s="133"/>
      <c r="AG82" s="133"/>
    </row>
    <row r="83" spans="2:33" ht="12" customHeight="1">
      <c r="B83" s="122" t="s">
        <v>75</v>
      </c>
      <c r="C83" s="166">
        <f t="shared" ref="C83:K83" si="81">SUM(C84:C89)</f>
        <v>5.5743132116865608</v>
      </c>
      <c r="D83" s="166">
        <f t="shared" si="81"/>
        <v>5.4942803229924841</v>
      </c>
      <c r="E83" s="166">
        <f t="shared" si="81"/>
        <v>4.814403348132112</v>
      </c>
      <c r="F83" s="166">
        <f t="shared" si="81"/>
        <v>5.1309729657495788</v>
      </c>
      <c r="G83" s="166">
        <f t="shared" si="81"/>
        <v>4.5487480161713245</v>
      </c>
      <c r="H83" s="166">
        <f t="shared" si="81"/>
        <v>3.7168215092980228</v>
      </c>
      <c r="I83" s="166">
        <f t="shared" si="81"/>
        <v>2.7165970605797689</v>
      </c>
      <c r="J83" s="166">
        <f t="shared" si="81"/>
        <v>2.0336694533088107</v>
      </c>
      <c r="K83" s="166">
        <f t="shared" si="81"/>
        <v>1.7231102451688525</v>
      </c>
      <c r="L83" s="1"/>
      <c r="M83" s="122" t="s">
        <v>75</v>
      </c>
      <c r="N83" s="822">
        <f t="shared" si="67"/>
        <v>64.829262651914703</v>
      </c>
      <c r="O83" s="822">
        <f t="shared" si="68"/>
        <v>63.898480156402591</v>
      </c>
      <c r="P83" s="822">
        <f t="shared" si="69"/>
        <v>55.991510938776464</v>
      </c>
      <c r="Q83" s="822">
        <f t="shared" si="70"/>
        <v>59.673215591667606</v>
      </c>
      <c r="R83" s="822">
        <f t="shared" si="71"/>
        <v>52.901939428072509</v>
      </c>
      <c r="S83" s="822">
        <f t="shared" si="72"/>
        <v>43.226634153136011</v>
      </c>
      <c r="T83" s="822">
        <f t="shared" si="73"/>
        <v>31.594023814542716</v>
      </c>
      <c r="U83" s="822">
        <f t="shared" si="74"/>
        <v>23.651575741981471</v>
      </c>
      <c r="V83" s="822">
        <f t="shared" si="75"/>
        <v>20.039772151313755</v>
      </c>
      <c r="X83" s="122" t="s">
        <v>75</v>
      </c>
      <c r="Y83" s="166">
        <f t="shared" ref="Y83:AG83" si="82">SUM(Y84:Y89)</f>
        <v>16.428070211542899</v>
      </c>
      <c r="Z83" s="166">
        <f t="shared" si="82"/>
        <v>16.126325164425406</v>
      </c>
      <c r="AA83" s="166">
        <f t="shared" si="82"/>
        <v>14.013799561183447</v>
      </c>
      <c r="AB83" s="166">
        <f t="shared" si="82"/>
        <v>14.541244960858096</v>
      </c>
      <c r="AC83" s="166">
        <f t="shared" si="82"/>
        <v>11.839583608487429</v>
      </c>
      <c r="AD83" s="166">
        <f t="shared" si="82"/>
        <v>7.3862643225774125</v>
      </c>
      <c r="AE83" s="166">
        <f t="shared" si="82"/>
        <v>2.0071232195490789</v>
      </c>
      <c r="AF83" s="166">
        <f t="shared" si="82"/>
        <v>3.6847200000000004E-2</v>
      </c>
      <c r="AG83" s="166">
        <f t="shared" si="82"/>
        <v>0</v>
      </c>
    </row>
    <row r="84" spans="2:33" ht="12" customHeight="1">
      <c r="B84" s="124" t="s">
        <v>185</v>
      </c>
      <c r="C84" s="132">
        <f>0</f>
        <v>0</v>
      </c>
      <c r="D84" s="132">
        <f>0</f>
        <v>0</v>
      </c>
      <c r="E84" s="132">
        <f>0</f>
        <v>0</v>
      </c>
      <c r="F84" s="132">
        <f>0</f>
        <v>0</v>
      </c>
      <c r="G84" s="132">
        <f>0</f>
        <v>0</v>
      </c>
      <c r="H84" s="132">
        <f>0</f>
        <v>0</v>
      </c>
      <c r="I84" s="132">
        <f>0</f>
        <v>0</v>
      </c>
      <c r="J84" s="132">
        <f>0</f>
        <v>0</v>
      </c>
      <c r="K84" s="132">
        <f>0</f>
        <v>0</v>
      </c>
      <c r="L84" s="1"/>
      <c r="M84" s="124" t="s">
        <v>185</v>
      </c>
      <c r="N84" s="125">
        <f t="shared" si="67"/>
        <v>0</v>
      </c>
      <c r="O84" s="125">
        <f t="shared" si="68"/>
        <v>0</v>
      </c>
      <c r="P84" s="125">
        <f t="shared" si="69"/>
        <v>0</v>
      </c>
      <c r="Q84" s="125">
        <f t="shared" si="70"/>
        <v>0</v>
      </c>
      <c r="R84" s="125">
        <f t="shared" si="71"/>
        <v>0</v>
      </c>
      <c r="S84" s="125">
        <f t="shared" si="72"/>
        <v>0</v>
      </c>
      <c r="T84" s="125">
        <f t="shared" si="73"/>
        <v>0</v>
      </c>
      <c r="U84" s="125">
        <f t="shared" si="74"/>
        <v>0</v>
      </c>
      <c r="V84" s="125">
        <f t="shared" si="75"/>
        <v>0</v>
      </c>
      <c r="X84" s="124" t="s">
        <v>185</v>
      </c>
      <c r="Y84" s="132">
        <f t="shared" ref="Y84:AG84" si="83">C84*C$9</f>
        <v>0</v>
      </c>
      <c r="Z84" s="132">
        <f t="shared" si="83"/>
        <v>0</v>
      </c>
      <c r="AA84" s="132">
        <f t="shared" si="83"/>
        <v>0</v>
      </c>
      <c r="AB84" s="132">
        <f t="shared" si="83"/>
        <v>0</v>
      </c>
      <c r="AC84" s="132">
        <f t="shared" si="83"/>
        <v>0</v>
      </c>
      <c r="AD84" s="132">
        <f t="shared" si="83"/>
        <v>0</v>
      </c>
      <c r="AE84" s="132">
        <f t="shared" si="83"/>
        <v>0</v>
      </c>
      <c r="AF84" s="132">
        <f t="shared" si="83"/>
        <v>0</v>
      </c>
      <c r="AG84" s="132">
        <f t="shared" si="83"/>
        <v>0</v>
      </c>
    </row>
    <row r="85" spans="2:33" ht="12" customHeight="1">
      <c r="B85" s="124" t="s">
        <v>186</v>
      </c>
      <c r="C85" s="132">
        <f>VUL!F131</f>
        <v>5.5212069588503931</v>
      </c>
      <c r="D85" s="132">
        <f>VUL!G131</f>
        <v>5.4385010293655069</v>
      </c>
      <c r="E85" s="132">
        <f>VUL!H131</f>
        <v>4.7577980725948343</v>
      </c>
      <c r="F85" s="132">
        <f>VUL!I131</f>
        <v>5.0215396507377239</v>
      </c>
      <c r="G85" s="132">
        <f>VUL!J131</f>
        <v>4.2059090906931935</v>
      </c>
      <c r="H85" s="132">
        <f>VUL!K131</f>
        <v>2.9500459291152277</v>
      </c>
      <c r="I85" s="132">
        <f>VUL!L131</f>
        <v>1.3662887627876166</v>
      </c>
      <c r="J85" s="132">
        <f>VUL!M131</f>
        <v>0.3608522022864456</v>
      </c>
      <c r="K85" s="132">
        <f>VUL!N131</f>
        <v>0</v>
      </c>
      <c r="L85" s="1"/>
      <c r="M85" s="124" t="s">
        <v>186</v>
      </c>
      <c r="N85" s="125">
        <f t="shared" si="67"/>
        <v>64.211636931430078</v>
      </c>
      <c r="O85" s="125">
        <f t="shared" si="68"/>
        <v>63.249766971520849</v>
      </c>
      <c r="P85" s="125">
        <f t="shared" si="69"/>
        <v>55.333191584277927</v>
      </c>
      <c r="Q85" s="125">
        <f t="shared" si="70"/>
        <v>58.400506138079734</v>
      </c>
      <c r="R85" s="125">
        <f t="shared" si="71"/>
        <v>48.914722724761845</v>
      </c>
      <c r="S85" s="125">
        <f t="shared" si="72"/>
        <v>34.3090341556101</v>
      </c>
      <c r="T85" s="125">
        <f t="shared" si="73"/>
        <v>15.889938311219982</v>
      </c>
      <c r="U85" s="125">
        <f t="shared" si="74"/>
        <v>4.1967111125913625</v>
      </c>
      <c r="V85" s="125">
        <f t="shared" si="75"/>
        <v>0</v>
      </c>
      <c r="X85" s="124" t="s">
        <v>186</v>
      </c>
      <c r="Y85" s="132">
        <f t="shared" ref="Y85:AG85" si="84">C85*C$10</f>
        <v>16.333684691542899</v>
      </c>
      <c r="Z85" s="132">
        <f t="shared" si="84"/>
        <v>16.031939644425407</v>
      </c>
      <c r="AA85" s="132">
        <f t="shared" si="84"/>
        <v>13.919414041183447</v>
      </c>
      <c r="AB85" s="132">
        <f t="shared" si="84"/>
        <v>14.451488960858097</v>
      </c>
      <c r="AC85" s="132">
        <f t="shared" si="84"/>
        <v>11.756441208487429</v>
      </c>
      <c r="AD85" s="132">
        <f t="shared" si="84"/>
        <v>7.3172939225774121</v>
      </c>
      <c r="AE85" s="132">
        <f t="shared" si="84"/>
        <v>1.955159219549079</v>
      </c>
      <c r="AF85" s="132">
        <f t="shared" si="84"/>
        <v>0</v>
      </c>
      <c r="AG85" s="132">
        <f t="shared" si="84"/>
        <v>0</v>
      </c>
    </row>
    <row r="86" spans="2:33" ht="12" customHeight="1">
      <c r="B86" s="124" t="s">
        <v>46</v>
      </c>
      <c r="C86" s="132">
        <f>0</f>
        <v>0</v>
      </c>
      <c r="D86" s="132">
        <f>0</f>
        <v>0</v>
      </c>
      <c r="E86" s="132">
        <f>0</f>
        <v>0</v>
      </c>
      <c r="F86" s="132">
        <f>0</f>
        <v>0</v>
      </c>
      <c r="G86" s="132">
        <f>0</f>
        <v>0</v>
      </c>
      <c r="H86" s="132">
        <f>0</f>
        <v>0</v>
      </c>
      <c r="I86" s="132">
        <f>0</f>
        <v>0</v>
      </c>
      <c r="J86" s="132">
        <f>0</f>
        <v>0</v>
      </c>
      <c r="K86" s="132">
        <f>0</f>
        <v>0</v>
      </c>
      <c r="L86" s="1"/>
      <c r="M86" s="124" t="s">
        <v>46</v>
      </c>
      <c r="N86" s="125">
        <f t="shared" si="67"/>
        <v>0</v>
      </c>
      <c r="O86" s="125">
        <f t="shared" si="68"/>
        <v>0</v>
      </c>
      <c r="P86" s="125">
        <f t="shared" si="69"/>
        <v>0</v>
      </c>
      <c r="Q86" s="125">
        <f t="shared" si="70"/>
        <v>0</v>
      </c>
      <c r="R86" s="125">
        <f t="shared" si="71"/>
        <v>0</v>
      </c>
      <c r="S86" s="125">
        <f t="shared" si="72"/>
        <v>0</v>
      </c>
      <c r="T86" s="125">
        <f t="shared" si="73"/>
        <v>0</v>
      </c>
      <c r="U86" s="125">
        <f t="shared" si="74"/>
        <v>0</v>
      </c>
      <c r="V86" s="125">
        <f t="shared" si="75"/>
        <v>0</v>
      </c>
      <c r="X86" s="124" t="s">
        <v>46</v>
      </c>
      <c r="Y86" s="132">
        <f t="shared" ref="Y86:AG86" si="85">C86*C$9</f>
        <v>0</v>
      </c>
      <c r="Z86" s="132">
        <f t="shared" si="85"/>
        <v>0</v>
      </c>
      <c r="AA86" s="132">
        <f t="shared" si="85"/>
        <v>0</v>
      </c>
      <c r="AB86" s="132">
        <f t="shared" si="85"/>
        <v>0</v>
      </c>
      <c r="AC86" s="132">
        <f t="shared" si="85"/>
        <v>0</v>
      </c>
      <c r="AD86" s="132">
        <f t="shared" si="85"/>
        <v>0</v>
      </c>
      <c r="AE86" s="132">
        <f t="shared" si="85"/>
        <v>0</v>
      </c>
      <c r="AF86" s="132">
        <f t="shared" si="85"/>
        <v>0</v>
      </c>
      <c r="AG86" s="132">
        <f t="shared" si="85"/>
        <v>0</v>
      </c>
    </row>
    <row r="87" spans="2:33" ht="12" customHeight="1">
      <c r="B87" s="124" t="s">
        <v>10</v>
      </c>
      <c r="C87" s="132">
        <f t="shared" ref="C87:K87" si="86">0.04</f>
        <v>0.04</v>
      </c>
      <c r="D87" s="132">
        <f t="shared" si="86"/>
        <v>0.04</v>
      </c>
      <c r="E87" s="132">
        <f t="shared" si="86"/>
        <v>0.04</v>
      </c>
      <c r="F87" s="132">
        <f t="shared" si="86"/>
        <v>0.04</v>
      </c>
      <c r="G87" s="132">
        <f t="shared" si="86"/>
        <v>0.04</v>
      </c>
      <c r="H87" s="132">
        <f t="shared" si="86"/>
        <v>0.04</v>
      </c>
      <c r="I87" s="132">
        <f t="shared" si="86"/>
        <v>0.04</v>
      </c>
      <c r="J87" s="132">
        <f t="shared" si="86"/>
        <v>0.04</v>
      </c>
      <c r="K87" s="132">
        <f t="shared" si="86"/>
        <v>0.04</v>
      </c>
      <c r="L87" s="1"/>
      <c r="M87" s="124" t="s">
        <v>10</v>
      </c>
      <c r="N87" s="125">
        <f t="shared" si="67"/>
        <v>0.46520000000000006</v>
      </c>
      <c r="O87" s="125">
        <f t="shared" si="68"/>
        <v>0.46520000000000006</v>
      </c>
      <c r="P87" s="125">
        <f t="shared" si="69"/>
        <v>0.46520000000000006</v>
      </c>
      <c r="Q87" s="125">
        <f t="shared" si="70"/>
        <v>0.46520000000000006</v>
      </c>
      <c r="R87" s="125">
        <f t="shared" si="71"/>
        <v>0.46520000000000006</v>
      </c>
      <c r="S87" s="125">
        <f t="shared" si="72"/>
        <v>0.46520000000000006</v>
      </c>
      <c r="T87" s="125">
        <f t="shared" si="73"/>
        <v>0.46520000000000006</v>
      </c>
      <c r="U87" s="125">
        <f t="shared" si="74"/>
        <v>0.46520000000000006</v>
      </c>
      <c r="V87" s="125">
        <f t="shared" si="75"/>
        <v>0.46520000000000006</v>
      </c>
      <c r="X87" s="124" t="s">
        <v>10</v>
      </c>
      <c r="Y87" s="132">
        <f t="shared" ref="Y87:AG87" si="87">C87*C$11</f>
        <v>9.4385520000000001E-2</v>
      </c>
      <c r="Z87" s="132">
        <f t="shared" si="87"/>
        <v>9.4385520000000001E-2</v>
      </c>
      <c r="AA87" s="132">
        <f t="shared" si="87"/>
        <v>9.4385520000000001E-2</v>
      </c>
      <c r="AB87" s="132">
        <f t="shared" si="87"/>
        <v>8.9756000000000002E-2</v>
      </c>
      <c r="AC87" s="132">
        <f t="shared" si="87"/>
        <v>8.3142400000000005E-2</v>
      </c>
      <c r="AD87" s="132">
        <f t="shared" si="87"/>
        <v>6.8970400000000001E-2</v>
      </c>
      <c r="AE87" s="132">
        <f t="shared" si="87"/>
        <v>5.196400000000001E-2</v>
      </c>
      <c r="AF87" s="132">
        <f t="shared" si="87"/>
        <v>3.6847200000000004E-2</v>
      </c>
      <c r="AG87" s="132">
        <f t="shared" si="87"/>
        <v>0</v>
      </c>
    </row>
    <row r="88" spans="2:33" ht="12" customHeight="1">
      <c r="B88" s="124" t="s">
        <v>83</v>
      </c>
      <c r="C88" s="132">
        <f>VUL!F134</f>
        <v>0</v>
      </c>
      <c r="D88" s="132">
        <f>VUL!G134</f>
        <v>0</v>
      </c>
      <c r="E88" s="132">
        <f>VUL!H134</f>
        <v>0</v>
      </c>
      <c r="F88" s="132">
        <f>VUL!I134</f>
        <v>0</v>
      </c>
      <c r="G88" s="132">
        <f>VUL!J134</f>
        <v>0</v>
      </c>
      <c r="H88" s="132">
        <f>VUL!K134</f>
        <v>0</v>
      </c>
      <c r="I88" s="132">
        <f>VUL!L134</f>
        <v>0</v>
      </c>
      <c r="J88" s="132">
        <f>VUL!M134</f>
        <v>0</v>
      </c>
      <c r="K88" s="132">
        <f>VUL!N134</f>
        <v>0</v>
      </c>
      <c r="L88" s="1"/>
      <c r="M88" s="124" t="s">
        <v>83</v>
      </c>
      <c r="N88" s="125">
        <f t="shared" si="67"/>
        <v>0</v>
      </c>
      <c r="O88" s="125">
        <f t="shared" si="68"/>
        <v>0</v>
      </c>
      <c r="P88" s="125">
        <f t="shared" si="69"/>
        <v>0</v>
      </c>
      <c r="Q88" s="125">
        <f t="shared" si="70"/>
        <v>0</v>
      </c>
      <c r="R88" s="125">
        <f t="shared" si="71"/>
        <v>0</v>
      </c>
      <c r="S88" s="125">
        <f t="shared" si="72"/>
        <v>0</v>
      </c>
      <c r="T88" s="125">
        <f t="shared" si="73"/>
        <v>0</v>
      </c>
      <c r="U88" s="125">
        <f t="shared" si="74"/>
        <v>0</v>
      </c>
      <c r="V88" s="125">
        <f t="shared" si="75"/>
        <v>0</v>
      </c>
      <c r="X88" s="124" t="s">
        <v>83</v>
      </c>
      <c r="Y88" s="132">
        <f t="shared" ref="Y88:AG89" si="88">C88*0</f>
        <v>0</v>
      </c>
      <c r="Z88" s="132">
        <f t="shared" si="88"/>
        <v>0</v>
      </c>
      <c r="AA88" s="132">
        <f t="shared" si="88"/>
        <v>0</v>
      </c>
      <c r="AB88" s="132">
        <f t="shared" si="88"/>
        <v>0</v>
      </c>
      <c r="AC88" s="132">
        <f t="shared" si="88"/>
        <v>0</v>
      </c>
      <c r="AD88" s="132">
        <f t="shared" si="88"/>
        <v>0</v>
      </c>
      <c r="AE88" s="132">
        <f t="shared" si="88"/>
        <v>0</v>
      </c>
      <c r="AF88" s="132">
        <f t="shared" si="88"/>
        <v>0</v>
      </c>
      <c r="AG88" s="132">
        <f t="shared" si="88"/>
        <v>0</v>
      </c>
    </row>
    <row r="89" spans="2:33" ht="12" customHeight="1">
      <c r="B89" s="124" t="s">
        <v>28</v>
      </c>
      <c r="C89" s="132">
        <f>VUL!F133</f>
        <v>1.3106252836168031E-2</v>
      </c>
      <c r="D89" s="132">
        <f>VUL!G133</f>
        <v>1.5779293626977386E-2</v>
      </c>
      <c r="E89" s="132">
        <f>VUL!H133</f>
        <v>1.6605275537277562E-2</v>
      </c>
      <c r="F89" s="132">
        <f>VUL!I133</f>
        <v>6.9433315011854721E-2</v>
      </c>
      <c r="G89" s="132">
        <f>VUL!J133</f>
        <v>0.30283892547813063</v>
      </c>
      <c r="H89" s="132">
        <f>VUL!K133</f>
        <v>0.72677558018279487</v>
      </c>
      <c r="I89" s="132">
        <f>VUL!L133</f>
        <v>1.3103082977921523</v>
      </c>
      <c r="J89" s="132">
        <f>VUL!M133</f>
        <v>1.6328172510223653</v>
      </c>
      <c r="K89" s="132">
        <f>VUL!N133</f>
        <v>1.6831102451688524</v>
      </c>
      <c r="L89" s="1"/>
      <c r="M89" s="124" t="s">
        <v>28</v>
      </c>
      <c r="N89" s="125">
        <f t="shared" si="67"/>
        <v>0.15242572048463421</v>
      </c>
      <c r="O89" s="125">
        <f t="shared" si="68"/>
        <v>0.183513184881747</v>
      </c>
      <c r="P89" s="125">
        <f t="shared" si="69"/>
        <v>0.19311935449853807</v>
      </c>
      <c r="Q89" s="125">
        <f t="shared" si="70"/>
        <v>0.80750945358787041</v>
      </c>
      <c r="R89" s="125">
        <f t="shared" si="71"/>
        <v>3.5220167033106593</v>
      </c>
      <c r="S89" s="125">
        <f t="shared" si="72"/>
        <v>8.4523999975259052</v>
      </c>
      <c r="T89" s="125">
        <f t="shared" si="73"/>
        <v>15.238885503322733</v>
      </c>
      <c r="U89" s="125">
        <f t="shared" si="74"/>
        <v>18.989664629390109</v>
      </c>
      <c r="V89" s="125">
        <f t="shared" si="75"/>
        <v>19.574572151313756</v>
      </c>
      <c r="X89" s="124" t="s">
        <v>28</v>
      </c>
      <c r="Y89" s="132">
        <f t="shared" si="88"/>
        <v>0</v>
      </c>
      <c r="Z89" s="132">
        <f t="shared" si="88"/>
        <v>0</v>
      </c>
      <c r="AA89" s="132">
        <f t="shared" si="88"/>
        <v>0</v>
      </c>
      <c r="AB89" s="132">
        <f t="shared" si="88"/>
        <v>0</v>
      </c>
      <c r="AC89" s="132">
        <f t="shared" si="88"/>
        <v>0</v>
      </c>
      <c r="AD89" s="132">
        <f t="shared" si="88"/>
        <v>0</v>
      </c>
      <c r="AE89" s="132">
        <f t="shared" si="88"/>
        <v>0</v>
      </c>
      <c r="AF89" s="132">
        <f t="shared" si="88"/>
        <v>0</v>
      </c>
      <c r="AG89" s="132">
        <f t="shared" si="88"/>
        <v>0</v>
      </c>
    </row>
    <row r="90" spans="2:33" ht="12" customHeight="1">
      <c r="B90" s="124"/>
      <c r="C90" s="133"/>
      <c r="D90" s="133"/>
      <c r="E90" s="133"/>
      <c r="F90" s="133"/>
      <c r="G90" s="132"/>
      <c r="H90" s="132"/>
      <c r="I90" s="132"/>
      <c r="J90" s="132"/>
      <c r="K90" s="132"/>
      <c r="L90" s="1"/>
      <c r="M90" s="124"/>
      <c r="N90" s="823"/>
      <c r="O90" s="823"/>
      <c r="P90" s="823"/>
      <c r="Q90" s="823"/>
      <c r="R90" s="125"/>
      <c r="S90" s="125"/>
      <c r="T90" s="125"/>
      <c r="U90" s="125"/>
      <c r="V90" s="125"/>
      <c r="X90" s="124"/>
      <c r="Y90" s="133"/>
      <c r="Z90" s="133"/>
      <c r="AA90" s="133"/>
      <c r="AB90" s="133"/>
      <c r="AC90" s="132"/>
      <c r="AD90" s="132"/>
      <c r="AE90" s="132"/>
      <c r="AF90" s="132"/>
      <c r="AG90" s="132"/>
    </row>
    <row r="91" spans="2:33" ht="12" customHeight="1">
      <c r="B91" s="122" t="s">
        <v>145</v>
      </c>
      <c r="C91" s="167">
        <f t="shared" ref="C91:K91" si="89">SUM(C92:C97)</f>
        <v>10.548891342337871</v>
      </c>
      <c r="D91" s="166">
        <f t="shared" si="89"/>
        <v>10.346466169248611</v>
      </c>
      <c r="E91" s="166">
        <f t="shared" si="89"/>
        <v>9.6846515711383621</v>
      </c>
      <c r="F91" s="166">
        <f t="shared" si="89"/>
        <v>9.134476955458382</v>
      </c>
      <c r="G91" s="166">
        <f t="shared" si="89"/>
        <v>7.5234869010245635</v>
      </c>
      <c r="H91" s="166">
        <f t="shared" si="89"/>
        <v>6.3133675501305637</v>
      </c>
      <c r="I91" s="166">
        <f t="shared" si="89"/>
        <v>5.1116001105202606</v>
      </c>
      <c r="J91" s="166">
        <f t="shared" si="89"/>
        <v>4.3043876011267033</v>
      </c>
      <c r="K91" s="166">
        <f t="shared" si="89"/>
        <v>3.7892168355286211</v>
      </c>
      <c r="L91" s="1"/>
      <c r="M91" s="122" t="s">
        <v>145</v>
      </c>
      <c r="N91" s="822">
        <f t="shared" si="67"/>
        <v>122.68360631138945</v>
      </c>
      <c r="O91" s="822">
        <f t="shared" si="68"/>
        <v>120.32940154836136</v>
      </c>
      <c r="P91" s="822">
        <f t="shared" si="69"/>
        <v>112.63249777233916</v>
      </c>
      <c r="Q91" s="822">
        <f t="shared" si="70"/>
        <v>106.23396699198099</v>
      </c>
      <c r="R91" s="822">
        <f t="shared" si="71"/>
        <v>87.498152658915686</v>
      </c>
      <c r="S91" s="822">
        <f t="shared" si="72"/>
        <v>73.424464608018468</v>
      </c>
      <c r="T91" s="822">
        <f t="shared" si="73"/>
        <v>59.447909285350633</v>
      </c>
      <c r="U91" s="822">
        <f t="shared" si="74"/>
        <v>50.060027801103566</v>
      </c>
      <c r="V91" s="822">
        <f t="shared" si="75"/>
        <v>44.068591797197868</v>
      </c>
      <c r="X91" s="122" t="s">
        <v>145</v>
      </c>
      <c r="Y91" s="166">
        <f t="shared" ref="Y91:AG91" si="90">SUM(Y92:Y97)</f>
        <v>31.167473958080034</v>
      </c>
      <c r="Z91" s="166">
        <f t="shared" si="90"/>
        <v>30.444942882663547</v>
      </c>
      <c r="AA91" s="166">
        <f t="shared" si="90"/>
        <v>28.271582559956116</v>
      </c>
      <c r="AB91" s="166">
        <f t="shared" si="90"/>
        <v>25.920434305068692</v>
      </c>
      <c r="AC91" s="166">
        <f t="shared" si="90"/>
        <v>19.324027715929144</v>
      </c>
      <c r="AD91" s="166">
        <f t="shared" si="90"/>
        <v>12.233601196370396</v>
      </c>
      <c r="AE91" s="166">
        <f t="shared" si="90"/>
        <v>4.4661723096274688</v>
      </c>
      <c r="AF91" s="166">
        <f t="shared" si="90"/>
        <v>0.40976918324496997</v>
      </c>
      <c r="AG91" s="166">
        <f t="shared" si="90"/>
        <v>0</v>
      </c>
    </row>
    <row r="92" spans="2:33" ht="12" customHeight="1">
      <c r="B92" s="124" t="s">
        <v>185</v>
      </c>
      <c r="C92" s="132">
        <f>0</f>
        <v>0</v>
      </c>
      <c r="D92" s="132">
        <f>0</f>
        <v>0</v>
      </c>
      <c r="E92" s="132">
        <f>0</f>
        <v>0</v>
      </c>
      <c r="F92" s="132">
        <f>0</f>
        <v>0</v>
      </c>
      <c r="G92" s="132">
        <f>0</f>
        <v>0</v>
      </c>
      <c r="H92" s="132">
        <f>0</f>
        <v>0</v>
      </c>
      <c r="I92" s="132">
        <f>0</f>
        <v>0</v>
      </c>
      <c r="J92" s="132">
        <f>0</f>
        <v>0</v>
      </c>
      <c r="K92" s="132">
        <f>0</f>
        <v>0</v>
      </c>
      <c r="L92" s="1"/>
      <c r="M92" s="124" t="s">
        <v>185</v>
      </c>
      <c r="N92" s="125">
        <f t="shared" si="67"/>
        <v>0</v>
      </c>
      <c r="O92" s="125">
        <f t="shared" si="68"/>
        <v>0</v>
      </c>
      <c r="P92" s="125">
        <f t="shared" si="69"/>
        <v>0</v>
      </c>
      <c r="Q92" s="125">
        <f t="shared" si="70"/>
        <v>0</v>
      </c>
      <c r="R92" s="125">
        <f t="shared" si="71"/>
        <v>0</v>
      </c>
      <c r="S92" s="125">
        <f t="shared" si="72"/>
        <v>0</v>
      </c>
      <c r="T92" s="125">
        <f t="shared" si="73"/>
        <v>0</v>
      </c>
      <c r="U92" s="125">
        <f t="shared" si="74"/>
        <v>0</v>
      </c>
      <c r="V92" s="125">
        <f t="shared" si="75"/>
        <v>0</v>
      </c>
      <c r="X92" s="124" t="s">
        <v>185</v>
      </c>
      <c r="Y92" s="132">
        <f t="shared" ref="Y92:AG92" si="91">C92*C$9</f>
        <v>0</v>
      </c>
      <c r="Z92" s="132">
        <f t="shared" si="91"/>
        <v>0</v>
      </c>
      <c r="AA92" s="132">
        <f t="shared" si="91"/>
        <v>0</v>
      </c>
      <c r="AB92" s="132">
        <f t="shared" si="91"/>
        <v>0</v>
      </c>
      <c r="AC92" s="132">
        <f t="shared" si="91"/>
        <v>0</v>
      </c>
      <c r="AD92" s="132">
        <f t="shared" si="91"/>
        <v>0</v>
      </c>
      <c r="AE92" s="132">
        <f t="shared" si="91"/>
        <v>0</v>
      </c>
      <c r="AF92" s="132">
        <f t="shared" si="91"/>
        <v>0</v>
      </c>
      <c r="AG92" s="132">
        <f t="shared" si="91"/>
        <v>0</v>
      </c>
    </row>
    <row r="93" spans="2:33" ht="12" customHeight="1">
      <c r="B93" s="124" t="s">
        <v>186</v>
      </c>
      <c r="C93" s="135">
        <f>PL!F255</f>
        <v>10.48609316886909</v>
      </c>
      <c r="D93" s="132">
        <f>PL!G255</f>
        <v>10.25727334159623</v>
      </c>
      <c r="E93" s="132">
        <f>PL!H255</f>
        <v>9.5780247031795955</v>
      </c>
      <c r="F93" s="132">
        <f>PL!I255</f>
        <v>8.84049084021364</v>
      </c>
      <c r="G93" s="132">
        <f>PL!J255</f>
        <v>6.6239451840899184</v>
      </c>
      <c r="H93" s="132">
        <f>PL!K255</f>
        <v>4.6058665670746572</v>
      </c>
      <c r="I93" s="132">
        <f>PL!L255</f>
        <v>2.7060440658112239</v>
      </c>
      <c r="J93" s="132">
        <f>PL!M255</f>
        <v>1.5086610507583502</v>
      </c>
      <c r="K93" s="132">
        <f>PL!N255</f>
        <v>0.94864327546009108</v>
      </c>
      <c r="L93" s="1"/>
      <c r="M93" s="124" t="s">
        <v>186</v>
      </c>
      <c r="N93" s="125">
        <f t="shared" si="67"/>
        <v>121.95326355394752</v>
      </c>
      <c r="O93" s="125">
        <f t="shared" si="68"/>
        <v>119.29208896276417</v>
      </c>
      <c r="P93" s="125">
        <f t="shared" si="69"/>
        <v>111.3924272979787</v>
      </c>
      <c r="Q93" s="125">
        <f t="shared" si="70"/>
        <v>102.81490847168465</v>
      </c>
      <c r="R93" s="125">
        <f t="shared" si="71"/>
        <v>77.036482490965753</v>
      </c>
      <c r="S93" s="125">
        <f t="shared" si="72"/>
        <v>53.566228175078265</v>
      </c>
      <c r="T93" s="125">
        <f t="shared" si="73"/>
        <v>31.471292485384538</v>
      </c>
      <c r="U93" s="125">
        <f t="shared" si="74"/>
        <v>17.545728020319615</v>
      </c>
      <c r="V93" s="125">
        <f t="shared" si="75"/>
        <v>11.03272129360086</v>
      </c>
      <c r="X93" s="124" t="s">
        <v>186</v>
      </c>
      <c r="Y93" s="132">
        <f t="shared" ref="Y93:AG93" si="92">C93*C$10</f>
        <v>31.021575670496549</v>
      </c>
      <c r="Z93" s="132">
        <f t="shared" si="92"/>
        <v>30.237005792757866</v>
      </c>
      <c r="AA93" s="132">
        <f t="shared" si="92"/>
        <v>28.021469071622228</v>
      </c>
      <c r="AB93" s="132">
        <f t="shared" si="92"/>
        <v>25.442048589050838</v>
      </c>
      <c r="AC93" s="132">
        <f t="shared" si="92"/>
        <v>18.51538405747182</v>
      </c>
      <c r="AD93" s="132">
        <f t="shared" si="92"/>
        <v>11.424391432971982</v>
      </c>
      <c r="AE93" s="132">
        <f t="shared" si="92"/>
        <v>3.8723490581758608</v>
      </c>
      <c r="AF93" s="132">
        <f t="shared" si="92"/>
        <v>0</v>
      </c>
      <c r="AG93" s="132">
        <f t="shared" si="92"/>
        <v>0</v>
      </c>
    </row>
    <row r="94" spans="2:33" ht="12" customHeight="1">
      <c r="B94" s="124" t="s">
        <v>46</v>
      </c>
      <c r="C94" s="132">
        <f>0</f>
        <v>0</v>
      </c>
      <c r="D94" s="132">
        <f>0</f>
        <v>0</v>
      </c>
      <c r="E94" s="132">
        <f>0</f>
        <v>0</v>
      </c>
      <c r="F94" s="132">
        <f>0</f>
        <v>0</v>
      </c>
      <c r="G94" s="132">
        <f>0</f>
        <v>0</v>
      </c>
      <c r="H94" s="132">
        <f>0</f>
        <v>0</v>
      </c>
      <c r="I94" s="132">
        <f>0</f>
        <v>0</v>
      </c>
      <c r="J94" s="132">
        <f>0</f>
        <v>0</v>
      </c>
      <c r="K94" s="132">
        <f>0</f>
        <v>0</v>
      </c>
      <c r="L94" s="1"/>
      <c r="M94" s="124" t="s">
        <v>46</v>
      </c>
      <c r="N94" s="125">
        <f t="shared" si="67"/>
        <v>0</v>
      </c>
      <c r="O94" s="125">
        <f t="shared" si="68"/>
        <v>0</v>
      </c>
      <c r="P94" s="125">
        <f t="shared" si="69"/>
        <v>0</v>
      </c>
      <c r="Q94" s="125">
        <f t="shared" si="70"/>
        <v>0</v>
      </c>
      <c r="R94" s="125">
        <f t="shared" si="71"/>
        <v>0</v>
      </c>
      <c r="S94" s="125">
        <f t="shared" si="72"/>
        <v>0</v>
      </c>
      <c r="T94" s="125">
        <f t="shared" si="73"/>
        <v>0</v>
      </c>
      <c r="U94" s="125">
        <f t="shared" si="74"/>
        <v>0</v>
      </c>
      <c r="V94" s="125">
        <f t="shared" si="75"/>
        <v>0</v>
      </c>
      <c r="X94" s="124" t="s">
        <v>46</v>
      </c>
      <c r="Y94" s="132">
        <f t="shared" ref="Y94:AG94" si="93">C94*C$9</f>
        <v>0</v>
      </c>
      <c r="Z94" s="132">
        <f t="shared" si="93"/>
        <v>0</v>
      </c>
      <c r="AA94" s="132">
        <f t="shared" si="93"/>
        <v>0</v>
      </c>
      <c r="AB94" s="132">
        <f t="shared" si="93"/>
        <v>0</v>
      </c>
      <c r="AC94" s="132">
        <f t="shared" si="93"/>
        <v>0</v>
      </c>
      <c r="AD94" s="132">
        <f t="shared" si="93"/>
        <v>0</v>
      </c>
      <c r="AE94" s="132">
        <f t="shared" si="93"/>
        <v>0</v>
      </c>
      <c r="AF94" s="132">
        <f t="shared" si="93"/>
        <v>0</v>
      </c>
      <c r="AG94" s="132">
        <f t="shared" si="93"/>
        <v>0</v>
      </c>
    </row>
    <row r="95" spans="2:33" ht="12" customHeight="1">
      <c r="B95" s="124" t="s">
        <v>10</v>
      </c>
      <c r="C95" s="132">
        <f>PL!F256</f>
        <v>6.1830792512870048E-2</v>
      </c>
      <c r="D95" s="132">
        <f>PL!G256</f>
        <v>8.8122453488916688E-2</v>
      </c>
      <c r="E95" s="132">
        <f>PL!H256</f>
        <v>0.10599655045981103</v>
      </c>
      <c r="F95" s="132">
        <f>PL!I256</f>
        <v>0.21319386604476731</v>
      </c>
      <c r="G95" s="132">
        <f>PL!J256</f>
        <v>0.38904032525273469</v>
      </c>
      <c r="H95" s="132">
        <f>PL!K256</f>
        <v>0.46930843573383013</v>
      </c>
      <c r="I95" s="132">
        <f>PL!L256</f>
        <v>0.45710357282088243</v>
      </c>
      <c r="J95" s="132">
        <f>PL!M256</f>
        <v>0.44483074235759562</v>
      </c>
      <c r="K95" s="132">
        <f>PL!N256</f>
        <v>0.43256518575469827</v>
      </c>
      <c r="L95" s="1"/>
      <c r="M95" s="124" t="s">
        <v>10</v>
      </c>
      <c r="N95" s="125">
        <f t="shared" si="67"/>
        <v>0.71909211692467867</v>
      </c>
      <c r="O95" s="125">
        <f t="shared" si="68"/>
        <v>1.0248641340761011</v>
      </c>
      <c r="P95" s="125">
        <f t="shared" si="69"/>
        <v>1.2327398818476023</v>
      </c>
      <c r="Q95" s="125">
        <f t="shared" si="70"/>
        <v>2.4794446621006441</v>
      </c>
      <c r="R95" s="125">
        <f t="shared" si="71"/>
        <v>4.5245389826893048</v>
      </c>
      <c r="S95" s="125">
        <f t="shared" si="72"/>
        <v>5.4580571075844446</v>
      </c>
      <c r="T95" s="125">
        <f t="shared" si="73"/>
        <v>5.3161145519068631</v>
      </c>
      <c r="U95" s="125">
        <f t="shared" si="74"/>
        <v>5.1733815336188371</v>
      </c>
      <c r="V95" s="125">
        <f t="shared" si="75"/>
        <v>5.0307331103271409</v>
      </c>
      <c r="X95" s="124" t="s">
        <v>10</v>
      </c>
      <c r="Y95" s="132">
        <f t="shared" ref="Y95:AG95" si="94">C95*C$11</f>
        <v>0.14589828758348364</v>
      </c>
      <c r="Z95" s="132">
        <f t="shared" si="94"/>
        <v>0.20793708990568038</v>
      </c>
      <c r="AA95" s="132">
        <f t="shared" si="94"/>
        <v>0.25011348833388758</v>
      </c>
      <c r="AB95" s="132">
        <f t="shared" si="94"/>
        <v>0.47838571601785335</v>
      </c>
      <c r="AC95" s="132">
        <f t="shared" si="94"/>
        <v>0.80864365845732422</v>
      </c>
      <c r="AD95" s="132">
        <f t="shared" si="94"/>
        <v>0.80920976339841399</v>
      </c>
      <c r="AE95" s="132">
        <f t="shared" si="94"/>
        <v>0.59382325145160841</v>
      </c>
      <c r="AF95" s="132">
        <f t="shared" si="94"/>
        <v>0.40976918324496997</v>
      </c>
      <c r="AG95" s="132">
        <f t="shared" si="94"/>
        <v>0</v>
      </c>
    </row>
    <row r="96" spans="2:33" ht="12" customHeight="1">
      <c r="B96" s="124" t="s">
        <v>83</v>
      </c>
      <c r="C96" s="132">
        <f>PL!F258</f>
        <v>0</v>
      </c>
      <c r="D96" s="132">
        <f>PL!G258</f>
        <v>0</v>
      </c>
      <c r="E96" s="132">
        <f>PL!H258</f>
        <v>3.019234586821296E-6</v>
      </c>
      <c r="F96" s="132">
        <f>PL!I258</f>
        <v>0</v>
      </c>
      <c r="G96" s="132">
        <f>PL!J258</f>
        <v>5.8579766779006462E-2</v>
      </c>
      <c r="H96" s="132">
        <f>PL!K258</f>
        <v>0.16310075684150857</v>
      </c>
      <c r="I96" s="132">
        <f>PL!L258</f>
        <v>0.3017837535900233</v>
      </c>
      <c r="J96" s="132">
        <f>PL!M258</f>
        <v>0.37783536446512994</v>
      </c>
      <c r="K96" s="132">
        <f>PL!N258</f>
        <v>0.34737617421580785</v>
      </c>
      <c r="L96" s="1"/>
      <c r="M96" s="124" t="s">
        <v>83</v>
      </c>
      <c r="N96" s="125">
        <f t="shared" si="67"/>
        <v>0</v>
      </c>
      <c r="O96" s="125">
        <f t="shared" si="68"/>
        <v>0</v>
      </c>
      <c r="P96" s="125">
        <f t="shared" si="69"/>
        <v>3.5113698244731674E-5</v>
      </c>
      <c r="Q96" s="125">
        <f t="shared" si="70"/>
        <v>0</v>
      </c>
      <c r="R96" s="125">
        <f t="shared" si="71"/>
        <v>0.68128268763984523</v>
      </c>
      <c r="S96" s="125">
        <f t="shared" si="72"/>
        <v>1.8968618020667447</v>
      </c>
      <c r="T96" s="125">
        <f t="shared" si="73"/>
        <v>3.509745054251971</v>
      </c>
      <c r="U96" s="125">
        <f t="shared" si="74"/>
        <v>4.3942252887294613</v>
      </c>
      <c r="V96" s="125">
        <f t="shared" si="75"/>
        <v>4.0399849061298454</v>
      </c>
      <c r="X96" s="124" t="s">
        <v>83</v>
      </c>
      <c r="Y96" s="132">
        <f t="shared" ref="Y96:AG97" si="95">C96*0</f>
        <v>0</v>
      </c>
      <c r="Z96" s="132">
        <f t="shared" si="95"/>
        <v>0</v>
      </c>
      <c r="AA96" s="132">
        <f t="shared" si="95"/>
        <v>0</v>
      </c>
      <c r="AB96" s="132">
        <f t="shared" si="95"/>
        <v>0</v>
      </c>
      <c r="AC96" s="132">
        <f t="shared" si="95"/>
        <v>0</v>
      </c>
      <c r="AD96" s="132">
        <f t="shared" si="95"/>
        <v>0</v>
      </c>
      <c r="AE96" s="132">
        <f t="shared" si="95"/>
        <v>0</v>
      </c>
      <c r="AF96" s="132">
        <f t="shared" si="95"/>
        <v>0</v>
      </c>
      <c r="AG96" s="132">
        <f t="shared" si="95"/>
        <v>0</v>
      </c>
    </row>
    <row r="97" spans="2:33" ht="12" customHeight="1">
      <c r="B97" s="124" t="s">
        <v>28</v>
      </c>
      <c r="C97" s="132">
        <f>PL!F257</f>
        <v>9.6738095591063493E-4</v>
      </c>
      <c r="D97" s="132">
        <f>PL!G257</f>
        <v>1.0703741634651605E-3</v>
      </c>
      <c r="E97" s="132">
        <f>PL!H257</f>
        <v>6.2729826437017385E-4</v>
      </c>
      <c r="F97" s="132">
        <f>PL!I257</f>
        <v>8.079224919997538E-2</v>
      </c>
      <c r="G97" s="132">
        <f>PL!J257</f>
        <v>0.45192162490290411</v>
      </c>
      <c r="H97" s="132">
        <f>PL!K257</f>
        <v>1.0750917904805677</v>
      </c>
      <c r="I97" s="132">
        <f>PL!L257</f>
        <v>1.6466687182981314</v>
      </c>
      <c r="J97" s="132">
        <f>PL!M257</f>
        <v>1.9730604435456276</v>
      </c>
      <c r="K97" s="132">
        <f>PL!N257</f>
        <v>2.0606322000980235</v>
      </c>
      <c r="L97" s="1"/>
      <c r="M97" s="124" t="s">
        <v>28</v>
      </c>
      <c r="N97" s="125">
        <f t="shared" si="67"/>
        <v>1.1250640517240685E-2</v>
      </c>
      <c r="O97" s="125">
        <f t="shared" si="68"/>
        <v>1.2448451521099817E-2</v>
      </c>
      <c r="P97" s="125">
        <f t="shared" si="69"/>
        <v>7.2954788146251228E-3</v>
      </c>
      <c r="Q97" s="125">
        <f t="shared" si="70"/>
        <v>0.93961385819571375</v>
      </c>
      <c r="R97" s="125">
        <f t="shared" si="71"/>
        <v>5.2558484976207751</v>
      </c>
      <c r="S97" s="125">
        <f t="shared" si="72"/>
        <v>12.503317523289002</v>
      </c>
      <c r="T97" s="125">
        <f t="shared" si="73"/>
        <v>19.150757193807269</v>
      </c>
      <c r="U97" s="125">
        <f t="shared" si="74"/>
        <v>22.946692958435651</v>
      </c>
      <c r="V97" s="125">
        <f t="shared" si="75"/>
        <v>23.965152487140013</v>
      </c>
      <c r="X97" s="124" t="s">
        <v>28</v>
      </c>
      <c r="Y97" s="132">
        <f t="shared" si="95"/>
        <v>0</v>
      </c>
      <c r="Z97" s="132">
        <f t="shared" si="95"/>
        <v>0</v>
      </c>
      <c r="AA97" s="132">
        <f t="shared" si="95"/>
        <v>0</v>
      </c>
      <c r="AB97" s="132">
        <f t="shared" si="95"/>
        <v>0</v>
      </c>
      <c r="AC97" s="132">
        <f t="shared" si="95"/>
        <v>0</v>
      </c>
      <c r="AD97" s="132">
        <f t="shared" si="95"/>
        <v>0</v>
      </c>
      <c r="AE97" s="132">
        <f t="shared" si="95"/>
        <v>0</v>
      </c>
      <c r="AF97" s="132">
        <f t="shared" si="95"/>
        <v>0</v>
      </c>
      <c r="AG97" s="132">
        <f t="shared" si="95"/>
        <v>0</v>
      </c>
    </row>
    <row r="98" spans="2:33" ht="12" customHeight="1">
      <c r="B98" s="124"/>
      <c r="C98" s="133"/>
      <c r="D98" s="133"/>
      <c r="E98" s="133"/>
      <c r="F98" s="133"/>
      <c r="G98" s="132"/>
      <c r="H98" s="132"/>
      <c r="I98" s="132"/>
      <c r="J98" s="132"/>
      <c r="K98" s="132"/>
      <c r="L98" s="1"/>
      <c r="M98" s="124"/>
      <c r="N98" s="823"/>
      <c r="O98" s="823"/>
      <c r="P98" s="823"/>
      <c r="Q98" s="823"/>
      <c r="R98" s="125"/>
      <c r="S98" s="125"/>
      <c r="T98" s="125"/>
      <c r="U98" s="125"/>
      <c r="V98" s="125"/>
      <c r="X98" s="124"/>
      <c r="Y98" s="133"/>
      <c r="Z98" s="133"/>
      <c r="AA98" s="133"/>
      <c r="AB98" s="133"/>
      <c r="AC98" s="132"/>
      <c r="AD98" s="132"/>
      <c r="AE98" s="132"/>
      <c r="AF98" s="132"/>
      <c r="AG98" s="132"/>
    </row>
    <row r="99" spans="2:33" ht="12" customHeight="1">
      <c r="B99" s="122" t="s">
        <v>189</v>
      </c>
      <c r="C99" s="166">
        <f t="shared" ref="C99:K99" si="96">SUM(C100:C105)</f>
        <v>0.94171884921397453</v>
      </c>
      <c r="D99" s="166">
        <f t="shared" si="96"/>
        <v>0.92119554547163196</v>
      </c>
      <c r="E99" s="166">
        <f t="shared" si="96"/>
        <v>0.66738003298794246</v>
      </c>
      <c r="F99" s="166">
        <f t="shared" si="96"/>
        <v>0.9554635060312886</v>
      </c>
      <c r="G99" s="166">
        <f t="shared" si="96"/>
        <v>0.91611307890730276</v>
      </c>
      <c r="H99" s="166">
        <f t="shared" si="96"/>
        <v>0.83316761229147707</v>
      </c>
      <c r="I99" s="166">
        <f t="shared" si="96"/>
        <v>0.73123068532176727</v>
      </c>
      <c r="J99" s="166">
        <f t="shared" si="96"/>
        <v>0.64761976329669668</v>
      </c>
      <c r="K99" s="166">
        <f t="shared" si="96"/>
        <v>0.62118120640334162</v>
      </c>
      <c r="L99" s="1"/>
      <c r="M99" s="122" t="s">
        <v>189</v>
      </c>
      <c r="N99" s="822">
        <f t="shared" si="67"/>
        <v>10.952190216358524</v>
      </c>
      <c r="O99" s="822">
        <f t="shared" si="68"/>
        <v>10.71350419383508</v>
      </c>
      <c r="P99" s="822">
        <f t="shared" si="69"/>
        <v>7.761629783649771</v>
      </c>
      <c r="Q99" s="822">
        <f t="shared" si="70"/>
        <v>11.112040575143887</v>
      </c>
      <c r="R99" s="822">
        <f t="shared" si="71"/>
        <v>10.654395107691931</v>
      </c>
      <c r="S99" s="822">
        <f t="shared" si="72"/>
        <v>9.6897393309498785</v>
      </c>
      <c r="T99" s="822">
        <f t="shared" si="73"/>
        <v>8.5042128702921538</v>
      </c>
      <c r="U99" s="822">
        <f t="shared" si="74"/>
        <v>7.5318178471405828</v>
      </c>
      <c r="V99" s="822">
        <f t="shared" si="75"/>
        <v>7.2243374304708636</v>
      </c>
      <c r="X99" s="122" t="s">
        <v>189</v>
      </c>
      <c r="Y99" s="166">
        <f t="shared" ref="Y99:AG99" si="97">SUM(Y100:Y105)</f>
        <v>2.7591402641242833</v>
      </c>
      <c r="Z99" s="650">
        <f t="shared" si="97"/>
        <v>2.6859549934902782</v>
      </c>
      <c r="AA99" s="166">
        <f t="shared" si="97"/>
        <v>1.9270657122563333</v>
      </c>
      <c r="AB99" s="166">
        <f t="shared" si="97"/>
        <v>2.6046346053716714</v>
      </c>
      <c r="AC99" s="650">
        <f t="shared" si="97"/>
        <v>2.2553761900438323</v>
      </c>
      <c r="AD99" s="166">
        <f t="shared" si="97"/>
        <v>1.5581259656088817</v>
      </c>
      <c r="AE99" s="166">
        <f t="shared" si="97"/>
        <v>0.65536418967616228</v>
      </c>
      <c r="AF99" s="166">
        <f t="shared" si="97"/>
        <v>0.1341993300153532</v>
      </c>
      <c r="AG99" s="166">
        <f t="shared" si="97"/>
        <v>0</v>
      </c>
    </row>
    <row r="100" spans="2:33" ht="12" customHeight="1">
      <c r="B100" s="124" t="s">
        <v>185</v>
      </c>
      <c r="C100" s="132">
        <f>0</f>
        <v>0</v>
      </c>
      <c r="D100" s="132">
        <f>0</f>
        <v>0</v>
      </c>
      <c r="E100" s="132">
        <f>0</f>
        <v>0</v>
      </c>
      <c r="F100" s="132">
        <f>0</f>
        <v>0</v>
      </c>
      <c r="G100" s="132">
        <f>0</f>
        <v>0</v>
      </c>
      <c r="H100" s="132">
        <f>0</f>
        <v>0</v>
      </c>
      <c r="I100" s="132">
        <f>0</f>
        <v>0</v>
      </c>
      <c r="J100" s="132">
        <f>0</f>
        <v>0</v>
      </c>
      <c r="K100" s="132">
        <f>0</f>
        <v>0</v>
      </c>
      <c r="L100" s="1"/>
      <c r="M100" s="124" t="s">
        <v>185</v>
      </c>
      <c r="N100" s="125">
        <f t="shared" si="67"/>
        <v>0</v>
      </c>
      <c r="O100" s="125">
        <f t="shared" si="68"/>
        <v>0</v>
      </c>
      <c r="P100" s="125">
        <f t="shared" si="69"/>
        <v>0</v>
      </c>
      <c r="Q100" s="125">
        <f t="shared" si="70"/>
        <v>0</v>
      </c>
      <c r="R100" s="125">
        <f t="shared" si="71"/>
        <v>0</v>
      </c>
      <c r="S100" s="125">
        <f t="shared" si="72"/>
        <v>0</v>
      </c>
      <c r="T100" s="125">
        <f t="shared" si="73"/>
        <v>0</v>
      </c>
      <c r="U100" s="125">
        <f t="shared" si="74"/>
        <v>0</v>
      </c>
      <c r="V100" s="125">
        <f t="shared" si="75"/>
        <v>0</v>
      </c>
      <c r="X100" s="124" t="s">
        <v>185</v>
      </c>
      <c r="Y100" s="132">
        <f t="shared" ref="Y100:AG100" si="98">C100*C$9</f>
        <v>0</v>
      </c>
      <c r="Z100" s="132">
        <f t="shared" si="98"/>
        <v>0</v>
      </c>
      <c r="AA100" s="132">
        <f t="shared" si="98"/>
        <v>0</v>
      </c>
      <c r="AB100" s="132">
        <f t="shared" si="98"/>
        <v>0</v>
      </c>
      <c r="AC100" s="132">
        <f t="shared" si="98"/>
        <v>0</v>
      </c>
      <c r="AD100" s="132">
        <f t="shared" si="98"/>
        <v>0</v>
      </c>
      <c r="AE100" s="132">
        <f t="shared" si="98"/>
        <v>0</v>
      </c>
      <c r="AF100" s="132">
        <f t="shared" si="98"/>
        <v>0</v>
      </c>
      <c r="AG100" s="132">
        <f t="shared" si="98"/>
        <v>0</v>
      </c>
    </row>
    <row r="101" spans="2:33" ht="12" customHeight="1">
      <c r="B101" s="124" t="s">
        <v>186</v>
      </c>
      <c r="C101" s="135">
        <f>'B&amp;C'!F114</f>
        <v>0.90519055272102411</v>
      </c>
      <c r="D101" s="135">
        <f>'B&amp;C'!G114</f>
        <v>0.88231264405922938</v>
      </c>
      <c r="E101" s="135">
        <f>'B&amp;C'!H114</f>
        <v>0.63379912932991633</v>
      </c>
      <c r="F101" s="135">
        <f>'B&amp;C'!I114</f>
        <v>0.81723838955088546</v>
      </c>
      <c r="G101" s="135">
        <f>'B&amp;C'!J114</f>
        <v>0.71006307640604172</v>
      </c>
      <c r="H101" s="135">
        <f>'B&amp;C'!K114</f>
        <v>0.53447688201223365</v>
      </c>
      <c r="I101" s="135">
        <f>'B&amp;C'!L114</f>
        <v>0.330534080859126</v>
      </c>
      <c r="J101" s="135">
        <f>'B&amp;C'!M114</f>
        <v>0.15908078692381</v>
      </c>
      <c r="K101" s="135">
        <f>'B&amp;C'!N114</f>
        <v>6.5736407729114349E-2</v>
      </c>
      <c r="L101" s="1"/>
      <c r="M101" s="124" t="s">
        <v>186</v>
      </c>
      <c r="N101" s="125">
        <f t="shared" si="67"/>
        <v>10.527366128145511</v>
      </c>
      <c r="O101" s="125">
        <f t="shared" si="68"/>
        <v>10.261296050408838</v>
      </c>
      <c r="P101" s="125">
        <f t="shared" si="69"/>
        <v>7.3710838741069278</v>
      </c>
      <c r="Q101" s="125">
        <f t="shared" si="70"/>
        <v>9.5044824704767983</v>
      </c>
      <c r="R101" s="125">
        <f t="shared" si="71"/>
        <v>8.2580335786022658</v>
      </c>
      <c r="S101" s="125">
        <f t="shared" si="72"/>
        <v>6.2159661378022779</v>
      </c>
      <c r="T101" s="125">
        <f t="shared" si="73"/>
        <v>3.8441113603916355</v>
      </c>
      <c r="U101" s="125">
        <f t="shared" si="74"/>
        <v>1.8501095519239104</v>
      </c>
      <c r="V101" s="125">
        <f t="shared" si="75"/>
        <v>0.76451442188959995</v>
      </c>
      <c r="X101" s="124" t="s">
        <v>186</v>
      </c>
      <c r="Y101" s="132">
        <f t="shared" ref="Y101:AG101" si="99">C101*C$10</f>
        <v>2.6778740924044531</v>
      </c>
      <c r="Z101" s="132">
        <f t="shared" si="99"/>
        <v>2.6009341509164403</v>
      </c>
      <c r="AA101" s="132">
        <f t="shared" si="99"/>
        <v>1.8542427327676034</v>
      </c>
      <c r="AB101" s="132">
        <f t="shared" si="99"/>
        <v>2.3519303612884936</v>
      </c>
      <c r="AC101" s="132">
        <f t="shared" si="99"/>
        <v>1.984782512431696</v>
      </c>
      <c r="AD101" s="132">
        <f t="shared" si="99"/>
        <v>1.3257164581431444</v>
      </c>
      <c r="AE101" s="132">
        <f t="shared" si="99"/>
        <v>0.47299426970940928</v>
      </c>
      <c r="AF101" s="132">
        <f t="shared" si="99"/>
        <v>0</v>
      </c>
      <c r="AG101" s="132">
        <f t="shared" si="99"/>
        <v>0</v>
      </c>
    </row>
    <row r="102" spans="2:33" ht="12" customHeight="1">
      <c r="B102" s="124" t="s">
        <v>46</v>
      </c>
      <c r="C102" s="132">
        <f>0</f>
        <v>0</v>
      </c>
      <c r="D102" s="132">
        <f>0</f>
        <v>0</v>
      </c>
      <c r="E102" s="132">
        <f>0</f>
        <v>0</v>
      </c>
      <c r="F102" s="132">
        <f>0</f>
        <v>0</v>
      </c>
      <c r="G102" s="132">
        <f>0</f>
        <v>0</v>
      </c>
      <c r="H102" s="132">
        <f>0</f>
        <v>0</v>
      </c>
      <c r="I102" s="132">
        <f>0</f>
        <v>0</v>
      </c>
      <c r="J102" s="132">
        <f>0</f>
        <v>0</v>
      </c>
      <c r="K102" s="132">
        <f>0</f>
        <v>0</v>
      </c>
      <c r="L102" s="1"/>
      <c r="M102" s="124" t="s">
        <v>46</v>
      </c>
      <c r="N102" s="125">
        <f t="shared" si="67"/>
        <v>0</v>
      </c>
      <c r="O102" s="125">
        <f t="shared" si="68"/>
        <v>0</v>
      </c>
      <c r="P102" s="125">
        <f t="shared" si="69"/>
        <v>0</v>
      </c>
      <c r="Q102" s="125">
        <f t="shared" si="70"/>
        <v>0</v>
      </c>
      <c r="R102" s="125">
        <f t="shared" si="71"/>
        <v>0</v>
      </c>
      <c r="S102" s="125">
        <f t="shared" si="72"/>
        <v>0</v>
      </c>
      <c r="T102" s="125">
        <f t="shared" si="73"/>
        <v>0</v>
      </c>
      <c r="U102" s="125">
        <f t="shared" si="74"/>
        <v>0</v>
      </c>
      <c r="V102" s="125">
        <f t="shared" si="75"/>
        <v>0</v>
      </c>
      <c r="X102" s="124" t="s">
        <v>46</v>
      </c>
      <c r="Y102" s="132">
        <f t="shared" ref="Y102:AG102" si="100">C102*C$9</f>
        <v>0</v>
      </c>
      <c r="Z102" s="132">
        <f t="shared" si="100"/>
        <v>0</v>
      </c>
      <c r="AA102" s="132">
        <f t="shared" si="100"/>
        <v>0</v>
      </c>
      <c r="AB102" s="132">
        <f t="shared" si="100"/>
        <v>0</v>
      </c>
      <c r="AC102" s="132">
        <f t="shared" si="100"/>
        <v>0</v>
      </c>
      <c r="AD102" s="132">
        <f t="shared" si="100"/>
        <v>0</v>
      </c>
      <c r="AE102" s="132">
        <f t="shared" si="100"/>
        <v>0</v>
      </c>
      <c r="AF102" s="132">
        <f t="shared" si="100"/>
        <v>0</v>
      </c>
      <c r="AG102" s="132">
        <f t="shared" si="100"/>
        <v>0</v>
      </c>
    </row>
    <row r="103" spans="2:33" ht="12" customHeight="1">
      <c r="B103" s="124" t="s">
        <v>10</v>
      </c>
      <c r="C103" s="135">
        <f>'B&amp;C'!F115</f>
        <v>3.4440101286650815E-2</v>
      </c>
      <c r="D103" s="135">
        <f>'B&amp;C'!G115</f>
        <v>3.6031307587790107E-2</v>
      </c>
      <c r="E103" s="135">
        <f>'B&amp;C'!H115</f>
        <v>3.0861928604612159E-2</v>
      </c>
      <c r="F103" s="135">
        <f>'B&amp;C'!I115</f>
        <v>0.11261831814393584</v>
      </c>
      <c r="G103" s="135">
        <f>'B&amp;C'!J115</f>
        <v>0.1301832410958241</v>
      </c>
      <c r="H103" s="135">
        <f>'B&amp;C'!K115</f>
        <v>0.13478797134175666</v>
      </c>
      <c r="I103" s="135">
        <f>'B&amp;C'!L115</f>
        <v>0.14038174117985755</v>
      </c>
      <c r="J103" s="135">
        <f>'B&amp;C'!M115</f>
        <v>0.14568198399373974</v>
      </c>
      <c r="K103" s="135">
        <f>'B&amp;C'!N115</f>
        <v>0.15072983429267511</v>
      </c>
      <c r="L103" s="1"/>
      <c r="M103" s="124" t="s">
        <v>10</v>
      </c>
      <c r="N103" s="125">
        <f t="shared" si="67"/>
        <v>0.40053837796374903</v>
      </c>
      <c r="O103" s="125">
        <f t="shared" si="68"/>
        <v>0.41904410724599894</v>
      </c>
      <c r="P103" s="125">
        <f t="shared" si="69"/>
        <v>0.35892422967163945</v>
      </c>
      <c r="Q103" s="125">
        <f t="shared" si="70"/>
        <v>1.309751040013974</v>
      </c>
      <c r="R103" s="125">
        <f t="shared" si="71"/>
        <v>1.5140310939444344</v>
      </c>
      <c r="S103" s="125">
        <f t="shared" si="72"/>
        <v>1.5675841067046301</v>
      </c>
      <c r="T103" s="125">
        <f t="shared" si="73"/>
        <v>1.6326396499217435</v>
      </c>
      <c r="U103" s="125">
        <f t="shared" si="74"/>
        <v>1.6942814738471934</v>
      </c>
      <c r="V103" s="125">
        <f t="shared" si="75"/>
        <v>1.7529879728238116</v>
      </c>
      <c r="X103" s="124" t="s">
        <v>10</v>
      </c>
      <c r="Y103" s="132">
        <f t="shared" ref="Y103:AG103" si="101">C103*C$11</f>
        <v>8.1266171719830152E-2</v>
      </c>
      <c r="Z103" s="132">
        <f t="shared" si="101"/>
        <v>8.5020842573837865E-2</v>
      </c>
      <c r="AA103" s="132">
        <f t="shared" si="101"/>
        <v>7.2822979488729817E-2</v>
      </c>
      <c r="AB103" s="132">
        <f t="shared" si="101"/>
        <v>0.25270424408317765</v>
      </c>
      <c r="AC103" s="132">
        <f t="shared" si="101"/>
        <v>0.27059367761213615</v>
      </c>
      <c r="AD103" s="132">
        <f t="shared" si="101"/>
        <v>0.23240950746573735</v>
      </c>
      <c r="AE103" s="132">
        <f t="shared" si="101"/>
        <v>0.18236991996675297</v>
      </c>
      <c r="AF103" s="132">
        <f t="shared" si="101"/>
        <v>0.1341993300153532</v>
      </c>
      <c r="AG103" s="132">
        <f t="shared" si="101"/>
        <v>0</v>
      </c>
    </row>
    <row r="104" spans="2:33" ht="12" customHeight="1">
      <c r="B104" s="124" t="s">
        <v>83</v>
      </c>
      <c r="C104" s="132">
        <f>'B&amp;C'!F117</f>
        <v>0</v>
      </c>
      <c r="D104" s="132">
        <f>'B&amp;C'!G117</f>
        <v>0</v>
      </c>
      <c r="E104" s="132">
        <f>'B&amp;C'!H117</f>
        <v>0</v>
      </c>
      <c r="F104" s="132">
        <f>'B&amp;C'!I117</f>
        <v>0</v>
      </c>
      <c r="G104" s="132">
        <f>'B&amp;C'!J117</f>
        <v>7.1281266018088365E-3</v>
      </c>
      <c r="H104" s="132">
        <f>'B&amp;C'!K117</f>
        <v>1.4194980906576482E-2</v>
      </c>
      <c r="I104" s="132">
        <f>'B&amp;C'!L117</f>
        <v>2.1063919599485188E-2</v>
      </c>
      <c r="J104" s="132">
        <f>'B&amp;C'!M117</f>
        <v>3.5153696137619796E-2</v>
      </c>
      <c r="K104" s="132">
        <f>'B&amp;C'!N117</f>
        <v>5.5020559907498559E-2</v>
      </c>
      <c r="L104" s="1"/>
      <c r="M104" s="124" t="s">
        <v>83</v>
      </c>
      <c r="N104" s="125">
        <f t="shared" si="67"/>
        <v>0</v>
      </c>
      <c r="O104" s="125">
        <f t="shared" si="68"/>
        <v>0</v>
      </c>
      <c r="P104" s="125">
        <f t="shared" si="69"/>
        <v>0</v>
      </c>
      <c r="Q104" s="125">
        <f t="shared" si="70"/>
        <v>0</v>
      </c>
      <c r="R104" s="125">
        <f t="shared" si="71"/>
        <v>8.2900112379036772E-2</v>
      </c>
      <c r="S104" s="125">
        <f t="shared" si="72"/>
        <v>0.1650876279434845</v>
      </c>
      <c r="T104" s="125">
        <f t="shared" si="73"/>
        <v>0.24497338494201276</v>
      </c>
      <c r="U104" s="125">
        <f t="shared" si="74"/>
        <v>0.40883748608051823</v>
      </c>
      <c r="V104" s="125">
        <f t="shared" si="75"/>
        <v>0.63988911172420826</v>
      </c>
      <c r="X104" s="124" t="s">
        <v>83</v>
      </c>
      <c r="Y104" s="132">
        <f t="shared" ref="Y104:AG105" si="102">C104*0</f>
        <v>0</v>
      </c>
      <c r="Z104" s="132">
        <f t="shared" si="102"/>
        <v>0</v>
      </c>
      <c r="AA104" s="132">
        <f t="shared" si="102"/>
        <v>0</v>
      </c>
      <c r="AB104" s="132">
        <f t="shared" si="102"/>
        <v>0</v>
      </c>
      <c r="AC104" s="132">
        <f t="shared" si="102"/>
        <v>0</v>
      </c>
      <c r="AD104" s="132">
        <f t="shared" si="102"/>
        <v>0</v>
      </c>
      <c r="AE104" s="132">
        <f t="shared" si="102"/>
        <v>0</v>
      </c>
      <c r="AF104" s="132">
        <f t="shared" si="102"/>
        <v>0</v>
      </c>
      <c r="AG104" s="132">
        <f t="shared" si="102"/>
        <v>0</v>
      </c>
    </row>
    <row r="105" spans="2:33" ht="12" customHeight="1">
      <c r="B105" s="124" t="s">
        <v>28</v>
      </c>
      <c r="C105" s="132">
        <f>'B&amp;C'!F116</f>
        <v>2.0881952062997136E-3</v>
      </c>
      <c r="D105" s="132">
        <f>'B&amp;C'!G116</f>
        <v>2.8515938246124264E-3</v>
      </c>
      <c r="E105" s="132">
        <f>'B&amp;C'!H116</f>
        <v>2.718975053414049E-3</v>
      </c>
      <c r="F105" s="132">
        <f>'B&amp;C'!I116</f>
        <v>2.5606798336467326E-2</v>
      </c>
      <c r="G105" s="132">
        <f>'B&amp;C'!J116</f>
        <v>6.8738634803628101E-2</v>
      </c>
      <c r="H105" s="132">
        <f>'B&amp;C'!K116</f>
        <v>0.14970777803091034</v>
      </c>
      <c r="I105" s="132">
        <f>'B&amp;C'!L116</f>
        <v>0.23925094368329855</v>
      </c>
      <c r="J105" s="132">
        <f>'B&amp;C'!M116</f>
        <v>0.30770329624152715</v>
      </c>
      <c r="K105" s="132">
        <f>'B&amp;C'!N116</f>
        <v>0.34969440447405359</v>
      </c>
      <c r="L105" s="1"/>
      <c r="M105" s="124" t="s">
        <v>28</v>
      </c>
      <c r="N105" s="125">
        <f t="shared" si="67"/>
        <v>2.4285710249265669E-2</v>
      </c>
      <c r="O105" s="125">
        <f t="shared" si="68"/>
        <v>3.3164036180242523E-2</v>
      </c>
      <c r="P105" s="125">
        <f t="shared" si="69"/>
        <v>3.1621679871205392E-2</v>
      </c>
      <c r="Q105" s="125">
        <f t="shared" si="70"/>
        <v>0.29780706465311502</v>
      </c>
      <c r="R105" s="125">
        <f t="shared" si="71"/>
        <v>0.79943032276619486</v>
      </c>
      <c r="S105" s="125">
        <f t="shared" si="72"/>
        <v>1.7411014584994875</v>
      </c>
      <c r="T105" s="125">
        <f t="shared" si="73"/>
        <v>2.7824884750367622</v>
      </c>
      <c r="U105" s="125">
        <f t="shared" si="74"/>
        <v>3.5785893352889611</v>
      </c>
      <c r="V105" s="125">
        <f t="shared" si="75"/>
        <v>4.0669459240332433</v>
      </c>
      <c r="X105" s="124" t="s">
        <v>28</v>
      </c>
      <c r="Y105" s="132">
        <f t="shared" si="102"/>
        <v>0</v>
      </c>
      <c r="Z105" s="132">
        <f t="shared" si="102"/>
        <v>0</v>
      </c>
      <c r="AA105" s="132">
        <f t="shared" si="102"/>
        <v>0</v>
      </c>
      <c r="AB105" s="132">
        <f t="shared" si="102"/>
        <v>0</v>
      </c>
      <c r="AC105" s="132">
        <f t="shared" si="102"/>
        <v>0</v>
      </c>
      <c r="AD105" s="132">
        <f t="shared" si="102"/>
        <v>0</v>
      </c>
      <c r="AE105" s="132">
        <f t="shared" si="102"/>
        <v>0</v>
      </c>
      <c r="AF105" s="132">
        <f t="shared" si="102"/>
        <v>0</v>
      </c>
      <c r="AG105" s="132">
        <f t="shared" si="102"/>
        <v>0</v>
      </c>
    </row>
    <row r="106" spans="2:33" ht="12" customHeight="1">
      <c r="B106" s="124"/>
      <c r="C106" s="133"/>
      <c r="D106" s="133"/>
      <c r="E106" s="133"/>
      <c r="F106" s="133"/>
      <c r="G106" s="132"/>
      <c r="H106" s="132"/>
      <c r="I106" s="132"/>
      <c r="J106" s="132"/>
      <c r="K106" s="132"/>
      <c r="L106" s="1"/>
      <c r="M106" s="124"/>
      <c r="N106" s="823"/>
      <c r="O106" s="823"/>
      <c r="P106" s="823"/>
      <c r="Q106" s="823"/>
      <c r="R106" s="125"/>
      <c r="S106" s="125"/>
      <c r="T106" s="125"/>
      <c r="U106" s="125"/>
      <c r="V106" s="125"/>
      <c r="X106" s="124"/>
      <c r="Y106" s="133"/>
      <c r="Z106" s="133"/>
      <c r="AA106" s="133"/>
      <c r="AB106" s="133"/>
      <c r="AC106" s="132"/>
      <c r="AD106" s="132"/>
      <c r="AE106" s="132"/>
      <c r="AF106" s="132"/>
      <c r="AG106" s="132"/>
    </row>
    <row r="107" spans="2:33" ht="12" customHeight="1">
      <c r="B107" s="122" t="s">
        <v>190</v>
      </c>
      <c r="C107" s="167">
        <f t="shared" ref="C107:K107" si="103">C108+C109</f>
        <v>0.43910243667983567</v>
      </c>
      <c r="D107" s="167">
        <f t="shared" si="103"/>
        <v>0.43901603835014552</v>
      </c>
      <c r="E107" s="167">
        <f t="shared" si="103"/>
        <v>0.37096855240587295</v>
      </c>
      <c r="F107" s="167">
        <f t="shared" si="103"/>
        <v>0.3929224745166523</v>
      </c>
      <c r="G107" s="167">
        <f t="shared" si="103"/>
        <v>0.32125153488958447</v>
      </c>
      <c r="H107" s="167">
        <f t="shared" si="103"/>
        <v>0.24999178275065129</v>
      </c>
      <c r="I107" s="167">
        <f t="shared" si="103"/>
        <v>0.20904445320468029</v>
      </c>
      <c r="J107" s="167">
        <f t="shared" si="103"/>
        <v>0.18008798996994319</v>
      </c>
      <c r="K107" s="167">
        <f t="shared" si="103"/>
        <v>0.14735988177393727</v>
      </c>
      <c r="L107" s="1"/>
      <c r="M107" s="122" t="s">
        <v>190</v>
      </c>
      <c r="N107" s="822">
        <f t="shared" si="67"/>
        <v>5.1067613385864892</v>
      </c>
      <c r="O107" s="822">
        <f t="shared" si="68"/>
        <v>5.1057565260121924</v>
      </c>
      <c r="P107" s="822">
        <f t="shared" si="69"/>
        <v>4.3143642644803029</v>
      </c>
      <c r="Q107" s="822">
        <f t="shared" si="70"/>
        <v>4.5696883786286664</v>
      </c>
      <c r="R107" s="822">
        <f t="shared" si="71"/>
        <v>3.7361553507658676</v>
      </c>
      <c r="S107" s="822">
        <f t="shared" si="72"/>
        <v>2.9074044333900746</v>
      </c>
      <c r="T107" s="822">
        <f t="shared" si="73"/>
        <v>2.4311869907704318</v>
      </c>
      <c r="U107" s="822">
        <f t="shared" si="74"/>
        <v>2.0944233233504392</v>
      </c>
      <c r="V107" s="822">
        <f t="shared" si="75"/>
        <v>1.7137954250308907</v>
      </c>
      <c r="X107" s="122" t="s">
        <v>190</v>
      </c>
      <c r="Y107" s="167">
        <f t="shared" ref="Y107:AG107" si="104">Y108+Y109</f>
        <v>1.2353905549647004</v>
      </c>
      <c r="Z107" s="167">
        <f t="shared" si="104"/>
        <v>1.2271529959576692</v>
      </c>
      <c r="AA107" s="167">
        <f t="shared" si="104"/>
        <v>1.0335666129145751</v>
      </c>
      <c r="AB107" s="167">
        <f t="shared" si="104"/>
        <v>1.0355253592449509</v>
      </c>
      <c r="AC107" s="167">
        <f t="shared" si="104"/>
        <v>0.77149126487725717</v>
      </c>
      <c r="AD107" s="167">
        <f t="shared" si="104"/>
        <v>0.41977441328894205</v>
      </c>
      <c r="AE107" s="167">
        <f t="shared" si="104"/>
        <v>0.17035321731158212</v>
      </c>
      <c r="AF107" s="167">
        <f t="shared" si="104"/>
        <v>0</v>
      </c>
      <c r="AG107" s="167">
        <f t="shared" si="104"/>
        <v>0</v>
      </c>
    </row>
    <row r="108" spans="2:33" ht="12" customHeight="1">
      <c r="B108" s="124" t="s">
        <v>185</v>
      </c>
      <c r="C108" s="134">
        <f>'2RM'!F61</f>
        <v>0.43910243667983567</v>
      </c>
      <c r="D108" s="134">
        <f>'2RM'!G61</f>
        <v>0.43901603835014552</v>
      </c>
      <c r="E108" s="134">
        <f>'2RM'!H61</f>
        <v>0.37096855240587295</v>
      </c>
      <c r="F108" s="134">
        <f>'2RM'!I61</f>
        <v>0.37784553383101571</v>
      </c>
      <c r="G108" s="134">
        <f>'2RM'!J61</f>
        <v>0.27842071230938686</v>
      </c>
      <c r="H108" s="134">
        <f>'2RM'!K61</f>
        <v>0.17962490138383019</v>
      </c>
      <c r="I108" s="134">
        <f>'2RM'!L61</f>
        <v>0.12473235754097171</v>
      </c>
      <c r="J108" s="134">
        <f>'2RM'!M61</f>
        <v>8.7120332692363217E-2</v>
      </c>
      <c r="K108" s="134">
        <f>'2RM'!N61</f>
        <v>4.3597598157969611E-2</v>
      </c>
      <c r="L108" s="1"/>
      <c r="M108" s="124" t="s">
        <v>185</v>
      </c>
      <c r="N108" s="823">
        <f t="shared" si="67"/>
        <v>5.1067613385864892</v>
      </c>
      <c r="O108" s="823">
        <f t="shared" si="68"/>
        <v>5.1057565260121924</v>
      </c>
      <c r="P108" s="823">
        <f t="shared" si="69"/>
        <v>4.3143642644803029</v>
      </c>
      <c r="Q108" s="823">
        <f t="shared" si="70"/>
        <v>4.3943435584547128</v>
      </c>
      <c r="R108" s="823">
        <f t="shared" si="71"/>
        <v>3.2380328841581694</v>
      </c>
      <c r="S108" s="823">
        <f t="shared" si="72"/>
        <v>2.0890376030939453</v>
      </c>
      <c r="T108" s="823">
        <f t="shared" si="73"/>
        <v>1.4506373182015011</v>
      </c>
      <c r="U108" s="823">
        <f t="shared" si="74"/>
        <v>1.0132094692121842</v>
      </c>
      <c r="V108" s="823">
        <f t="shared" si="75"/>
        <v>0.50704006657718659</v>
      </c>
      <c r="X108" s="124" t="s">
        <v>185</v>
      </c>
      <c r="Y108" s="132">
        <f t="shared" ref="Y108:AG108" si="105">C108*C$9</f>
        <v>1.2353905549647004</v>
      </c>
      <c r="Z108" s="132">
        <f t="shared" si="105"/>
        <v>1.2271529959576692</v>
      </c>
      <c r="AA108" s="132">
        <f t="shared" si="105"/>
        <v>1.0335666129145751</v>
      </c>
      <c r="AB108" s="132">
        <f t="shared" si="105"/>
        <v>1.0355253592449509</v>
      </c>
      <c r="AC108" s="132">
        <f t="shared" si="105"/>
        <v>0.77149126487725717</v>
      </c>
      <c r="AD108" s="132">
        <f t="shared" si="105"/>
        <v>0.41977441328894205</v>
      </c>
      <c r="AE108" s="132">
        <f t="shared" si="105"/>
        <v>0.17035321731158212</v>
      </c>
      <c r="AF108" s="132">
        <f t="shared" si="105"/>
        <v>0</v>
      </c>
      <c r="AG108" s="132">
        <f t="shared" si="105"/>
        <v>0</v>
      </c>
    </row>
    <row r="109" spans="2:33" ht="12" customHeight="1">
      <c r="B109" s="124" t="s">
        <v>28</v>
      </c>
      <c r="C109" s="134">
        <f>'2RM'!F62</f>
        <v>0</v>
      </c>
      <c r="D109" s="134">
        <f>'2RM'!G62</f>
        <v>0</v>
      </c>
      <c r="E109" s="134">
        <f>'2RM'!H62</f>
        <v>0</v>
      </c>
      <c r="F109" s="134">
        <f>'2RM'!I62</f>
        <v>1.5076940685636586E-2</v>
      </c>
      <c r="G109" s="134">
        <f>'2RM'!J62</f>
        <v>4.2830822580197631E-2</v>
      </c>
      <c r="H109" s="134">
        <f>'2RM'!K62</f>
        <v>7.0366881366821094E-2</v>
      </c>
      <c r="I109" s="134">
        <f>'2RM'!L62</f>
        <v>8.4312095663708592E-2</v>
      </c>
      <c r="J109" s="134">
        <f>'2RM'!M62</f>
        <v>9.2967657277579968E-2</v>
      </c>
      <c r="K109" s="134">
        <f>'2RM'!N62</f>
        <v>0.10376228361596768</v>
      </c>
      <c r="L109" s="1"/>
      <c r="M109" s="124" t="s">
        <v>28</v>
      </c>
      <c r="N109" s="823">
        <f t="shared" si="67"/>
        <v>0</v>
      </c>
      <c r="O109" s="823">
        <f t="shared" si="68"/>
        <v>0</v>
      </c>
      <c r="P109" s="823">
        <f t="shared" si="69"/>
        <v>0</v>
      </c>
      <c r="Q109" s="823">
        <f t="shared" si="70"/>
        <v>0.1753448201739535</v>
      </c>
      <c r="R109" s="823">
        <f t="shared" si="71"/>
        <v>0.49812246660769849</v>
      </c>
      <c r="S109" s="823">
        <f t="shared" si="72"/>
        <v>0.81836683029612933</v>
      </c>
      <c r="T109" s="823">
        <f t="shared" si="73"/>
        <v>0.980549672568931</v>
      </c>
      <c r="U109" s="823">
        <f t="shared" si="74"/>
        <v>1.081213854138255</v>
      </c>
      <c r="V109" s="823">
        <f t="shared" si="75"/>
        <v>1.2067553584537041</v>
      </c>
      <c r="X109" s="124" t="s">
        <v>28</v>
      </c>
      <c r="Y109" s="132">
        <f t="shared" ref="Y109:AG109" si="106">C109*0</f>
        <v>0</v>
      </c>
      <c r="Z109" s="132">
        <f t="shared" si="106"/>
        <v>0</v>
      </c>
      <c r="AA109" s="132">
        <f t="shared" si="106"/>
        <v>0</v>
      </c>
      <c r="AB109" s="132">
        <f t="shared" si="106"/>
        <v>0</v>
      </c>
      <c r="AC109" s="132">
        <f t="shared" si="106"/>
        <v>0</v>
      </c>
      <c r="AD109" s="132">
        <f t="shared" si="106"/>
        <v>0</v>
      </c>
      <c r="AE109" s="132">
        <f t="shared" si="106"/>
        <v>0</v>
      </c>
      <c r="AF109" s="132">
        <f t="shared" si="106"/>
        <v>0</v>
      </c>
      <c r="AG109" s="132">
        <f t="shared" si="106"/>
        <v>0</v>
      </c>
    </row>
    <row r="110" spans="2:33" ht="12" customHeight="1">
      <c r="B110" s="124"/>
      <c r="C110" s="133"/>
      <c r="D110" s="133"/>
      <c r="E110" s="133"/>
      <c r="F110" s="133"/>
      <c r="G110" s="132"/>
      <c r="H110" s="132"/>
      <c r="I110" s="132"/>
      <c r="J110" s="132"/>
      <c r="K110" s="132"/>
      <c r="L110" s="1"/>
      <c r="M110" s="124"/>
      <c r="N110" s="823"/>
      <c r="O110" s="823"/>
      <c r="P110" s="823"/>
      <c r="Q110" s="823"/>
      <c r="R110" s="125"/>
      <c r="S110" s="125"/>
      <c r="T110" s="125"/>
      <c r="U110" s="125"/>
      <c r="V110" s="125"/>
      <c r="X110" s="124"/>
      <c r="Y110" s="133"/>
      <c r="Z110" s="133"/>
      <c r="AA110" s="133"/>
      <c r="AB110" s="133"/>
      <c r="AC110" s="132"/>
      <c r="AD110" s="132"/>
      <c r="AE110" s="132"/>
      <c r="AF110" s="132"/>
      <c r="AG110" s="132"/>
    </row>
    <row r="111" spans="2:33" ht="12" customHeight="1">
      <c r="B111" s="122" t="s">
        <v>235</v>
      </c>
      <c r="C111" s="166">
        <f t="shared" ref="C111:K111" si="107">C75+C83+C91+C99+C107</f>
        <v>42.289240856472148</v>
      </c>
      <c r="D111" s="166">
        <f t="shared" si="107"/>
        <v>41.773771337402707</v>
      </c>
      <c r="E111" s="166">
        <f t="shared" si="107"/>
        <v>35.415022966342853</v>
      </c>
      <c r="F111" s="166">
        <f t="shared" si="107"/>
        <v>37.269611108637093</v>
      </c>
      <c r="G111" s="166">
        <f t="shared" si="107"/>
        <v>30.794465962179544</v>
      </c>
      <c r="H111" s="166">
        <f t="shared" si="107"/>
        <v>24.814778054113763</v>
      </c>
      <c r="I111" s="166">
        <f t="shared" si="107"/>
        <v>18.191425562257024</v>
      </c>
      <c r="J111" s="166">
        <f t="shared" si="107"/>
        <v>13.53417428732755</v>
      </c>
      <c r="K111" s="166">
        <f t="shared" si="107"/>
        <v>10.837746588071937</v>
      </c>
      <c r="L111" s="1"/>
      <c r="M111" s="122" t="s">
        <v>235</v>
      </c>
      <c r="N111" s="822">
        <f t="shared" si="67"/>
        <v>491.82387116077109</v>
      </c>
      <c r="O111" s="822">
        <f t="shared" si="68"/>
        <v>485.82896065399353</v>
      </c>
      <c r="P111" s="822">
        <f t="shared" si="69"/>
        <v>411.87671709856744</v>
      </c>
      <c r="Q111" s="822">
        <f t="shared" si="70"/>
        <v>433.44557719344942</v>
      </c>
      <c r="R111" s="822">
        <f t="shared" si="71"/>
        <v>358.13963914014812</v>
      </c>
      <c r="S111" s="822">
        <f t="shared" si="72"/>
        <v>288.5958687693431</v>
      </c>
      <c r="T111" s="822">
        <f t="shared" si="73"/>
        <v>211.56627928904919</v>
      </c>
      <c r="U111" s="822">
        <f t="shared" si="74"/>
        <v>157.40244696161943</v>
      </c>
      <c r="V111" s="822">
        <f t="shared" si="75"/>
        <v>126.04299281927663</v>
      </c>
      <c r="X111" s="122" t="s">
        <v>235</v>
      </c>
      <c r="Y111" s="166">
        <f t="shared" ref="Y111:AG111" si="108">Y75+Y83+Y91+Y99+Y107</f>
        <v>123.8282254399671</v>
      </c>
      <c r="Z111" s="166">
        <f t="shared" si="108"/>
        <v>121.70744699901297</v>
      </c>
      <c r="AA111" s="166">
        <f t="shared" si="108"/>
        <v>102.40184292861395</v>
      </c>
      <c r="AB111" s="166">
        <f t="shared" si="108"/>
        <v>103.84542220742324</v>
      </c>
      <c r="AC111" s="166">
        <f t="shared" si="108"/>
        <v>79.804757485455795</v>
      </c>
      <c r="AD111" s="166">
        <f t="shared" si="108"/>
        <v>48.761524713440195</v>
      </c>
      <c r="AE111" s="166">
        <f t="shared" si="108"/>
        <v>15.429093751966164</v>
      </c>
      <c r="AF111" s="166">
        <f t="shared" si="108"/>
        <v>0.58081571326032322</v>
      </c>
      <c r="AG111" s="166">
        <f t="shared" si="108"/>
        <v>0</v>
      </c>
    </row>
    <row r="112" spans="2:33" ht="12" customHeight="1">
      <c r="B112" s="124" t="s">
        <v>185</v>
      </c>
      <c r="C112" s="132">
        <f t="shared" ref="C112:K112" si="109">C76+C84+C92+C100+C108</f>
        <v>7.4390514963228886</v>
      </c>
      <c r="D112" s="132">
        <f t="shared" si="109"/>
        <v>7.7965629369817187</v>
      </c>
      <c r="E112" s="132">
        <f t="shared" si="109"/>
        <v>6.6809120051018684</v>
      </c>
      <c r="F112" s="132">
        <f t="shared" si="109"/>
        <v>12.116824989281239</v>
      </c>
      <c r="G112" s="132">
        <f t="shared" si="109"/>
        <v>10.759747640011744</v>
      </c>
      <c r="H112" s="132">
        <f t="shared" si="109"/>
        <v>7.7796045761750987</v>
      </c>
      <c r="I112" s="132">
        <f t="shared" si="109"/>
        <v>4.1363720056455771</v>
      </c>
      <c r="J112" s="132">
        <f t="shared" si="109"/>
        <v>1.4751946661804398</v>
      </c>
      <c r="K112" s="132">
        <f t="shared" si="109"/>
        <v>4.3597598157969611E-2</v>
      </c>
      <c r="L112" s="1"/>
      <c r="M112" s="124" t="s">
        <v>185</v>
      </c>
      <c r="N112" s="125">
        <f t="shared" si="67"/>
        <v>86.516168902235208</v>
      </c>
      <c r="O112" s="125">
        <f t="shared" si="68"/>
        <v>90.674026957097396</v>
      </c>
      <c r="P112" s="125">
        <f t="shared" si="69"/>
        <v>77.699006619334739</v>
      </c>
      <c r="Q112" s="125">
        <f t="shared" si="70"/>
        <v>140.91867462534083</v>
      </c>
      <c r="R112" s="125">
        <f t="shared" si="71"/>
        <v>125.13586505333659</v>
      </c>
      <c r="S112" s="125">
        <f t="shared" si="72"/>
        <v>90.4768012209164</v>
      </c>
      <c r="T112" s="125">
        <f t="shared" si="73"/>
        <v>48.106006425658066</v>
      </c>
      <c r="U112" s="125">
        <f t="shared" si="74"/>
        <v>17.156513967678517</v>
      </c>
      <c r="V112" s="125">
        <f t="shared" si="75"/>
        <v>0.50704006657718659</v>
      </c>
      <c r="X112" s="124" t="s">
        <v>185</v>
      </c>
      <c r="Y112" s="132">
        <f t="shared" ref="Y112:AG112" si="110">Y76+Y84+Y92+Y100+Y108</f>
        <v>20.929362237072151</v>
      </c>
      <c r="Z112" s="132">
        <f t="shared" si="110"/>
        <v>21.793225601154099</v>
      </c>
      <c r="AA112" s="132">
        <f t="shared" si="110"/>
        <v>18.613889364774476</v>
      </c>
      <c r="AB112" s="132">
        <f t="shared" si="110"/>
        <v>33.207431149749112</v>
      </c>
      <c r="AC112" s="132">
        <f t="shared" si="110"/>
        <v>29.814776521828747</v>
      </c>
      <c r="AD112" s="132">
        <f t="shared" si="110"/>
        <v>18.1805469142924</v>
      </c>
      <c r="AE112" s="132">
        <f t="shared" si="110"/>
        <v>5.6492500667104473</v>
      </c>
      <c r="AF112" s="132">
        <f t="shared" si="110"/>
        <v>0</v>
      </c>
      <c r="AG112" s="132">
        <f t="shared" si="110"/>
        <v>0</v>
      </c>
    </row>
    <row r="113" spans="2:33" ht="12" customHeight="1">
      <c r="B113" s="124" t="s">
        <v>186</v>
      </c>
      <c r="C113" s="135">
        <f t="shared" ref="C113:K113" si="111">C77+C85+C93+C101</f>
        <v>34.673779143263999</v>
      </c>
      <c r="D113" s="132">
        <f t="shared" si="111"/>
        <v>33.762416785525545</v>
      </c>
      <c r="E113" s="132">
        <f t="shared" si="111"/>
        <v>28.49693450096283</v>
      </c>
      <c r="F113" s="132">
        <f t="shared" si="111"/>
        <v>24.259753673711067</v>
      </c>
      <c r="G113" s="132">
        <f t="shared" si="111"/>
        <v>17.468249807728043</v>
      </c>
      <c r="H113" s="132">
        <f t="shared" si="111"/>
        <v>11.881304680004694</v>
      </c>
      <c r="I113" s="132">
        <f t="shared" si="111"/>
        <v>6.255546131263003</v>
      </c>
      <c r="J113" s="132">
        <f t="shared" si="111"/>
        <v>2.6680283448087923</v>
      </c>
      <c r="K113" s="132">
        <f t="shared" si="111"/>
        <v>1.0143796831892054</v>
      </c>
      <c r="L113" s="1"/>
      <c r="M113" s="124" t="s">
        <v>186</v>
      </c>
      <c r="N113" s="125">
        <f t="shared" si="67"/>
        <v>403.25605143616036</v>
      </c>
      <c r="O113" s="125">
        <f t="shared" si="68"/>
        <v>392.6569072156621</v>
      </c>
      <c r="P113" s="125">
        <f t="shared" si="69"/>
        <v>331.41934824619773</v>
      </c>
      <c r="Q113" s="125">
        <f t="shared" si="70"/>
        <v>282.14093522525974</v>
      </c>
      <c r="R113" s="125">
        <f t="shared" si="71"/>
        <v>203.15574526387715</v>
      </c>
      <c r="S113" s="125">
        <f t="shared" si="72"/>
        <v>138.1795734284546</v>
      </c>
      <c r="T113" s="125">
        <f t="shared" si="73"/>
        <v>72.752001506588726</v>
      </c>
      <c r="U113" s="125">
        <f t="shared" si="74"/>
        <v>31.029169650126256</v>
      </c>
      <c r="V113" s="125">
        <f t="shared" si="75"/>
        <v>11.797235715490459</v>
      </c>
      <c r="X113" s="124" t="s">
        <v>186</v>
      </c>
      <c r="Y113" s="132">
        <f t="shared" ref="Y113:AG113" si="112">Y77+Y85+Y93+Y101</f>
        <v>102.57731322359163</v>
      </c>
      <c r="Z113" s="132">
        <f t="shared" si="112"/>
        <v>99.526877945379354</v>
      </c>
      <c r="AA113" s="132">
        <f t="shared" si="112"/>
        <v>83.370631576016848</v>
      </c>
      <c r="AB113" s="132">
        <f t="shared" si="112"/>
        <v>69.817145097573089</v>
      </c>
      <c r="AC113" s="132">
        <f t="shared" si="112"/>
        <v>48.827601227557579</v>
      </c>
      <c r="AD113" s="132">
        <f t="shared" si="112"/>
        <v>29.470388128283648</v>
      </c>
      <c r="AE113" s="132">
        <f t="shared" si="112"/>
        <v>8.9516865138373536</v>
      </c>
      <c r="AF113" s="132">
        <f t="shared" si="112"/>
        <v>0</v>
      </c>
      <c r="AG113" s="132">
        <f t="shared" si="112"/>
        <v>0</v>
      </c>
    </row>
    <row r="114" spans="2:33" ht="12" customHeight="1">
      <c r="B114" s="124" t="s">
        <v>46</v>
      </c>
      <c r="C114" s="132">
        <f t="shared" ref="C114:K114" si="113">C78+C86+C94+C102</f>
        <v>0</v>
      </c>
      <c r="D114" s="132">
        <f t="shared" si="113"/>
        <v>0</v>
      </c>
      <c r="E114" s="132">
        <f t="shared" si="113"/>
        <v>0</v>
      </c>
      <c r="F114" s="132">
        <f t="shared" si="113"/>
        <v>0</v>
      </c>
      <c r="G114" s="132">
        <f t="shared" si="113"/>
        <v>0</v>
      </c>
      <c r="H114" s="132">
        <f t="shared" si="113"/>
        <v>0</v>
      </c>
      <c r="I114" s="132">
        <f t="shared" si="113"/>
        <v>0</v>
      </c>
      <c r="J114" s="132">
        <f t="shared" si="113"/>
        <v>0</v>
      </c>
      <c r="K114" s="132">
        <f t="shared" si="113"/>
        <v>0</v>
      </c>
      <c r="L114" s="1"/>
      <c r="M114" s="124" t="s">
        <v>46</v>
      </c>
      <c r="N114" s="125">
        <f t="shared" si="67"/>
        <v>0</v>
      </c>
      <c r="O114" s="125">
        <f t="shared" si="68"/>
        <v>0</v>
      </c>
      <c r="P114" s="125">
        <f t="shared" si="69"/>
        <v>0</v>
      </c>
      <c r="Q114" s="125">
        <f t="shared" si="70"/>
        <v>0</v>
      </c>
      <c r="R114" s="125">
        <f t="shared" si="71"/>
        <v>0</v>
      </c>
      <c r="S114" s="125">
        <f t="shared" si="72"/>
        <v>0</v>
      </c>
      <c r="T114" s="125">
        <f t="shared" si="73"/>
        <v>0</v>
      </c>
      <c r="U114" s="125">
        <f t="shared" si="74"/>
        <v>0</v>
      </c>
      <c r="V114" s="125">
        <f t="shared" si="75"/>
        <v>0</v>
      </c>
      <c r="X114" s="124" t="s">
        <v>46</v>
      </c>
      <c r="Y114" s="132">
        <f t="shared" ref="Y114:AG114" si="114">Y78+Y86+Y94+Y102</f>
        <v>0</v>
      </c>
      <c r="Z114" s="132">
        <f t="shared" si="114"/>
        <v>0</v>
      </c>
      <c r="AA114" s="132">
        <f t="shared" si="114"/>
        <v>0</v>
      </c>
      <c r="AB114" s="132">
        <f t="shared" si="114"/>
        <v>0</v>
      </c>
      <c r="AC114" s="132">
        <f t="shared" si="114"/>
        <v>0</v>
      </c>
      <c r="AD114" s="132">
        <f t="shared" si="114"/>
        <v>0</v>
      </c>
      <c r="AE114" s="132">
        <f t="shared" si="114"/>
        <v>0</v>
      </c>
      <c r="AF114" s="132">
        <f t="shared" si="114"/>
        <v>0</v>
      </c>
      <c r="AG114" s="132">
        <f t="shared" si="114"/>
        <v>0</v>
      </c>
    </row>
    <row r="115" spans="2:33" ht="12" customHeight="1">
      <c r="B115" s="124" t="s">
        <v>10</v>
      </c>
      <c r="C115" s="135">
        <f t="shared" ref="C115:K115" si="115">C79+C87+C95+C103</f>
        <v>0.13627089379952087</v>
      </c>
      <c r="D115" s="135">
        <f t="shared" si="115"/>
        <v>0.16415376107670679</v>
      </c>
      <c r="E115" s="135">
        <f t="shared" si="115"/>
        <v>0.17685847906442317</v>
      </c>
      <c r="F115" s="135">
        <f t="shared" si="115"/>
        <v>0.36581218418870315</v>
      </c>
      <c r="G115" s="135">
        <f t="shared" si="115"/>
        <v>0.55922356634855874</v>
      </c>
      <c r="H115" s="135">
        <f t="shared" si="115"/>
        <v>0.6440964070755868</v>
      </c>
      <c r="I115" s="135">
        <f t="shared" si="115"/>
        <v>0.63748531400073993</v>
      </c>
      <c r="J115" s="135">
        <f t="shared" si="115"/>
        <v>0.63051272635133537</v>
      </c>
      <c r="K115" s="135">
        <f t="shared" si="115"/>
        <v>0.62329502004737336</v>
      </c>
      <c r="L115" s="1"/>
      <c r="M115" s="124" t="s">
        <v>10</v>
      </c>
      <c r="N115" s="125">
        <f t="shared" si="67"/>
        <v>1.5848304948884278</v>
      </c>
      <c r="O115" s="125">
        <f t="shared" si="68"/>
        <v>1.9091082413221001</v>
      </c>
      <c r="P115" s="125">
        <f t="shared" si="69"/>
        <v>2.0568641115192419</v>
      </c>
      <c r="Q115" s="125">
        <f t="shared" si="70"/>
        <v>4.2543957021146177</v>
      </c>
      <c r="R115" s="125">
        <f t="shared" si="71"/>
        <v>6.5037700766337387</v>
      </c>
      <c r="S115" s="125">
        <f t="shared" si="72"/>
        <v>7.490841214289075</v>
      </c>
      <c r="T115" s="125">
        <f t="shared" si="73"/>
        <v>7.4139542018286058</v>
      </c>
      <c r="U115" s="125">
        <f t="shared" si="74"/>
        <v>7.332863007466031</v>
      </c>
      <c r="V115" s="125">
        <f t="shared" si="75"/>
        <v>7.248921083150953</v>
      </c>
      <c r="X115" s="124" t="s">
        <v>10</v>
      </c>
      <c r="Y115" s="135">
        <f t="shared" ref="Y115:AG115" si="116">Y79+Y87+Y95+Y103</f>
        <v>0.3215499793033138</v>
      </c>
      <c r="Z115" s="135">
        <f t="shared" si="116"/>
        <v>0.38734345247951824</v>
      </c>
      <c r="AA115" s="135">
        <f t="shared" si="116"/>
        <v>0.41732198782261742</v>
      </c>
      <c r="AB115" s="135">
        <f t="shared" si="116"/>
        <v>0.82084596010103095</v>
      </c>
      <c r="AC115" s="135">
        <f t="shared" si="116"/>
        <v>1.1623797360694605</v>
      </c>
      <c r="AD115" s="135">
        <f t="shared" si="116"/>
        <v>1.1105896708641514</v>
      </c>
      <c r="AE115" s="135">
        <f t="shared" si="116"/>
        <v>0.82815717141836143</v>
      </c>
      <c r="AF115" s="135">
        <f t="shared" si="116"/>
        <v>0.58081571326032322</v>
      </c>
      <c r="AG115" s="135">
        <f t="shared" si="116"/>
        <v>0</v>
      </c>
    </row>
    <row r="116" spans="2:33" ht="12" customHeight="1">
      <c r="B116" s="124" t="s">
        <v>83</v>
      </c>
      <c r="C116" s="132">
        <f t="shared" ref="C116:K116" si="117">C80+C88+C96+C104</f>
        <v>0</v>
      </c>
      <c r="D116" s="132">
        <f t="shared" si="117"/>
        <v>0</v>
      </c>
      <c r="E116" s="132">
        <f t="shared" si="117"/>
        <v>3.019234586821296E-6</v>
      </c>
      <c r="F116" s="132">
        <f t="shared" si="117"/>
        <v>0</v>
      </c>
      <c r="G116" s="132">
        <f t="shared" si="117"/>
        <v>6.5707893380815299E-2</v>
      </c>
      <c r="H116" s="132">
        <f t="shared" si="117"/>
        <v>0.17729573774808505</v>
      </c>
      <c r="I116" s="132">
        <f t="shared" si="117"/>
        <v>0.32284767318950847</v>
      </c>
      <c r="J116" s="132">
        <f t="shared" si="117"/>
        <v>0.41298906060274976</v>
      </c>
      <c r="K116" s="132">
        <f t="shared" si="117"/>
        <v>0.4023967341233064</v>
      </c>
      <c r="L116" s="1"/>
      <c r="M116" s="124" t="s">
        <v>83</v>
      </c>
      <c r="N116" s="125">
        <f t="shared" si="67"/>
        <v>0</v>
      </c>
      <c r="O116" s="125">
        <f t="shared" si="68"/>
        <v>0</v>
      </c>
      <c r="P116" s="125">
        <f t="shared" si="69"/>
        <v>3.5113698244731674E-5</v>
      </c>
      <c r="Q116" s="125">
        <f t="shared" si="70"/>
        <v>0</v>
      </c>
      <c r="R116" s="125">
        <f t="shared" si="71"/>
        <v>0.76418280001888195</v>
      </c>
      <c r="S116" s="125">
        <f t="shared" si="72"/>
        <v>2.0619494300102295</v>
      </c>
      <c r="T116" s="125">
        <f t="shared" si="73"/>
        <v>3.7547184391939838</v>
      </c>
      <c r="U116" s="125">
        <f t="shared" si="74"/>
        <v>4.8030627748099803</v>
      </c>
      <c r="V116" s="125">
        <f t="shared" si="75"/>
        <v>4.6798740178540541</v>
      </c>
      <c r="X116" s="124" t="s">
        <v>83</v>
      </c>
      <c r="Y116" s="132">
        <f t="shared" ref="Y116:AG116" si="118">Y80+Y88+Y96+Y104</f>
        <v>0</v>
      </c>
      <c r="Z116" s="132">
        <f t="shared" si="118"/>
        <v>0</v>
      </c>
      <c r="AA116" s="132">
        <f t="shared" si="118"/>
        <v>0</v>
      </c>
      <c r="AB116" s="132">
        <f t="shared" si="118"/>
        <v>0</v>
      </c>
      <c r="AC116" s="132">
        <f t="shared" si="118"/>
        <v>0</v>
      </c>
      <c r="AD116" s="132">
        <f t="shared" si="118"/>
        <v>0</v>
      </c>
      <c r="AE116" s="132">
        <f t="shared" si="118"/>
        <v>0</v>
      </c>
      <c r="AF116" s="132">
        <f t="shared" si="118"/>
        <v>0</v>
      </c>
      <c r="AG116" s="132">
        <f t="shared" si="118"/>
        <v>0</v>
      </c>
    </row>
    <row r="117" spans="2:33" ht="12" customHeight="1">
      <c r="B117" s="124" t="s">
        <v>28</v>
      </c>
      <c r="C117" s="132">
        <f t="shared" ref="C117:K117" si="119">C81+C89+C97+C105+C109</f>
        <v>4.013932308573389E-2</v>
      </c>
      <c r="D117" s="132">
        <f t="shared" si="119"/>
        <v>5.0637853818735E-2</v>
      </c>
      <c r="E117" s="132">
        <f t="shared" si="119"/>
        <v>6.0314961979148568E-2</v>
      </c>
      <c r="F117" s="132">
        <f t="shared" si="119"/>
        <v>0.52722026145609224</v>
      </c>
      <c r="G117" s="132">
        <f t="shared" si="119"/>
        <v>1.9415370547103863</v>
      </c>
      <c r="H117" s="132">
        <f t="shared" si="119"/>
        <v>4.3324766531102998</v>
      </c>
      <c r="I117" s="132">
        <f t="shared" si="119"/>
        <v>6.8391744381581985</v>
      </c>
      <c r="J117" s="132">
        <f t="shared" si="119"/>
        <v>8.3474494893842355</v>
      </c>
      <c r="K117" s="132">
        <f t="shared" si="119"/>
        <v>8.7540775525540813</v>
      </c>
      <c r="L117" s="1"/>
      <c r="M117" s="124" t="s">
        <v>28</v>
      </c>
      <c r="N117" s="125">
        <f t="shared" si="67"/>
        <v>0.46682032748708518</v>
      </c>
      <c r="O117" s="125">
        <f t="shared" si="68"/>
        <v>0.58891823991188808</v>
      </c>
      <c r="P117" s="125">
        <f t="shared" si="69"/>
        <v>0.70146300781749793</v>
      </c>
      <c r="Q117" s="125">
        <f t="shared" si="70"/>
        <v>6.1315716407343528</v>
      </c>
      <c r="R117" s="125">
        <f t="shared" si="71"/>
        <v>22.580075946281795</v>
      </c>
      <c r="S117" s="125">
        <f t="shared" si="72"/>
        <v>50.386703475672789</v>
      </c>
      <c r="T117" s="125">
        <f t="shared" si="73"/>
        <v>79.53959871577986</v>
      </c>
      <c r="U117" s="125">
        <f t="shared" si="74"/>
        <v>97.080837561538658</v>
      </c>
      <c r="V117" s="125">
        <f t="shared" si="75"/>
        <v>101.80992193620398</v>
      </c>
      <c r="X117" s="124" t="s">
        <v>28</v>
      </c>
      <c r="Y117" s="132">
        <f t="shared" ref="Y117:AG117" si="120">Y81+Y89+Y97+Y105+Y109</f>
        <v>0</v>
      </c>
      <c r="Z117" s="132">
        <f t="shared" si="120"/>
        <v>0</v>
      </c>
      <c r="AA117" s="132">
        <f t="shared" si="120"/>
        <v>0</v>
      </c>
      <c r="AB117" s="132">
        <f t="shared" si="120"/>
        <v>0</v>
      </c>
      <c r="AC117" s="132">
        <f t="shared" si="120"/>
        <v>0</v>
      </c>
      <c r="AD117" s="132">
        <f t="shared" si="120"/>
        <v>0</v>
      </c>
      <c r="AE117" s="132">
        <f t="shared" si="120"/>
        <v>0</v>
      </c>
      <c r="AF117" s="132">
        <f t="shared" si="120"/>
        <v>0</v>
      </c>
      <c r="AG117" s="132">
        <f t="shared" si="120"/>
        <v>0</v>
      </c>
    </row>
    <row r="118" spans="2:33" ht="12" customHeight="1">
      <c r="L118" s="1"/>
    </row>
    <row r="119" spans="2:33" ht="12" customHeight="1">
      <c r="B119" s="196" t="s">
        <v>251</v>
      </c>
      <c r="C119" s="197">
        <f t="shared" ref="C119:K119" si="121">C111/$C111-1</f>
        <v>0</v>
      </c>
      <c r="D119" s="197">
        <f t="shared" si="121"/>
        <v>-1.218914098786783E-2</v>
      </c>
      <c r="E119" s="197">
        <f t="shared" si="121"/>
        <v>-0.16255240696942497</v>
      </c>
      <c r="F119" s="197">
        <f t="shared" si="121"/>
        <v>-0.11869756103855023</v>
      </c>
      <c r="G119" s="197">
        <f t="shared" si="121"/>
        <v>-0.27181322391918483</v>
      </c>
      <c r="H119" s="197">
        <f t="shared" si="121"/>
        <v>-0.41321296974012744</v>
      </c>
      <c r="I119" s="197">
        <f t="shared" si="121"/>
        <v>-0.56983324377947731</v>
      </c>
      <c r="J119" s="197">
        <f t="shared" si="121"/>
        <v>-0.67996175828121497</v>
      </c>
      <c r="K119" s="197">
        <f t="shared" si="121"/>
        <v>-0.74372331192099717</v>
      </c>
      <c r="L119" s="1"/>
      <c r="M119" s="196" t="s">
        <v>251</v>
      </c>
      <c r="N119" s="197">
        <f t="shared" ref="N119:V119" si="122">N111/$C111-1</f>
        <v>10.63</v>
      </c>
      <c r="O119" s="197">
        <f t="shared" si="122"/>
        <v>10.488240290311097</v>
      </c>
      <c r="P119" s="197">
        <f t="shared" si="122"/>
        <v>8.7395155069455885</v>
      </c>
      <c r="Q119" s="197">
        <f t="shared" si="122"/>
        <v>9.2495473651216624</v>
      </c>
      <c r="R119" s="197">
        <f t="shared" si="122"/>
        <v>7.46881220581988</v>
      </c>
      <c r="S119" s="197">
        <f t="shared" si="122"/>
        <v>5.8243331619223193</v>
      </c>
      <c r="T119" s="197">
        <f t="shared" si="122"/>
        <v>4.0028393748446796</v>
      </c>
      <c r="U119" s="197">
        <f t="shared" si="122"/>
        <v>2.7220447511894696</v>
      </c>
      <c r="V119" s="197">
        <f t="shared" si="122"/>
        <v>1.9804978823588035</v>
      </c>
      <c r="X119" s="196" t="s">
        <v>251</v>
      </c>
      <c r="Y119" s="197">
        <f t="shared" ref="Y119:AG119" si="123">Y111/$Y111-1</f>
        <v>0</v>
      </c>
      <c r="Z119" s="197">
        <f t="shared" si="123"/>
        <v>-1.7126777303146379E-2</v>
      </c>
      <c r="AA119" s="197">
        <f t="shared" si="123"/>
        <v>-0.17303310642807224</v>
      </c>
      <c r="AB119" s="197">
        <f t="shared" si="123"/>
        <v>-0.16137518858518796</v>
      </c>
      <c r="AC119" s="197">
        <f t="shared" si="123"/>
        <v>-0.35552046230246781</v>
      </c>
      <c r="AD119" s="197">
        <f t="shared" si="123"/>
        <v>-0.60621639743129352</v>
      </c>
      <c r="AE119" s="197">
        <f t="shared" si="123"/>
        <v>-0.8753992177700527</v>
      </c>
      <c r="AF119" s="197">
        <f t="shared" si="123"/>
        <v>-0.99530950466909573</v>
      </c>
      <c r="AG119" s="197">
        <f t="shared" si="123"/>
        <v>-1</v>
      </c>
    </row>
    <row r="120" spans="2:33" ht="12" customHeight="1">
      <c r="C120" s="807"/>
      <c r="D120" s="781"/>
      <c r="E120" s="781"/>
      <c r="F120" s="781"/>
      <c r="G120" s="781"/>
      <c r="H120" s="781"/>
      <c r="I120" s="781"/>
      <c r="J120" s="781"/>
      <c r="K120" s="781"/>
      <c r="L120" s="1"/>
      <c r="N120" s="807"/>
      <c r="O120" s="781"/>
      <c r="P120" s="781"/>
      <c r="Q120" s="781"/>
      <c r="R120" s="781"/>
      <c r="S120" s="781"/>
      <c r="T120" s="781"/>
      <c r="U120" s="781"/>
      <c r="V120" s="781"/>
    </row>
    <row r="121" spans="2:33" ht="12" customHeight="1" thickBot="1">
      <c r="B121" s="117" t="s">
        <v>242</v>
      </c>
      <c r="C121" s="119"/>
      <c r="D121" s="119"/>
      <c r="E121" s="119"/>
      <c r="F121" s="119"/>
      <c r="G121" s="119"/>
      <c r="H121" s="119"/>
      <c r="I121" s="119"/>
      <c r="J121" s="119"/>
      <c r="K121" s="119"/>
      <c r="L121" s="1"/>
      <c r="M121" s="117" t="s">
        <v>242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X121" s="117" t="s">
        <v>242</v>
      </c>
      <c r="Y121" s="119"/>
      <c r="Z121" s="119"/>
      <c r="AA121" s="119"/>
      <c r="AB121" s="138"/>
      <c r="AC121" s="220" t="s">
        <v>287</v>
      </c>
      <c r="AD121" s="220"/>
      <c r="AE121" s="138"/>
      <c r="AF121" s="138"/>
      <c r="AG121" s="138"/>
    </row>
    <row r="122" spans="2:33" ht="12" customHeight="1" thickBot="1">
      <c r="B122" s="120" t="s">
        <v>184</v>
      </c>
      <c r="C122" s="121">
        <v>2018</v>
      </c>
      <c r="D122" s="121">
        <v>2019</v>
      </c>
      <c r="E122" s="121">
        <v>2020</v>
      </c>
      <c r="F122" s="121">
        <v>2025</v>
      </c>
      <c r="G122" s="121">
        <v>2030</v>
      </c>
      <c r="H122" s="121">
        <v>2035</v>
      </c>
      <c r="I122" s="121">
        <v>2040</v>
      </c>
      <c r="J122" s="121">
        <v>2045</v>
      </c>
      <c r="K122" s="121">
        <v>2050</v>
      </c>
      <c r="L122" s="1"/>
      <c r="M122" s="120" t="s">
        <v>184</v>
      </c>
      <c r="N122" s="121">
        <v>2018</v>
      </c>
      <c r="O122" s="121">
        <v>2019</v>
      </c>
      <c r="P122" s="121">
        <v>2020</v>
      </c>
      <c r="Q122" s="121">
        <v>2025</v>
      </c>
      <c r="R122" s="121">
        <v>2030</v>
      </c>
      <c r="S122" s="121">
        <v>2035</v>
      </c>
      <c r="T122" s="121">
        <v>2040</v>
      </c>
      <c r="U122" s="121">
        <v>2045</v>
      </c>
      <c r="V122" s="121">
        <v>2050</v>
      </c>
      <c r="X122" s="120" t="s">
        <v>413</v>
      </c>
      <c r="Y122" s="121">
        <v>2018</v>
      </c>
      <c r="Z122" s="121">
        <v>2019</v>
      </c>
      <c r="AA122" s="121">
        <v>2020</v>
      </c>
      <c r="AB122" s="121">
        <v>2025</v>
      </c>
      <c r="AC122" s="121">
        <v>2030</v>
      </c>
      <c r="AD122" s="121">
        <v>2035</v>
      </c>
      <c r="AE122" s="121">
        <v>2040</v>
      </c>
      <c r="AF122" s="121">
        <v>2045</v>
      </c>
      <c r="AG122" s="121">
        <v>2050</v>
      </c>
    </row>
    <row r="123" spans="2:33" ht="12" customHeight="1">
      <c r="B123" s="122" t="s">
        <v>237</v>
      </c>
      <c r="C123" s="166">
        <f>C124+C125+C126</f>
        <v>0.91937988734059695</v>
      </c>
      <c r="D123" s="166">
        <f t="shared" ref="D123:K123" si="124">D124+D125+D126</f>
        <v>0.91218414974419593</v>
      </c>
      <c r="E123" s="166">
        <f t="shared" si="124"/>
        <v>0.78466391144223036</v>
      </c>
      <c r="F123" s="166">
        <f t="shared" si="124"/>
        <v>0.97426191055641798</v>
      </c>
      <c r="G123" s="166">
        <f t="shared" si="124"/>
        <v>0.97426191055641786</v>
      </c>
      <c r="H123" s="166">
        <f t="shared" si="124"/>
        <v>0.97426191055641798</v>
      </c>
      <c r="I123" s="166">
        <f t="shared" si="124"/>
        <v>0.97426191055641786</v>
      </c>
      <c r="J123" s="166">
        <f t="shared" si="124"/>
        <v>0.97426191055641798</v>
      </c>
      <c r="K123" s="166">
        <f t="shared" si="124"/>
        <v>0.97426191055641798</v>
      </c>
      <c r="L123" s="1"/>
      <c r="M123" s="122" t="s">
        <v>237</v>
      </c>
      <c r="N123" s="822">
        <f>C123*11.63</f>
        <v>10.692388089771143</v>
      </c>
      <c r="O123" s="822">
        <f t="shared" ref="O123:V123" si="125">D123*11.63</f>
        <v>10.608701661525</v>
      </c>
      <c r="P123" s="822">
        <f t="shared" si="125"/>
        <v>9.1256412900731405</v>
      </c>
      <c r="Q123" s="822">
        <f t="shared" si="125"/>
        <v>11.330666019771142</v>
      </c>
      <c r="R123" s="822">
        <f t="shared" si="125"/>
        <v>11.33066601977114</v>
      </c>
      <c r="S123" s="822">
        <f t="shared" si="125"/>
        <v>11.330666019771142</v>
      </c>
      <c r="T123" s="822">
        <f t="shared" si="125"/>
        <v>11.33066601977114</v>
      </c>
      <c r="U123" s="822">
        <f t="shared" si="125"/>
        <v>11.330666019771142</v>
      </c>
      <c r="V123" s="822">
        <f t="shared" si="125"/>
        <v>11.330666019771142</v>
      </c>
      <c r="X123" s="122" t="s">
        <v>237</v>
      </c>
      <c r="Y123" s="166">
        <f t="shared" ref="Y123:AG123" si="126">Y124+Y126+Y125</f>
        <v>0.37325552418000008</v>
      </c>
      <c r="Z123" s="166">
        <f t="shared" si="126"/>
        <v>0.37289431886355001</v>
      </c>
      <c r="AA123" s="166">
        <f t="shared" si="126"/>
        <v>0.30716515845113995</v>
      </c>
      <c r="AB123" s="166">
        <f t="shared" si="126"/>
        <v>0.34811403778392935</v>
      </c>
      <c r="AC123" s="166">
        <f t="shared" si="126"/>
        <v>0.27049037720404318</v>
      </c>
      <c r="AD123" s="166">
        <f t="shared" si="126"/>
        <v>0.16001706046200506</v>
      </c>
      <c r="AE123" s="166">
        <f t="shared" si="126"/>
        <v>5.7698459301203736E-2</v>
      </c>
      <c r="AF123" s="166">
        <f t="shared" si="126"/>
        <v>0</v>
      </c>
      <c r="AG123" s="166">
        <f t="shared" si="126"/>
        <v>0</v>
      </c>
    </row>
    <row r="124" spans="2:33" ht="12" customHeight="1">
      <c r="B124" s="124" t="s">
        <v>186</v>
      </c>
      <c r="C124" s="135">
        <f>Autres_modes!F22</f>
        <v>0.12617</v>
      </c>
      <c r="D124" s="132">
        <f>Autres_modes!G22</f>
        <v>0.12649661749999999</v>
      </c>
      <c r="E124" s="132">
        <f>Autres_modes!H22</f>
        <v>0.10499219252499999</v>
      </c>
      <c r="F124" s="132">
        <f>Autres_modes!I22</f>
        <v>0.12096113061049005</v>
      </c>
      <c r="G124" s="132">
        <f>Autres_modes!J22</f>
        <v>9.6768904488392038E-2</v>
      </c>
      <c r="H124" s="132">
        <f>Autres_modes!K22</f>
        <v>6.4512602992261345E-2</v>
      </c>
      <c r="I124" s="132">
        <f>Autres_modes!L22</f>
        <v>4.0320376870163342E-2</v>
      </c>
      <c r="J124" s="132">
        <f>Autres_modes!M22</f>
        <v>2.4192226122097999E-2</v>
      </c>
      <c r="K124" s="132">
        <f>Autres_modes!N22</f>
        <v>0</v>
      </c>
      <c r="L124" s="1"/>
      <c r="M124" s="124" t="s">
        <v>186</v>
      </c>
      <c r="N124" s="125">
        <f t="shared" ref="N124:N144" si="127">C124*11.63</f>
        <v>1.4673571000000001</v>
      </c>
      <c r="O124" s="125">
        <f t="shared" ref="O124:O144" si="128">D124*11.63</f>
        <v>1.4711556615250001</v>
      </c>
      <c r="P124" s="125">
        <f t="shared" ref="P124:P144" si="129">E124*11.63</f>
        <v>1.22105919906575</v>
      </c>
      <c r="Q124" s="125">
        <f t="shared" ref="Q124:Q144" si="130">F124*11.63</f>
        <v>1.4067779489999994</v>
      </c>
      <c r="R124" s="125">
        <f t="shared" ref="R124:R144" si="131">G124*11.63</f>
        <v>1.1254223591999994</v>
      </c>
      <c r="S124" s="125">
        <f t="shared" ref="S124:S144" si="132">H124*11.63</f>
        <v>0.75028157279999952</v>
      </c>
      <c r="T124" s="125">
        <f t="shared" ref="T124:T144" si="133">I124*11.63</f>
        <v>0.46892598299999971</v>
      </c>
      <c r="U124" s="125">
        <f t="shared" ref="U124:U144" si="134">J124*11.63</f>
        <v>0.28135558979999975</v>
      </c>
      <c r="V124" s="125">
        <f t="shared" ref="V124:V144" si="135">K124*11.63</f>
        <v>0</v>
      </c>
      <c r="X124" s="124" t="s">
        <v>186</v>
      </c>
      <c r="Y124" s="132">
        <f t="shared" ref="Y124:AG124" si="136">C124*C10</f>
        <v>0.37325552418000008</v>
      </c>
      <c r="Z124" s="132">
        <f t="shared" si="136"/>
        <v>0.37289431886355001</v>
      </c>
      <c r="AA124" s="132">
        <f t="shared" si="136"/>
        <v>0.30716515845113995</v>
      </c>
      <c r="AB124" s="132">
        <f t="shared" si="136"/>
        <v>0.34811403778392935</v>
      </c>
      <c r="AC124" s="132">
        <f t="shared" si="136"/>
        <v>0.27049037720404318</v>
      </c>
      <c r="AD124" s="132">
        <f t="shared" si="136"/>
        <v>0.16001706046200506</v>
      </c>
      <c r="AE124" s="132">
        <f t="shared" si="136"/>
        <v>5.7698459301203736E-2</v>
      </c>
      <c r="AF124" s="132">
        <f t="shared" si="136"/>
        <v>0</v>
      </c>
      <c r="AG124" s="132">
        <f t="shared" si="136"/>
        <v>0</v>
      </c>
    </row>
    <row r="125" spans="2:33" ht="12" customHeight="1">
      <c r="B125" s="124" t="s">
        <v>28</v>
      </c>
      <c r="C125" s="132">
        <f>Autres_modes!F23</f>
        <v>0.79320988734059694</v>
      </c>
      <c r="D125" s="132">
        <f>Autres_modes!G23</f>
        <v>0.78568753224419596</v>
      </c>
      <c r="E125" s="132">
        <f>Autres_modes!H23</f>
        <v>0.67967171891723033</v>
      </c>
      <c r="F125" s="132">
        <f>Autres_modes!I23</f>
        <v>0.8533007799459279</v>
      </c>
      <c r="G125" s="132">
        <f>Autres_modes!J23</f>
        <v>0.86136485531996054</v>
      </c>
      <c r="H125" s="132">
        <f>Autres_modes!K23</f>
        <v>0.87749300606802594</v>
      </c>
      <c r="I125" s="132">
        <f>Autres_modes!L23</f>
        <v>0.88555708144205858</v>
      </c>
      <c r="J125" s="132">
        <f>Autres_modes!M23</f>
        <v>0.88555708144205858</v>
      </c>
      <c r="K125" s="132">
        <f>Autres_modes!N23</f>
        <v>0.89039552666647825</v>
      </c>
      <c r="L125" s="1"/>
      <c r="M125" s="124" t="s">
        <v>28</v>
      </c>
      <c r="N125" s="125">
        <f t="shared" si="127"/>
        <v>9.2250309897711436</v>
      </c>
      <c r="O125" s="125">
        <f t="shared" si="128"/>
        <v>9.1375460000000004</v>
      </c>
      <c r="P125" s="125">
        <f t="shared" si="129"/>
        <v>7.9045820910073896</v>
      </c>
      <c r="Q125" s="125">
        <f t="shared" si="130"/>
        <v>9.9238880707711417</v>
      </c>
      <c r="R125" s="125">
        <f t="shared" si="131"/>
        <v>10.017673267371142</v>
      </c>
      <c r="S125" s="125">
        <f t="shared" si="132"/>
        <v>10.205243660571142</v>
      </c>
      <c r="T125" s="125">
        <f t="shared" si="133"/>
        <v>10.299028857171143</v>
      </c>
      <c r="U125" s="125">
        <f t="shared" si="134"/>
        <v>10.299028857171143</v>
      </c>
      <c r="V125" s="125">
        <f t="shared" si="135"/>
        <v>10.355299975131143</v>
      </c>
      <c r="X125" s="124" t="s">
        <v>28</v>
      </c>
      <c r="Y125" s="132">
        <f t="shared" ref="Y125:AG126" si="137">C125*0</f>
        <v>0</v>
      </c>
      <c r="Z125" s="132">
        <f t="shared" si="137"/>
        <v>0</v>
      </c>
      <c r="AA125" s="132">
        <f t="shared" si="137"/>
        <v>0</v>
      </c>
      <c r="AB125" s="132">
        <f t="shared" si="137"/>
        <v>0</v>
      </c>
      <c r="AC125" s="132">
        <f t="shared" si="137"/>
        <v>0</v>
      </c>
      <c r="AD125" s="132">
        <f t="shared" si="137"/>
        <v>0</v>
      </c>
      <c r="AE125" s="132">
        <f t="shared" si="137"/>
        <v>0</v>
      </c>
      <c r="AF125" s="132">
        <f t="shared" si="137"/>
        <v>0</v>
      </c>
      <c r="AG125" s="132">
        <f t="shared" si="137"/>
        <v>0</v>
      </c>
    </row>
    <row r="126" spans="2:33" ht="12" customHeight="1">
      <c r="B126" s="124" t="s">
        <v>83</v>
      </c>
      <c r="C126" s="132">
        <f>Autres_modes!F24</f>
        <v>0</v>
      </c>
      <c r="D126" s="132">
        <f>Autres_modes!G24</f>
        <v>0</v>
      </c>
      <c r="E126" s="132">
        <f>Autres_modes!H24</f>
        <v>0</v>
      </c>
      <c r="F126" s="132">
        <f>Autres_modes!I24</f>
        <v>0</v>
      </c>
      <c r="G126" s="132">
        <f>Autres_modes!J24</f>
        <v>1.612815074806534E-2</v>
      </c>
      <c r="H126" s="132">
        <f>Autres_modes!K24</f>
        <v>3.2256301496130679E-2</v>
      </c>
      <c r="I126" s="132">
        <f>Autres_modes!L24</f>
        <v>4.8384452244196019E-2</v>
      </c>
      <c r="J126" s="132">
        <f>Autres_modes!M24</f>
        <v>6.4512602992261359E-2</v>
      </c>
      <c r="K126" s="132">
        <f>Autres_modes!N24</f>
        <v>8.3866383889939763E-2</v>
      </c>
      <c r="L126" s="1"/>
      <c r="M126" s="124" t="s">
        <v>83</v>
      </c>
      <c r="N126" s="125">
        <f t="shared" si="127"/>
        <v>0</v>
      </c>
      <c r="O126" s="125">
        <f t="shared" si="128"/>
        <v>0</v>
      </c>
      <c r="P126" s="125">
        <f t="shared" si="129"/>
        <v>0</v>
      </c>
      <c r="Q126" s="125">
        <f t="shared" si="130"/>
        <v>0</v>
      </c>
      <c r="R126" s="125">
        <f t="shared" si="131"/>
        <v>0.18757039319999991</v>
      </c>
      <c r="S126" s="125">
        <f t="shared" si="132"/>
        <v>0.37514078639999981</v>
      </c>
      <c r="T126" s="125">
        <f t="shared" si="133"/>
        <v>0.56271117959999972</v>
      </c>
      <c r="U126" s="125">
        <f t="shared" si="134"/>
        <v>0.75028157279999963</v>
      </c>
      <c r="V126" s="125">
        <f t="shared" si="135"/>
        <v>0.97536604463999954</v>
      </c>
      <c r="X126" s="124" t="s">
        <v>83</v>
      </c>
      <c r="Y126" s="132">
        <f t="shared" si="137"/>
        <v>0</v>
      </c>
      <c r="Z126" s="132">
        <f t="shared" si="137"/>
        <v>0</v>
      </c>
      <c r="AA126" s="132">
        <f t="shared" si="137"/>
        <v>0</v>
      </c>
      <c r="AB126" s="132">
        <f t="shared" si="137"/>
        <v>0</v>
      </c>
      <c r="AC126" s="132">
        <f t="shared" si="137"/>
        <v>0</v>
      </c>
      <c r="AD126" s="132">
        <f t="shared" si="137"/>
        <v>0</v>
      </c>
      <c r="AE126" s="132">
        <f t="shared" si="137"/>
        <v>0</v>
      </c>
      <c r="AF126" s="132">
        <f t="shared" si="137"/>
        <v>0</v>
      </c>
      <c r="AG126" s="132">
        <f t="shared" si="137"/>
        <v>0</v>
      </c>
    </row>
    <row r="127" spans="2:33" ht="12" customHeight="1">
      <c r="B127" s="124"/>
      <c r="C127" s="132"/>
      <c r="D127" s="132"/>
      <c r="E127" s="132"/>
      <c r="F127" s="132"/>
      <c r="G127" s="132"/>
      <c r="H127" s="132"/>
      <c r="I127" s="132"/>
      <c r="J127" s="132"/>
      <c r="K127" s="132"/>
      <c r="L127" s="1"/>
      <c r="M127" s="124"/>
      <c r="N127" s="125"/>
      <c r="O127" s="125"/>
      <c r="P127" s="125"/>
      <c r="Q127" s="125"/>
      <c r="R127" s="125"/>
      <c r="S127" s="125"/>
      <c r="T127" s="125"/>
      <c r="U127" s="125"/>
      <c r="V127" s="125"/>
      <c r="X127" s="124"/>
      <c r="Y127" s="132"/>
      <c r="Z127" s="132"/>
      <c r="AA127" s="132"/>
      <c r="AB127" s="132"/>
      <c r="AC127" s="132"/>
      <c r="AD127" s="132"/>
      <c r="AE127" s="132"/>
      <c r="AF127" s="132"/>
      <c r="AG127" s="132"/>
    </row>
    <row r="128" spans="2:33" ht="12" customHeight="1">
      <c r="B128" s="122" t="s">
        <v>428</v>
      </c>
      <c r="C128" s="135">
        <f>SUM(C129:C132)</f>
        <v>0</v>
      </c>
      <c r="D128" s="135">
        <f t="shared" ref="D128:K128" si="138">SUM(D129:D132)</f>
        <v>0.75116140468065273</v>
      </c>
      <c r="E128" s="135">
        <f t="shared" si="138"/>
        <v>0.39949153598073878</v>
      </c>
      <c r="F128" s="135">
        <f t="shared" si="138"/>
        <v>0.60346102724232364</v>
      </c>
      <c r="G128" s="135">
        <f t="shared" si="138"/>
        <v>0.56965141869448632</v>
      </c>
      <c r="H128" s="135">
        <f t="shared" si="138"/>
        <v>0.25691414424973413</v>
      </c>
      <c r="I128" s="135">
        <f t="shared" si="138"/>
        <v>0.2049169803940557</v>
      </c>
      <c r="J128" s="135">
        <f t="shared" si="138"/>
        <v>0.18550205582355761</v>
      </c>
      <c r="K128" s="135">
        <f t="shared" si="138"/>
        <v>0.19580443368511261</v>
      </c>
      <c r="L128" s="1"/>
      <c r="M128" s="122" t="s">
        <v>428</v>
      </c>
      <c r="N128" s="125">
        <f t="shared" si="127"/>
        <v>0</v>
      </c>
      <c r="O128" s="125">
        <f t="shared" si="128"/>
        <v>8.7360071364359921</v>
      </c>
      <c r="P128" s="125">
        <f t="shared" si="129"/>
        <v>4.6460865634559925</v>
      </c>
      <c r="Q128" s="125">
        <f t="shared" si="130"/>
        <v>7.0182517468282244</v>
      </c>
      <c r="R128" s="125">
        <f t="shared" si="131"/>
        <v>6.6250459994168764</v>
      </c>
      <c r="S128" s="125">
        <f t="shared" si="132"/>
        <v>2.9879114976244083</v>
      </c>
      <c r="T128" s="125">
        <f t="shared" si="133"/>
        <v>2.3831844819828678</v>
      </c>
      <c r="U128" s="125">
        <f t="shared" si="134"/>
        <v>2.1573889092279752</v>
      </c>
      <c r="V128" s="125">
        <f t="shared" si="135"/>
        <v>2.2772055637578599</v>
      </c>
      <c r="X128" s="122" t="s">
        <v>240</v>
      </c>
      <c r="Y128" s="135">
        <f>Y129+Y130+Y131+Y132</f>
        <v>0</v>
      </c>
      <c r="Z128" s="135">
        <f t="shared" ref="Z128:AG128" si="139">Z129+Z130+Z131+Z132</f>
        <v>2.2700097649449322</v>
      </c>
      <c r="AA128" s="135">
        <f t="shared" si="139"/>
        <v>1.2072634217337925</v>
      </c>
      <c r="AB128" s="135">
        <f t="shared" si="139"/>
        <v>1.7871860398397759</v>
      </c>
      <c r="AC128" s="135">
        <f t="shared" si="139"/>
        <v>1.6388552311024054</v>
      </c>
      <c r="AD128" s="135">
        <f t="shared" si="139"/>
        <v>0.64015887554914619</v>
      </c>
      <c r="AE128" s="135">
        <f t="shared" si="139"/>
        <v>0.37776241492166673</v>
      </c>
      <c r="AF128" s="135">
        <f t="shared" si="139"/>
        <v>0.25017046580326946</v>
      </c>
      <c r="AG128" s="135">
        <f t="shared" si="139"/>
        <v>0.17889239991546141</v>
      </c>
    </row>
    <row r="129" spans="2:34" ht="12" customHeight="1">
      <c r="B129" s="124" t="s">
        <v>279</v>
      </c>
      <c r="C129" s="135">
        <f>Aérien!C124</f>
        <v>0</v>
      </c>
      <c r="D129" s="135">
        <f>Aérien!D124</f>
        <v>0</v>
      </c>
      <c r="E129" s="135">
        <f>Aérien!E124</f>
        <v>0</v>
      </c>
      <c r="F129" s="135">
        <f>Aérien!F124</f>
        <v>1.2069220544846474E-2</v>
      </c>
      <c r="G129" s="135">
        <f>Aérien!G124</f>
        <v>2.7343268098058236E-2</v>
      </c>
      <c r="H129" s="135">
        <f>Aérien!H124</f>
        <v>3.7382267813435559E-2</v>
      </c>
      <c r="I129" s="135">
        <f>Aérien!I124</f>
        <v>3.9474981530704681E-2</v>
      </c>
      <c r="J129" s="135">
        <f>Aérien!J124</f>
        <v>3.0618399212570268E-2</v>
      </c>
      <c r="K129" s="135">
        <f>Aérien!K124</f>
        <v>3.1875141256636721E-2</v>
      </c>
      <c r="L129" s="1"/>
      <c r="M129" s="124" t="s">
        <v>279</v>
      </c>
      <c r="N129" s="125">
        <f t="shared" si="127"/>
        <v>0</v>
      </c>
      <c r="O129" s="125">
        <f t="shared" si="128"/>
        <v>0</v>
      </c>
      <c r="P129" s="125">
        <f t="shared" si="129"/>
        <v>0</v>
      </c>
      <c r="Q129" s="125">
        <f t="shared" si="130"/>
        <v>0.14036503493656449</v>
      </c>
      <c r="R129" s="125">
        <f t="shared" si="131"/>
        <v>0.31800220798041728</v>
      </c>
      <c r="S129" s="125">
        <f t="shared" si="132"/>
        <v>0.43475577467025556</v>
      </c>
      <c r="T129" s="125">
        <f t="shared" si="133"/>
        <v>0.45909403520209546</v>
      </c>
      <c r="U129" s="125">
        <f t="shared" si="134"/>
        <v>0.35609198284219223</v>
      </c>
      <c r="V129" s="125">
        <f t="shared" si="135"/>
        <v>0.37070789281468508</v>
      </c>
      <c r="X129" s="124" t="s">
        <v>279</v>
      </c>
      <c r="Y129" s="135">
        <f>0</f>
        <v>0</v>
      </c>
      <c r="Z129" s="135">
        <f>0</f>
        <v>0</v>
      </c>
      <c r="AA129" s="135">
        <f>0</f>
        <v>0</v>
      </c>
      <c r="AB129" s="135">
        <f>0</f>
        <v>0</v>
      </c>
      <c r="AC129" s="135">
        <f>0</f>
        <v>0</v>
      </c>
      <c r="AD129" s="135">
        <f>0</f>
        <v>0</v>
      </c>
      <c r="AE129" s="135">
        <f>0</f>
        <v>0</v>
      </c>
      <c r="AF129" s="135">
        <f>0</f>
        <v>0</v>
      </c>
      <c r="AG129" s="135">
        <f>0</f>
        <v>0</v>
      </c>
    </row>
    <row r="130" spans="2:34" ht="12" customHeight="1">
      <c r="B130" s="124" t="s">
        <v>422</v>
      </c>
      <c r="C130" s="135">
        <f>Aérien!C125</f>
        <v>0</v>
      </c>
      <c r="D130" s="135">
        <f>Aérien!D125</f>
        <v>0</v>
      </c>
      <c r="E130" s="135">
        <f>Aérien!E125</f>
        <v>0</v>
      </c>
      <c r="F130" s="135">
        <f>Aérien!F125</f>
        <v>0</v>
      </c>
      <c r="G130" s="135">
        <f>Aérien!G125</f>
        <v>6.8358170245145589E-3</v>
      </c>
      <c r="H130" s="135">
        <f>Aérien!H125</f>
        <v>1.246075593781186E-2</v>
      </c>
      <c r="I130" s="135">
        <f>Aérien!I125</f>
        <v>2.1382281662465023E-2</v>
      </c>
      <c r="J130" s="135">
        <f>Aérien!J125</f>
        <v>3.0618399212570268E-2</v>
      </c>
      <c r="K130" s="135">
        <f>Aérien!K125</f>
        <v>4.5535916080909573E-2</v>
      </c>
      <c r="L130" s="1"/>
      <c r="M130" s="124" t="s">
        <v>422</v>
      </c>
      <c r="N130" s="125">
        <f t="shared" si="127"/>
        <v>0</v>
      </c>
      <c r="O130" s="125">
        <f t="shared" si="128"/>
        <v>0</v>
      </c>
      <c r="P130" s="125">
        <f t="shared" si="129"/>
        <v>0</v>
      </c>
      <c r="Q130" s="125">
        <f t="shared" si="130"/>
        <v>0</v>
      </c>
      <c r="R130" s="125">
        <f t="shared" si="131"/>
        <v>7.9500551995104321E-2</v>
      </c>
      <c r="S130" s="125">
        <f t="shared" si="132"/>
        <v>0.14491859155675194</v>
      </c>
      <c r="T130" s="125">
        <f t="shared" si="133"/>
        <v>0.24867593573446825</v>
      </c>
      <c r="U130" s="125">
        <f t="shared" si="134"/>
        <v>0.35609198284219223</v>
      </c>
      <c r="V130" s="125">
        <f t="shared" si="135"/>
        <v>0.5295827040209784</v>
      </c>
      <c r="X130" s="124" t="s">
        <v>422</v>
      </c>
      <c r="Y130" s="133">
        <f>C130*FE_et_bio!$B$9</f>
        <v>0</v>
      </c>
      <c r="Z130" s="133">
        <f>D130*FE_et_bio!$B$9</f>
        <v>0</v>
      </c>
      <c r="AA130" s="133">
        <f>E130*FE_et_bio!$B$9</f>
        <v>0</v>
      </c>
      <c r="AB130" s="133">
        <f>F130*FE_et_bio!$B$9</f>
        <v>0</v>
      </c>
      <c r="AC130" s="133">
        <f>G130*FE_et_bio!$B$9</f>
        <v>2.0657839048082997E-2</v>
      </c>
      <c r="AD130" s="133">
        <f>H130*FE_et_bio!$B$9</f>
        <v>3.765640444406744E-2</v>
      </c>
      <c r="AE130" s="133">
        <f>I130*FE_et_bio!$B$9</f>
        <v>6.4617255183969297E-2</v>
      </c>
      <c r="AF130" s="133">
        <f>J130*FE_et_bio!$B$9</f>
        <v>9.2528802420387343E-2</v>
      </c>
      <c r="AG130" s="133">
        <f>K130*FE_et_bio!$B$9</f>
        <v>0.13760953839650872</v>
      </c>
    </row>
    <row r="131" spans="2:34" ht="12" customHeight="1">
      <c r="B131" s="124" t="s">
        <v>83</v>
      </c>
      <c r="C131" s="135">
        <f>Aérien!C126</f>
        <v>0</v>
      </c>
      <c r="D131" s="135">
        <f>Aérien!D126</f>
        <v>0</v>
      </c>
      <c r="E131" s="135">
        <f>Aérien!E126</f>
        <v>0</v>
      </c>
      <c r="F131" s="135">
        <f>Aérien!F126</f>
        <v>0</v>
      </c>
      <c r="G131" s="135">
        <f>Aérien!G126</f>
        <v>0</v>
      </c>
      <c r="H131" s="135">
        <f>Aérien!H126</f>
        <v>7.6990254934970678E-3</v>
      </c>
      <c r="I131" s="135">
        <f>Aérien!I126</f>
        <v>4.0437890682786248E-2</v>
      </c>
      <c r="J131" s="135">
        <f>Aérien!J126</f>
        <v>7.2100577258482554E-2</v>
      </c>
      <c r="K131" s="135">
        <f>Aérien!K126</f>
        <v>0.10473260152329343</v>
      </c>
      <c r="L131" s="1"/>
      <c r="M131" s="124" t="s">
        <v>83</v>
      </c>
      <c r="N131" s="125">
        <f t="shared" si="127"/>
        <v>0</v>
      </c>
      <c r="O131" s="125">
        <f t="shared" si="128"/>
        <v>0</v>
      </c>
      <c r="P131" s="125">
        <f t="shared" si="129"/>
        <v>0</v>
      </c>
      <c r="Q131" s="125">
        <f t="shared" si="130"/>
        <v>0</v>
      </c>
      <c r="R131" s="125">
        <f t="shared" si="131"/>
        <v>0</v>
      </c>
      <c r="S131" s="125">
        <f t="shared" si="132"/>
        <v>8.9539666489370909E-2</v>
      </c>
      <c r="T131" s="125">
        <f t="shared" si="133"/>
        <v>0.4702926686408041</v>
      </c>
      <c r="U131" s="125">
        <f t="shared" si="134"/>
        <v>0.83852971351615213</v>
      </c>
      <c r="V131" s="125">
        <f t="shared" si="135"/>
        <v>1.2180401557159026</v>
      </c>
      <c r="X131" s="124" t="s">
        <v>83</v>
      </c>
      <c r="Y131" s="135">
        <f>0</f>
        <v>0</v>
      </c>
      <c r="Z131" s="135">
        <f>0</f>
        <v>0</v>
      </c>
      <c r="AA131" s="135">
        <f>0</f>
        <v>0</v>
      </c>
      <c r="AB131" s="135">
        <f>0</f>
        <v>0</v>
      </c>
      <c r="AC131" s="135">
        <f>0</f>
        <v>0</v>
      </c>
      <c r="AD131" s="135">
        <f>0</f>
        <v>0</v>
      </c>
      <c r="AE131" s="135">
        <f>0</f>
        <v>0</v>
      </c>
      <c r="AF131" s="135">
        <f>0</f>
        <v>0</v>
      </c>
      <c r="AG131" s="135">
        <f>0</f>
        <v>0</v>
      </c>
    </row>
    <row r="132" spans="2:34" ht="12" customHeight="1">
      <c r="B132" s="124" t="s">
        <v>423</v>
      </c>
      <c r="C132" s="135">
        <f>Aérien!C127</f>
        <v>0</v>
      </c>
      <c r="D132" s="135">
        <f>Aérien!D127</f>
        <v>0.75116140468065273</v>
      </c>
      <c r="E132" s="135">
        <f>Aérien!E127</f>
        <v>0.39949153598073878</v>
      </c>
      <c r="F132" s="135">
        <f>Aérien!F127</f>
        <v>0.59139180669747715</v>
      </c>
      <c r="G132" s="135">
        <f>Aérien!G127</f>
        <v>0.53547233357191348</v>
      </c>
      <c r="H132" s="135">
        <f>Aérien!H127</f>
        <v>0.19937209500498967</v>
      </c>
      <c r="I132" s="135">
        <f>Aérien!I127</f>
        <v>0.10362182651809977</v>
      </c>
      <c r="J132" s="135">
        <f>Aérien!J127</f>
        <v>5.216468013993452E-2</v>
      </c>
      <c r="K132" s="135">
        <f>Aérien!K127</f>
        <v>1.3660774824272894E-2</v>
      </c>
      <c r="L132" s="1"/>
      <c r="M132" s="124" t="s">
        <v>423</v>
      </c>
      <c r="N132" s="125">
        <f t="shared" si="127"/>
        <v>0</v>
      </c>
      <c r="O132" s="125">
        <f t="shared" si="128"/>
        <v>8.7360071364359921</v>
      </c>
      <c r="P132" s="125">
        <f t="shared" si="129"/>
        <v>4.6460865634559925</v>
      </c>
      <c r="Q132" s="125">
        <f t="shared" si="130"/>
        <v>6.8778867118916596</v>
      </c>
      <c r="R132" s="125">
        <f t="shared" si="131"/>
        <v>6.2275432394413546</v>
      </c>
      <c r="S132" s="125">
        <f t="shared" si="132"/>
        <v>2.3186974649080301</v>
      </c>
      <c r="T132" s="125">
        <f t="shared" si="133"/>
        <v>1.2051218424055004</v>
      </c>
      <c r="U132" s="125">
        <f t="shared" si="134"/>
        <v>0.60667523002743851</v>
      </c>
      <c r="V132" s="125">
        <f t="shared" si="135"/>
        <v>0.15887481120629376</v>
      </c>
      <c r="X132" s="124" t="s">
        <v>423</v>
      </c>
      <c r="Y132" s="133">
        <f>C132*FE_et_bio!$B$9</f>
        <v>0</v>
      </c>
      <c r="Z132" s="133">
        <f>D132*FE_et_bio!$B$9</f>
        <v>2.2700097649449322</v>
      </c>
      <c r="AA132" s="133">
        <f>E132*FE_et_bio!$B$9</f>
        <v>1.2072634217337925</v>
      </c>
      <c r="AB132" s="133">
        <f>F132*FE_et_bio!$B$9</f>
        <v>1.7871860398397759</v>
      </c>
      <c r="AC132" s="133">
        <f>G132*FE_et_bio!$B$9</f>
        <v>1.6181973920543224</v>
      </c>
      <c r="AD132" s="133">
        <f>H132*FE_et_bio!$B$9</f>
        <v>0.60250247110507871</v>
      </c>
      <c r="AE132" s="133">
        <f>I132*FE_et_bio!$B$9</f>
        <v>0.31314515973769746</v>
      </c>
      <c r="AF132" s="133">
        <f>J132*FE_et_bio!$B$9</f>
        <v>0.1576416633828821</v>
      </c>
      <c r="AG132" s="133">
        <f>K132*FE_et_bio!$B$9</f>
        <v>4.1282861518952683E-2</v>
      </c>
    </row>
    <row r="133" spans="2:34" ht="12" customHeight="1">
      <c r="B133" s="124"/>
      <c r="C133" s="135"/>
      <c r="D133" s="135"/>
      <c r="E133" s="135"/>
      <c r="F133" s="135"/>
      <c r="G133" s="135"/>
      <c r="H133" s="135"/>
      <c r="I133" s="135"/>
      <c r="J133" s="135"/>
      <c r="K133" s="135"/>
      <c r="L133" s="1"/>
      <c r="M133" s="124"/>
      <c r="N133" s="125"/>
      <c r="O133" s="125"/>
      <c r="P133" s="125"/>
      <c r="Q133" s="125"/>
      <c r="R133" s="125"/>
      <c r="S133" s="125"/>
      <c r="T133" s="125"/>
      <c r="U133" s="125"/>
      <c r="V133" s="125"/>
      <c r="X133" s="124"/>
      <c r="Y133" s="135"/>
      <c r="Z133" s="135"/>
      <c r="AA133" s="135"/>
      <c r="AB133" s="135"/>
      <c r="AC133" s="135"/>
      <c r="AD133" s="135"/>
      <c r="AE133" s="135"/>
      <c r="AF133" s="135"/>
      <c r="AG133" s="135"/>
    </row>
    <row r="134" spans="2:34" ht="12" customHeight="1">
      <c r="B134" s="122" t="s">
        <v>429</v>
      </c>
      <c r="C134" s="135">
        <f>SUM(C135:C138)</f>
        <v>0</v>
      </c>
      <c r="D134" s="135">
        <f t="shared" ref="D134:K134" si="140">SUM(D135:D138)</f>
        <v>0.90166495873671548</v>
      </c>
      <c r="E134" s="135">
        <f t="shared" si="140"/>
        <v>0.6158276954713674</v>
      </c>
      <c r="F134" s="135">
        <f t="shared" si="140"/>
        <v>0.9010509181932006</v>
      </c>
      <c r="G134" s="135">
        <f t="shared" si="140"/>
        <v>0.94784984905153769</v>
      </c>
      <c r="H134" s="135">
        <f t="shared" si="140"/>
        <v>0.85708446117852377</v>
      </c>
      <c r="I134" s="135">
        <f t="shared" si="140"/>
        <v>0.81985304306158335</v>
      </c>
      <c r="J134" s="135">
        <f t="shared" si="140"/>
        <v>0.77797224034227208</v>
      </c>
      <c r="K134" s="135">
        <f t="shared" si="140"/>
        <v>0.70108747475125921</v>
      </c>
      <c r="L134" s="1"/>
      <c r="M134" s="122" t="s">
        <v>429</v>
      </c>
      <c r="N134" s="125">
        <f t="shared" si="127"/>
        <v>0</v>
      </c>
      <c r="O134" s="125">
        <f t="shared" si="128"/>
        <v>10.486363470108001</v>
      </c>
      <c r="P134" s="125">
        <f t="shared" si="129"/>
        <v>7.1620760983320038</v>
      </c>
      <c r="Q134" s="125">
        <f t="shared" si="130"/>
        <v>10.479222178586923</v>
      </c>
      <c r="R134" s="125">
        <f t="shared" si="131"/>
        <v>11.023493744469384</v>
      </c>
      <c r="S134" s="125">
        <f t="shared" si="132"/>
        <v>9.9678922835062327</v>
      </c>
      <c r="T134" s="125">
        <f t="shared" si="133"/>
        <v>9.5348908908062153</v>
      </c>
      <c r="U134" s="125">
        <f t="shared" si="134"/>
        <v>9.0478171551806241</v>
      </c>
      <c r="V134" s="125">
        <f t="shared" si="135"/>
        <v>8.1536473313571456</v>
      </c>
      <c r="X134" s="122" t="s">
        <v>241</v>
      </c>
      <c r="Y134" s="135">
        <f>Y135+Y136+Y137+Y138</f>
        <v>0</v>
      </c>
      <c r="Z134" s="135">
        <f t="shared" ref="Z134" si="141">Z135+Z136+Z137+Z138</f>
        <v>2.7248315053023542</v>
      </c>
      <c r="AA134" s="135">
        <f t="shared" ref="AA134" si="142">AA135+AA136+AA137+AA138</f>
        <v>1.8610312957144721</v>
      </c>
      <c r="AB134" s="135">
        <f t="shared" ref="AB134" si="143">AB135+AB136+AB137+AB138</f>
        <v>2.668516357284255</v>
      </c>
      <c r="AC134" s="135">
        <f t="shared" ref="AC134" si="144">AC135+AC136+AC137+AC138</f>
        <v>2.7269109361260919</v>
      </c>
      <c r="AD134" s="135">
        <f t="shared" ref="AD134" si="145">AD135+AD136+AD137+AD138</f>
        <v>2.2015928554292739</v>
      </c>
      <c r="AE134" s="135">
        <f t="shared" ref="AE134" si="146">AE135+AE136+AE137+AE138</f>
        <v>1.8829728810603994</v>
      </c>
      <c r="AF134" s="135">
        <f t="shared" ref="AF134" si="147">AF135+AF136+AF137+AF138</f>
        <v>1.7162534405294729</v>
      </c>
      <c r="AG134" s="135">
        <f t="shared" ref="AG134" si="148">AG135+AG136+AG137+AG138</f>
        <v>1.3771461266538985</v>
      </c>
    </row>
    <row r="135" spans="2:34" ht="12" customHeight="1">
      <c r="B135" s="124" t="s">
        <v>279</v>
      </c>
      <c r="C135" s="135">
        <f>Aérien!C131</f>
        <v>0</v>
      </c>
      <c r="D135" s="135">
        <f>Aérien!D131</f>
        <v>0</v>
      </c>
      <c r="E135" s="135">
        <f>Aérien!E131</f>
        <v>0</v>
      </c>
      <c r="F135" s="135">
        <f>Aérien!F131</f>
        <v>1.8021018363864008E-2</v>
      </c>
      <c r="G135" s="135">
        <f>Aérien!G131</f>
        <v>4.5496792755676647E-2</v>
      </c>
      <c r="H135" s="135">
        <f>Aérien!H131</f>
        <v>0.12856266917677858</v>
      </c>
      <c r="I135" s="135">
        <f>Aérien!I131</f>
        <v>0.19676473033478006</v>
      </c>
      <c r="J135" s="135">
        <f>Aérien!J131</f>
        <v>0.21005250489241342</v>
      </c>
      <c r="K135" s="135">
        <f>Aérien!K131</f>
        <v>0.24538061616294066</v>
      </c>
      <c r="L135" s="1"/>
      <c r="M135" s="124" t="s">
        <v>279</v>
      </c>
      <c r="N135" s="125">
        <f t="shared" si="127"/>
        <v>0</v>
      </c>
      <c r="O135" s="125">
        <f t="shared" si="128"/>
        <v>0</v>
      </c>
      <c r="P135" s="125">
        <f t="shared" si="129"/>
        <v>0</v>
      </c>
      <c r="Q135" s="125">
        <f t="shared" si="130"/>
        <v>0.20958444357173842</v>
      </c>
      <c r="R135" s="125">
        <f t="shared" si="131"/>
        <v>0.52912769974851948</v>
      </c>
      <c r="S135" s="125">
        <f t="shared" si="132"/>
        <v>1.4951838425259349</v>
      </c>
      <c r="T135" s="125">
        <f t="shared" si="133"/>
        <v>2.2883738137934921</v>
      </c>
      <c r="U135" s="125">
        <f t="shared" si="134"/>
        <v>2.4429106318987683</v>
      </c>
      <c r="V135" s="125">
        <f t="shared" si="135"/>
        <v>2.8537765659750001</v>
      </c>
      <c r="X135" s="124" t="s">
        <v>279</v>
      </c>
      <c r="Y135" s="132">
        <f>0</f>
        <v>0</v>
      </c>
      <c r="Z135" s="132">
        <f>0</f>
        <v>0</v>
      </c>
      <c r="AA135" s="132">
        <f>0</f>
        <v>0</v>
      </c>
      <c r="AB135" s="132">
        <f>0</f>
        <v>0</v>
      </c>
      <c r="AC135" s="132">
        <f>0</f>
        <v>0</v>
      </c>
      <c r="AD135" s="132">
        <f>0</f>
        <v>0</v>
      </c>
      <c r="AE135" s="132">
        <f>0</f>
        <v>0</v>
      </c>
      <c r="AF135" s="132">
        <f>0</f>
        <v>0</v>
      </c>
      <c r="AG135" s="132">
        <f>0</f>
        <v>0</v>
      </c>
    </row>
    <row r="136" spans="2:34" ht="12" customHeight="1">
      <c r="B136" s="124" t="s">
        <v>422</v>
      </c>
      <c r="C136" s="135">
        <f>Aérien!C132</f>
        <v>0</v>
      </c>
      <c r="D136" s="135">
        <f>Aérien!D132</f>
        <v>0</v>
      </c>
      <c r="E136" s="135">
        <f>Aérien!E132</f>
        <v>0</v>
      </c>
      <c r="F136" s="135">
        <f>Aérien!F132</f>
        <v>0</v>
      </c>
      <c r="G136" s="135">
        <f>Aérien!G132</f>
        <v>1.1374198188919162E-2</v>
      </c>
      <c r="H136" s="135">
        <f>Aérien!H132</f>
        <v>4.2854223058926187E-2</v>
      </c>
      <c r="I136" s="135">
        <f>Aérien!I132</f>
        <v>0.10658089559800586</v>
      </c>
      <c r="J136" s="135">
        <f>Aérien!J132</f>
        <v>0.21005250489241342</v>
      </c>
      <c r="K136" s="135">
        <f>Aérien!K132</f>
        <v>0.35054373737562955</v>
      </c>
      <c r="L136" s="1"/>
      <c r="M136" s="124" t="s">
        <v>422</v>
      </c>
      <c r="N136" s="125">
        <f t="shared" si="127"/>
        <v>0</v>
      </c>
      <c r="O136" s="125">
        <f t="shared" si="128"/>
        <v>0</v>
      </c>
      <c r="P136" s="125">
        <f t="shared" si="129"/>
        <v>0</v>
      </c>
      <c r="Q136" s="125">
        <f t="shared" si="130"/>
        <v>0</v>
      </c>
      <c r="R136" s="125">
        <f t="shared" si="131"/>
        <v>0.13228192493712987</v>
      </c>
      <c r="S136" s="125">
        <f t="shared" si="132"/>
        <v>0.49839461417531161</v>
      </c>
      <c r="T136" s="125">
        <f t="shared" si="133"/>
        <v>1.2395358158048082</v>
      </c>
      <c r="U136" s="125">
        <f t="shared" si="134"/>
        <v>2.4429106318987683</v>
      </c>
      <c r="V136" s="125">
        <f t="shared" si="135"/>
        <v>4.0768236656785719</v>
      </c>
      <c r="X136" s="124" t="s">
        <v>422</v>
      </c>
      <c r="Y136" s="133">
        <f>C136*FE_et_bio!$B$9</f>
        <v>0</v>
      </c>
      <c r="Z136" s="133">
        <f>D136*FE_et_bio!$B$9</f>
        <v>0</v>
      </c>
      <c r="AA136" s="133">
        <f>E136*FE_et_bio!$B$9</f>
        <v>0</v>
      </c>
      <c r="AB136" s="133">
        <f>F136*FE_et_bio!$B$9</f>
        <v>0</v>
      </c>
      <c r="AC136" s="133">
        <f>G136*FE_et_bio!$B$9</f>
        <v>3.4372826926913708E-2</v>
      </c>
      <c r="AD136" s="133">
        <f>H136*FE_et_bio!$B$9</f>
        <v>0.12950546208407493</v>
      </c>
      <c r="AE136" s="133">
        <f>I136*FE_et_bio!$B$9</f>
        <v>0.32208746649717368</v>
      </c>
      <c r="AF136" s="133">
        <f>J136*FE_et_bio!$B$9</f>
        <v>0.6347786697848733</v>
      </c>
      <c r="AG136" s="133">
        <f>K136*FE_et_bio!$B$9</f>
        <v>1.0593431743491524</v>
      </c>
    </row>
    <row r="137" spans="2:34" ht="12" customHeight="1">
      <c r="B137" s="124" t="s">
        <v>83</v>
      </c>
      <c r="C137" s="135">
        <f>Aérien!C133</f>
        <v>0</v>
      </c>
      <c r="D137" s="135">
        <f>Aérien!D133</f>
        <v>0</v>
      </c>
      <c r="E137" s="135">
        <f>Aérien!E133</f>
        <v>0</v>
      </c>
      <c r="F137" s="135">
        <f>Aérien!F133</f>
        <v>0</v>
      </c>
      <c r="G137" s="135">
        <f>Aérien!G133</f>
        <v>0</v>
      </c>
      <c r="H137" s="135">
        <f>Aérien!H133</f>
        <v>0</v>
      </c>
      <c r="I137" s="135">
        <f>Aérien!I133</f>
        <v>0</v>
      </c>
      <c r="J137" s="135">
        <f>Aérien!J133</f>
        <v>0</v>
      </c>
      <c r="K137" s="135">
        <f>Aérien!K133</f>
        <v>0</v>
      </c>
      <c r="L137" s="1"/>
      <c r="M137" s="124" t="s">
        <v>83</v>
      </c>
      <c r="N137" s="125">
        <f t="shared" si="127"/>
        <v>0</v>
      </c>
      <c r="O137" s="125">
        <f t="shared" si="128"/>
        <v>0</v>
      </c>
      <c r="P137" s="125">
        <f t="shared" si="129"/>
        <v>0</v>
      </c>
      <c r="Q137" s="125">
        <f t="shared" si="130"/>
        <v>0</v>
      </c>
      <c r="R137" s="125">
        <f t="shared" si="131"/>
        <v>0</v>
      </c>
      <c r="S137" s="125">
        <f t="shared" si="132"/>
        <v>0</v>
      </c>
      <c r="T137" s="125">
        <f t="shared" si="133"/>
        <v>0</v>
      </c>
      <c r="U137" s="125">
        <f t="shared" si="134"/>
        <v>0</v>
      </c>
      <c r="V137" s="125">
        <f t="shared" si="135"/>
        <v>0</v>
      </c>
      <c r="X137" s="124" t="s">
        <v>83</v>
      </c>
      <c r="Y137" s="132">
        <f>0</f>
        <v>0</v>
      </c>
      <c r="Z137" s="132">
        <f>0</f>
        <v>0</v>
      </c>
      <c r="AA137" s="132">
        <f>0</f>
        <v>0</v>
      </c>
      <c r="AB137" s="132">
        <f>0</f>
        <v>0</v>
      </c>
      <c r="AC137" s="132">
        <f>0</f>
        <v>0</v>
      </c>
      <c r="AD137" s="132">
        <f>0</f>
        <v>0</v>
      </c>
      <c r="AE137" s="132">
        <f>0</f>
        <v>0</v>
      </c>
      <c r="AF137" s="132">
        <f>0</f>
        <v>0</v>
      </c>
      <c r="AG137" s="132">
        <f>0</f>
        <v>0</v>
      </c>
    </row>
    <row r="138" spans="2:34" ht="12" customHeight="1">
      <c r="B138" s="124" t="s">
        <v>423</v>
      </c>
      <c r="C138" s="135">
        <f>Aérien!C134</f>
        <v>0</v>
      </c>
      <c r="D138" s="135">
        <f>Aérien!D134</f>
        <v>0.90166495873671548</v>
      </c>
      <c r="E138" s="135">
        <f>Aérien!E134</f>
        <v>0.6158276954713674</v>
      </c>
      <c r="F138" s="135">
        <f>Aérien!F134</f>
        <v>0.88302989982933655</v>
      </c>
      <c r="G138" s="135">
        <f>Aérien!G134</f>
        <v>0.89097885810694188</v>
      </c>
      <c r="H138" s="135">
        <f>Aérien!H134</f>
        <v>0.68566756894281899</v>
      </c>
      <c r="I138" s="135">
        <f>Aérien!I134</f>
        <v>0.51650741712879744</v>
      </c>
      <c r="J138" s="135">
        <f>Aérien!J134</f>
        <v>0.35786723055744524</v>
      </c>
      <c r="K138" s="135">
        <f>Aérien!K134</f>
        <v>0.10516312121268896</v>
      </c>
      <c r="L138" s="1"/>
      <c r="M138" s="124" t="s">
        <v>423</v>
      </c>
      <c r="N138" s="125">
        <f t="shared" si="127"/>
        <v>0</v>
      </c>
      <c r="O138" s="125">
        <f t="shared" si="128"/>
        <v>10.486363470108001</v>
      </c>
      <c r="P138" s="125">
        <f t="shared" si="129"/>
        <v>7.1620760983320038</v>
      </c>
      <c r="Q138" s="125">
        <f t="shared" si="130"/>
        <v>10.269637735015184</v>
      </c>
      <c r="R138" s="125">
        <f t="shared" si="131"/>
        <v>10.362084119783734</v>
      </c>
      <c r="S138" s="125">
        <f t="shared" si="132"/>
        <v>7.9743138268049858</v>
      </c>
      <c r="T138" s="125">
        <f t="shared" si="133"/>
        <v>6.0069812612079145</v>
      </c>
      <c r="U138" s="125">
        <f t="shared" si="134"/>
        <v>4.1619958913830883</v>
      </c>
      <c r="V138" s="125">
        <f t="shared" si="135"/>
        <v>1.2230470997035727</v>
      </c>
      <c r="X138" s="124" t="s">
        <v>423</v>
      </c>
      <c r="Y138" s="133">
        <f>C138*FE_et_bio!$B$9</f>
        <v>0</v>
      </c>
      <c r="Z138" s="133">
        <f>D138*FE_et_bio!$B$9</f>
        <v>2.7248315053023542</v>
      </c>
      <c r="AA138" s="133">
        <f>E138*FE_et_bio!$B$9</f>
        <v>1.8610312957144721</v>
      </c>
      <c r="AB138" s="133">
        <f>F138*FE_et_bio!$B$9</f>
        <v>2.668516357284255</v>
      </c>
      <c r="AC138" s="133">
        <f>G138*FE_et_bio!$B$9</f>
        <v>2.692538109199178</v>
      </c>
      <c r="AD138" s="133">
        <f>H138*FE_et_bio!$B$9</f>
        <v>2.0720873933451989</v>
      </c>
      <c r="AE138" s="133">
        <f>I138*FE_et_bio!$B$9</f>
        <v>1.5608854145632258</v>
      </c>
      <c r="AF138" s="133">
        <f>J138*FE_et_bio!$B$9</f>
        <v>1.0814747707445995</v>
      </c>
      <c r="AG138" s="133">
        <f>K138*FE_et_bio!$B$9</f>
        <v>0.31780295230474603</v>
      </c>
    </row>
    <row r="139" spans="2:34" ht="12" customHeight="1">
      <c r="B139" s="124"/>
      <c r="C139" s="132"/>
      <c r="D139" s="132"/>
      <c r="E139" s="132"/>
      <c r="F139" s="132"/>
      <c r="G139" s="132"/>
      <c r="H139" s="132"/>
      <c r="I139" s="132"/>
      <c r="J139" s="132"/>
      <c r="K139" s="132"/>
      <c r="L139" s="1"/>
      <c r="M139" s="124"/>
      <c r="N139" s="125"/>
      <c r="O139" s="125"/>
      <c r="P139" s="125"/>
      <c r="Q139" s="125"/>
      <c r="R139" s="125"/>
      <c r="S139" s="125"/>
      <c r="T139" s="125"/>
      <c r="U139" s="125"/>
      <c r="V139" s="125"/>
      <c r="X139" s="124"/>
      <c r="Y139" s="132"/>
      <c r="Z139" s="132"/>
      <c r="AA139" s="132"/>
      <c r="AB139" s="132"/>
      <c r="AC139" s="132"/>
      <c r="AD139" s="132"/>
      <c r="AE139" s="132"/>
      <c r="AF139" s="132"/>
      <c r="AG139" s="132"/>
    </row>
    <row r="140" spans="2:34" ht="12" customHeight="1">
      <c r="B140" s="122" t="s">
        <v>238</v>
      </c>
      <c r="C140" s="132">
        <f>C141+C142+C143+C144</f>
        <v>0.44580558306857337</v>
      </c>
      <c r="D140" s="132">
        <f t="shared" ref="D140:K140" si="149">D141+D142+D143+D144</f>
        <v>0.45401090955739659</v>
      </c>
      <c r="E140" s="132">
        <f t="shared" si="149"/>
        <v>0.44346120407176676</v>
      </c>
      <c r="F140" s="132">
        <f t="shared" si="149"/>
        <v>0.44346246603288919</v>
      </c>
      <c r="G140" s="132">
        <f t="shared" si="149"/>
        <v>0.43982594079217852</v>
      </c>
      <c r="H140" s="132">
        <f t="shared" si="149"/>
        <v>0.42596602725896571</v>
      </c>
      <c r="I140" s="132">
        <f t="shared" si="149"/>
        <v>0.41114781296581066</v>
      </c>
      <c r="J140" s="132">
        <f t="shared" si="149"/>
        <v>0.39531771031354285</v>
      </c>
      <c r="K140" s="132">
        <f t="shared" si="149"/>
        <v>0.40545228396749106</v>
      </c>
      <c r="L140" s="1"/>
      <c r="M140" s="122" t="s">
        <v>238</v>
      </c>
      <c r="N140" s="125">
        <f t="shared" si="127"/>
        <v>5.1847189310875086</v>
      </c>
      <c r="O140" s="125">
        <f t="shared" si="128"/>
        <v>5.2801468781525225</v>
      </c>
      <c r="P140" s="125">
        <f t="shared" si="129"/>
        <v>5.157453803354648</v>
      </c>
      <c r="Q140" s="125">
        <f t="shared" si="130"/>
        <v>5.1574684799625015</v>
      </c>
      <c r="R140" s="125">
        <f t="shared" si="131"/>
        <v>5.1151756914130369</v>
      </c>
      <c r="S140" s="125">
        <f t="shared" si="132"/>
        <v>4.9539848970217717</v>
      </c>
      <c r="T140" s="125">
        <f t="shared" si="133"/>
        <v>4.7816490647923784</v>
      </c>
      <c r="U140" s="125">
        <f t="shared" si="134"/>
        <v>4.5975449709465037</v>
      </c>
      <c r="V140" s="125">
        <f t="shared" si="135"/>
        <v>4.7154100625419213</v>
      </c>
      <c r="X140" s="122" t="s">
        <v>238</v>
      </c>
      <c r="Y140" s="132">
        <f>Y141+Y142+Y143+Y144</f>
        <v>1.265630162793979</v>
      </c>
      <c r="Z140" s="132">
        <f t="shared" ref="Z140:AG140" si="150">Z141+Z142+Z143+Z144</f>
        <v>1.282306186019011</v>
      </c>
      <c r="AA140" s="132">
        <f t="shared" si="150"/>
        <v>1.2461671070077218</v>
      </c>
      <c r="AB140" s="132">
        <f t="shared" si="150"/>
        <v>1.2181760467614458</v>
      </c>
      <c r="AC140" s="132">
        <f t="shared" si="150"/>
        <v>1.2015049359889303</v>
      </c>
      <c r="AD140" s="132">
        <f t="shared" si="150"/>
        <v>0.93838147667289173</v>
      </c>
      <c r="AE140" s="132">
        <f t="shared" si="150"/>
        <v>0.50250041739922835</v>
      </c>
      <c r="AF140" s="132">
        <f t="shared" si="150"/>
        <v>2.5396186831631969E-2</v>
      </c>
      <c r="AG140" s="132">
        <f t="shared" si="150"/>
        <v>0</v>
      </c>
    </row>
    <row r="141" spans="2:34" ht="12" customHeight="1">
      <c r="B141" s="563" t="s">
        <v>396</v>
      </c>
      <c r="C141" s="580">
        <f>Autres_modes!F55</f>
        <v>7.853669639302209E-2</v>
      </c>
      <c r="D141" s="564">
        <f>Autres_modes!G55</f>
        <v>8.6742022881845293E-2</v>
      </c>
      <c r="E141" s="564">
        <f>Autres_modes!H55</f>
        <v>7.6192317396215459E-2</v>
      </c>
      <c r="F141" s="564">
        <f>Autres_modes!I55</f>
        <v>9.3611453454204324E-2</v>
      </c>
      <c r="G141" s="564">
        <f>Autres_modes!J55</f>
        <v>0.10709826392849872</v>
      </c>
      <c r="H141" s="564">
        <f>Autres_modes!K55</f>
        <v>0.10354660096211989</v>
      </c>
      <c r="I141" s="564">
        <f>Autres_modes!L55</f>
        <v>9.8559471045310501E-2</v>
      </c>
      <c r="J141" s="564">
        <f>Autres_modes!M55</f>
        <v>9.2296854886297131E-2</v>
      </c>
      <c r="K141" s="564">
        <f>Autres_modes!N55</f>
        <v>9.1000433272579312E-2</v>
      </c>
      <c r="L141" s="1"/>
      <c r="M141" s="563" t="s">
        <v>396</v>
      </c>
      <c r="N141" s="826">
        <f t="shared" si="127"/>
        <v>0.91338177905084694</v>
      </c>
      <c r="O141" s="826">
        <f t="shared" si="128"/>
        <v>1.0088097261158608</v>
      </c>
      <c r="P141" s="826">
        <f t="shared" si="129"/>
        <v>0.88611665131798589</v>
      </c>
      <c r="Q141" s="826">
        <f t="shared" si="130"/>
        <v>1.0887012036723964</v>
      </c>
      <c r="R141" s="826">
        <f t="shared" si="131"/>
        <v>1.2455528094884403</v>
      </c>
      <c r="S141" s="826">
        <f t="shared" si="132"/>
        <v>1.2042469691894544</v>
      </c>
      <c r="T141" s="826">
        <f t="shared" si="133"/>
        <v>1.1462466482569611</v>
      </c>
      <c r="U141" s="826">
        <f t="shared" si="134"/>
        <v>1.0734124223276358</v>
      </c>
      <c r="V141" s="826">
        <f t="shared" si="135"/>
        <v>1.0583350389600974</v>
      </c>
      <c r="X141" s="563" t="s">
        <v>396</v>
      </c>
      <c r="Y141" s="564">
        <f t="shared" ref="Y141:AG142" si="151">C141*C10</f>
        <v>0.23233934992108249</v>
      </c>
      <c r="Z141" s="564">
        <f t="shared" si="151"/>
        <v>0.25570333957247648</v>
      </c>
      <c r="AA141" s="564">
        <f t="shared" si="151"/>
        <v>0.22290824377436796</v>
      </c>
      <c r="AB141" s="564">
        <f t="shared" si="151"/>
        <v>0.26940440189585468</v>
      </c>
      <c r="AC141" s="564">
        <f t="shared" si="151"/>
        <v>0.29936320929821819</v>
      </c>
      <c r="AD141" s="564">
        <f t="shared" si="151"/>
        <v>0.2568369890264422</v>
      </c>
      <c r="AE141" s="564">
        <f t="shared" si="151"/>
        <v>0.14103860306583932</v>
      </c>
      <c r="AF141" s="564">
        <f t="shared" si="151"/>
        <v>0</v>
      </c>
      <c r="AG141" s="564">
        <f t="shared" si="151"/>
        <v>0</v>
      </c>
      <c r="AH141" s="565"/>
    </row>
    <row r="142" spans="2:34" ht="12" customHeight="1">
      <c r="B142" s="563" t="s">
        <v>397</v>
      </c>
      <c r="C142" s="580">
        <f>Autres_modes!F56</f>
        <v>0</v>
      </c>
      <c r="D142" s="564">
        <f>Autres_modes!G56</f>
        <v>0</v>
      </c>
      <c r="E142" s="564">
        <f>Autres_modes!H56</f>
        <v>0</v>
      </c>
      <c r="F142" s="564">
        <f>Autres_modes!I56</f>
        <v>9.4557023691115472E-4</v>
      </c>
      <c r="G142" s="564">
        <f>Autres_modes!J56</f>
        <v>2.1856788556836476E-3</v>
      </c>
      <c r="H142" s="564">
        <f>Autres_modes!K56</f>
        <v>1.0240872622627243E-2</v>
      </c>
      <c r="I142" s="564">
        <f>Autres_modes!L56</f>
        <v>1.8773232580059144E-2</v>
      </c>
      <c r="J142" s="564">
        <f>Autres_modes!M56</f>
        <v>2.756919042058226E-2</v>
      </c>
      <c r="K142" s="564">
        <f>Autres_modes!N56</f>
        <v>3.9000185688248278E-2</v>
      </c>
      <c r="L142" s="1"/>
      <c r="M142" s="563" t="s">
        <v>397</v>
      </c>
      <c r="N142" s="826">
        <f t="shared" si="127"/>
        <v>0</v>
      </c>
      <c r="O142" s="826">
        <f t="shared" si="128"/>
        <v>0</v>
      </c>
      <c r="P142" s="826">
        <f t="shared" si="129"/>
        <v>0</v>
      </c>
      <c r="Q142" s="826">
        <f t="shared" si="130"/>
        <v>1.0996981855276731E-2</v>
      </c>
      <c r="R142" s="826">
        <f t="shared" si="131"/>
        <v>2.5419445091600823E-2</v>
      </c>
      <c r="S142" s="826">
        <f t="shared" si="132"/>
        <v>0.11910134860115484</v>
      </c>
      <c r="T142" s="826">
        <f t="shared" si="133"/>
        <v>0.21833269490608787</v>
      </c>
      <c r="U142" s="826">
        <f t="shared" si="134"/>
        <v>0.3206296845913717</v>
      </c>
      <c r="V142" s="826">
        <f t="shared" si="135"/>
        <v>0.4535721595543275</v>
      </c>
      <c r="X142" s="563" t="s">
        <v>397</v>
      </c>
      <c r="Y142" s="564">
        <f t="shared" si="151"/>
        <v>0</v>
      </c>
      <c r="Z142" s="564">
        <f t="shared" si="151"/>
        <v>0</v>
      </c>
      <c r="AA142" s="564">
        <f t="shared" si="151"/>
        <v>0</v>
      </c>
      <c r="AB142" s="564">
        <f t="shared" si="151"/>
        <v>2.1217650546049402E-3</v>
      </c>
      <c r="AC142" s="564">
        <f t="shared" si="151"/>
        <v>4.5430646422698027E-3</v>
      </c>
      <c r="AD142" s="564">
        <f t="shared" si="151"/>
        <v>1.7657927028291252E-2</v>
      </c>
      <c r="AE142" s="564">
        <f t="shared" si="151"/>
        <v>2.4388306444754836E-2</v>
      </c>
      <c r="AF142" s="564">
        <f t="shared" si="151"/>
        <v>2.5396186831631969E-2</v>
      </c>
      <c r="AG142" s="564">
        <f t="shared" si="151"/>
        <v>0</v>
      </c>
      <c r="AH142" s="565"/>
    </row>
    <row r="143" spans="2:34" s="565" customFormat="1" ht="12" customHeight="1">
      <c r="B143" s="563" t="s">
        <v>398</v>
      </c>
      <c r="C143" s="564">
        <f>Autres_modes!F57</f>
        <v>0.3672688866755513</v>
      </c>
      <c r="D143" s="564">
        <f>Autres_modes!G57</f>
        <v>0.3672688866755513</v>
      </c>
      <c r="E143" s="564">
        <f>Autres_modes!H57</f>
        <v>0.3672688866755513</v>
      </c>
      <c r="F143" s="564">
        <f>Autres_modes!I57</f>
        <v>0.34541638791835599</v>
      </c>
      <c r="G143" s="564">
        <f>Autres_modes!J57</f>
        <v>0.32393115804783623</v>
      </c>
      <c r="H143" s="564">
        <f>Autres_modes!K57</f>
        <v>0.2840824838435389</v>
      </c>
      <c r="I143" s="564">
        <f>Autres_modes!L57</f>
        <v>0.24680469184597045</v>
      </c>
      <c r="J143" s="564">
        <f>Autres_modes!M57</f>
        <v>0.21209778205513083</v>
      </c>
      <c r="K143" s="564">
        <f>Autres_modes!N57</f>
        <v>0.19281616550466441</v>
      </c>
      <c r="L143" s="1"/>
      <c r="M143" s="563" t="s">
        <v>398</v>
      </c>
      <c r="N143" s="826">
        <f t="shared" si="127"/>
        <v>4.2713371520366623</v>
      </c>
      <c r="O143" s="826">
        <f t="shared" si="128"/>
        <v>4.2713371520366623</v>
      </c>
      <c r="P143" s="826">
        <f t="shared" si="129"/>
        <v>4.2713371520366623</v>
      </c>
      <c r="Q143" s="826">
        <f t="shared" si="130"/>
        <v>4.0171925914904802</v>
      </c>
      <c r="R143" s="826">
        <f t="shared" si="131"/>
        <v>3.7673193680963357</v>
      </c>
      <c r="S143" s="826">
        <f t="shared" si="132"/>
        <v>3.3038792871003575</v>
      </c>
      <c r="T143" s="826">
        <f t="shared" si="133"/>
        <v>2.8703385661686367</v>
      </c>
      <c r="U143" s="826">
        <f t="shared" si="134"/>
        <v>2.4666972053011715</v>
      </c>
      <c r="V143" s="826">
        <f t="shared" si="135"/>
        <v>2.2424520048192473</v>
      </c>
      <c r="W143"/>
      <c r="X143" s="563" t="s">
        <v>398</v>
      </c>
      <c r="Y143" s="564">
        <f t="shared" ref="Y143:AG143" si="152">C143*C9</f>
        <v>1.0332908128728966</v>
      </c>
      <c r="Z143" s="564">
        <f t="shared" si="152"/>
        <v>1.0266028464465347</v>
      </c>
      <c r="AA143" s="564">
        <f t="shared" si="152"/>
        <v>1.0232588632333539</v>
      </c>
      <c r="AB143" s="564">
        <f t="shared" si="152"/>
        <v>0.94664987981098614</v>
      </c>
      <c r="AC143" s="564">
        <f t="shared" si="152"/>
        <v>0.89759866204844219</v>
      </c>
      <c r="AD143" s="564">
        <f t="shared" si="152"/>
        <v>0.66388656061815832</v>
      </c>
      <c r="AE143" s="564">
        <f t="shared" si="152"/>
        <v>0.33707350788863416</v>
      </c>
      <c r="AF143" s="564">
        <f t="shared" si="152"/>
        <v>0</v>
      </c>
      <c r="AG143" s="564">
        <f t="shared" si="152"/>
        <v>0</v>
      </c>
    </row>
    <row r="144" spans="2:34" s="565" customFormat="1" ht="12" customHeight="1">
      <c r="B144" s="563" t="s">
        <v>399</v>
      </c>
      <c r="C144" s="564">
        <f>Autres_modes!F58</f>
        <v>0</v>
      </c>
      <c r="D144" s="564">
        <f>Autres_modes!G58</f>
        <v>0</v>
      </c>
      <c r="E144" s="564">
        <f>Autres_modes!H58</f>
        <v>0</v>
      </c>
      <c r="F144" s="564">
        <f>Autres_modes!I58</f>
        <v>3.4890544234177372E-3</v>
      </c>
      <c r="G144" s="564">
        <f>Autres_modes!J58</f>
        <v>6.6108399601599232E-3</v>
      </c>
      <c r="H144" s="564">
        <f>Autres_modes!K58</f>
        <v>2.8096069830679672E-2</v>
      </c>
      <c r="I144" s="564">
        <f>Autres_modes!L58</f>
        <v>4.7010417494470567E-2</v>
      </c>
      <c r="J144" s="564">
        <f>Autres_modes!M58</f>
        <v>6.3353882951532589E-2</v>
      </c>
      <c r="K144" s="564">
        <f>Autres_modes!N58</f>
        <v>8.2635499501999041E-2</v>
      </c>
      <c r="L144" s="1"/>
      <c r="M144" s="563" t="s">
        <v>399</v>
      </c>
      <c r="N144" s="826">
        <f t="shared" si="127"/>
        <v>0</v>
      </c>
      <c r="O144" s="826">
        <f t="shared" si="128"/>
        <v>0</v>
      </c>
      <c r="P144" s="826">
        <f t="shared" si="129"/>
        <v>0</v>
      </c>
      <c r="Q144" s="826">
        <f t="shared" si="130"/>
        <v>4.0577702944348287E-2</v>
      </c>
      <c r="R144" s="826">
        <f t="shared" si="131"/>
        <v>7.6884068736659913E-2</v>
      </c>
      <c r="S144" s="826">
        <f t="shared" si="132"/>
        <v>0.32675729213080462</v>
      </c>
      <c r="T144" s="826">
        <f t="shared" si="133"/>
        <v>0.54673115546069273</v>
      </c>
      <c r="U144" s="826">
        <f t="shared" si="134"/>
        <v>0.73680565872632409</v>
      </c>
      <c r="V144" s="826">
        <f t="shared" si="135"/>
        <v>0.96105085920824895</v>
      </c>
      <c r="W144"/>
      <c r="X144" s="563" t="s">
        <v>399</v>
      </c>
      <c r="Y144" s="564">
        <f t="shared" ref="Y144:AG144" si="153">C144*0</f>
        <v>0</v>
      </c>
      <c r="Z144" s="564">
        <f t="shared" si="153"/>
        <v>0</v>
      </c>
      <c r="AA144" s="564">
        <f t="shared" si="153"/>
        <v>0</v>
      </c>
      <c r="AB144" s="564">
        <f t="shared" si="153"/>
        <v>0</v>
      </c>
      <c r="AC144" s="564">
        <f t="shared" si="153"/>
        <v>0</v>
      </c>
      <c r="AD144" s="564">
        <f t="shared" si="153"/>
        <v>0</v>
      </c>
      <c r="AE144" s="564">
        <f t="shared" si="153"/>
        <v>0</v>
      </c>
      <c r="AF144" s="564">
        <f t="shared" si="153"/>
        <v>0</v>
      </c>
      <c r="AG144" s="564">
        <f t="shared" si="153"/>
        <v>0</v>
      </c>
    </row>
    <row r="145" spans="2:35" ht="12" customHeight="1">
      <c r="X145" s="514"/>
      <c r="Y145" s="132"/>
      <c r="Z145" s="132"/>
      <c r="AA145" s="132"/>
      <c r="AB145" s="132"/>
      <c r="AC145" s="132"/>
      <c r="AD145" s="132"/>
      <c r="AE145" s="132"/>
      <c r="AF145" s="132"/>
      <c r="AG145" s="132"/>
    </row>
    <row r="146" spans="2:35" ht="12" customHeight="1">
      <c r="X146" s="514"/>
      <c r="Y146" s="132"/>
      <c r="Z146" s="132"/>
      <c r="AA146" s="132"/>
      <c r="AB146" s="132"/>
      <c r="AC146" s="132"/>
      <c r="AD146" s="132"/>
      <c r="AE146" s="132"/>
      <c r="AF146" s="132"/>
      <c r="AG146" s="132"/>
    </row>
    <row r="148" spans="2:35" ht="12" customHeight="1" thickBot="1">
      <c r="B148" s="117" t="s">
        <v>254</v>
      </c>
      <c r="C148" s="119"/>
      <c r="D148" s="119"/>
      <c r="E148" s="119"/>
      <c r="F148" s="138"/>
      <c r="G148" s="138"/>
      <c r="H148" s="138"/>
      <c r="I148" s="138"/>
      <c r="J148" s="138"/>
      <c r="K148" s="138"/>
      <c r="L148" s="1"/>
      <c r="M148" s="117" t="s">
        <v>254</v>
      </c>
      <c r="N148" s="119"/>
      <c r="O148" s="119"/>
      <c r="P148" s="119"/>
      <c r="Q148" s="138"/>
      <c r="R148" s="138"/>
      <c r="S148" s="138"/>
      <c r="T148" s="138"/>
      <c r="U148" s="138"/>
      <c r="V148" s="138"/>
      <c r="X148" s="117" t="s">
        <v>254</v>
      </c>
      <c r="Y148" s="119"/>
      <c r="Z148" s="119"/>
      <c r="AA148" s="119"/>
      <c r="AB148" s="138"/>
      <c r="AC148" s="138"/>
      <c r="AD148" s="138"/>
      <c r="AE148" s="138"/>
      <c r="AF148" s="138"/>
      <c r="AG148" s="138"/>
    </row>
    <row r="149" spans="2:35" ht="12" customHeight="1" thickBot="1">
      <c r="B149" s="120" t="s">
        <v>184</v>
      </c>
      <c r="C149" s="121">
        <v>2018</v>
      </c>
      <c r="D149" s="121">
        <v>2019</v>
      </c>
      <c r="E149" s="121">
        <v>2020</v>
      </c>
      <c r="F149" s="121">
        <v>2025</v>
      </c>
      <c r="G149" s="121">
        <v>2030</v>
      </c>
      <c r="H149" s="121">
        <v>2035</v>
      </c>
      <c r="I149" s="121">
        <v>2040</v>
      </c>
      <c r="J149" s="121">
        <v>2045</v>
      </c>
      <c r="K149" s="121">
        <v>2050</v>
      </c>
      <c r="L149" s="1"/>
      <c r="M149" s="120" t="s">
        <v>184</v>
      </c>
      <c r="N149" s="121">
        <v>2018</v>
      </c>
      <c r="O149" s="121">
        <v>2019</v>
      </c>
      <c r="P149" s="121">
        <v>2020</v>
      </c>
      <c r="Q149" s="121">
        <v>2025</v>
      </c>
      <c r="R149" s="121">
        <v>2030</v>
      </c>
      <c r="S149" s="121">
        <v>2035</v>
      </c>
      <c r="T149" s="121">
        <v>2040</v>
      </c>
      <c r="U149" s="121">
        <v>2045</v>
      </c>
      <c r="V149" s="121">
        <v>2050</v>
      </c>
      <c r="X149" s="120" t="s">
        <v>413</v>
      </c>
      <c r="Y149" s="121">
        <v>2018</v>
      </c>
      <c r="Z149" s="121">
        <v>2019</v>
      </c>
      <c r="AA149" s="121">
        <v>2020</v>
      </c>
      <c r="AB149" s="121">
        <v>2025</v>
      </c>
      <c r="AC149" s="121">
        <v>2030</v>
      </c>
      <c r="AD149" s="121">
        <v>2035</v>
      </c>
      <c r="AE149" s="121">
        <v>2040</v>
      </c>
      <c r="AF149" s="121">
        <v>2045</v>
      </c>
      <c r="AG149" s="121">
        <v>2050</v>
      </c>
    </row>
    <row r="150" spans="2:35" s="17" customFormat="1" ht="12" customHeight="1">
      <c r="B150" s="122" t="s">
        <v>464</v>
      </c>
      <c r="C150" s="204">
        <f>C151+C152+C153+C154</f>
        <v>0</v>
      </c>
      <c r="D150" s="204">
        <f t="shared" ref="D150:K150" si="154">D151+D152+D153+D154</f>
        <v>6.2698602535356782</v>
      </c>
      <c r="E150" s="204">
        <f t="shared" si="154"/>
        <v>2.5891654300509042</v>
      </c>
      <c r="F150" s="204">
        <f t="shared" si="154"/>
        <v>6.1598342956862604</v>
      </c>
      <c r="G150" s="204">
        <f t="shared" si="154"/>
        <v>6.4261063460290719</v>
      </c>
      <c r="H150" s="204">
        <f t="shared" si="154"/>
        <v>6.0732470493258157</v>
      </c>
      <c r="I150" s="204">
        <f t="shared" si="154"/>
        <v>5.6667671385411982</v>
      </c>
      <c r="J150" s="204">
        <f t="shared" si="154"/>
        <v>5.4152893371844755</v>
      </c>
      <c r="K150" s="204">
        <f t="shared" si="154"/>
        <v>4.9360260733481134</v>
      </c>
      <c r="L150" s="1"/>
      <c r="M150" s="122" t="s">
        <v>464</v>
      </c>
      <c r="N150" s="820">
        <f>C150*11.63</f>
        <v>0</v>
      </c>
      <c r="O150" s="820">
        <f t="shared" ref="O150:V150" si="155">D150*11.63</f>
        <v>72.918474748619943</v>
      </c>
      <c r="P150" s="820">
        <f t="shared" si="155"/>
        <v>30.111993951492018</v>
      </c>
      <c r="Q150" s="820">
        <f t="shared" si="155"/>
        <v>71.638872858831206</v>
      </c>
      <c r="R150" s="820">
        <f t="shared" si="155"/>
        <v>74.735616804318113</v>
      </c>
      <c r="S150" s="820">
        <f t="shared" si="155"/>
        <v>70.631863183659235</v>
      </c>
      <c r="T150" s="820">
        <f t="shared" si="155"/>
        <v>65.904501821234135</v>
      </c>
      <c r="U150" s="820">
        <f t="shared" si="155"/>
        <v>62.979814991455456</v>
      </c>
      <c r="V150" s="820">
        <f t="shared" si="155"/>
        <v>57.405983233038562</v>
      </c>
      <c r="X150" s="122" t="s">
        <v>255</v>
      </c>
      <c r="Y150" s="132">
        <f>Y151+Y152+Y153+Y154</f>
        <v>0</v>
      </c>
      <c r="Z150" s="132">
        <f t="shared" ref="Z150" si="156">Z151+Z152+Z153+Z154</f>
        <v>18.947517686184817</v>
      </c>
      <c r="AA150" s="132">
        <f t="shared" ref="AA150" si="157">AA151+AA152+AA153+AA154</f>
        <v>7.8244579296138319</v>
      </c>
      <c r="AB150" s="132">
        <f t="shared" ref="AB150" si="158">AB151+AB152+AB153+AB154</f>
        <v>18.242718856732601</v>
      </c>
      <c r="AC150" s="132">
        <f t="shared" ref="AC150" si="159">AC151+AC152+AC153+AC154</f>
        <v>18.487548095545616</v>
      </c>
      <c r="AD150" s="132">
        <f t="shared" ref="AD150" si="160">AD151+AD152+AD153+AD154</f>
        <v>15.475457089213364</v>
      </c>
      <c r="AE150" s="132">
        <f t="shared" ref="AE150" si="161">AE151+AE152+AE153+AE154</f>
        <v>12.498736531686287</v>
      </c>
      <c r="AF150" s="132">
        <f t="shared" ref="AF150" si="162">AF151+AF152+AF153+AF154</f>
        <v>10.9678408977407</v>
      </c>
      <c r="AG150" s="132">
        <f t="shared" ref="AG150" si="163">AG151+AG152+AG153+AG154</f>
        <v>8.4154473928045608</v>
      </c>
    </row>
    <row r="151" spans="2:35" ht="12" customHeight="1">
      <c r="B151" s="124" t="s">
        <v>279</v>
      </c>
      <c r="C151" s="135">
        <f>Aérien!C138</f>
        <v>0</v>
      </c>
      <c r="D151" s="135">
        <f>Aérien!D138</f>
        <v>0</v>
      </c>
      <c r="E151" s="135">
        <f>Aérien!E138</f>
        <v>0</v>
      </c>
      <c r="F151" s="135">
        <f>Aérien!F138</f>
        <v>0.12319668591372525</v>
      </c>
      <c r="G151" s="135">
        <f>Aérien!G138</f>
        <v>0.30845310461755038</v>
      </c>
      <c r="H151" s="135">
        <f>Aérien!H138</f>
        <v>0.90369391652664943</v>
      </c>
      <c r="I151" s="135">
        <f>Aérien!I138</f>
        <v>1.3060785675244304</v>
      </c>
      <c r="J151" s="135">
        <f>Aérien!J138</f>
        <v>1.3423556215107428</v>
      </c>
      <c r="K151" s="135">
        <f>Aérien!K138</f>
        <v>1.4994688120356334</v>
      </c>
      <c r="L151" s="1"/>
      <c r="M151" s="124" t="s">
        <v>279</v>
      </c>
      <c r="N151" s="125">
        <f t="shared" ref="N151:N154" si="164">C151*11.63</f>
        <v>0</v>
      </c>
      <c r="O151" s="125">
        <f t="shared" ref="O151:O154" si="165">D151*11.63</f>
        <v>0</v>
      </c>
      <c r="P151" s="125">
        <f t="shared" ref="P151:P154" si="166">E151*11.63</f>
        <v>0</v>
      </c>
      <c r="Q151" s="125">
        <f t="shared" ref="Q151:Q154" si="167">F151*11.63</f>
        <v>1.4327774571766247</v>
      </c>
      <c r="R151" s="125">
        <f t="shared" ref="R151:R154" si="168">G151*11.63</f>
        <v>3.5873096067021111</v>
      </c>
      <c r="S151" s="125">
        <f t="shared" ref="S151:S154" si="169">H151*11.63</f>
        <v>10.509960249204934</v>
      </c>
      <c r="T151" s="125">
        <f t="shared" ref="T151:T154" si="170">I151*11.63</f>
        <v>15.189693740309126</v>
      </c>
      <c r="U151" s="125">
        <f t="shared" ref="U151:U154" si="171">J151*11.63</f>
        <v>15.61159587816994</v>
      </c>
      <c r="V151" s="125">
        <f t="shared" ref="V151:V154" si="172">K151*11.63</f>
        <v>17.438822283974417</v>
      </c>
      <c r="X151" s="124" t="s">
        <v>279</v>
      </c>
      <c r="Y151" s="132">
        <f>0</f>
        <v>0</v>
      </c>
      <c r="Z151" s="132">
        <f>0</f>
        <v>0</v>
      </c>
      <c r="AA151" s="132">
        <f>0</f>
        <v>0</v>
      </c>
      <c r="AB151" s="132">
        <f>0</f>
        <v>0</v>
      </c>
      <c r="AC151" s="132">
        <f>0</f>
        <v>0</v>
      </c>
      <c r="AD151" s="132">
        <f>0</f>
        <v>0</v>
      </c>
      <c r="AE151" s="132">
        <f>0</f>
        <v>0</v>
      </c>
      <c r="AF151" s="132">
        <f>0</f>
        <v>0</v>
      </c>
      <c r="AG151" s="132">
        <f>0</f>
        <v>0</v>
      </c>
      <c r="AI151" t="s">
        <v>580</v>
      </c>
    </row>
    <row r="152" spans="2:35" ht="12" customHeight="1">
      <c r="B152" s="124" t="s">
        <v>422</v>
      </c>
      <c r="C152" s="135">
        <f>Aérien!C139</f>
        <v>0</v>
      </c>
      <c r="D152" s="135">
        <f>Aérien!D139</f>
        <v>0</v>
      </c>
      <c r="E152" s="135">
        <f>Aérien!E139</f>
        <v>0</v>
      </c>
      <c r="F152" s="135">
        <f>Aérien!F139</f>
        <v>0</v>
      </c>
      <c r="G152" s="135">
        <f>Aérien!G139</f>
        <v>7.7113276154387594E-2</v>
      </c>
      <c r="H152" s="135">
        <f>Aérien!H139</f>
        <v>0.30123130550888311</v>
      </c>
      <c r="I152" s="135">
        <f>Aérien!I139</f>
        <v>0.70745922407573314</v>
      </c>
      <c r="J152" s="135">
        <f>Aérien!J139</f>
        <v>1.3423556215107428</v>
      </c>
      <c r="K152" s="135">
        <f>Aérien!K139</f>
        <v>2.1420983029080483</v>
      </c>
      <c r="L152" s="1"/>
      <c r="M152" s="124" t="s">
        <v>422</v>
      </c>
      <c r="N152" s="125">
        <f t="shared" si="164"/>
        <v>0</v>
      </c>
      <c r="O152" s="125">
        <f t="shared" si="165"/>
        <v>0</v>
      </c>
      <c r="P152" s="125">
        <f t="shared" si="166"/>
        <v>0</v>
      </c>
      <c r="Q152" s="125">
        <f t="shared" si="167"/>
        <v>0</v>
      </c>
      <c r="R152" s="125">
        <f t="shared" si="168"/>
        <v>0.89682740167552777</v>
      </c>
      <c r="S152" s="125">
        <f t="shared" si="169"/>
        <v>3.5033200830683109</v>
      </c>
      <c r="T152" s="125">
        <f t="shared" si="170"/>
        <v>8.2277507760007769</v>
      </c>
      <c r="U152" s="125">
        <f t="shared" si="171"/>
        <v>15.61159587816994</v>
      </c>
      <c r="V152" s="125">
        <f t="shared" si="172"/>
        <v>24.912603262820603</v>
      </c>
      <c r="X152" s="124" t="s">
        <v>422</v>
      </c>
      <c r="Y152" s="133">
        <f>C152*FE_et_bio!$B$9</f>
        <v>0</v>
      </c>
      <c r="Z152" s="133">
        <f>D152*FE_et_bio!$B$9</f>
        <v>0</v>
      </c>
      <c r="AA152" s="133">
        <f>E152*FE_et_bio!$B$9</f>
        <v>0</v>
      </c>
      <c r="AB152" s="133">
        <f>F152*FE_et_bio!$B$9</f>
        <v>0</v>
      </c>
      <c r="AC152" s="133">
        <f>G152*FE_et_bio!$B$9</f>
        <v>0.2330363205385593</v>
      </c>
      <c r="AD152" s="133">
        <f>H152*FE_et_bio!$B$9</f>
        <v>0.91032100524784465</v>
      </c>
      <c r="AE152" s="133">
        <f>I152*FE_et_bio!$B$9</f>
        <v>2.1379417751568655</v>
      </c>
      <c r="AF152" s="133">
        <f>J152*FE_et_bio!$B$9</f>
        <v>4.0565986882054643</v>
      </c>
      <c r="AG152" s="133">
        <f>K152*FE_et_bio!$B$9</f>
        <v>6.4734210713881213</v>
      </c>
      <c r="AI152" t="s">
        <v>596</v>
      </c>
    </row>
    <row r="153" spans="2:35" ht="12" customHeight="1">
      <c r="B153" s="124" t="s">
        <v>83</v>
      </c>
      <c r="C153" s="135">
        <f>Aérien!C140</f>
        <v>0</v>
      </c>
      <c r="D153" s="135">
        <f>Aérien!D140</f>
        <v>0</v>
      </c>
      <c r="E153" s="135">
        <f>Aérien!E140</f>
        <v>0</v>
      </c>
      <c r="F153" s="135">
        <f>Aérien!F140</f>
        <v>0</v>
      </c>
      <c r="G153" s="135">
        <f>Aérien!G140</f>
        <v>0</v>
      </c>
      <c r="H153" s="135">
        <f>Aérien!H140</f>
        <v>4.8620939148151528E-2</v>
      </c>
      <c r="I153" s="135">
        <f>Aérien!I140</f>
        <v>0.22477310718940569</v>
      </c>
      <c r="J153" s="135">
        <f>Aérien!J140</f>
        <v>0.44360185010764963</v>
      </c>
      <c r="K153" s="135">
        <f>Aérien!K140</f>
        <v>0.65182946753201554</v>
      </c>
      <c r="L153" s="1"/>
      <c r="M153" s="124" t="s">
        <v>83</v>
      </c>
      <c r="N153" s="125">
        <f t="shared" si="164"/>
        <v>0</v>
      </c>
      <c r="O153" s="125">
        <f t="shared" si="165"/>
        <v>0</v>
      </c>
      <c r="P153" s="125">
        <f t="shared" si="166"/>
        <v>0</v>
      </c>
      <c r="Q153" s="125">
        <f t="shared" si="167"/>
        <v>0</v>
      </c>
      <c r="R153" s="125">
        <f t="shared" si="168"/>
        <v>0</v>
      </c>
      <c r="S153" s="125">
        <f t="shared" si="169"/>
        <v>0.56546152229300228</v>
      </c>
      <c r="T153" s="125">
        <f t="shared" si="170"/>
        <v>2.6141112366127883</v>
      </c>
      <c r="U153" s="125">
        <f t="shared" si="171"/>
        <v>5.1590895167519655</v>
      </c>
      <c r="V153" s="125">
        <f t="shared" si="172"/>
        <v>7.5807767073973409</v>
      </c>
      <c r="X153" s="124" t="s">
        <v>83</v>
      </c>
      <c r="Y153" s="132">
        <f>0</f>
        <v>0</v>
      </c>
      <c r="Z153" s="132">
        <f>0</f>
        <v>0</v>
      </c>
      <c r="AA153" s="132">
        <f>0</f>
        <v>0</v>
      </c>
      <c r="AB153" s="132">
        <f>0</f>
        <v>0</v>
      </c>
      <c r="AC153" s="132">
        <f>0</f>
        <v>0</v>
      </c>
      <c r="AD153" s="132">
        <f>0</f>
        <v>0</v>
      </c>
      <c r="AE153" s="132">
        <f>0</f>
        <v>0</v>
      </c>
      <c r="AF153" s="132">
        <f>0</f>
        <v>0</v>
      </c>
      <c r="AG153" s="132">
        <f>0</f>
        <v>0</v>
      </c>
    </row>
    <row r="154" spans="2:35" ht="12" customHeight="1">
      <c r="B154" s="124" t="s">
        <v>423</v>
      </c>
      <c r="C154" s="135">
        <f>Aérien!C141</f>
        <v>0</v>
      </c>
      <c r="D154" s="135">
        <f>Aérien!D141</f>
        <v>6.2698602535356782</v>
      </c>
      <c r="E154" s="135">
        <f>Aérien!E141</f>
        <v>2.5891654300509042</v>
      </c>
      <c r="F154" s="135">
        <f>Aérien!F141</f>
        <v>6.0366376097725354</v>
      </c>
      <c r="G154" s="135">
        <f>Aérien!G141</f>
        <v>6.0405399652571337</v>
      </c>
      <c r="H154" s="135">
        <f>Aérien!H141</f>
        <v>4.8197008881421315</v>
      </c>
      <c r="I154" s="135">
        <f>Aérien!I141</f>
        <v>3.4284562397516289</v>
      </c>
      <c r="J154" s="135">
        <f>Aérien!J141</f>
        <v>2.2869762440553396</v>
      </c>
      <c r="K154" s="135">
        <f>Aérien!K141</f>
        <v>0.6426294908724155</v>
      </c>
      <c r="L154" s="1"/>
      <c r="M154" s="124" t="s">
        <v>423</v>
      </c>
      <c r="N154" s="125">
        <f t="shared" si="164"/>
        <v>0</v>
      </c>
      <c r="O154" s="125">
        <f t="shared" si="165"/>
        <v>72.918474748619943</v>
      </c>
      <c r="P154" s="125">
        <f t="shared" si="166"/>
        <v>30.111993951492018</v>
      </c>
      <c r="Q154" s="125">
        <f t="shared" si="167"/>
        <v>70.206095401654594</v>
      </c>
      <c r="R154" s="125">
        <f t="shared" si="168"/>
        <v>70.251479795940469</v>
      </c>
      <c r="S154" s="125">
        <f t="shared" si="169"/>
        <v>56.053121329092995</v>
      </c>
      <c r="T154" s="125">
        <f t="shared" si="170"/>
        <v>39.87294606831145</v>
      </c>
      <c r="U154" s="125">
        <f t="shared" si="171"/>
        <v>26.5975337183636</v>
      </c>
      <c r="V154" s="125">
        <f t="shared" si="172"/>
        <v>7.4737809788461931</v>
      </c>
      <c r="X154" s="124" t="s">
        <v>423</v>
      </c>
      <c r="Y154" s="133">
        <f>C154*FE_et_bio!$B$9</f>
        <v>0</v>
      </c>
      <c r="Z154" s="133">
        <f>D154*FE_et_bio!$B$9</f>
        <v>18.947517686184817</v>
      </c>
      <c r="AA154" s="133">
        <f>E154*FE_et_bio!$B$9</f>
        <v>7.8244579296138319</v>
      </c>
      <c r="AB154" s="133">
        <f>F154*FE_et_bio!$B$9</f>
        <v>18.242718856732601</v>
      </c>
      <c r="AC154" s="133">
        <f>G154*FE_et_bio!$B$9</f>
        <v>18.254511775007057</v>
      </c>
      <c r="AD154" s="133">
        <f>H154*FE_et_bio!$B$9</f>
        <v>14.56513608396552</v>
      </c>
      <c r="AE154" s="133">
        <f>I154*FE_et_bio!$B$9</f>
        <v>10.360794756529423</v>
      </c>
      <c r="AF154" s="133">
        <f>J154*FE_et_bio!$B$9</f>
        <v>6.9112422095352359</v>
      </c>
      <c r="AG154" s="133">
        <f>K154*FE_et_bio!$B$9</f>
        <v>1.9420263214164395</v>
      </c>
    </row>
    <row r="155" spans="2:35" ht="12" customHeight="1">
      <c r="B155" s="124"/>
      <c r="C155" s="135"/>
      <c r="D155" s="135"/>
      <c r="E155" s="135"/>
      <c r="F155" s="135"/>
      <c r="G155" s="135"/>
      <c r="H155" s="135"/>
      <c r="I155" s="135"/>
      <c r="J155" s="135"/>
      <c r="K155" s="135"/>
      <c r="L155" s="1"/>
      <c r="M155" s="124"/>
      <c r="N155" s="125"/>
      <c r="O155" s="125"/>
      <c r="P155" s="125"/>
      <c r="Q155" s="125"/>
      <c r="R155" s="125"/>
      <c r="S155" s="125"/>
      <c r="T155" s="125"/>
      <c r="U155" s="125"/>
      <c r="V155" s="125"/>
      <c r="X155" s="124"/>
      <c r="Y155" s="135"/>
      <c r="Z155" s="135"/>
      <c r="AA155" s="135"/>
      <c r="AB155" s="135"/>
      <c r="AC155" s="135"/>
      <c r="AD155" s="135"/>
      <c r="AE155" s="135"/>
      <c r="AF155" s="135"/>
      <c r="AG155" s="135"/>
    </row>
    <row r="156" spans="2:35" s="616" customFormat="1" ht="12" customHeight="1">
      <c r="B156" s="617" t="s">
        <v>402</v>
      </c>
      <c r="C156" s="830">
        <f>SUM(C157:C163)</f>
        <v>1.8194939800000001</v>
      </c>
      <c r="D156" s="830">
        <f t="shared" ref="D156:K156" si="173">SUM(D157:D163)</f>
        <v>1.6285244480000001</v>
      </c>
      <c r="E156" s="830">
        <f t="shared" si="173"/>
        <v>1.0585408912000001</v>
      </c>
      <c r="F156" s="830">
        <f t="shared" si="173"/>
        <v>1.5831555239991633</v>
      </c>
      <c r="G156" s="830">
        <f t="shared" si="173"/>
        <v>1.5301189885864093</v>
      </c>
      <c r="H156" s="830">
        <f t="shared" si="173"/>
        <v>1.5050359530139734</v>
      </c>
      <c r="I156" s="830">
        <f t="shared" si="173"/>
        <v>1.5050359530139734</v>
      </c>
      <c r="J156" s="830">
        <f t="shared" si="173"/>
        <v>1.5050359530139736</v>
      </c>
      <c r="K156" s="830">
        <f t="shared" si="173"/>
        <v>1.5050359530139736</v>
      </c>
      <c r="L156" s="1"/>
      <c r="M156" s="617" t="s">
        <v>402</v>
      </c>
      <c r="N156" s="830">
        <f>C156*11.63</f>
        <v>21.160714987400002</v>
      </c>
      <c r="O156" s="830">
        <f t="shared" ref="O156:V156" si="174">D156*11.63</f>
        <v>18.939739330240002</v>
      </c>
      <c r="P156" s="830">
        <f t="shared" si="174"/>
        <v>12.310830564656001</v>
      </c>
      <c r="Q156" s="830">
        <f t="shared" si="174"/>
        <v>18.412098744110271</v>
      </c>
      <c r="R156" s="830">
        <f t="shared" si="174"/>
        <v>17.795283837259941</v>
      </c>
      <c r="S156" s="830">
        <f t="shared" si="174"/>
        <v>17.503568133552513</v>
      </c>
      <c r="T156" s="830">
        <f t="shared" si="174"/>
        <v>17.503568133552513</v>
      </c>
      <c r="U156" s="830">
        <f t="shared" si="174"/>
        <v>17.503568133552516</v>
      </c>
      <c r="V156" s="618">
        <f t="shared" si="174"/>
        <v>17.503568133552516</v>
      </c>
      <c r="X156" s="617" t="s">
        <v>256</v>
      </c>
      <c r="Y156" s="618">
        <f>SUM(Y157:Y163)</f>
        <v>5.7859908564000007</v>
      </c>
      <c r="Z156" s="618">
        <f t="shared" ref="Z156:AG156" si="175">SUM(Z157:Z163)</f>
        <v>5.1787077446400005</v>
      </c>
      <c r="AA156" s="618">
        <f t="shared" si="175"/>
        <v>3.3661600340160005</v>
      </c>
      <c r="AB156" s="618">
        <f t="shared" si="175"/>
        <v>4.6582293191494184</v>
      </c>
      <c r="AC156" s="618">
        <f t="shared" si="175"/>
        <v>4.1071024751638658</v>
      </c>
      <c r="AD156" s="618">
        <f t="shared" si="175"/>
        <v>3.5757158667387174</v>
      </c>
      <c r="AE156" s="618">
        <f t="shared" si="175"/>
        <v>3.1116564389136512</v>
      </c>
      <c r="AF156" s="618">
        <f t="shared" si="175"/>
        <v>2.7949373229820011</v>
      </c>
      <c r="AG156" s="618">
        <f t="shared" si="175"/>
        <v>2.4782182070503511</v>
      </c>
    </row>
    <row r="157" spans="2:35" s="657" customFormat="1" ht="12" customHeight="1">
      <c r="B157" s="655" t="s">
        <v>403</v>
      </c>
      <c r="C157" s="821">
        <f>Autres_modes!F122</f>
        <v>0</v>
      </c>
      <c r="D157" s="821">
        <f>Autres_modes!G122</f>
        <v>0</v>
      </c>
      <c r="E157" s="821">
        <f>Autres_modes!H122</f>
        <v>0</v>
      </c>
      <c r="F157" s="821">
        <f>Autres_modes!I122</f>
        <v>2.3747332859987452E-2</v>
      </c>
      <c r="G157" s="821">
        <f>Autres_modes!J122</f>
        <v>9.0381973267070134E-2</v>
      </c>
      <c r="H157" s="821">
        <f>Autres_modes!K122</f>
        <v>0.14787447992021222</v>
      </c>
      <c r="I157" s="821">
        <f>Autres_modes!L122</f>
        <v>0.2068486061516194</v>
      </c>
      <c r="J157" s="821">
        <f>Autres_modes!M122</f>
        <v>0.23072887272523393</v>
      </c>
      <c r="K157" s="821">
        <f>Autres_modes!N122</f>
        <v>0.25460913929884849</v>
      </c>
      <c r="L157" s="1"/>
      <c r="M157" s="655" t="s">
        <v>403</v>
      </c>
      <c r="N157" s="821">
        <f t="shared" ref="N157:N164" si="176">C157*11.63</f>
        <v>0</v>
      </c>
      <c r="O157" s="821">
        <f t="shared" ref="O157:O164" si="177">D157*11.63</f>
        <v>0</v>
      </c>
      <c r="P157" s="821">
        <f t="shared" ref="P157:P164" si="178">E157*11.63</f>
        <v>0</v>
      </c>
      <c r="Q157" s="821">
        <f t="shared" ref="Q157:Q164" si="179">F157*11.63</f>
        <v>0.27618148116165409</v>
      </c>
      <c r="R157" s="821">
        <f t="shared" ref="R157:R164" si="180">G157*11.63</f>
        <v>1.0511423490960257</v>
      </c>
      <c r="S157" s="821">
        <f t="shared" ref="S157:S164" si="181">H157*11.63</f>
        <v>1.7197802014720682</v>
      </c>
      <c r="T157" s="821">
        <f t="shared" ref="T157:T164" si="182">I157*11.63</f>
        <v>2.4056492895433337</v>
      </c>
      <c r="U157" s="821">
        <f t="shared" ref="U157:U164" si="183">J157*11.63</f>
        <v>2.6833767897944707</v>
      </c>
      <c r="V157" s="821">
        <f t="shared" ref="V157:V164" si="184">K157*11.63</f>
        <v>2.9611042900456082</v>
      </c>
      <c r="X157" s="655" t="s">
        <v>403</v>
      </c>
      <c r="Y157" s="656">
        <f>0</f>
        <v>0</v>
      </c>
      <c r="Z157" s="656">
        <f>0</f>
        <v>0</v>
      </c>
      <c r="AA157" s="656">
        <f>0</f>
        <v>0</v>
      </c>
      <c r="AB157" s="656">
        <f>0</f>
        <v>0</v>
      </c>
      <c r="AC157" s="656">
        <f>0</f>
        <v>0</v>
      </c>
      <c r="AD157" s="656">
        <f>0</f>
        <v>0</v>
      </c>
      <c r="AE157" s="656">
        <f>0</f>
        <v>0</v>
      </c>
      <c r="AF157" s="656">
        <f>0</f>
        <v>0</v>
      </c>
      <c r="AG157" s="656">
        <f>0</f>
        <v>0</v>
      </c>
    </row>
    <row r="158" spans="2:35" s="619" customFormat="1" ht="12" customHeight="1">
      <c r="B158" s="620" t="s">
        <v>404</v>
      </c>
      <c r="C158" s="831">
        <f>Autres_modes!F123</f>
        <v>0</v>
      </c>
      <c r="D158" s="831">
        <f>Autres_modes!G123</f>
        <v>0</v>
      </c>
      <c r="E158" s="831">
        <f>Autres_modes!H123</f>
        <v>0</v>
      </c>
      <c r="F158" s="831">
        <f>Autres_modes!I123</f>
        <v>0.21372599573988704</v>
      </c>
      <c r="G158" s="831">
        <f>Autres_modes!J123</f>
        <v>0.19466886549830489</v>
      </c>
      <c r="H158" s="831">
        <f>Autres_modes!K123</f>
        <v>9.5738842434097721E-2</v>
      </c>
      <c r="I158" s="831">
        <f>Autres_modes!L123</f>
        <v>0</v>
      </c>
      <c r="J158" s="831">
        <f>Autres_modes!M123</f>
        <v>0</v>
      </c>
      <c r="K158" s="831">
        <f>Autres_modes!N123</f>
        <v>0</v>
      </c>
      <c r="L158" s="1"/>
      <c r="M158" s="620" t="s">
        <v>404</v>
      </c>
      <c r="N158" s="831">
        <f t="shared" si="176"/>
        <v>0</v>
      </c>
      <c r="O158" s="831">
        <f t="shared" si="177"/>
        <v>0</v>
      </c>
      <c r="P158" s="831">
        <f t="shared" si="178"/>
        <v>0</v>
      </c>
      <c r="Q158" s="831">
        <f t="shared" si="179"/>
        <v>2.4856333304548865</v>
      </c>
      <c r="R158" s="831">
        <f t="shared" si="180"/>
        <v>2.2639989057452863</v>
      </c>
      <c r="S158" s="831">
        <f t="shared" si="181"/>
        <v>1.1134427375085565</v>
      </c>
      <c r="T158" s="831">
        <f t="shared" si="182"/>
        <v>0</v>
      </c>
      <c r="U158" s="831">
        <f t="shared" si="183"/>
        <v>0</v>
      </c>
      <c r="V158" s="831">
        <f t="shared" si="184"/>
        <v>0</v>
      </c>
      <c r="X158" s="620" t="s">
        <v>404</v>
      </c>
      <c r="Y158" s="621">
        <f t="shared" ref="Y158:AG159" si="185">C158*2.362</f>
        <v>0</v>
      </c>
      <c r="Z158" s="621">
        <f t="shared" si="185"/>
        <v>0</v>
      </c>
      <c r="AA158" s="621">
        <f t="shared" si="185"/>
        <v>0</v>
      </c>
      <c r="AB158" s="621">
        <f t="shared" si="185"/>
        <v>0.50482080193761325</v>
      </c>
      <c r="AC158" s="621">
        <f t="shared" si="185"/>
        <v>0.45980786030699616</v>
      </c>
      <c r="AD158" s="621">
        <f t="shared" si="185"/>
        <v>0.22613514582933883</v>
      </c>
      <c r="AE158" s="621">
        <f t="shared" si="185"/>
        <v>0</v>
      </c>
      <c r="AF158" s="621">
        <f t="shared" si="185"/>
        <v>0</v>
      </c>
      <c r="AG158" s="621">
        <f t="shared" si="185"/>
        <v>0</v>
      </c>
    </row>
    <row r="159" spans="2:35" s="638" customFormat="1" ht="12" customHeight="1">
      <c r="B159" s="639" t="s">
        <v>484</v>
      </c>
      <c r="C159" s="832">
        <f>Autres_modes!F124</f>
        <v>0</v>
      </c>
      <c r="D159" s="832">
        <f>Autres_modes!G124</f>
        <v>0</v>
      </c>
      <c r="E159" s="832">
        <f>Autres_modes!H124</f>
        <v>0</v>
      </c>
      <c r="F159" s="832">
        <f>Autres_modes!I124</f>
        <v>0</v>
      </c>
      <c r="G159" s="832">
        <f>Autres_modes!J124</f>
        <v>6.2572135338740856E-2</v>
      </c>
      <c r="H159" s="832">
        <f>Autres_modes!K124</f>
        <v>0.18590965396753165</v>
      </c>
      <c r="I159" s="832">
        <f>Autres_modes!L124</f>
        <v>0.31027290922742906</v>
      </c>
      <c r="J159" s="832">
        <f>Autres_modes!M124</f>
        <v>0.34609330908785091</v>
      </c>
      <c r="K159" s="832">
        <f>Autres_modes!N124</f>
        <v>0.3819137089482727</v>
      </c>
      <c r="L159" s="1"/>
      <c r="M159" s="639" t="s">
        <v>484</v>
      </c>
      <c r="N159" s="832">
        <f t="shared" si="176"/>
        <v>0</v>
      </c>
      <c r="O159" s="832">
        <f t="shared" si="177"/>
        <v>0</v>
      </c>
      <c r="P159" s="832">
        <f t="shared" si="178"/>
        <v>0</v>
      </c>
      <c r="Q159" s="832">
        <f t="shared" si="179"/>
        <v>0</v>
      </c>
      <c r="R159" s="832">
        <f t="shared" si="180"/>
        <v>0.72771393398955619</v>
      </c>
      <c r="S159" s="832">
        <f t="shared" si="181"/>
        <v>2.1621292756423931</v>
      </c>
      <c r="T159" s="832">
        <f t="shared" si="182"/>
        <v>3.6084739343150001</v>
      </c>
      <c r="U159" s="832">
        <f t="shared" si="183"/>
        <v>4.025065184691706</v>
      </c>
      <c r="V159" s="832">
        <f t="shared" si="184"/>
        <v>4.4416564350684116</v>
      </c>
      <c r="X159" s="639" t="s">
        <v>484</v>
      </c>
      <c r="Y159" s="661">
        <f t="shared" si="185"/>
        <v>0</v>
      </c>
      <c r="Z159" s="661">
        <f t="shared" ref="Z159" si="186">D159*2.362</f>
        <v>0</v>
      </c>
      <c r="AA159" s="661">
        <f t="shared" ref="AA159" si="187">E159*2.362</f>
        <v>0</v>
      </c>
      <c r="AB159" s="661">
        <f t="shared" ref="AB159" si="188">F159*2.362</f>
        <v>0</v>
      </c>
      <c r="AC159" s="661">
        <f t="shared" ref="AC159" si="189">G159*2.362</f>
        <v>0.14779538367010592</v>
      </c>
      <c r="AD159" s="661">
        <f t="shared" ref="AD159" si="190">H159*2.362</f>
        <v>0.43911860267130975</v>
      </c>
      <c r="AE159" s="661">
        <f t="shared" ref="AE159" si="191">I159*2.362</f>
        <v>0.73286461159518745</v>
      </c>
      <c r="AF159" s="661">
        <f t="shared" ref="AF159" si="192">J159*2.362</f>
        <v>0.81747239606550393</v>
      </c>
      <c r="AG159" s="661">
        <f t="shared" ref="AG159" si="193">K159*2.362</f>
        <v>0.90208018053582018</v>
      </c>
    </row>
    <row r="160" spans="2:35" s="657" customFormat="1" ht="12" customHeight="1">
      <c r="B160" s="655" t="s">
        <v>483</v>
      </c>
      <c r="C160" s="821">
        <f>Autres_modes!F125</f>
        <v>0</v>
      </c>
      <c r="D160" s="821">
        <f>Autres_modes!G125</f>
        <v>0</v>
      </c>
      <c r="E160" s="821">
        <f>Autres_modes!H125</f>
        <v>0</v>
      </c>
      <c r="F160" s="821">
        <f>Autres_modes!I125</f>
        <v>3.9578888099979087E-2</v>
      </c>
      <c r="G160" s="821">
        <f>Autres_modes!J125</f>
        <v>7.0418390268674122E-2</v>
      </c>
      <c r="H160" s="821">
        <f>Autres_modes!K125</f>
        <v>9.4226958222340271E-2</v>
      </c>
      <c r="I160" s="821">
        <f>Autres_modes!L125</f>
        <v>0.11918988541292733</v>
      </c>
      <c r="J160" s="821">
        <f>Autres_modes!M125</f>
        <v>0.12590606860679052</v>
      </c>
      <c r="K160" s="821">
        <f>Autres_modes!N125</f>
        <v>0.13262225180065371</v>
      </c>
      <c r="L160" s="1"/>
      <c r="M160" s="655" t="s">
        <v>483</v>
      </c>
      <c r="N160" s="821">
        <f t="shared" si="176"/>
        <v>0</v>
      </c>
      <c r="O160" s="821">
        <f t="shared" si="177"/>
        <v>0</v>
      </c>
      <c r="P160" s="821">
        <f t="shared" si="178"/>
        <v>0</v>
      </c>
      <c r="Q160" s="821">
        <f t="shared" si="179"/>
        <v>0.46030246860275681</v>
      </c>
      <c r="R160" s="821">
        <f t="shared" si="180"/>
        <v>0.81896587882468008</v>
      </c>
      <c r="S160" s="821">
        <f t="shared" si="181"/>
        <v>1.0958595241258173</v>
      </c>
      <c r="T160" s="821">
        <f t="shared" si="182"/>
        <v>1.3861783673523449</v>
      </c>
      <c r="U160" s="821">
        <f t="shared" si="183"/>
        <v>1.4642875778969737</v>
      </c>
      <c r="V160" s="821">
        <f t="shared" si="184"/>
        <v>1.5423967884416028</v>
      </c>
      <c r="X160" s="655" t="s">
        <v>483</v>
      </c>
      <c r="Y160" s="656">
        <f>0</f>
        <v>0</v>
      </c>
      <c r="Z160" s="656">
        <f>0</f>
        <v>0</v>
      </c>
      <c r="AA160" s="656">
        <f>0</f>
        <v>0</v>
      </c>
      <c r="AB160" s="656">
        <f>0</f>
        <v>0</v>
      </c>
      <c r="AC160" s="656">
        <f>0</f>
        <v>0</v>
      </c>
      <c r="AD160" s="656">
        <f>0</f>
        <v>0</v>
      </c>
      <c r="AE160" s="656">
        <f>0</f>
        <v>0</v>
      </c>
      <c r="AF160" s="656">
        <f>0</f>
        <v>0</v>
      </c>
      <c r="AG160" s="656">
        <f>0</f>
        <v>0</v>
      </c>
    </row>
    <row r="161" spans="2:33" s="619" customFormat="1" ht="12" customHeight="1">
      <c r="B161" s="620" t="s">
        <v>405</v>
      </c>
      <c r="C161" s="831">
        <f>Autres_modes!F126</f>
        <v>1.8194939800000001</v>
      </c>
      <c r="D161" s="831">
        <f>Autres_modes!G126</f>
        <v>1.6285244480000001</v>
      </c>
      <c r="E161" s="831">
        <f>Autres_modes!H126</f>
        <v>1.0585408912000001</v>
      </c>
      <c r="F161" s="831">
        <f>Autres_modes!I126</f>
        <v>1.3061033072993096</v>
      </c>
      <c r="G161" s="831">
        <f>Autres_modes!J126</f>
        <v>1.0957604499338855</v>
      </c>
      <c r="H161" s="831">
        <f>Autres_modes!K126</f>
        <v>0.74644868846920864</v>
      </c>
      <c r="I161" s="831">
        <f>Autres_modes!L126</f>
        <v>0.41509958124879487</v>
      </c>
      <c r="J161" s="831">
        <f>Autres_modes!M126</f>
        <v>0.20754979062439743</v>
      </c>
      <c r="K161" s="831">
        <f>Autres_modes!N126</f>
        <v>0</v>
      </c>
      <c r="L161" s="1"/>
      <c r="M161" s="620" t="s">
        <v>405</v>
      </c>
      <c r="N161" s="831">
        <f t="shared" si="176"/>
        <v>21.160714987400002</v>
      </c>
      <c r="O161" s="831">
        <f t="shared" si="177"/>
        <v>18.939739330240002</v>
      </c>
      <c r="P161" s="831">
        <f t="shared" si="178"/>
        <v>12.310830564656001</v>
      </c>
      <c r="Q161" s="831">
        <f t="shared" si="179"/>
        <v>15.189981463890971</v>
      </c>
      <c r="R161" s="831">
        <f t="shared" si="180"/>
        <v>12.74369403273109</v>
      </c>
      <c r="S161" s="831">
        <f t="shared" si="181"/>
        <v>8.6811982468968978</v>
      </c>
      <c r="T161" s="831">
        <f t="shared" si="182"/>
        <v>4.827608129923485</v>
      </c>
      <c r="U161" s="831">
        <f t="shared" si="183"/>
        <v>2.4138040649617425</v>
      </c>
      <c r="V161" s="831">
        <f t="shared" si="184"/>
        <v>0</v>
      </c>
      <c r="X161" s="620" t="s">
        <v>405</v>
      </c>
      <c r="Y161" s="621">
        <f t="shared" ref="Y161:AG161" si="194">C161*3.18</f>
        <v>5.7859908564000007</v>
      </c>
      <c r="Z161" s="621">
        <f t="shared" si="194"/>
        <v>5.1787077446400005</v>
      </c>
      <c r="AA161" s="621">
        <f t="shared" si="194"/>
        <v>3.3661600340160005</v>
      </c>
      <c r="AB161" s="621">
        <f t="shared" si="194"/>
        <v>4.1534085172118047</v>
      </c>
      <c r="AC161" s="621">
        <f t="shared" si="194"/>
        <v>3.4845182307897562</v>
      </c>
      <c r="AD161" s="621">
        <f t="shared" si="194"/>
        <v>2.3737068293320838</v>
      </c>
      <c r="AE161" s="621">
        <f t="shared" si="194"/>
        <v>1.3200166683711678</v>
      </c>
      <c r="AF161" s="621">
        <f t="shared" si="194"/>
        <v>0.66000833418558391</v>
      </c>
      <c r="AG161" s="621">
        <f t="shared" si="194"/>
        <v>0</v>
      </c>
    </row>
    <row r="162" spans="2:33" s="638" customFormat="1" ht="12" customHeight="1">
      <c r="B162" s="639" t="s">
        <v>586</v>
      </c>
      <c r="C162" s="832">
        <f>Autres_modes!F127</f>
        <v>0</v>
      </c>
      <c r="D162" s="832">
        <f>Autres_modes!G127</f>
        <v>0</v>
      </c>
      <c r="E162" s="832">
        <f>Autres_modes!H127</f>
        <v>0</v>
      </c>
      <c r="F162" s="832">
        <f>Autres_modes!I127</f>
        <v>0</v>
      </c>
      <c r="G162" s="832">
        <f>Autres_modes!J127</f>
        <v>4.9936667990024223E-3</v>
      </c>
      <c r="H162" s="832">
        <f>Autres_modes!K127</f>
        <v>0.17891842963532839</v>
      </c>
      <c r="I162" s="832">
        <f>Autres_modes!L127</f>
        <v>0.35292505298243199</v>
      </c>
      <c r="J162" s="832">
        <f>Autres_modes!M127</f>
        <v>0.43915219757697116</v>
      </c>
      <c r="K162" s="832">
        <f>Autres_modes!N127</f>
        <v>0.52537934217151028</v>
      </c>
      <c r="L162" s="1"/>
      <c r="M162" s="639" t="s">
        <v>586</v>
      </c>
      <c r="N162" s="832">
        <f t="shared" si="176"/>
        <v>0</v>
      </c>
      <c r="O162" s="832">
        <f t="shared" si="177"/>
        <v>0</v>
      </c>
      <c r="P162" s="832">
        <f t="shared" si="178"/>
        <v>0</v>
      </c>
      <c r="Q162" s="832">
        <f t="shared" si="179"/>
        <v>0</v>
      </c>
      <c r="R162" s="832">
        <f t="shared" si="180"/>
        <v>5.8076344872398176E-2</v>
      </c>
      <c r="S162" s="832">
        <f t="shared" si="181"/>
        <v>2.0808213366588695</v>
      </c>
      <c r="T162" s="832">
        <f t="shared" si="182"/>
        <v>4.1045183661856841</v>
      </c>
      <c r="U162" s="832">
        <f t="shared" si="183"/>
        <v>5.1073400578201751</v>
      </c>
      <c r="V162" s="832">
        <f t="shared" si="184"/>
        <v>6.1101617494546652</v>
      </c>
      <c r="X162" s="639" t="s">
        <v>583</v>
      </c>
      <c r="Y162" s="661">
        <f>C162*3</f>
        <v>0</v>
      </c>
      <c r="Z162" s="661">
        <f t="shared" ref="Z162:AG162" si="195">D162*3</f>
        <v>0</v>
      </c>
      <c r="AA162" s="661">
        <f t="shared" si="195"/>
        <v>0</v>
      </c>
      <c r="AB162" s="661">
        <f t="shared" si="195"/>
        <v>0</v>
      </c>
      <c r="AC162" s="661">
        <f t="shared" si="195"/>
        <v>1.4981000397007267E-2</v>
      </c>
      <c r="AD162" s="661">
        <f t="shared" si="195"/>
        <v>0.53675528890598523</v>
      </c>
      <c r="AE162" s="661">
        <f t="shared" si="195"/>
        <v>1.058775158947296</v>
      </c>
      <c r="AF162" s="661">
        <f t="shared" si="195"/>
        <v>1.3174565927309134</v>
      </c>
      <c r="AG162" s="661">
        <f t="shared" si="195"/>
        <v>1.5761380265145308</v>
      </c>
    </row>
    <row r="163" spans="2:33" s="638" customFormat="1" ht="12" customHeight="1">
      <c r="B163" s="639" t="s">
        <v>83</v>
      </c>
      <c r="C163" s="832">
        <f>Autres_modes!F128</f>
        <v>0</v>
      </c>
      <c r="D163" s="832">
        <f>Autres_modes!G128</f>
        <v>0</v>
      </c>
      <c r="E163" s="832">
        <f>Autres_modes!H128</f>
        <v>0</v>
      </c>
      <c r="F163" s="832">
        <f>Autres_modes!I128</f>
        <v>0</v>
      </c>
      <c r="G163" s="832">
        <f>Autres_modes!J128</f>
        <v>1.1323507480731116E-2</v>
      </c>
      <c r="H163" s="832">
        <f>Autres_modes!K128</f>
        <v>5.5918900365254778E-2</v>
      </c>
      <c r="I163" s="832">
        <f>Autres_modes!L128</f>
        <v>0.10069991799077085</v>
      </c>
      <c r="J163" s="832">
        <f>Autres_modes!M128</f>
        <v>0.15560571439272966</v>
      </c>
      <c r="K163" s="832">
        <f>Autres_modes!N128</f>
        <v>0.21051151079468847</v>
      </c>
      <c r="L163" s="1"/>
      <c r="M163" s="639" t="s">
        <v>83</v>
      </c>
      <c r="N163" s="832">
        <f t="shared" ref="N163" si="196">C163*11.63</f>
        <v>0</v>
      </c>
      <c r="O163" s="832">
        <f t="shared" ref="O163" si="197">D163*11.63</f>
        <v>0</v>
      </c>
      <c r="P163" s="832">
        <f t="shared" ref="P163" si="198">E163*11.63</f>
        <v>0</v>
      </c>
      <c r="Q163" s="832">
        <f t="shared" ref="Q163" si="199">F163*11.63</f>
        <v>0</v>
      </c>
      <c r="R163" s="832">
        <f t="shared" ref="R163" si="200">G163*11.63</f>
        <v>0.13169239200090288</v>
      </c>
      <c r="S163" s="832">
        <f t="shared" ref="S163" si="201">H163*11.63</f>
        <v>0.65033681124791309</v>
      </c>
      <c r="T163" s="832">
        <f t="shared" ref="T163" si="202">I163*11.63</f>
        <v>1.1711400462326651</v>
      </c>
      <c r="U163" s="832">
        <f t="shared" ref="U163" si="203">J163*11.63</f>
        <v>1.8096944583874461</v>
      </c>
      <c r="V163" s="832">
        <f t="shared" ref="V163" si="204">K163*11.63</f>
        <v>2.4482488705422272</v>
      </c>
      <c r="X163" s="639" t="s">
        <v>83</v>
      </c>
      <c r="Y163" s="661">
        <f>0</f>
        <v>0</v>
      </c>
      <c r="Z163" s="661">
        <f>0</f>
        <v>0</v>
      </c>
      <c r="AA163" s="661">
        <f>0</f>
        <v>0</v>
      </c>
      <c r="AB163" s="661">
        <f>0</f>
        <v>0</v>
      </c>
      <c r="AC163" s="661">
        <f>0</f>
        <v>0</v>
      </c>
      <c r="AD163" s="661">
        <f>0</f>
        <v>0</v>
      </c>
      <c r="AE163" s="661">
        <f>0</f>
        <v>0</v>
      </c>
      <c r="AF163" s="661">
        <f>0</f>
        <v>0</v>
      </c>
      <c r="AG163" s="661">
        <f>0</f>
        <v>0</v>
      </c>
    </row>
    <row r="164" spans="2:33" s="619" customFormat="1" ht="12" customHeight="1">
      <c r="B164" s="620" t="s">
        <v>439</v>
      </c>
      <c r="C164" s="831">
        <f>Autres_modes!F129</f>
        <v>1.8194939800000001</v>
      </c>
      <c r="D164" s="831">
        <f>Autres_modes!G129</f>
        <v>1.6285244480000001</v>
      </c>
      <c r="E164" s="831">
        <f>Autres_modes!H129</f>
        <v>1.0585408912000001</v>
      </c>
      <c r="F164" s="831">
        <f>Autres_modes!I129</f>
        <v>1.5831555239991633</v>
      </c>
      <c r="G164" s="831">
        <f>Autres_modes!J129</f>
        <v>1.5301189885864093</v>
      </c>
      <c r="H164" s="831">
        <f>Autres_modes!K129</f>
        <v>1.5050359530139734</v>
      </c>
      <c r="I164" s="831">
        <f>Autres_modes!L129</f>
        <v>1.5050359530139734</v>
      </c>
      <c r="J164" s="831">
        <f>Autres_modes!M129</f>
        <v>1.5050359530139736</v>
      </c>
      <c r="K164" s="831">
        <f>Autres_modes!N129</f>
        <v>1.5050359530139736</v>
      </c>
      <c r="L164" s="1"/>
      <c r="M164" s="620" t="s">
        <v>439</v>
      </c>
      <c r="N164" s="831">
        <f t="shared" si="176"/>
        <v>21.160714987400002</v>
      </c>
      <c r="O164" s="831">
        <f t="shared" si="177"/>
        <v>18.939739330240002</v>
      </c>
      <c r="P164" s="831">
        <f t="shared" si="178"/>
        <v>12.310830564656001</v>
      </c>
      <c r="Q164" s="831">
        <f t="shared" si="179"/>
        <v>18.412098744110271</v>
      </c>
      <c r="R164" s="831">
        <f t="shared" si="180"/>
        <v>17.795283837259941</v>
      </c>
      <c r="S164" s="831">
        <f t="shared" si="181"/>
        <v>17.503568133552513</v>
      </c>
      <c r="T164" s="831">
        <f t="shared" si="182"/>
        <v>17.503568133552513</v>
      </c>
      <c r="U164" s="831">
        <f t="shared" si="183"/>
        <v>17.503568133552516</v>
      </c>
      <c r="V164" s="831">
        <f t="shared" si="184"/>
        <v>17.503568133552516</v>
      </c>
      <c r="X164" s="620" t="s">
        <v>439</v>
      </c>
      <c r="Y164" s="621">
        <f>SUM(Y157:Y162)</f>
        <v>5.7859908564000007</v>
      </c>
      <c r="Z164" s="621">
        <f t="shared" ref="Z164:AG164" si="205">SUM(Z157:Z162)</f>
        <v>5.1787077446400005</v>
      </c>
      <c r="AA164" s="621">
        <f t="shared" si="205"/>
        <v>3.3661600340160005</v>
      </c>
      <c r="AB164" s="621">
        <f t="shared" si="205"/>
        <v>4.6582293191494184</v>
      </c>
      <c r="AC164" s="621">
        <f t="shared" si="205"/>
        <v>4.1071024751638658</v>
      </c>
      <c r="AD164" s="621">
        <f t="shared" si="205"/>
        <v>3.5757158667387174</v>
      </c>
      <c r="AE164" s="621">
        <f t="shared" si="205"/>
        <v>3.1116564389136512</v>
      </c>
      <c r="AF164" s="621">
        <f t="shared" si="205"/>
        <v>2.7949373229820011</v>
      </c>
      <c r="AG164" s="621">
        <f t="shared" si="205"/>
        <v>2.4782182070503511</v>
      </c>
    </row>
    <row r="165" spans="2:33" ht="12" customHeight="1">
      <c r="L165" s="1"/>
    </row>
    <row r="166" spans="2:33" ht="12" customHeight="1">
      <c r="L166" s="1"/>
    </row>
    <row r="167" spans="2:33" ht="12" customHeight="1">
      <c r="L167" s="1"/>
    </row>
    <row r="168" spans="2:33" ht="15" customHeight="1" thickBot="1">
      <c r="B168" s="598" t="s">
        <v>465</v>
      </c>
      <c r="C168" s="599"/>
      <c r="D168" s="599"/>
      <c r="E168" s="599"/>
      <c r="F168" s="599"/>
      <c r="G168" s="599"/>
      <c r="H168" s="599"/>
      <c r="I168" s="599"/>
      <c r="J168" s="599"/>
      <c r="K168" s="599"/>
      <c r="L168" s="1"/>
      <c r="M168" s="598" t="s">
        <v>465</v>
      </c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8" t="s">
        <v>465</v>
      </c>
      <c r="Y168" s="599"/>
      <c r="Z168" s="599"/>
      <c r="AA168" s="599"/>
      <c r="AB168" s="599"/>
      <c r="AC168" s="599"/>
      <c r="AD168" s="599"/>
      <c r="AE168" s="599"/>
      <c r="AF168" s="599"/>
      <c r="AG168" s="599"/>
    </row>
    <row r="169" spans="2:33" ht="15" customHeight="1" thickBot="1">
      <c r="B169" s="495" t="s">
        <v>356</v>
      </c>
      <c r="C169" s="121">
        <v>2018</v>
      </c>
      <c r="D169" s="121">
        <v>2019</v>
      </c>
      <c r="E169" s="121">
        <v>2020</v>
      </c>
      <c r="F169" s="121">
        <v>2025</v>
      </c>
      <c r="G169" s="121">
        <v>2030</v>
      </c>
      <c r="H169" s="121">
        <v>2035</v>
      </c>
      <c r="I169" s="121">
        <v>2040</v>
      </c>
      <c r="J169" s="121">
        <v>2045</v>
      </c>
      <c r="K169" s="496">
        <v>2050</v>
      </c>
      <c r="L169" s="1"/>
      <c r="M169" s="495" t="s">
        <v>356</v>
      </c>
      <c r="N169" s="121">
        <v>2018</v>
      </c>
      <c r="O169" s="121">
        <v>2019</v>
      </c>
      <c r="P169" s="121">
        <v>2020</v>
      </c>
      <c r="Q169" s="121">
        <v>2025</v>
      </c>
      <c r="R169" s="121">
        <v>2030</v>
      </c>
      <c r="S169" s="121">
        <v>2035</v>
      </c>
      <c r="T169" s="121">
        <v>2040</v>
      </c>
      <c r="U169" s="121">
        <v>2045</v>
      </c>
      <c r="V169" s="496">
        <v>2050</v>
      </c>
      <c r="X169" s="495" t="s">
        <v>356</v>
      </c>
      <c r="Y169" s="121">
        <v>2018</v>
      </c>
      <c r="Z169" s="121">
        <v>2019</v>
      </c>
      <c r="AA169" s="121">
        <v>2020</v>
      </c>
      <c r="AB169" s="121">
        <v>2025</v>
      </c>
      <c r="AC169" s="121">
        <v>2030</v>
      </c>
      <c r="AD169" s="121">
        <v>2035</v>
      </c>
      <c r="AE169" s="121">
        <v>2040</v>
      </c>
      <c r="AF169" s="121">
        <v>2045</v>
      </c>
      <c r="AG169" s="496">
        <v>2050</v>
      </c>
    </row>
    <row r="170" spans="2:33" ht="12" customHeight="1">
      <c r="B170" s="124" t="s">
        <v>30</v>
      </c>
      <c r="C170" s="498">
        <f t="shared" ref="C170:K170" si="206">C75</f>
        <v>24.785215016553899</v>
      </c>
      <c r="D170" s="498">
        <f t="shared" si="206"/>
        <v>24.572813261339832</v>
      </c>
      <c r="E170" s="498">
        <f t="shared" si="206"/>
        <v>19.877619461678567</v>
      </c>
      <c r="F170" s="498">
        <f t="shared" si="206"/>
        <v>21.655775206881195</v>
      </c>
      <c r="G170" s="498">
        <f t="shared" si="206"/>
        <v>17.48486643118677</v>
      </c>
      <c r="H170" s="498">
        <f t="shared" si="206"/>
        <v>13.701429599643049</v>
      </c>
      <c r="I170" s="498">
        <f t="shared" si="206"/>
        <v>9.4229532526305491</v>
      </c>
      <c r="J170" s="498">
        <f t="shared" si="206"/>
        <v>6.3684094796253987</v>
      </c>
      <c r="K170" s="499">
        <f t="shared" si="206"/>
        <v>4.5568784191971838</v>
      </c>
      <c r="L170" s="1"/>
      <c r="M170" s="124" t="s">
        <v>30</v>
      </c>
      <c r="N170" s="827">
        <f t="shared" ref="N170:V170" si="207">N75</f>
        <v>288.25205064252185</v>
      </c>
      <c r="O170" s="827">
        <f t="shared" si="207"/>
        <v>285.78181822938228</v>
      </c>
      <c r="P170" s="827">
        <f t="shared" si="207"/>
        <v>231.17671433932173</v>
      </c>
      <c r="Q170" s="827">
        <f t="shared" si="207"/>
        <v>251.85666565602833</v>
      </c>
      <c r="R170" s="827">
        <f t="shared" si="207"/>
        <v>203.34899659470216</v>
      </c>
      <c r="S170" s="827">
        <f t="shared" si="207"/>
        <v>159.34762624384868</v>
      </c>
      <c r="T170" s="827">
        <f t="shared" si="207"/>
        <v>109.58894632809329</v>
      </c>
      <c r="U170" s="827">
        <f t="shared" si="207"/>
        <v>74.064602248043386</v>
      </c>
      <c r="V170" s="827">
        <f t="shared" si="207"/>
        <v>52.996496015263254</v>
      </c>
      <c r="X170" s="124" t="s">
        <v>30</v>
      </c>
      <c r="Y170" s="498">
        <f t="shared" ref="Y170:AG170" si="208">Y75</f>
        <v>72.23815045125518</v>
      </c>
      <c r="Z170" s="498">
        <f t="shared" si="208"/>
        <v>71.223070962476058</v>
      </c>
      <c r="AA170" s="498">
        <f t="shared" si="208"/>
        <v>57.155828482303477</v>
      </c>
      <c r="AB170" s="498">
        <f t="shared" si="208"/>
        <v>59.743582976879814</v>
      </c>
      <c r="AC170" s="498">
        <f t="shared" si="208"/>
        <v>45.614278706118128</v>
      </c>
      <c r="AD170" s="498">
        <f t="shared" si="208"/>
        <v>27.163758815594569</v>
      </c>
      <c r="AE170" s="498">
        <f t="shared" si="208"/>
        <v>8.1300808158018718</v>
      </c>
      <c r="AF170" s="498">
        <f t="shared" si="208"/>
        <v>0</v>
      </c>
      <c r="AG170" s="498">
        <f t="shared" si="208"/>
        <v>0</v>
      </c>
    </row>
    <row r="171" spans="2:33" ht="12" customHeight="1">
      <c r="B171" s="124" t="s">
        <v>75</v>
      </c>
      <c r="C171" s="498">
        <f t="shared" ref="C171:K171" si="209">C83</f>
        <v>5.5743132116865608</v>
      </c>
      <c r="D171" s="498">
        <f t="shared" si="209"/>
        <v>5.4942803229924841</v>
      </c>
      <c r="E171" s="498">
        <f t="shared" si="209"/>
        <v>4.814403348132112</v>
      </c>
      <c r="F171" s="498">
        <f t="shared" si="209"/>
        <v>5.1309729657495788</v>
      </c>
      <c r="G171" s="498">
        <f t="shared" si="209"/>
        <v>4.5487480161713245</v>
      </c>
      <c r="H171" s="498">
        <f t="shared" si="209"/>
        <v>3.7168215092980228</v>
      </c>
      <c r="I171" s="498">
        <f t="shared" si="209"/>
        <v>2.7165970605797689</v>
      </c>
      <c r="J171" s="498">
        <f t="shared" si="209"/>
        <v>2.0336694533088107</v>
      </c>
      <c r="K171" s="499">
        <f t="shared" si="209"/>
        <v>1.7231102451688525</v>
      </c>
      <c r="L171" s="1"/>
      <c r="M171" s="124" t="s">
        <v>75</v>
      </c>
      <c r="N171" s="827">
        <f t="shared" ref="N171:V171" si="210">N83</f>
        <v>64.829262651914703</v>
      </c>
      <c r="O171" s="827">
        <f t="shared" si="210"/>
        <v>63.898480156402591</v>
      </c>
      <c r="P171" s="827">
        <f t="shared" si="210"/>
        <v>55.991510938776464</v>
      </c>
      <c r="Q171" s="827">
        <f t="shared" si="210"/>
        <v>59.673215591667606</v>
      </c>
      <c r="R171" s="827">
        <f t="shared" si="210"/>
        <v>52.901939428072509</v>
      </c>
      <c r="S171" s="827">
        <f t="shared" si="210"/>
        <v>43.226634153136011</v>
      </c>
      <c r="T171" s="827">
        <f t="shared" si="210"/>
        <v>31.594023814542716</v>
      </c>
      <c r="U171" s="827">
        <f t="shared" si="210"/>
        <v>23.651575741981471</v>
      </c>
      <c r="V171" s="827">
        <f t="shared" si="210"/>
        <v>20.039772151313755</v>
      </c>
      <c r="X171" s="124" t="s">
        <v>75</v>
      </c>
      <c r="Y171" s="498">
        <f t="shared" ref="Y171:AG171" si="211">Y83</f>
        <v>16.428070211542899</v>
      </c>
      <c r="Z171" s="498">
        <f t="shared" si="211"/>
        <v>16.126325164425406</v>
      </c>
      <c r="AA171" s="498">
        <f t="shared" si="211"/>
        <v>14.013799561183447</v>
      </c>
      <c r="AB171" s="498">
        <f t="shared" si="211"/>
        <v>14.541244960858096</v>
      </c>
      <c r="AC171" s="498">
        <f t="shared" si="211"/>
        <v>11.839583608487429</v>
      </c>
      <c r="AD171" s="498">
        <f t="shared" si="211"/>
        <v>7.3862643225774125</v>
      </c>
      <c r="AE171" s="498">
        <f t="shared" si="211"/>
        <v>2.0071232195490789</v>
      </c>
      <c r="AF171" s="498">
        <f t="shared" si="211"/>
        <v>3.6847200000000004E-2</v>
      </c>
      <c r="AG171" s="498">
        <f t="shared" si="211"/>
        <v>0</v>
      </c>
    </row>
    <row r="172" spans="2:33" ht="12" customHeight="1">
      <c r="B172" s="124" t="s">
        <v>364</v>
      </c>
      <c r="C172" s="498">
        <f t="shared" ref="C172:K172" si="212">C91+C99</f>
        <v>11.490610191551845</v>
      </c>
      <c r="D172" s="498">
        <f t="shared" si="212"/>
        <v>11.267661714720242</v>
      </c>
      <c r="E172" s="498">
        <f t="shared" si="212"/>
        <v>10.352031604126305</v>
      </c>
      <c r="F172" s="498">
        <f t="shared" si="212"/>
        <v>10.08994046148967</v>
      </c>
      <c r="G172" s="498">
        <f t="shared" si="212"/>
        <v>8.4395999799318666</v>
      </c>
      <c r="H172" s="498">
        <f t="shared" si="212"/>
        <v>7.1465351624220403</v>
      </c>
      <c r="I172" s="498">
        <f t="shared" si="212"/>
        <v>5.842830795842028</v>
      </c>
      <c r="J172" s="498">
        <f t="shared" si="212"/>
        <v>4.9520073644233999</v>
      </c>
      <c r="K172" s="499">
        <f t="shared" si="212"/>
        <v>4.4103980419319626</v>
      </c>
      <c r="L172" s="1"/>
      <c r="M172" s="124" t="s">
        <v>364</v>
      </c>
      <c r="N172" s="827">
        <f t="shared" ref="N172:V172" si="213">N91+N99</f>
        <v>133.63579652774797</v>
      </c>
      <c r="O172" s="827">
        <f t="shared" si="213"/>
        <v>131.04290574219644</v>
      </c>
      <c r="P172" s="827">
        <f t="shared" si="213"/>
        <v>120.39412755598893</v>
      </c>
      <c r="Q172" s="827">
        <f t="shared" si="213"/>
        <v>117.34600756712487</v>
      </c>
      <c r="R172" s="827">
        <f t="shared" si="213"/>
        <v>98.152547766607611</v>
      </c>
      <c r="S172" s="827">
        <f t="shared" si="213"/>
        <v>83.114203938968345</v>
      </c>
      <c r="T172" s="827">
        <f t="shared" si="213"/>
        <v>67.952122155642783</v>
      </c>
      <c r="U172" s="827">
        <f t="shared" si="213"/>
        <v>57.591845648244146</v>
      </c>
      <c r="V172" s="827">
        <f t="shared" si="213"/>
        <v>51.292929227668729</v>
      </c>
      <c r="X172" s="124" t="s">
        <v>364</v>
      </c>
      <c r="Y172" s="498">
        <f t="shared" ref="Y172:AG172" si="214">Y91+Y99</f>
        <v>33.926614222204314</v>
      </c>
      <c r="Z172" s="498">
        <f t="shared" si="214"/>
        <v>33.130897876153824</v>
      </c>
      <c r="AA172" s="498">
        <f t="shared" si="214"/>
        <v>30.198648272212449</v>
      </c>
      <c r="AB172" s="498">
        <f t="shared" si="214"/>
        <v>28.525068910440364</v>
      </c>
      <c r="AC172" s="498">
        <f t="shared" si="214"/>
        <v>21.579403905972978</v>
      </c>
      <c r="AD172" s="498">
        <f t="shared" si="214"/>
        <v>13.791727161979278</v>
      </c>
      <c r="AE172" s="498">
        <f t="shared" si="214"/>
        <v>5.1215364993036312</v>
      </c>
      <c r="AF172" s="498">
        <f t="shared" si="214"/>
        <v>0.54396851326032314</v>
      </c>
      <c r="AG172" s="498">
        <f t="shared" si="214"/>
        <v>0</v>
      </c>
    </row>
    <row r="173" spans="2:33" ht="12" customHeight="1">
      <c r="B173" s="124" t="s">
        <v>154</v>
      </c>
      <c r="C173" s="498">
        <f t="shared" ref="C173:K173" si="215">C107</f>
        <v>0.43910243667983567</v>
      </c>
      <c r="D173" s="498">
        <f t="shared" si="215"/>
        <v>0.43901603835014552</v>
      </c>
      <c r="E173" s="498">
        <f t="shared" si="215"/>
        <v>0.37096855240587295</v>
      </c>
      <c r="F173" s="498">
        <f t="shared" si="215"/>
        <v>0.3929224745166523</v>
      </c>
      <c r="G173" s="498">
        <f t="shared" si="215"/>
        <v>0.32125153488958447</v>
      </c>
      <c r="H173" s="498">
        <f t="shared" si="215"/>
        <v>0.24999178275065129</v>
      </c>
      <c r="I173" s="498">
        <f t="shared" si="215"/>
        <v>0.20904445320468029</v>
      </c>
      <c r="J173" s="498">
        <f t="shared" si="215"/>
        <v>0.18008798996994319</v>
      </c>
      <c r="K173" s="499">
        <f t="shared" si="215"/>
        <v>0.14735988177393727</v>
      </c>
      <c r="L173" s="1"/>
      <c r="M173" s="124" t="s">
        <v>154</v>
      </c>
      <c r="N173" s="827">
        <f t="shared" ref="N173:V173" si="216">N107</f>
        <v>5.1067613385864892</v>
      </c>
      <c r="O173" s="827">
        <f t="shared" si="216"/>
        <v>5.1057565260121924</v>
      </c>
      <c r="P173" s="827">
        <f t="shared" si="216"/>
        <v>4.3143642644803029</v>
      </c>
      <c r="Q173" s="827">
        <f t="shared" si="216"/>
        <v>4.5696883786286664</v>
      </c>
      <c r="R173" s="827">
        <f t="shared" si="216"/>
        <v>3.7361553507658676</v>
      </c>
      <c r="S173" s="827">
        <f t="shared" si="216"/>
        <v>2.9074044333900746</v>
      </c>
      <c r="T173" s="827">
        <f t="shared" si="216"/>
        <v>2.4311869907704318</v>
      </c>
      <c r="U173" s="827">
        <f t="shared" si="216"/>
        <v>2.0944233233504392</v>
      </c>
      <c r="V173" s="827">
        <f t="shared" si="216"/>
        <v>1.7137954250308907</v>
      </c>
      <c r="X173" s="124" t="s">
        <v>154</v>
      </c>
      <c r="Y173" s="499">
        <f t="shared" ref="Y173:AG173" si="217">Y107</f>
        <v>1.2353905549647004</v>
      </c>
      <c r="Z173" s="499">
        <f t="shared" si="217"/>
        <v>1.2271529959576692</v>
      </c>
      <c r="AA173" s="499">
        <f t="shared" si="217"/>
        <v>1.0335666129145751</v>
      </c>
      <c r="AB173" s="499">
        <f t="shared" si="217"/>
        <v>1.0355253592449509</v>
      </c>
      <c r="AC173" s="499">
        <f t="shared" si="217"/>
        <v>0.77149126487725717</v>
      </c>
      <c r="AD173" s="499">
        <f t="shared" si="217"/>
        <v>0.41977441328894205</v>
      </c>
      <c r="AE173" s="499">
        <f t="shared" si="217"/>
        <v>0.17035321731158212</v>
      </c>
      <c r="AF173" s="499">
        <f t="shared" si="217"/>
        <v>0</v>
      </c>
      <c r="AG173" s="499">
        <f t="shared" si="217"/>
        <v>0</v>
      </c>
    </row>
    <row r="174" spans="2:33" ht="12" customHeight="1">
      <c r="B174" s="124" t="s">
        <v>161</v>
      </c>
      <c r="C174" s="498">
        <f t="shared" ref="C174:K174" si="218">C123</f>
        <v>0.91937988734059695</v>
      </c>
      <c r="D174" s="498">
        <f t="shared" si="218"/>
        <v>0.91218414974419593</v>
      </c>
      <c r="E174" s="498">
        <f t="shared" si="218"/>
        <v>0.78466391144223036</v>
      </c>
      <c r="F174" s="498">
        <f t="shared" si="218"/>
        <v>0.97426191055641798</v>
      </c>
      <c r="G174" s="498">
        <f t="shared" si="218"/>
        <v>0.97426191055641786</v>
      </c>
      <c r="H174" s="498">
        <f t="shared" si="218"/>
        <v>0.97426191055641798</v>
      </c>
      <c r="I174" s="498">
        <f t="shared" si="218"/>
        <v>0.97426191055641786</v>
      </c>
      <c r="J174" s="498">
        <f t="shared" si="218"/>
        <v>0.97426191055641798</v>
      </c>
      <c r="K174" s="499">
        <f t="shared" si="218"/>
        <v>0.97426191055641798</v>
      </c>
      <c r="L174" s="1"/>
      <c r="M174" s="124" t="s">
        <v>161</v>
      </c>
      <c r="N174" s="827">
        <f t="shared" ref="N174:V174" si="219">N123</f>
        <v>10.692388089771143</v>
      </c>
      <c r="O174" s="827">
        <f t="shared" si="219"/>
        <v>10.608701661525</v>
      </c>
      <c r="P174" s="827">
        <f t="shared" si="219"/>
        <v>9.1256412900731405</v>
      </c>
      <c r="Q174" s="827">
        <f t="shared" si="219"/>
        <v>11.330666019771142</v>
      </c>
      <c r="R174" s="827">
        <f t="shared" si="219"/>
        <v>11.33066601977114</v>
      </c>
      <c r="S174" s="827">
        <f t="shared" si="219"/>
        <v>11.330666019771142</v>
      </c>
      <c r="T174" s="827">
        <f t="shared" si="219"/>
        <v>11.33066601977114</v>
      </c>
      <c r="U174" s="827">
        <f t="shared" si="219"/>
        <v>11.330666019771142</v>
      </c>
      <c r="V174" s="827">
        <f t="shared" si="219"/>
        <v>11.330666019771142</v>
      </c>
      <c r="X174" s="124" t="s">
        <v>161</v>
      </c>
      <c r="Y174" s="498">
        <f t="shared" ref="Y174:AG174" si="220">Y123</f>
        <v>0.37325552418000008</v>
      </c>
      <c r="Z174" s="498">
        <f t="shared" si="220"/>
        <v>0.37289431886355001</v>
      </c>
      <c r="AA174" s="498">
        <f t="shared" si="220"/>
        <v>0.30716515845113995</v>
      </c>
      <c r="AB174" s="498">
        <f t="shared" si="220"/>
        <v>0.34811403778392935</v>
      </c>
      <c r="AC174" s="498">
        <f t="shared" si="220"/>
        <v>0.27049037720404318</v>
      </c>
      <c r="AD174" s="498">
        <f t="shared" si="220"/>
        <v>0.16001706046200506</v>
      </c>
      <c r="AE174" s="498">
        <f t="shared" si="220"/>
        <v>5.7698459301203736E-2</v>
      </c>
      <c r="AF174" s="498">
        <f t="shared" si="220"/>
        <v>0</v>
      </c>
      <c r="AG174" s="498">
        <f t="shared" si="220"/>
        <v>0</v>
      </c>
    </row>
    <row r="175" spans="2:33" s="565" customFormat="1" ht="12" customHeight="1">
      <c r="B175" s="563" t="s">
        <v>140</v>
      </c>
      <c r="C175" s="566">
        <f t="shared" ref="C175:K175" si="221">C141+C142</f>
        <v>7.853669639302209E-2</v>
      </c>
      <c r="D175" s="566">
        <f t="shared" si="221"/>
        <v>8.6742022881845293E-2</v>
      </c>
      <c r="E175" s="566">
        <f t="shared" si="221"/>
        <v>7.6192317396215459E-2</v>
      </c>
      <c r="F175" s="566">
        <f t="shared" si="221"/>
        <v>9.4557023691115474E-2</v>
      </c>
      <c r="G175" s="566">
        <f t="shared" si="221"/>
        <v>0.10928394278418237</v>
      </c>
      <c r="H175" s="566">
        <f t="shared" si="221"/>
        <v>0.11378747358474713</v>
      </c>
      <c r="I175" s="566">
        <f t="shared" si="221"/>
        <v>0.11733270362536964</v>
      </c>
      <c r="J175" s="566">
        <f t="shared" si="221"/>
        <v>0.11986604530687939</v>
      </c>
      <c r="K175" s="575">
        <f t="shared" si="221"/>
        <v>0.1300006189608276</v>
      </c>
      <c r="L175" s="1"/>
      <c r="M175" s="563" t="s">
        <v>140</v>
      </c>
      <c r="N175" s="828">
        <f t="shared" ref="N175:V175" si="222">N141+N142</f>
        <v>0.91338177905084694</v>
      </c>
      <c r="O175" s="828">
        <f t="shared" si="222"/>
        <v>1.0088097261158608</v>
      </c>
      <c r="P175" s="828">
        <f t="shared" si="222"/>
        <v>0.88611665131798589</v>
      </c>
      <c r="Q175" s="828">
        <f t="shared" si="222"/>
        <v>1.0996981855276731</v>
      </c>
      <c r="R175" s="828">
        <f t="shared" si="222"/>
        <v>1.270972254580041</v>
      </c>
      <c r="S175" s="828">
        <f t="shared" si="222"/>
        <v>1.3233483177906091</v>
      </c>
      <c r="T175" s="828">
        <f t="shared" si="222"/>
        <v>1.3645793431630491</v>
      </c>
      <c r="U175" s="828">
        <f t="shared" si="222"/>
        <v>1.3940421069190074</v>
      </c>
      <c r="V175" s="828">
        <f t="shared" si="222"/>
        <v>1.5119071985144248</v>
      </c>
      <c r="X175" s="563" t="s">
        <v>140</v>
      </c>
      <c r="Y175" s="566">
        <f t="shared" ref="Y175:AG175" si="223">Y141+Y142</f>
        <v>0.23233934992108249</v>
      </c>
      <c r="Z175" s="566">
        <f t="shared" si="223"/>
        <v>0.25570333957247648</v>
      </c>
      <c r="AA175" s="566">
        <f t="shared" si="223"/>
        <v>0.22290824377436796</v>
      </c>
      <c r="AB175" s="566">
        <f t="shared" si="223"/>
        <v>0.27152616695045961</v>
      </c>
      <c r="AC175" s="566">
        <f t="shared" si="223"/>
        <v>0.30390627394048797</v>
      </c>
      <c r="AD175" s="566">
        <f t="shared" si="223"/>
        <v>0.27449491605473347</v>
      </c>
      <c r="AE175" s="566">
        <f t="shared" si="223"/>
        <v>0.16542690951059416</v>
      </c>
      <c r="AF175" s="566">
        <f t="shared" si="223"/>
        <v>2.5396186831631969E-2</v>
      </c>
      <c r="AG175" s="566">
        <f t="shared" si="223"/>
        <v>0</v>
      </c>
    </row>
    <row r="176" spans="2:33" s="565" customFormat="1" ht="12" customHeight="1">
      <c r="B176" s="563" t="s">
        <v>366</v>
      </c>
      <c r="C176" s="566">
        <f t="shared" ref="C176:K176" si="224">C143+C144</f>
        <v>0.3672688866755513</v>
      </c>
      <c r="D176" s="566">
        <f t="shared" si="224"/>
        <v>0.3672688866755513</v>
      </c>
      <c r="E176" s="566">
        <f t="shared" si="224"/>
        <v>0.3672688866755513</v>
      </c>
      <c r="F176" s="566">
        <f t="shared" si="224"/>
        <v>0.34890544234177373</v>
      </c>
      <c r="G176" s="566">
        <f t="shared" si="224"/>
        <v>0.33054199800799616</v>
      </c>
      <c r="H176" s="566">
        <f t="shared" si="224"/>
        <v>0.3121785536742186</v>
      </c>
      <c r="I176" s="566">
        <f t="shared" si="224"/>
        <v>0.29381510934044103</v>
      </c>
      <c r="J176" s="566">
        <f t="shared" si="224"/>
        <v>0.2754516650066634</v>
      </c>
      <c r="K176" s="575">
        <f t="shared" si="224"/>
        <v>0.27545166500666346</v>
      </c>
      <c r="L176" s="1"/>
      <c r="M176" s="563" t="s">
        <v>366</v>
      </c>
      <c r="N176" s="828">
        <f t="shared" ref="N176:V176" si="225">N143+N144</f>
        <v>4.2713371520366623</v>
      </c>
      <c r="O176" s="828">
        <f t="shared" si="225"/>
        <v>4.2713371520366623</v>
      </c>
      <c r="P176" s="828">
        <f t="shared" si="225"/>
        <v>4.2713371520366623</v>
      </c>
      <c r="Q176" s="828">
        <f t="shared" si="225"/>
        <v>4.0577702944348282</v>
      </c>
      <c r="R176" s="828">
        <f t="shared" si="225"/>
        <v>3.8442034368329958</v>
      </c>
      <c r="S176" s="828">
        <f t="shared" si="225"/>
        <v>3.6306365792311621</v>
      </c>
      <c r="T176" s="828">
        <f t="shared" si="225"/>
        <v>3.4170697216293293</v>
      </c>
      <c r="U176" s="828">
        <f t="shared" si="225"/>
        <v>3.2035028640274956</v>
      </c>
      <c r="V176" s="828">
        <f t="shared" si="225"/>
        <v>3.2035028640274961</v>
      </c>
      <c r="X176" s="563" t="s">
        <v>366</v>
      </c>
      <c r="Y176" s="566">
        <f t="shared" ref="Y176:AG176" si="226">Y143+Y144</f>
        <v>1.0332908128728966</v>
      </c>
      <c r="Z176" s="566">
        <f t="shared" si="226"/>
        <v>1.0266028464465347</v>
      </c>
      <c r="AA176" s="566">
        <f t="shared" si="226"/>
        <v>1.0232588632333539</v>
      </c>
      <c r="AB176" s="566">
        <f t="shared" si="226"/>
        <v>0.94664987981098614</v>
      </c>
      <c r="AC176" s="566">
        <f t="shared" si="226"/>
        <v>0.89759866204844219</v>
      </c>
      <c r="AD176" s="566">
        <f t="shared" si="226"/>
        <v>0.66388656061815832</v>
      </c>
      <c r="AE176" s="566">
        <f t="shared" si="226"/>
        <v>0.33707350788863416</v>
      </c>
      <c r="AF176" s="566">
        <f t="shared" si="226"/>
        <v>0</v>
      </c>
      <c r="AG176" s="566">
        <f t="shared" si="226"/>
        <v>0</v>
      </c>
    </row>
    <row r="177" spans="2:35" ht="12" customHeight="1">
      <c r="B177" s="124" t="s">
        <v>365</v>
      </c>
      <c r="C177" s="498">
        <f>0</f>
        <v>0</v>
      </c>
      <c r="D177" s="498">
        <f>0</f>
        <v>0</v>
      </c>
      <c r="E177" s="498">
        <f>0</f>
        <v>0</v>
      </c>
      <c r="F177" s="498">
        <f>0</f>
        <v>0</v>
      </c>
      <c r="G177" s="498">
        <f>0</f>
        <v>0</v>
      </c>
      <c r="H177" s="498">
        <f>0</f>
        <v>0</v>
      </c>
      <c r="I177" s="498">
        <f>0</f>
        <v>0</v>
      </c>
      <c r="J177" s="498">
        <f>0</f>
        <v>0</v>
      </c>
      <c r="K177" s="499">
        <f>0</f>
        <v>0</v>
      </c>
      <c r="L177" s="1"/>
      <c r="M177" s="124" t="s">
        <v>365</v>
      </c>
      <c r="N177" s="827">
        <f>0</f>
        <v>0</v>
      </c>
      <c r="O177" s="827">
        <f>0</f>
        <v>0</v>
      </c>
      <c r="P177" s="827">
        <f>0</f>
        <v>0</v>
      </c>
      <c r="Q177" s="827">
        <f>0</f>
        <v>0</v>
      </c>
      <c r="R177" s="827">
        <f>0</f>
        <v>0</v>
      </c>
      <c r="S177" s="827">
        <f>0</f>
        <v>0</v>
      </c>
      <c r="T177" s="827">
        <f>0</f>
        <v>0</v>
      </c>
      <c r="U177" s="827">
        <f>0</f>
        <v>0</v>
      </c>
      <c r="V177" s="827">
        <f>0</f>
        <v>0</v>
      </c>
      <c r="X177" s="124" t="s">
        <v>365</v>
      </c>
      <c r="Y177" s="1">
        <f>0</f>
        <v>0</v>
      </c>
      <c r="Z177" s="1">
        <f>0</f>
        <v>0</v>
      </c>
      <c r="AA177" s="1">
        <f>0</f>
        <v>0</v>
      </c>
      <c r="AB177" s="1">
        <f>0</f>
        <v>0</v>
      </c>
      <c r="AC177" s="1">
        <f>0</f>
        <v>0</v>
      </c>
      <c r="AD177" s="1">
        <f>0</f>
        <v>0</v>
      </c>
      <c r="AE177" s="1">
        <f>0</f>
        <v>0</v>
      </c>
      <c r="AF177" s="1">
        <f>0</f>
        <v>0</v>
      </c>
      <c r="AG177" s="1">
        <f>0</f>
        <v>0</v>
      </c>
    </row>
    <row r="178" spans="2:35" ht="12" customHeight="1">
      <c r="B178" s="124" t="s">
        <v>144</v>
      </c>
      <c r="C178" s="498">
        <f t="shared" ref="C178:K178" si="227">C128+C134</f>
        <v>0</v>
      </c>
      <c r="D178" s="498">
        <f t="shared" si="227"/>
        <v>1.6528263634173683</v>
      </c>
      <c r="E178" s="498">
        <f t="shared" si="227"/>
        <v>1.0153192314521062</v>
      </c>
      <c r="F178" s="498">
        <f t="shared" si="227"/>
        <v>1.5045119454355242</v>
      </c>
      <c r="G178" s="498">
        <f t="shared" si="227"/>
        <v>1.517501267746024</v>
      </c>
      <c r="H178" s="498">
        <f t="shared" si="227"/>
        <v>1.1139986054282578</v>
      </c>
      <c r="I178" s="498">
        <f t="shared" si="227"/>
        <v>1.0247700234556389</v>
      </c>
      <c r="J178" s="498">
        <f t="shared" si="227"/>
        <v>0.96347429616582969</v>
      </c>
      <c r="K178" s="499">
        <f t="shared" si="227"/>
        <v>0.89689190843637179</v>
      </c>
      <c r="L178" s="1"/>
      <c r="M178" s="124" t="s">
        <v>144</v>
      </c>
      <c r="N178" s="827">
        <f t="shared" ref="N178:V178" si="228">N128+N134</f>
        <v>0</v>
      </c>
      <c r="O178" s="827">
        <f t="shared" si="228"/>
        <v>19.222370606543993</v>
      </c>
      <c r="P178" s="827">
        <f t="shared" si="228"/>
        <v>11.808162661787996</v>
      </c>
      <c r="Q178" s="827">
        <f t="shared" si="228"/>
        <v>17.497473925415147</v>
      </c>
      <c r="R178" s="827">
        <f t="shared" si="228"/>
        <v>17.648539743886261</v>
      </c>
      <c r="S178" s="827">
        <f t="shared" si="228"/>
        <v>12.955803781130641</v>
      </c>
      <c r="T178" s="827">
        <f t="shared" si="228"/>
        <v>11.918075372789083</v>
      </c>
      <c r="U178" s="827">
        <f t="shared" si="228"/>
        <v>11.2052060644086</v>
      </c>
      <c r="V178" s="827">
        <f t="shared" si="228"/>
        <v>10.430852895115006</v>
      </c>
      <c r="X178" s="124" t="s">
        <v>144</v>
      </c>
      <c r="Y178" s="499">
        <f t="shared" ref="Y178:AG178" si="229">Y128+Y134</f>
        <v>0</v>
      </c>
      <c r="Z178" s="499">
        <f t="shared" si="229"/>
        <v>4.9948412702472869</v>
      </c>
      <c r="AA178" s="499">
        <f t="shared" si="229"/>
        <v>3.0682947174482647</v>
      </c>
      <c r="AB178" s="499">
        <f t="shared" si="229"/>
        <v>4.455702397124031</v>
      </c>
      <c r="AC178" s="499">
        <f t="shared" si="229"/>
        <v>4.3657661672284975</v>
      </c>
      <c r="AD178" s="499">
        <f t="shared" si="229"/>
        <v>2.8417517309784199</v>
      </c>
      <c r="AE178" s="499">
        <f t="shared" si="229"/>
        <v>2.2607352959820659</v>
      </c>
      <c r="AF178" s="499">
        <f t="shared" si="229"/>
        <v>1.9664239063327424</v>
      </c>
      <c r="AG178" s="499">
        <f t="shared" si="229"/>
        <v>1.5560385265693599</v>
      </c>
    </row>
    <row r="179" spans="2:35" ht="12" customHeight="1">
      <c r="B179" s="500" t="s">
        <v>472</v>
      </c>
      <c r="C179" s="501">
        <f>SUM(C170:C178)</f>
        <v>43.654426326881314</v>
      </c>
      <c r="D179" s="501">
        <f t="shared" ref="D179:K179" si="230">SUM(D170:D178)</f>
        <v>44.792792760121671</v>
      </c>
      <c r="E179" s="501">
        <f t="shared" si="230"/>
        <v>37.658467313308954</v>
      </c>
      <c r="F179" s="501">
        <f t="shared" si="230"/>
        <v>40.191847430661923</v>
      </c>
      <c r="G179" s="501">
        <f t="shared" si="230"/>
        <v>33.726055081274168</v>
      </c>
      <c r="H179" s="501">
        <f t="shared" si="230"/>
        <v>27.329004597357404</v>
      </c>
      <c r="I179" s="501">
        <f t="shared" si="230"/>
        <v>20.601605309234891</v>
      </c>
      <c r="J179" s="501">
        <f t="shared" si="230"/>
        <v>15.867228204363343</v>
      </c>
      <c r="K179" s="628">
        <f t="shared" si="230"/>
        <v>13.114352691032218</v>
      </c>
      <c r="L179" s="1"/>
      <c r="M179" s="500" t="s">
        <v>472</v>
      </c>
      <c r="N179" s="829">
        <f>SUM(N170:N178)</f>
        <v>507.70097818162964</v>
      </c>
      <c r="O179" s="829">
        <f t="shared" ref="O179:V179" si="231">SUM(O170:O178)</f>
        <v>520.94017980021499</v>
      </c>
      <c r="P179" s="829">
        <f t="shared" si="231"/>
        <v>437.96797485378318</v>
      </c>
      <c r="Q179" s="829">
        <f t="shared" si="231"/>
        <v>467.43118561859819</v>
      </c>
      <c r="R179" s="829">
        <f t="shared" si="231"/>
        <v>392.23402059521851</v>
      </c>
      <c r="S179" s="829">
        <f t="shared" si="231"/>
        <v>317.83632346726665</v>
      </c>
      <c r="T179" s="829">
        <f t="shared" si="231"/>
        <v>239.59666974640183</v>
      </c>
      <c r="U179" s="829">
        <f t="shared" si="231"/>
        <v>184.53586401674568</v>
      </c>
      <c r="V179" s="829">
        <f t="shared" si="231"/>
        <v>152.51992179670469</v>
      </c>
      <c r="X179" s="500" t="s">
        <v>472</v>
      </c>
      <c r="Y179" s="501">
        <f>SUM(Y170:Y178)</f>
        <v>125.46711112694105</v>
      </c>
      <c r="Z179" s="501">
        <f t="shared" ref="Z179:AG179" si="232">SUM(Z170:Z178)</f>
        <v>128.35748877414281</v>
      </c>
      <c r="AA179" s="501">
        <f t="shared" si="232"/>
        <v>107.02346991152108</v>
      </c>
      <c r="AB179" s="501">
        <f t="shared" si="232"/>
        <v>109.86741468909266</v>
      </c>
      <c r="AC179" s="501">
        <f t="shared" si="232"/>
        <v>85.642518965877258</v>
      </c>
      <c r="AD179" s="501">
        <f t="shared" si="232"/>
        <v>52.701674981553523</v>
      </c>
      <c r="AE179" s="501">
        <f t="shared" si="232"/>
        <v>18.250027924648663</v>
      </c>
      <c r="AF179" s="501">
        <f t="shared" si="232"/>
        <v>2.5726358064246977</v>
      </c>
      <c r="AG179" s="501">
        <f t="shared" si="232"/>
        <v>1.5560385265693599</v>
      </c>
    </row>
    <row r="180" spans="2:35" ht="12" customHeight="1">
      <c r="B180" s="590"/>
      <c r="C180" s="501"/>
      <c r="D180" s="501"/>
      <c r="E180" s="604">
        <f>E179/$D179-1</f>
        <v>-0.15927395920631893</v>
      </c>
      <c r="F180" s="604">
        <f t="shared" ref="F180:K182" si="233">F179/$D179-1</f>
        <v>-0.10271619709222279</v>
      </c>
      <c r="G180" s="604">
        <f t="shared" si="233"/>
        <v>-0.24706514144168401</v>
      </c>
      <c r="H180" s="604">
        <f t="shared" si="233"/>
        <v>-0.38987942226080641</v>
      </c>
      <c r="I180" s="604">
        <f t="shared" si="233"/>
        <v>-0.54006874678338468</v>
      </c>
      <c r="J180" s="604">
        <f t="shared" si="233"/>
        <v>-0.64576381094751278</v>
      </c>
      <c r="K180" s="604">
        <f t="shared" si="233"/>
        <v>-0.70722181219502511</v>
      </c>
      <c r="L180" s="1"/>
      <c r="M180" s="590"/>
      <c r="N180" s="501"/>
      <c r="O180" s="501"/>
      <c r="P180" s="604">
        <f>P179/$O179-1</f>
        <v>-0.15927395920631882</v>
      </c>
      <c r="Q180" s="604">
        <f t="shared" ref="Q180:V180" si="234">Q179/$O179-1</f>
        <v>-0.10271619709222268</v>
      </c>
      <c r="R180" s="604">
        <f t="shared" si="234"/>
        <v>-0.24706514144168412</v>
      </c>
      <c r="S180" s="604">
        <f t="shared" si="234"/>
        <v>-0.38987942226080619</v>
      </c>
      <c r="T180" s="604">
        <f t="shared" si="234"/>
        <v>-0.54006874678338468</v>
      </c>
      <c r="U180" s="604">
        <f t="shared" si="234"/>
        <v>-0.64576381094751278</v>
      </c>
      <c r="V180" s="604">
        <f t="shared" si="234"/>
        <v>-0.70722181219502511</v>
      </c>
      <c r="W180" s="595"/>
      <c r="X180" s="500"/>
      <c r="Y180" s="501"/>
      <c r="Z180" s="501"/>
      <c r="AA180" s="604">
        <f t="shared" ref="AA180:AG180" si="235">AA179/$Z179-1</f>
        <v>-0.166207823683439</v>
      </c>
      <c r="AB180" s="604">
        <f t="shared" si="235"/>
        <v>-0.14405138540521933</v>
      </c>
      <c r="AC180" s="604">
        <f t="shared" si="235"/>
        <v>-0.33278128308841093</v>
      </c>
      <c r="AD180" s="604">
        <f t="shared" si="235"/>
        <v>-0.58941487960794303</v>
      </c>
      <c r="AE180" s="604">
        <f t="shared" si="235"/>
        <v>-0.85781875215117898</v>
      </c>
      <c r="AF180" s="604">
        <f t="shared" si="235"/>
        <v>-0.97995725975169634</v>
      </c>
      <c r="AG180" s="604">
        <f t="shared" si="235"/>
        <v>-0.98787730625279402</v>
      </c>
    </row>
    <row r="181" spans="2:35" ht="12" customHeight="1">
      <c r="B181" s="590" t="s">
        <v>471</v>
      </c>
      <c r="C181" s="501">
        <f t="shared" ref="C181:K181" si="236">C179-C134</f>
        <v>43.654426326881314</v>
      </c>
      <c r="D181" s="501">
        <f t="shared" si="236"/>
        <v>43.891127801384954</v>
      </c>
      <c r="E181" s="501">
        <f t="shared" si="236"/>
        <v>37.042639617837587</v>
      </c>
      <c r="F181" s="501">
        <f t="shared" si="236"/>
        <v>39.290796512468724</v>
      </c>
      <c r="G181" s="501">
        <f t="shared" si="236"/>
        <v>32.778205232222632</v>
      </c>
      <c r="H181" s="501">
        <f t="shared" si="236"/>
        <v>26.471920136178881</v>
      </c>
      <c r="I181" s="501">
        <f t="shared" si="236"/>
        <v>19.781752266173307</v>
      </c>
      <c r="J181" s="501">
        <f t="shared" si="236"/>
        <v>15.089255964021071</v>
      </c>
      <c r="K181" s="501">
        <f t="shared" si="236"/>
        <v>12.413265216280958</v>
      </c>
      <c r="L181" s="1"/>
      <c r="M181" s="590" t="s">
        <v>471</v>
      </c>
      <c r="N181" s="501">
        <f t="shared" ref="N181:V181" si="237">N179-N134</f>
        <v>507.70097818162964</v>
      </c>
      <c r="O181" s="501">
        <f t="shared" si="237"/>
        <v>510.45381633010697</v>
      </c>
      <c r="P181" s="501">
        <f t="shared" si="237"/>
        <v>430.80589875545115</v>
      </c>
      <c r="Q181" s="501">
        <f t="shared" si="237"/>
        <v>456.95196344001124</v>
      </c>
      <c r="R181" s="501">
        <f t="shared" si="237"/>
        <v>381.21052685074915</v>
      </c>
      <c r="S181" s="501">
        <f t="shared" si="237"/>
        <v>307.86843118376044</v>
      </c>
      <c r="T181" s="501">
        <f t="shared" si="237"/>
        <v>230.06177885559561</v>
      </c>
      <c r="U181" s="501">
        <f t="shared" si="237"/>
        <v>175.48804686156507</v>
      </c>
      <c r="V181" s="501">
        <f t="shared" si="237"/>
        <v>144.36627446534754</v>
      </c>
      <c r="X181" s="590" t="s">
        <v>471</v>
      </c>
      <c r="Y181" s="501">
        <f t="shared" ref="Y181:AG181" si="238">Y179-Y134</f>
        <v>125.46711112694105</v>
      </c>
      <c r="Z181" s="501">
        <f t="shared" si="238"/>
        <v>125.63265726884046</v>
      </c>
      <c r="AA181" s="501">
        <f t="shared" si="238"/>
        <v>105.16243861580661</v>
      </c>
      <c r="AB181" s="501">
        <f t="shared" si="238"/>
        <v>107.19889833180839</v>
      </c>
      <c r="AC181" s="501">
        <f t="shared" si="238"/>
        <v>82.915608029751169</v>
      </c>
      <c r="AD181" s="501">
        <f t="shared" si="238"/>
        <v>50.500082126124248</v>
      </c>
      <c r="AE181" s="501">
        <f t="shared" si="238"/>
        <v>16.367055043588262</v>
      </c>
      <c r="AF181" s="501">
        <f t="shared" si="238"/>
        <v>0.85638236589522476</v>
      </c>
      <c r="AG181" s="501">
        <f t="shared" si="238"/>
        <v>0.17889239991546146</v>
      </c>
    </row>
    <row r="182" spans="2:35" ht="12" customHeight="1" thickBot="1">
      <c r="B182" s="590"/>
      <c r="C182" s="501"/>
      <c r="D182" s="501"/>
      <c r="E182" s="604">
        <f>E181/$D181-1</f>
        <v>-0.15603354314653239</v>
      </c>
      <c r="F182" s="604">
        <f t="shared" si="233"/>
        <v>-0.10481232812548213</v>
      </c>
      <c r="G182" s="604">
        <f t="shared" si="233"/>
        <v>-0.25319291450997217</v>
      </c>
      <c r="H182" s="604">
        <f t="shared" si="233"/>
        <v>-0.39687309344227928</v>
      </c>
      <c r="I182" s="604">
        <f t="shared" si="233"/>
        <v>-0.54929952231600876</v>
      </c>
      <c r="J182" s="604">
        <f t="shared" si="233"/>
        <v>-0.65621170564806175</v>
      </c>
      <c r="K182" s="604">
        <f t="shared" si="233"/>
        <v>-0.71718053652088498</v>
      </c>
      <c r="L182" s="1"/>
      <c r="M182" s="590"/>
      <c r="N182" s="501"/>
      <c r="O182" s="501"/>
      <c r="P182" s="604">
        <f>P181/O181-1</f>
        <v>-0.15603354314653228</v>
      </c>
      <c r="Q182" s="604">
        <f t="shared" ref="Q182:V182" si="239">Q181/P181-1</f>
        <v>6.0691055438407471E-2</v>
      </c>
      <c r="R182" s="604">
        <f t="shared" si="239"/>
        <v>-0.16575360792646088</v>
      </c>
      <c r="S182" s="604">
        <f t="shared" si="239"/>
        <v>-0.19239262953434511</v>
      </c>
      <c r="T182" s="604">
        <f t="shared" si="239"/>
        <v>-0.25272695881483087</v>
      </c>
      <c r="U182" s="604">
        <f t="shared" si="239"/>
        <v>-0.23721337923012931</v>
      </c>
      <c r="V182" s="604">
        <f t="shared" si="239"/>
        <v>-0.17734411518505389</v>
      </c>
      <c r="W182" s="595"/>
      <c r="X182" s="500"/>
      <c r="Y182" s="501"/>
      <c r="Z182" s="501"/>
      <c r="AA182" s="604">
        <f t="shared" ref="AA182:AG182" si="240">AA181/$Z181-1</f>
        <v>-0.16293708258697237</v>
      </c>
      <c r="AB182" s="604">
        <f t="shared" si="240"/>
        <v>-0.14672744601418242</v>
      </c>
      <c r="AC182" s="604">
        <f t="shared" si="240"/>
        <v>-0.34001548775394741</v>
      </c>
      <c r="AD182" s="604">
        <f t="shared" si="240"/>
        <v>-0.59803379770866849</v>
      </c>
      <c r="AE182" s="604">
        <f t="shared" si="240"/>
        <v>-0.86972292555617514</v>
      </c>
      <c r="AF182" s="604">
        <f t="shared" si="240"/>
        <v>-0.99318344143543302</v>
      </c>
      <c r="AG182" s="604">
        <f t="shared" si="240"/>
        <v>-0.99857606768968799</v>
      </c>
    </row>
    <row r="183" spans="2:35" ht="15.75" customHeight="1" thickBot="1">
      <c r="B183" s="495" t="s">
        <v>356</v>
      </c>
      <c r="C183" s="121">
        <v>2018</v>
      </c>
      <c r="D183" s="121">
        <v>2019</v>
      </c>
      <c r="E183" s="121">
        <v>2020</v>
      </c>
      <c r="F183" s="121">
        <v>2025</v>
      </c>
      <c r="G183" s="121">
        <v>2030</v>
      </c>
      <c r="H183" s="121">
        <v>2035</v>
      </c>
      <c r="I183" s="121">
        <v>2040</v>
      </c>
      <c r="J183" s="121">
        <v>2045</v>
      </c>
      <c r="K183" s="496">
        <v>2050</v>
      </c>
      <c r="L183" s="1"/>
      <c r="M183" s="495" t="s">
        <v>356</v>
      </c>
      <c r="N183" s="121">
        <v>2018</v>
      </c>
      <c r="O183" s="121">
        <v>2019</v>
      </c>
      <c r="P183" s="121">
        <v>2020</v>
      </c>
      <c r="Q183" s="121">
        <v>2025</v>
      </c>
      <c r="R183" s="121">
        <v>2030</v>
      </c>
      <c r="S183" s="121">
        <v>2035</v>
      </c>
      <c r="T183" s="121">
        <v>2040</v>
      </c>
      <c r="U183" s="121">
        <v>2045</v>
      </c>
      <c r="V183" s="496">
        <v>2050</v>
      </c>
      <c r="X183" s="495" t="s">
        <v>356</v>
      </c>
      <c r="Y183" s="121">
        <v>2018</v>
      </c>
      <c r="Z183" s="121">
        <v>2019</v>
      </c>
      <c r="AA183" s="121">
        <v>2020</v>
      </c>
      <c r="AB183" s="121">
        <v>2025</v>
      </c>
      <c r="AC183" s="121">
        <v>2030</v>
      </c>
      <c r="AD183" s="121">
        <v>2035</v>
      </c>
      <c r="AE183" s="121">
        <v>2040</v>
      </c>
      <c r="AF183" s="121">
        <v>2045</v>
      </c>
      <c r="AG183" s="496">
        <v>2050</v>
      </c>
    </row>
    <row r="184" spans="2:35" s="565" customFormat="1" ht="12" customHeight="1">
      <c r="B184" s="563" t="s">
        <v>256</v>
      </c>
      <c r="C184" s="566">
        <f t="shared" ref="C184:K184" si="241">C156</f>
        <v>1.8194939800000001</v>
      </c>
      <c r="D184" s="566">
        <f t="shared" si="241"/>
        <v>1.6285244480000001</v>
      </c>
      <c r="E184" s="566">
        <f t="shared" si="241"/>
        <v>1.0585408912000001</v>
      </c>
      <c r="F184" s="566">
        <f t="shared" si="241"/>
        <v>1.5831555239991633</v>
      </c>
      <c r="G184" s="566">
        <f t="shared" si="241"/>
        <v>1.5301189885864093</v>
      </c>
      <c r="H184" s="566">
        <f t="shared" si="241"/>
        <v>1.5050359530139734</v>
      </c>
      <c r="I184" s="566">
        <f t="shared" si="241"/>
        <v>1.5050359530139734</v>
      </c>
      <c r="J184" s="566">
        <f t="shared" si="241"/>
        <v>1.5050359530139736</v>
      </c>
      <c r="K184" s="575">
        <f t="shared" si="241"/>
        <v>1.5050359530139736</v>
      </c>
      <c r="L184" s="1"/>
      <c r="M184" s="563" t="s">
        <v>256</v>
      </c>
      <c r="N184" s="566">
        <f t="shared" ref="N184:V184" si="242">N156</f>
        <v>21.160714987400002</v>
      </c>
      <c r="O184" s="566">
        <f t="shared" si="242"/>
        <v>18.939739330240002</v>
      </c>
      <c r="P184" s="566">
        <f t="shared" si="242"/>
        <v>12.310830564656001</v>
      </c>
      <c r="Q184" s="566">
        <f t="shared" si="242"/>
        <v>18.412098744110271</v>
      </c>
      <c r="R184" s="566">
        <f t="shared" si="242"/>
        <v>17.795283837259941</v>
      </c>
      <c r="S184" s="566">
        <f t="shared" si="242"/>
        <v>17.503568133552513</v>
      </c>
      <c r="T184" s="566">
        <f t="shared" si="242"/>
        <v>17.503568133552513</v>
      </c>
      <c r="U184" s="566">
        <f t="shared" si="242"/>
        <v>17.503568133552516</v>
      </c>
      <c r="V184" s="575">
        <f t="shared" si="242"/>
        <v>17.503568133552516</v>
      </c>
      <c r="X184" s="563" t="s">
        <v>256</v>
      </c>
      <c r="Y184" s="566">
        <f t="shared" ref="Y184:AG184" si="243">Y156</f>
        <v>5.7859908564000007</v>
      </c>
      <c r="Z184" s="566">
        <f t="shared" si="243"/>
        <v>5.1787077446400005</v>
      </c>
      <c r="AA184" s="566">
        <f t="shared" si="243"/>
        <v>3.3661600340160005</v>
      </c>
      <c r="AB184" s="566">
        <f t="shared" si="243"/>
        <v>4.6582293191494184</v>
      </c>
      <c r="AC184" s="566">
        <f t="shared" si="243"/>
        <v>4.1071024751638658</v>
      </c>
      <c r="AD184" s="566">
        <f t="shared" si="243"/>
        <v>3.5757158667387174</v>
      </c>
      <c r="AE184" s="566">
        <f t="shared" si="243"/>
        <v>3.1116564389136512</v>
      </c>
      <c r="AF184" s="566">
        <f t="shared" si="243"/>
        <v>2.7949373229820011</v>
      </c>
      <c r="AG184" s="566">
        <f t="shared" si="243"/>
        <v>2.4782182070503511</v>
      </c>
    </row>
    <row r="185" spans="2:35" ht="12" customHeight="1">
      <c r="B185" s="124" t="s">
        <v>367</v>
      </c>
      <c r="C185" s="498">
        <f t="shared" ref="C185:K185" si="244">C150</f>
        <v>0</v>
      </c>
      <c r="D185" s="498">
        <f t="shared" si="244"/>
        <v>6.2698602535356782</v>
      </c>
      <c r="E185" s="498">
        <f t="shared" si="244"/>
        <v>2.5891654300509042</v>
      </c>
      <c r="F185" s="498">
        <f t="shared" si="244"/>
        <v>6.1598342956862604</v>
      </c>
      <c r="G185" s="498">
        <f t="shared" si="244"/>
        <v>6.4261063460290719</v>
      </c>
      <c r="H185" s="498">
        <f t="shared" si="244"/>
        <v>6.0732470493258157</v>
      </c>
      <c r="I185" s="498">
        <f t="shared" si="244"/>
        <v>5.6667671385411982</v>
      </c>
      <c r="J185" s="498">
        <f t="shared" si="244"/>
        <v>5.4152893371844755</v>
      </c>
      <c r="K185" s="499">
        <f t="shared" si="244"/>
        <v>4.9360260733481134</v>
      </c>
      <c r="L185" s="1"/>
      <c r="M185" s="124" t="s">
        <v>367</v>
      </c>
      <c r="N185" s="498">
        <f t="shared" ref="N185:V185" si="245">N150</f>
        <v>0</v>
      </c>
      <c r="O185" s="498">
        <f t="shared" si="245"/>
        <v>72.918474748619943</v>
      </c>
      <c r="P185" s="498">
        <f t="shared" si="245"/>
        <v>30.111993951492018</v>
      </c>
      <c r="Q185" s="498">
        <f t="shared" si="245"/>
        <v>71.638872858831206</v>
      </c>
      <c r="R185" s="498">
        <f t="shared" si="245"/>
        <v>74.735616804318113</v>
      </c>
      <c r="S185" s="498">
        <f t="shared" si="245"/>
        <v>70.631863183659235</v>
      </c>
      <c r="T185" s="498">
        <f t="shared" si="245"/>
        <v>65.904501821234135</v>
      </c>
      <c r="U185" s="498">
        <f t="shared" si="245"/>
        <v>62.979814991455456</v>
      </c>
      <c r="V185" s="499">
        <f t="shared" si="245"/>
        <v>57.405983233038562</v>
      </c>
      <c r="X185" s="124" t="s">
        <v>367</v>
      </c>
      <c r="Y185" s="498">
        <f t="shared" ref="Y185:AG185" si="246">Y150</f>
        <v>0</v>
      </c>
      <c r="Z185" s="498">
        <f t="shared" si="246"/>
        <v>18.947517686184817</v>
      </c>
      <c r="AA185" s="498">
        <f t="shared" si="246"/>
        <v>7.8244579296138319</v>
      </c>
      <c r="AB185" s="498">
        <f t="shared" si="246"/>
        <v>18.242718856732601</v>
      </c>
      <c r="AC185" s="498">
        <f t="shared" si="246"/>
        <v>18.487548095545616</v>
      </c>
      <c r="AD185" s="498">
        <f t="shared" si="246"/>
        <v>15.475457089213364</v>
      </c>
      <c r="AE185" s="498">
        <f t="shared" si="246"/>
        <v>12.498736531686287</v>
      </c>
      <c r="AF185" s="498">
        <f t="shared" si="246"/>
        <v>10.9678408977407</v>
      </c>
      <c r="AG185" s="498">
        <f t="shared" si="246"/>
        <v>8.4154473928045608</v>
      </c>
      <c r="AI185" s="498"/>
    </row>
    <row r="186" spans="2:35" ht="12" customHeight="1">
      <c r="B186" s="124" t="s">
        <v>284</v>
      </c>
      <c r="C186" s="498">
        <f>C184+C185</f>
        <v>1.8194939800000001</v>
      </c>
      <c r="D186" s="498">
        <f t="shared" ref="D186:K186" si="247">D184+D185</f>
        <v>7.8983847015356785</v>
      </c>
      <c r="E186" s="498">
        <f t="shared" si="247"/>
        <v>3.6477063212509044</v>
      </c>
      <c r="F186" s="498">
        <f t="shared" si="247"/>
        <v>7.7429898196854232</v>
      </c>
      <c r="G186" s="498">
        <f t="shared" si="247"/>
        <v>7.956225334615481</v>
      </c>
      <c r="H186" s="498">
        <f t="shared" si="247"/>
        <v>7.5782830023397896</v>
      </c>
      <c r="I186" s="498">
        <f t="shared" si="247"/>
        <v>7.1718030915551712</v>
      </c>
      <c r="J186" s="498">
        <f t="shared" si="247"/>
        <v>6.9203252901984493</v>
      </c>
      <c r="K186" s="499">
        <f t="shared" si="247"/>
        <v>6.4410620263620872</v>
      </c>
      <c r="L186" s="1"/>
      <c r="M186" s="124" t="s">
        <v>284</v>
      </c>
      <c r="N186" s="498">
        <f>N184+N185</f>
        <v>21.160714987400002</v>
      </c>
      <c r="O186" s="498">
        <f t="shared" ref="O186:V186" si="248">O184+O185</f>
        <v>91.858214078859945</v>
      </c>
      <c r="P186" s="498">
        <f t="shared" si="248"/>
        <v>42.422824516148019</v>
      </c>
      <c r="Q186" s="498">
        <f t="shared" si="248"/>
        <v>90.050971602941473</v>
      </c>
      <c r="R186" s="498">
        <f t="shared" si="248"/>
        <v>92.530900641578057</v>
      </c>
      <c r="S186" s="498">
        <f t="shared" si="248"/>
        <v>88.135431317211754</v>
      </c>
      <c r="T186" s="498">
        <f t="shared" si="248"/>
        <v>83.40806995478664</v>
      </c>
      <c r="U186" s="498">
        <f t="shared" si="248"/>
        <v>80.483383125007975</v>
      </c>
      <c r="V186" s="499">
        <f t="shared" si="248"/>
        <v>74.909551366591074</v>
      </c>
      <c r="X186" s="124" t="s">
        <v>284</v>
      </c>
      <c r="Y186" s="498">
        <f>Y184+Y185</f>
        <v>5.7859908564000007</v>
      </c>
      <c r="Z186" s="498">
        <f t="shared" ref="Z186:AG186" si="249">Z184+Z185</f>
        <v>24.126225430824817</v>
      </c>
      <c r="AA186" s="498">
        <f t="shared" si="249"/>
        <v>11.190617963629833</v>
      </c>
      <c r="AB186" s="498">
        <f t="shared" si="249"/>
        <v>22.900948175882021</v>
      </c>
      <c r="AC186" s="908">
        <f t="shared" si="249"/>
        <v>22.594650570709483</v>
      </c>
      <c r="AD186" s="498">
        <f t="shared" si="249"/>
        <v>19.051172955952083</v>
      </c>
      <c r="AE186" s="498">
        <f t="shared" si="249"/>
        <v>15.610392970599939</v>
      </c>
      <c r="AF186" s="498">
        <f t="shared" si="249"/>
        <v>13.762778220722701</v>
      </c>
      <c r="AG186" s="908">
        <f t="shared" si="249"/>
        <v>10.893665599854913</v>
      </c>
    </row>
    <row r="187" spans="2:35" ht="12" customHeight="1">
      <c r="L187" s="1"/>
    </row>
    <row r="188" spans="2:35" ht="12" customHeight="1">
      <c r="L188" s="1"/>
      <c r="X188" s="657" t="s">
        <v>573</v>
      </c>
      <c r="Y188" s="657"/>
      <c r="Z188" s="657"/>
      <c r="AA188" s="657"/>
      <c r="AB188" s="657"/>
      <c r="AC188" s="657"/>
      <c r="AD188" s="657"/>
      <c r="AE188" s="657"/>
    </row>
    <row r="189" spans="2:35" ht="12" customHeight="1">
      <c r="L189" s="1"/>
    </row>
    <row r="190" spans="2:35" ht="12" customHeight="1">
      <c r="B190" t="s">
        <v>375</v>
      </c>
      <c r="L190" s="1"/>
      <c r="M190" t="s">
        <v>375</v>
      </c>
      <c r="AC190" s="593"/>
    </row>
    <row r="191" spans="2:35" ht="12" customHeight="1" thickBot="1">
      <c r="C191" t="s">
        <v>35</v>
      </c>
      <c r="D191" t="s">
        <v>35</v>
      </c>
      <c r="E191" t="s">
        <v>35</v>
      </c>
      <c r="L191" s="1"/>
      <c r="N191" t="s">
        <v>35</v>
      </c>
      <c r="O191" t="s">
        <v>35</v>
      </c>
      <c r="P191" t="s">
        <v>35</v>
      </c>
      <c r="X191" t="s">
        <v>468</v>
      </c>
    </row>
    <row r="192" spans="2:35" ht="30.75" customHeight="1" thickBot="1">
      <c r="B192" s="495" t="s">
        <v>356</v>
      </c>
      <c r="C192" s="121">
        <v>2018</v>
      </c>
      <c r="D192" s="121">
        <v>2019</v>
      </c>
      <c r="E192" s="121">
        <v>2020</v>
      </c>
      <c r="L192" s="1"/>
      <c r="M192" s="495" t="s">
        <v>356</v>
      </c>
      <c r="N192" s="121">
        <v>2018</v>
      </c>
      <c r="O192" s="121">
        <v>2019</v>
      </c>
      <c r="P192" s="121">
        <v>2020</v>
      </c>
      <c r="X192" s="521" t="s">
        <v>414</v>
      </c>
      <c r="Y192" s="511">
        <v>2018</v>
      </c>
      <c r="Z192" s="512">
        <v>2019</v>
      </c>
      <c r="AA192" s="512" t="s">
        <v>372</v>
      </c>
      <c r="AB192" s="513">
        <v>2025</v>
      </c>
      <c r="AC192" s="513">
        <v>2030</v>
      </c>
      <c r="AD192" s="513">
        <v>2035</v>
      </c>
      <c r="AE192" s="513">
        <v>2040</v>
      </c>
      <c r="AF192" s="513">
        <v>2045</v>
      </c>
      <c r="AG192" s="513">
        <v>2050</v>
      </c>
    </row>
    <row r="193" spans="2:33" ht="13.5" customHeight="1">
      <c r="B193" s="124" t="s">
        <v>370</v>
      </c>
      <c r="C193" s="494">
        <f>SUM(C194:C197)</f>
        <v>41.826129212626377</v>
      </c>
      <c r="D193" s="494">
        <f t="shared" ref="D193:E193" si="250">SUM(D194:D197)</f>
        <v>41.296669059619887</v>
      </c>
      <c r="E193" s="494">
        <f t="shared" si="250"/>
        <v>34.975549700971683</v>
      </c>
      <c r="L193" s="1"/>
      <c r="M193" s="124" t="s">
        <v>370</v>
      </c>
      <c r="N193" s="494">
        <f>SUM(N194:N197)</f>
        <v>41.826129212626377</v>
      </c>
      <c r="O193" s="494">
        <f t="shared" ref="O193:P193" si="251">SUM(O194:O197)</f>
        <v>41.296669059619887</v>
      </c>
      <c r="P193" s="494">
        <f t="shared" si="251"/>
        <v>34.975549700971683</v>
      </c>
      <c r="X193" s="502" t="s">
        <v>370</v>
      </c>
      <c r="Y193" s="504">
        <v>130.84962646040506</v>
      </c>
      <c r="Z193" s="504">
        <v>130.57870455249068</v>
      </c>
      <c r="AA193" s="504">
        <v>108.33575756354981</v>
      </c>
      <c r="AB193" s="503"/>
      <c r="AC193" s="503"/>
      <c r="AD193" s="503"/>
      <c r="AE193" s="503"/>
      <c r="AF193" s="503"/>
      <c r="AG193" s="503"/>
    </row>
    <row r="194" spans="2:33" ht="12" customHeight="1">
      <c r="B194" s="124" t="s">
        <v>30</v>
      </c>
      <c r="C194" s="588">
        <v>24.718228901257021</v>
      </c>
      <c r="D194" s="588">
        <v>24.518616821803295</v>
      </c>
      <c r="E194" s="588">
        <v>19.808085372774539</v>
      </c>
      <c r="G194" s="494"/>
      <c r="H194" s="494"/>
      <c r="I194" s="494"/>
      <c r="L194" s="1"/>
      <c r="M194" s="124" t="s">
        <v>30</v>
      </c>
      <c r="N194" s="588">
        <v>24.718228901257021</v>
      </c>
      <c r="O194" s="588">
        <v>24.518616821803295</v>
      </c>
      <c r="P194" s="588">
        <v>19.808085372774539</v>
      </c>
      <c r="R194" s="494"/>
      <c r="S194" s="494"/>
      <c r="T194" s="494"/>
      <c r="X194" s="503" t="s">
        <v>30</v>
      </c>
      <c r="Y194" s="503">
        <v>71.185580178055531</v>
      </c>
      <c r="Z194" s="503">
        <v>70.802883735495115</v>
      </c>
      <c r="AA194" s="503">
        <v>59.808395089617527</v>
      </c>
      <c r="AB194" s="503">
        <f t="shared" ref="AB194:AG200" si="252">$Z194*AB170/$Z170</f>
        <v>59.391120072350091</v>
      </c>
      <c r="AC194" s="813">
        <f t="shared" si="252"/>
        <v>45.345172965221927</v>
      </c>
      <c r="AD194" s="503">
        <f t="shared" si="252"/>
        <v>27.003503657583799</v>
      </c>
      <c r="AE194" s="503">
        <f t="shared" si="252"/>
        <v>8.0821166369626507</v>
      </c>
      <c r="AF194" s="503">
        <f t="shared" si="252"/>
        <v>0</v>
      </c>
      <c r="AG194" s="503">
        <f t="shared" si="252"/>
        <v>0</v>
      </c>
    </row>
    <row r="195" spans="2:33" ht="12" customHeight="1">
      <c r="B195" s="124" t="s">
        <v>75</v>
      </c>
      <c r="C195" s="588">
        <v>5.5612392880525761</v>
      </c>
      <c r="D195" s="588">
        <v>5.4750445226866571</v>
      </c>
      <c r="E195" s="588">
        <v>4.8137270961390159</v>
      </c>
      <c r="G195" s="494"/>
      <c r="H195" s="494"/>
      <c r="I195" s="494"/>
      <c r="L195" s="1"/>
      <c r="M195" s="124" t="s">
        <v>75</v>
      </c>
      <c r="N195" s="588">
        <v>5.5612392880525761</v>
      </c>
      <c r="O195" s="588">
        <v>5.4750445226866571</v>
      </c>
      <c r="P195" s="588">
        <v>4.8137270961390159</v>
      </c>
      <c r="R195" s="494"/>
      <c r="S195" s="494"/>
      <c r="T195" s="494"/>
      <c r="X195" s="503" t="s">
        <v>75</v>
      </c>
      <c r="Y195" s="503">
        <v>20.380214646681083</v>
      </c>
      <c r="Z195" s="503">
        <v>20.786101134797271</v>
      </c>
      <c r="AA195" s="503">
        <v>16.725567675738596</v>
      </c>
      <c r="AB195" s="503">
        <f t="shared" si="252"/>
        <v>18.743004701965972</v>
      </c>
      <c r="AC195" s="503">
        <f t="shared" si="252"/>
        <v>15.260685851901362</v>
      </c>
      <c r="AD195" s="503">
        <f t="shared" si="252"/>
        <v>9.5205594363264474</v>
      </c>
      <c r="AE195" s="503">
        <f t="shared" si="252"/>
        <v>2.5870907231600264</v>
      </c>
      <c r="AF195" s="503">
        <f t="shared" si="252"/>
        <v>4.7494368241048177E-2</v>
      </c>
      <c r="AG195" s="503">
        <f t="shared" si="252"/>
        <v>0</v>
      </c>
    </row>
    <row r="196" spans="2:33" ht="12" customHeight="1">
      <c r="B196" s="124" t="s">
        <v>364</v>
      </c>
      <c r="C196" s="588">
        <v>11.107558586636941</v>
      </c>
      <c r="D196" s="588">
        <v>10.863991676779788</v>
      </c>
      <c r="E196" s="588">
        <v>9.9827686796522634</v>
      </c>
      <c r="G196" s="494"/>
      <c r="H196" s="494"/>
      <c r="I196" s="494"/>
      <c r="L196" s="1"/>
      <c r="M196" s="124" t="s">
        <v>364</v>
      </c>
      <c r="N196" s="588">
        <v>11.107558586636941</v>
      </c>
      <c r="O196" s="588">
        <v>10.863991676779788</v>
      </c>
      <c r="P196" s="588">
        <v>9.9827686796522634</v>
      </c>
      <c r="R196" s="494"/>
      <c r="S196" s="494"/>
      <c r="T196" s="494"/>
      <c r="X196" s="503" t="s">
        <v>371</v>
      </c>
      <c r="Y196" s="503">
        <v>31.019891290426454</v>
      </c>
      <c r="Z196" s="503">
        <v>30.656171024089808</v>
      </c>
      <c r="AA196" s="503">
        <v>26.06235821286829</v>
      </c>
      <c r="AB196" s="503">
        <f t="shared" si="252"/>
        <v>26.394376459740077</v>
      </c>
      <c r="AC196" s="813">
        <f t="shared" si="252"/>
        <v>19.967520929022822</v>
      </c>
      <c r="AD196" s="503">
        <f t="shared" si="252"/>
        <v>12.76154809252953</v>
      </c>
      <c r="AE196" s="503">
        <f t="shared" si="252"/>
        <v>4.7389810990234862</v>
      </c>
      <c r="AF196" s="503">
        <f t="shared" si="252"/>
        <v>0.50333654815407169</v>
      </c>
      <c r="AG196" s="503">
        <f t="shared" si="252"/>
        <v>0</v>
      </c>
    </row>
    <row r="197" spans="2:33" ht="12" customHeight="1">
      <c r="B197" s="124" t="s">
        <v>154</v>
      </c>
      <c r="C197" s="589">
        <v>0.43910243667983567</v>
      </c>
      <c r="D197" s="589">
        <v>0.43901603835014552</v>
      </c>
      <c r="E197" s="589">
        <v>0.37096855240587295</v>
      </c>
      <c r="G197" s="494"/>
      <c r="H197" s="494"/>
      <c r="I197" s="494"/>
      <c r="L197" s="1"/>
      <c r="M197" s="124" t="s">
        <v>154</v>
      </c>
      <c r="N197" s="589">
        <v>0.43910243667983567</v>
      </c>
      <c r="O197" s="589">
        <v>0.43901603835014552</v>
      </c>
      <c r="P197" s="589">
        <v>0.37096855240587295</v>
      </c>
      <c r="R197" s="494"/>
      <c r="S197" s="494"/>
      <c r="T197" s="494"/>
      <c r="X197" s="503" t="s">
        <v>355</v>
      </c>
      <c r="Y197" s="503">
        <v>1.3339190041551063</v>
      </c>
      <c r="Z197" s="503">
        <v>1.3365924697030493</v>
      </c>
      <c r="AA197" s="503">
        <v>1.1398219470187745</v>
      </c>
      <c r="AB197" s="503">
        <f t="shared" si="252"/>
        <v>1.1278751727882268</v>
      </c>
      <c r="AC197" s="503">
        <f t="shared" si="252"/>
        <v>0.84029409411325995</v>
      </c>
      <c r="AD197" s="503">
        <f t="shared" si="252"/>
        <v>0.45721056919896041</v>
      </c>
      <c r="AE197" s="503">
        <f t="shared" si="252"/>
        <v>0.18554559064630446</v>
      </c>
      <c r="AF197" s="503">
        <f t="shared" si="252"/>
        <v>0</v>
      </c>
      <c r="AG197" s="503">
        <f t="shared" si="252"/>
        <v>0</v>
      </c>
    </row>
    <row r="198" spans="2:33" ht="12" customHeight="1">
      <c r="B198" s="124" t="s">
        <v>161</v>
      </c>
      <c r="C198" s="498">
        <v>0.86657568240921223</v>
      </c>
      <c r="D198" s="498">
        <v>0.8538480158362749</v>
      </c>
      <c r="E198" s="498">
        <v>0.6823720992453195</v>
      </c>
      <c r="G198" s="494"/>
      <c r="H198" s="494"/>
      <c r="I198" s="494"/>
      <c r="L198" s="1"/>
      <c r="M198" s="124" t="s">
        <v>161</v>
      </c>
      <c r="N198" s="498">
        <v>0.86657568240921223</v>
      </c>
      <c r="O198" s="498">
        <v>0.8538480158362749</v>
      </c>
      <c r="P198" s="498">
        <v>0.6823720992453195</v>
      </c>
      <c r="R198" s="494"/>
      <c r="S198" s="494"/>
      <c r="T198" s="494"/>
      <c r="X198" s="503" t="s">
        <v>357</v>
      </c>
      <c r="Y198" s="503">
        <v>0.44921495277566686</v>
      </c>
      <c r="Z198" s="503">
        <v>0.44794365091577254</v>
      </c>
      <c r="AA198" s="503">
        <v>0.38397897680776488</v>
      </c>
      <c r="AB198" s="503">
        <f t="shared" si="252"/>
        <v>0.41817604916910683</v>
      </c>
      <c r="AC198" s="503">
        <f t="shared" si="252"/>
        <v>0.32492972129913361</v>
      </c>
      <c r="AD198" s="503">
        <f t="shared" si="252"/>
        <v>0.19222236072303694</v>
      </c>
      <c r="AE198" s="503">
        <f t="shared" si="252"/>
        <v>6.9310947376095028E-2</v>
      </c>
      <c r="AF198" s="503">
        <f t="shared" si="252"/>
        <v>0</v>
      </c>
      <c r="AG198" s="503">
        <f t="shared" si="252"/>
        <v>0</v>
      </c>
    </row>
    <row r="199" spans="2:33" s="565" customFormat="1" ht="12" customHeight="1">
      <c r="B199" s="563" t="s">
        <v>140</v>
      </c>
      <c r="C199" s="575">
        <v>7.853669639302209E-2</v>
      </c>
      <c r="D199" s="575">
        <v>7.4745792519985726E-2</v>
      </c>
      <c r="E199" s="575">
        <v>5.9876098632566009E-2</v>
      </c>
      <c r="G199" s="568"/>
      <c r="H199" s="568"/>
      <c r="I199" s="568"/>
      <c r="L199" s="1"/>
      <c r="M199" s="563" t="s">
        <v>140</v>
      </c>
      <c r="N199" s="575">
        <v>7.853669639302209E-2</v>
      </c>
      <c r="O199" s="575">
        <v>7.4745792519985726E-2</v>
      </c>
      <c r="P199" s="575">
        <v>5.9876098632566009E-2</v>
      </c>
      <c r="R199" s="568"/>
      <c r="S199" s="568"/>
      <c r="T199" s="568"/>
      <c r="X199" s="567" t="s">
        <v>358</v>
      </c>
      <c r="Y199" s="567">
        <v>0.11000416538311134</v>
      </c>
      <c r="Z199" s="567">
        <v>0.11389099590964924</v>
      </c>
      <c r="AA199" s="567">
        <v>0.11590414711705029</v>
      </c>
      <c r="AB199" s="567">
        <f t="shared" si="252"/>
        <v>0.12093852830088804</v>
      </c>
      <c r="AC199" s="567">
        <f t="shared" si="252"/>
        <v>0.1353607202007715</v>
      </c>
      <c r="AD199" s="567">
        <f t="shared" si="252"/>
        <v>0.12226081760949439</v>
      </c>
      <c r="AE199" s="567">
        <f t="shared" si="252"/>
        <v>7.3681616774804809E-2</v>
      </c>
      <c r="AF199" s="567">
        <f t="shared" si="252"/>
        <v>1.1311533965094203E-2</v>
      </c>
      <c r="AG199" s="567">
        <f t="shared" si="252"/>
        <v>0</v>
      </c>
    </row>
    <row r="200" spans="2:33" s="565" customFormat="1" ht="12" customHeight="1">
      <c r="B200" s="563" t="s">
        <v>366</v>
      </c>
      <c r="C200" s="575">
        <v>0.3672688866755513</v>
      </c>
      <c r="D200" s="575">
        <v>0.37118711540000005</v>
      </c>
      <c r="E200" s="575">
        <v>0.37118711540000005</v>
      </c>
      <c r="G200" s="568"/>
      <c r="H200" s="568"/>
      <c r="I200" s="568"/>
      <c r="L200" s="1"/>
      <c r="M200" s="563" t="s">
        <v>366</v>
      </c>
      <c r="N200" s="575">
        <v>0.3672688866755513</v>
      </c>
      <c r="O200" s="575">
        <v>0.37118711540000005</v>
      </c>
      <c r="P200" s="575">
        <v>0.37118711540000005</v>
      </c>
      <c r="R200" s="568"/>
      <c r="S200" s="568"/>
      <c r="T200" s="568"/>
      <c r="X200" s="567" t="s">
        <v>360</v>
      </c>
      <c r="Y200" s="567">
        <v>1.0309159230898379</v>
      </c>
      <c r="Z200" s="567">
        <v>1.0450356813455373</v>
      </c>
      <c r="AA200" s="567">
        <v>1.0347049018325318</v>
      </c>
      <c r="AB200" s="567">
        <f t="shared" si="252"/>
        <v>0.96364714511383986</v>
      </c>
      <c r="AC200" s="567">
        <f t="shared" si="252"/>
        <v>0.91371520409814933</v>
      </c>
      <c r="AD200" s="567">
        <f t="shared" si="252"/>
        <v>0.67580676072855084</v>
      </c>
      <c r="AE200" s="567">
        <f t="shared" si="252"/>
        <v>0.3431257220834858</v>
      </c>
      <c r="AF200" s="567">
        <f t="shared" si="252"/>
        <v>0</v>
      </c>
      <c r="AG200" s="567">
        <f t="shared" si="252"/>
        <v>0</v>
      </c>
    </row>
    <row r="201" spans="2:33" ht="12" customHeight="1">
      <c r="B201" s="124" t="s">
        <v>365</v>
      </c>
      <c r="C201" s="1">
        <v>0</v>
      </c>
      <c r="D201" s="1">
        <v>0</v>
      </c>
      <c r="E201" s="1">
        <v>0</v>
      </c>
      <c r="G201" s="494"/>
      <c r="H201" s="494"/>
      <c r="I201" s="494"/>
      <c r="L201" s="1"/>
      <c r="M201" s="124" t="s">
        <v>365</v>
      </c>
      <c r="N201" s="1">
        <v>0</v>
      </c>
      <c r="O201" s="1">
        <v>0</v>
      </c>
      <c r="P201" s="1">
        <v>0</v>
      </c>
      <c r="R201" s="494"/>
      <c r="S201" s="494"/>
      <c r="T201" s="494"/>
      <c r="X201" s="503" t="s">
        <v>359</v>
      </c>
      <c r="Y201" s="503">
        <v>1.4164116960566484</v>
      </c>
      <c r="Z201" s="503">
        <v>1.410563502433583</v>
      </c>
      <c r="AA201" s="503">
        <v>1.2602562631070047</v>
      </c>
      <c r="AB201" s="503">
        <f>Z201</f>
        <v>1.410563502433583</v>
      </c>
      <c r="AC201" s="503">
        <f>AB201</f>
        <v>1.410563502433583</v>
      </c>
      <c r="AD201" s="503">
        <v>1.1000000000000001</v>
      </c>
      <c r="AE201" s="503">
        <v>0.8</v>
      </c>
      <c r="AF201" s="503">
        <v>0.5</v>
      </c>
      <c r="AG201" s="503">
        <v>0</v>
      </c>
    </row>
    <row r="202" spans="2:33" ht="12" customHeight="1">
      <c r="B202" s="124" t="s">
        <v>373</v>
      </c>
      <c r="C202" s="499">
        <v>0.85116058633928526</v>
      </c>
      <c r="D202" s="499">
        <v>0.86536730005916718</v>
      </c>
      <c r="E202" s="499">
        <v>0.4912655637106384</v>
      </c>
      <c r="G202" s="494"/>
      <c r="H202" s="494"/>
      <c r="I202" s="494"/>
      <c r="L202" s="1"/>
      <c r="M202" s="124" t="s">
        <v>373</v>
      </c>
      <c r="N202" s="499">
        <v>0.85116058633928526</v>
      </c>
      <c r="O202" s="499">
        <v>0.86536730005916718</v>
      </c>
      <c r="P202" s="499">
        <v>0.4912655637106384</v>
      </c>
      <c r="R202" s="494"/>
      <c r="S202" s="494"/>
      <c r="T202" s="494"/>
      <c r="X202" s="503" t="s">
        <v>361</v>
      </c>
      <c r="Y202" s="503">
        <v>3.9234746037816306</v>
      </c>
      <c r="Z202" s="503">
        <v>3.9795223578008696</v>
      </c>
      <c r="AA202" s="503">
        <v>1.8047703494422711</v>
      </c>
      <c r="AB202" s="503">
        <f t="shared" ref="AB202:AG202" si="253">$Z202*AB178/$Z178</f>
        <v>3.549976135314536</v>
      </c>
      <c r="AC202" s="813">
        <f t="shared" si="253"/>
        <v>3.478321558465916</v>
      </c>
      <c r="AD202" s="503">
        <f t="shared" si="253"/>
        <v>2.2640988846054086</v>
      </c>
      <c r="AE202" s="503">
        <f t="shared" si="253"/>
        <v>1.8011876992008571</v>
      </c>
      <c r="AF202" s="503">
        <f t="shared" si="253"/>
        <v>1.5667020184963449</v>
      </c>
      <c r="AG202" s="503">
        <f t="shared" si="253"/>
        <v>1.2397371149645602</v>
      </c>
    </row>
    <row r="203" spans="2:33" ht="12" customHeight="1">
      <c r="B203" s="500" t="s">
        <v>369</v>
      </c>
      <c r="C203" s="501">
        <v>43.989671064443449</v>
      </c>
      <c r="D203" s="501">
        <v>43.461817283435316</v>
      </c>
      <c r="E203" s="501">
        <v>36.580250577960207</v>
      </c>
      <c r="G203" s="494"/>
      <c r="H203" s="494"/>
      <c r="I203" s="494"/>
      <c r="L203" s="1"/>
      <c r="M203" s="500" t="s">
        <v>369</v>
      </c>
      <c r="N203" s="501">
        <v>43.989671064443449</v>
      </c>
      <c r="O203" s="501">
        <v>43.461817283435316</v>
      </c>
      <c r="P203" s="501">
        <v>36.580250577960207</v>
      </c>
      <c r="R203" s="494"/>
      <c r="S203" s="494"/>
      <c r="T203" s="494"/>
      <c r="X203" s="510" t="s">
        <v>81</v>
      </c>
      <c r="Y203" s="510">
        <f t="shared" ref="Y203:AG203" si="254">SUM(Y194:Y202)</f>
        <v>130.84962646040506</v>
      </c>
      <c r="Z203" s="510">
        <f t="shared" si="254"/>
        <v>130.57870455249068</v>
      </c>
      <c r="AA203" s="510">
        <f t="shared" si="254"/>
        <v>108.33575756354981</v>
      </c>
      <c r="AB203" s="510">
        <f>SUM(AB194:AB202)</f>
        <v>112.11967776717631</v>
      </c>
      <c r="AC203" s="510">
        <f t="shared" si="254"/>
        <v>87.676564546756936</v>
      </c>
      <c r="AD203" s="510">
        <f t="shared" si="254"/>
        <v>54.097210579305226</v>
      </c>
      <c r="AE203" s="510">
        <f t="shared" si="254"/>
        <v>18.68104003522771</v>
      </c>
      <c r="AF203" s="510">
        <f t="shared" si="254"/>
        <v>2.6288444688565589</v>
      </c>
      <c r="AG203" s="510">
        <f t="shared" si="254"/>
        <v>1.2397371149645602</v>
      </c>
    </row>
    <row r="204" spans="2:33" ht="12" customHeight="1">
      <c r="B204" s="124" t="s">
        <v>440</v>
      </c>
      <c r="C204" s="498">
        <v>41.826129212626377</v>
      </c>
      <c r="D204" s="498">
        <v>41.296669059619887</v>
      </c>
      <c r="E204" s="498">
        <v>34.975549700971683</v>
      </c>
      <c r="G204" s="494"/>
      <c r="H204" s="494"/>
      <c r="I204" s="494"/>
      <c r="L204" s="1"/>
      <c r="M204" s="124" t="s">
        <v>440</v>
      </c>
      <c r="N204" s="498">
        <v>41.826129212626377</v>
      </c>
      <c r="O204" s="498">
        <v>41.296669059619887</v>
      </c>
      <c r="P204" s="498">
        <v>34.975549700971683</v>
      </c>
      <c r="R204" s="494"/>
      <c r="S204" s="494"/>
      <c r="T204" s="494"/>
      <c r="X204" s="503" t="s">
        <v>368</v>
      </c>
      <c r="Y204" s="503">
        <f t="shared" ref="Y204:AG204" si="255">SUM(Y194:Y197)</f>
        <v>123.91960511931818</v>
      </c>
      <c r="Z204" s="503">
        <f t="shared" si="255"/>
        <v>123.58174836408526</v>
      </c>
      <c r="AA204" s="503">
        <f t="shared" si="255"/>
        <v>103.73614292524319</v>
      </c>
      <c r="AB204" s="503">
        <f>SUM(AB194:AB197)</f>
        <v>105.65637640684436</v>
      </c>
      <c r="AC204" s="503">
        <f t="shared" si="255"/>
        <v>81.413673840259378</v>
      </c>
      <c r="AD204" s="503">
        <f t="shared" si="255"/>
        <v>49.742821755638737</v>
      </c>
      <c r="AE204" s="503">
        <f t="shared" si="255"/>
        <v>15.593734049792468</v>
      </c>
      <c r="AF204" s="503">
        <f t="shared" si="255"/>
        <v>0.55083091639511983</v>
      </c>
      <c r="AG204" s="503">
        <f t="shared" si="255"/>
        <v>0</v>
      </c>
    </row>
    <row r="205" spans="2:33" ht="12" customHeight="1">
      <c r="D205" s="505">
        <f>D203/C203-1</f>
        <v>-1.1999493704666353E-2</v>
      </c>
      <c r="L205" s="1"/>
      <c r="O205" s="505">
        <f>O203/N203-1</f>
        <v>-1.1999493704666353E-2</v>
      </c>
      <c r="AA205" s="537">
        <f t="shared" ref="AA205:AG205" si="256">AA203/$Z203-1</f>
        <v>-0.17034130538490322</v>
      </c>
      <c r="AB205" s="537">
        <f t="shared" si="256"/>
        <v>-0.14136322494985476</v>
      </c>
      <c r="AC205" s="583">
        <f t="shared" si="256"/>
        <v>-0.32855387984407314</v>
      </c>
      <c r="AD205" s="537">
        <f t="shared" si="256"/>
        <v>-0.58571184509217611</v>
      </c>
      <c r="AE205" s="537">
        <f t="shared" si="256"/>
        <v>-0.85693654949901721</v>
      </c>
      <c r="AF205" s="537">
        <f t="shared" si="256"/>
        <v>-0.97986773970636376</v>
      </c>
      <c r="AG205" s="537">
        <f t="shared" si="256"/>
        <v>-0.99050582467322457</v>
      </c>
    </row>
    <row r="206" spans="2:33" ht="12" customHeight="1">
      <c r="D206" s="505">
        <f>D204/C204-1</f>
        <v>-1.2658597938024263E-2</v>
      </c>
      <c r="L206" s="1"/>
      <c r="O206" s="505">
        <f>O204/N204-1</f>
        <v>-1.2658597938024263E-2</v>
      </c>
      <c r="AC206" s="207"/>
    </row>
    <row r="207" spans="2:33" ht="12" customHeight="1">
      <c r="L207" s="1"/>
      <c r="V207" s="657"/>
      <c r="X207" t="s">
        <v>469</v>
      </c>
    </row>
    <row r="208" spans="2:33" ht="28.5" customHeight="1">
      <c r="L208" s="1"/>
      <c r="V208" s="657"/>
      <c r="X208" s="513" t="s">
        <v>467</v>
      </c>
      <c r="Y208" s="511">
        <v>2018</v>
      </c>
      <c r="Z208" s="512">
        <v>2019</v>
      </c>
      <c r="AA208" s="512">
        <v>2020</v>
      </c>
      <c r="AB208" s="513">
        <v>2025</v>
      </c>
      <c r="AC208" s="513">
        <v>2030</v>
      </c>
      <c r="AD208" s="513">
        <v>2035</v>
      </c>
      <c r="AE208" s="513">
        <v>2040</v>
      </c>
      <c r="AF208" s="513">
        <v>2045</v>
      </c>
      <c r="AG208" s="513">
        <v>2050</v>
      </c>
    </row>
    <row r="209" spans="12:35" ht="16.5" customHeight="1">
      <c r="L209" s="1"/>
      <c r="V209" s="657"/>
      <c r="X209" s="502" t="s">
        <v>370</v>
      </c>
      <c r="Y209" s="504">
        <v>130.84962646040506</v>
      </c>
      <c r="Z209" s="504">
        <v>130.57870455249068</v>
      </c>
      <c r="AA209" s="504">
        <v>108.33575756354981</v>
      </c>
      <c r="AB209" s="513"/>
      <c r="AC209" s="513"/>
      <c r="AD209" s="513"/>
      <c r="AE209" s="513"/>
      <c r="AF209" s="513"/>
      <c r="AG209" s="513"/>
    </row>
    <row r="210" spans="12:35" ht="12" customHeight="1">
      <c r="L210" s="1"/>
      <c r="V210" s="657"/>
      <c r="X210" s="515" t="s">
        <v>30</v>
      </c>
      <c r="Y210" s="516">
        <v>73.467660666607657</v>
      </c>
      <c r="Z210" s="516">
        <v>73.188363876122111</v>
      </c>
      <c r="AA210" s="516">
        <v>62.193875230244508</v>
      </c>
      <c r="AB210" s="517">
        <f t="shared" ref="AB210:AG218" si="257">$Z210*AB194/$Z194</f>
        <v>61.392116783041395</v>
      </c>
      <c r="AC210" s="869">
        <f t="shared" si="257"/>
        <v>46.872935732426917</v>
      </c>
      <c r="AD210" s="869">
        <f t="shared" si="257"/>
        <v>27.913301653145119</v>
      </c>
      <c r="AE210" s="869">
        <f t="shared" si="257"/>
        <v>8.3544180986337668</v>
      </c>
      <c r="AF210" s="869">
        <f t="shared" si="257"/>
        <v>0</v>
      </c>
      <c r="AG210" s="869">
        <f t="shared" si="257"/>
        <v>0</v>
      </c>
    </row>
    <row r="211" spans="12:35" ht="12" customHeight="1">
      <c r="L211" s="1"/>
      <c r="V211" s="657"/>
      <c r="X211" s="515" t="s">
        <v>75</v>
      </c>
      <c r="Y211" s="516">
        <v>20.828834172170438</v>
      </c>
      <c r="Z211" s="516">
        <v>21.287226096108363</v>
      </c>
      <c r="AA211" s="516">
        <v>17.226692637049688</v>
      </c>
      <c r="AB211" s="517">
        <f t="shared" si="257"/>
        <v>19.194873354255098</v>
      </c>
      <c r="AC211" s="869">
        <f t="shared" si="257"/>
        <v>15.62860047704058</v>
      </c>
      <c r="AD211" s="517">
        <f t="shared" si="257"/>
        <v>9.7500873284621257</v>
      </c>
      <c r="AE211" s="517">
        <f t="shared" si="257"/>
        <v>2.6494620033796488</v>
      </c>
      <c r="AF211" s="517">
        <f t="shared" si="257"/>
        <v>4.8639393625700342E-2</v>
      </c>
      <c r="AG211" s="517">
        <f t="shared" si="257"/>
        <v>0</v>
      </c>
    </row>
    <row r="212" spans="12:35" ht="12" customHeight="1">
      <c r="L212" s="1"/>
      <c r="V212" s="657"/>
      <c r="X212" s="515" t="s">
        <v>364</v>
      </c>
      <c r="Y212" s="516">
        <v>31.761631021098815</v>
      </c>
      <c r="Z212" s="516">
        <v>31.473960366489308</v>
      </c>
      <c r="AA212" s="516">
        <v>26.88014755526779</v>
      </c>
      <c r="AB212" s="517">
        <f t="shared" si="257"/>
        <v>27.098477430180711</v>
      </c>
      <c r="AC212" s="869">
        <f t="shared" si="257"/>
        <v>20.500177985152312</v>
      </c>
      <c r="AD212" s="869">
        <f t="shared" si="257"/>
        <v>13.101977365787057</v>
      </c>
      <c r="AE212" s="869">
        <f t="shared" si="257"/>
        <v>4.8653989818559076</v>
      </c>
      <c r="AF212" s="869">
        <f t="shared" si="257"/>
        <v>0.51676364132878994</v>
      </c>
      <c r="AG212" s="869">
        <f t="shared" si="257"/>
        <v>0</v>
      </c>
    </row>
    <row r="213" spans="12:35" ht="12" customHeight="1">
      <c r="L213" s="1"/>
      <c r="V213" s="657"/>
      <c r="X213" s="515" t="s">
        <v>154</v>
      </c>
      <c r="Y213" s="516">
        <v>1.3831555101667261</v>
      </c>
      <c r="Z213" s="516">
        <v>1.3868742202911524</v>
      </c>
      <c r="AA213" s="516">
        <v>1.1901036976068775</v>
      </c>
      <c r="AB213" s="517">
        <f t="shared" si="257"/>
        <v>1.1703051126675461</v>
      </c>
      <c r="AC213" s="517">
        <f t="shared" si="257"/>
        <v>0.87190541844628267</v>
      </c>
      <c r="AD213" s="517">
        <f t="shared" si="257"/>
        <v>0.47441053727285981</v>
      </c>
      <c r="AE213" s="517">
        <f t="shared" si="257"/>
        <v>0.19252569664201793</v>
      </c>
      <c r="AF213" s="517">
        <f t="shared" si="257"/>
        <v>0</v>
      </c>
      <c r="AG213" s="517">
        <f t="shared" si="257"/>
        <v>0</v>
      </c>
    </row>
    <row r="214" spans="12:35" ht="12" customHeight="1">
      <c r="L214" s="1"/>
      <c r="V214" s="657"/>
      <c r="X214" s="515" t="s">
        <v>161</v>
      </c>
      <c r="Y214" s="516">
        <v>0.45030243599784858</v>
      </c>
      <c r="Z214" s="516">
        <v>0.44903113413795426</v>
      </c>
      <c r="AA214" s="516">
        <v>0.38506646002994654</v>
      </c>
      <c r="AB214" s="517">
        <f t="shared" si="257"/>
        <v>0.41919126489202185</v>
      </c>
      <c r="AC214" s="517">
        <f t="shared" si="257"/>
        <v>0.32571856074261851</v>
      </c>
      <c r="AD214" s="517">
        <f t="shared" si="257"/>
        <v>0.19268902341997907</v>
      </c>
      <c r="AE214" s="517">
        <f t="shared" si="257"/>
        <v>6.9479215175473202E-2</v>
      </c>
      <c r="AF214" s="517">
        <f t="shared" si="257"/>
        <v>0</v>
      </c>
      <c r="AG214" s="517">
        <f t="shared" si="257"/>
        <v>0</v>
      </c>
    </row>
    <row r="215" spans="12:35" ht="12" customHeight="1">
      <c r="L215" s="1"/>
      <c r="V215" s="657"/>
      <c r="X215" s="515" t="s">
        <v>140</v>
      </c>
      <c r="Y215" s="516">
        <v>0.11000416538311134</v>
      </c>
      <c r="Z215" s="516">
        <v>0.11389099590964924</v>
      </c>
      <c r="AA215" s="516">
        <v>0.11590414711705029</v>
      </c>
      <c r="AB215" s="517">
        <f t="shared" si="257"/>
        <v>0.12093852830088804</v>
      </c>
      <c r="AC215" s="517">
        <f t="shared" si="257"/>
        <v>0.1353607202007715</v>
      </c>
      <c r="AD215" s="517">
        <f t="shared" si="257"/>
        <v>0.12226081760949439</v>
      </c>
      <c r="AE215" s="517">
        <f t="shared" si="257"/>
        <v>7.3681616774804809E-2</v>
      </c>
      <c r="AF215" s="517">
        <f t="shared" si="257"/>
        <v>1.1311533965094203E-2</v>
      </c>
      <c r="AG215" s="517">
        <f t="shared" si="257"/>
        <v>0</v>
      </c>
    </row>
    <row r="216" spans="12:35" ht="12" customHeight="1">
      <c r="L216" s="1"/>
      <c r="V216" s="657"/>
      <c r="X216" s="515" t="s">
        <v>366</v>
      </c>
      <c r="Y216" s="516">
        <v>1.0309159230898379</v>
      </c>
      <c r="Z216" s="516">
        <v>1.0450356813455373</v>
      </c>
      <c r="AA216" s="516">
        <v>1.0347049018325318</v>
      </c>
      <c r="AB216" s="517">
        <f t="shared" si="257"/>
        <v>0.96364714511383986</v>
      </c>
      <c r="AC216" s="517">
        <f t="shared" si="257"/>
        <v>0.91371520409814933</v>
      </c>
      <c r="AD216" s="517">
        <f t="shared" si="257"/>
        <v>0.67580676072855084</v>
      </c>
      <c r="AE216" s="517">
        <f t="shared" si="257"/>
        <v>0.3431257220834858</v>
      </c>
      <c r="AF216" s="517">
        <f t="shared" si="257"/>
        <v>0</v>
      </c>
      <c r="AG216" s="517">
        <f t="shared" si="257"/>
        <v>0</v>
      </c>
    </row>
    <row r="217" spans="12:35" ht="12" customHeight="1">
      <c r="L217" s="1"/>
      <c r="V217" s="657"/>
      <c r="X217" s="515" t="s">
        <v>365</v>
      </c>
      <c r="Y217" s="516">
        <v>1.5416633561654689</v>
      </c>
      <c r="Z217" s="516">
        <v>1.5515824010815715</v>
      </c>
      <c r="AA217" s="516">
        <v>1.401275161754993</v>
      </c>
      <c r="AB217" s="517">
        <f t="shared" si="257"/>
        <v>1.5515824010815715</v>
      </c>
      <c r="AC217" s="517">
        <f t="shared" si="257"/>
        <v>1.5515824010815715</v>
      </c>
      <c r="AD217" s="517">
        <f t="shared" si="257"/>
        <v>1.2099707941153761</v>
      </c>
      <c r="AE217" s="517">
        <f t="shared" si="257"/>
        <v>0.87997875935663716</v>
      </c>
      <c r="AF217" s="517">
        <f t="shared" si="257"/>
        <v>0.54998672459789821</v>
      </c>
      <c r="AG217" s="517">
        <f t="shared" si="257"/>
        <v>0</v>
      </c>
    </row>
    <row r="218" spans="12:35" ht="12" customHeight="1">
      <c r="L218" s="1"/>
      <c r="V218" s="657"/>
      <c r="X218" s="515" t="s">
        <v>144</v>
      </c>
      <c r="Y218" s="516">
        <v>5.2986180403166543</v>
      </c>
      <c r="Z218" s="516">
        <v>5.3718252647761107</v>
      </c>
      <c r="AA218" s="516">
        <v>3.1970732564175117</v>
      </c>
      <c r="AB218" s="517">
        <f t="shared" si="257"/>
        <v>4.791995063340492</v>
      </c>
      <c r="AC218" s="517">
        <f t="shared" si="257"/>
        <v>4.6952709262093792</v>
      </c>
      <c r="AD218" s="517">
        <f t="shared" si="257"/>
        <v>3.0562320039322004</v>
      </c>
      <c r="AE218" s="517">
        <f t="shared" si="257"/>
        <v>2.4313635454778555</v>
      </c>
      <c r="AF218" s="517">
        <f t="shared" si="257"/>
        <v>2.1148391009380338</v>
      </c>
      <c r="AG218" s="517">
        <f t="shared" si="257"/>
        <v>1.6734800202322448</v>
      </c>
    </row>
    <row r="219" spans="12:35" ht="24.75" customHeight="1">
      <c r="L219" s="1"/>
      <c r="V219" s="657"/>
      <c r="X219" s="518" t="s">
        <v>369</v>
      </c>
      <c r="Y219" s="519">
        <v>135.87278529099657</v>
      </c>
      <c r="Z219" s="519">
        <v>135.86779003626171</v>
      </c>
      <c r="AA219" s="519">
        <v>113.62484304732088</v>
      </c>
      <c r="AB219" s="520">
        <f>SUM(AB210:AB218)</f>
        <v>116.70312708287356</v>
      </c>
      <c r="AC219" s="871">
        <f t="shared" ref="AC219:AG219" si="258">SUM(AC210:AC218)</f>
        <v>91.49526742539858</v>
      </c>
      <c r="AD219" s="520">
        <f t="shared" si="258"/>
        <v>56.49673628447276</v>
      </c>
      <c r="AE219" s="520">
        <f t="shared" si="258"/>
        <v>19.859433639379596</v>
      </c>
      <c r="AF219" s="520">
        <f t="shared" si="258"/>
        <v>3.2415403944555168</v>
      </c>
      <c r="AG219" s="520">
        <f t="shared" si="258"/>
        <v>1.6734800202322448</v>
      </c>
    </row>
    <row r="220" spans="12:35" ht="12" customHeight="1">
      <c r="L220" s="1"/>
      <c r="V220" s="657"/>
      <c r="AA220" s="537">
        <f t="shared" ref="AA220:AG220" si="259">AA219/$Z219-1</f>
        <v>-0.16371022876727748</v>
      </c>
      <c r="AB220" s="537">
        <f t="shared" si="259"/>
        <v>-0.14105376225132749</v>
      </c>
      <c r="AC220" s="537">
        <f t="shared" si="259"/>
        <v>-0.3265860333712689</v>
      </c>
      <c r="AD220" s="537">
        <f t="shared" si="259"/>
        <v>-0.58417858810101819</v>
      </c>
      <c r="AE220" s="537">
        <f t="shared" si="259"/>
        <v>-0.85383265868916158</v>
      </c>
      <c r="AF220" s="537">
        <f t="shared" si="259"/>
        <v>-0.97614195098344958</v>
      </c>
      <c r="AG220" s="537">
        <f t="shared" si="259"/>
        <v>-0.98768302612572401</v>
      </c>
    </row>
    <row r="221" spans="12:35" ht="21.75" customHeight="1">
      <c r="L221" s="1"/>
      <c r="V221" s="657"/>
      <c r="X221" s="1" t="s">
        <v>388</v>
      </c>
      <c r="Y221" s="498">
        <f>Y219-Y218</f>
        <v>130.57416725067992</v>
      </c>
      <c r="Z221" s="498">
        <f t="shared" ref="Z221:AG221" si="260">Z219-Z218</f>
        <v>130.4959647714856</v>
      </c>
      <c r="AA221" s="498">
        <f t="shared" si="260"/>
        <v>110.42776979090337</v>
      </c>
      <c r="AB221" s="498">
        <f t="shared" si="260"/>
        <v>111.91113201953307</v>
      </c>
      <c r="AC221" s="884">
        <f t="shared" si="260"/>
        <v>86.799996499189206</v>
      </c>
      <c r="AD221" s="498">
        <f t="shared" si="260"/>
        <v>53.440504280540559</v>
      </c>
      <c r="AE221" s="498">
        <f t="shared" si="260"/>
        <v>17.428070093901741</v>
      </c>
      <c r="AF221" s="498">
        <f t="shared" si="260"/>
        <v>1.1267012935174829</v>
      </c>
      <c r="AG221" s="498">
        <f t="shared" si="260"/>
        <v>0</v>
      </c>
    </row>
    <row r="222" spans="12:35" ht="12" customHeight="1">
      <c r="L222" s="1"/>
      <c r="V222" s="657"/>
      <c r="Y222" s="1"/>
      <c r="Z222" s="1"/>
      <c r="AA222" s="541">
        <f t="shared" ref="AA222:AG222" si="261">AA221/$Z221-1</f>
        <v>-0.15378402708255456</v>
      </c>
      <c r="AB222" s="541">
        <f t="shared" si="261"/>
        <v>-0.14241691522413624</v>
      </c>
      <c r="AC222" s="541">
        <f t="shared" si="261"/>
        <v>-0.33484535976888929</v>
      </c>
      <c r="AD222" s="541">
        <f t="shared" si="261"/>
        <v>-0.59048155723342544</v>
      </c>
      <c r="AE222" s="541">
        <f t="shared" si="261"/>
        <v>-0.86644744054407796</v>
      </c>
      <c r="AF222" s="541">
        <f t="shared" si="261"/>
        <v>-0.99136600663866903</v>
      </c>
      <c r="AG222" s="541">
        <f t="shared" si="261"/>
        <v>-1</v>
      </c>
    </row>
    <row r="223" spans="12:35" ht="12" customHeight="1">
      <c r="L223" s="1"/>
      <c r="V223" s="657"/>
      <c r="AA223" s="537"/>
      <c r="AB223" s="537"/>
      <c r="AC223" s="537"/>
      <c r="AD223" s="537"/>
      <c r="AE223" s="537"/>
      <c r="AF223" s="537"/>
      <c r="AG223" s="537"/>
    </row>
    <row r="224" spans="12:35" ht="12" customHeight="1">
      <c r="L224" s="1"/>
      <c r="V224" s="657"/>
      <c r="X224" s="571" t="s">
        <v>256</v>
      </c>
      <c r="Y224" s="498">
        <f>Y184</f>
        <v>5.7859908564000007</v>
      </c>
      <c r="Z224" s="498">
        <f t="shared" ref="Z224:AG224" si="262">Z184</f>
        <v>5.1787077446400005</v>
      </c>
      <c r="AA224" s="498">
        <f t="shared" si="262"/>
        <v>3.3661600340160005</v>
      </c>
      <c r="AB224" s="498">
        <f t="shared" si="262"/>
        <v>4.6582293191494184</v>
      </c>
      <c r="AC224" s="498">
        <f t="shared" si="262"/>
        <v>4.1071024751638658</v>
      </c>
      <c r="AD224" s="498">
        <f t="shared" si="262"/>
        <v>3.5757158667387174</v>
      </c>
      <c r="AE224" s="498">
        <f t="shared" si="262"/>
        <v>3.1116564389136512</v>
      </c>
      <c r="AF224" s="498">
        <f t="shared" si="262"/>
        <v>2.7949373229820011</v>
      </c>
      <c r="AG224" s="498">
        <f t="shared" si="262"/>
        <v>2.4782182070503511</v>
      </c>
      <c r="AI224" t="s">
        <v>609</v>
      </c>
    </row>
    <row r="225" spans="2:35" ht="12" customHeight="1">
      <c r="L225" s="1"/>
      <c r="V225" s="657"/>
      <c r="X225" s="571" t="s">
        <v>367</v>
      </c>
      <c r="Y225" s="498">
        <f t="shared" ref="Y225:AG226" si="263">Y185</f>
        <v>0</v>
      </c>
      <c r="Z225" s="498">
        <f t="shared" si="263"/>
        <v>18.947517686184817</v>
      </c>
      <c r="AA225" s="498">
        <f t="shared" si="263"/>
        <v>7.8244579296138319</v>
      </c>
      <c r="AB225" s="498">
        <f t="shared" si="263"/>
        <v>18.242718856732601</v>
      </c>
      <c r="AC225" s="498">
        <f t="shared" si="263"/>
        <v>18.487548095545616</v>
      </c>
      <c r="AD225" s="498">
        <f t="shared" si="263"/>
        <v>15.475457089213364</v>
      </c>
      <c r="AE225" s="498">
        <f t="shared" si="263"/>
        <v>12.498736531686287</v>
      </c>
      <c r="AF225" s="498">
        <f t="shared" si="263"/>
        <v>10.9678408977407</v>
      </c>
      <c r="AG225" s="498">
        <f t="shared" si="263"/>
        <v>8.4154473928045608</v>
      </c>
      <c r="AI225" t="s">
        <v>581</v>
      </c>
    </row>
    <row r="226" spans="2:35" ht="12" customHeight="1">
      <c r="L226" s="1"/>
      <c r="V226" s="657"/>
      <c r="X226" s="571" t="s">
        <v>584</v>
      </c>
      <c r="Y226" s="498">
        <f t="shared" si="263"/>
        <v>5.7859908564000007</v>
      </c>
      <c r="Z226" s="498">
        <f t="shared" si="263"/>
        <v>24.126225430824817</v>
      </c>
      <c r="AA226" s="498">
        <f t="shared" si="263"/>
        <v>11.190617963629833</v>
      </c>
      <c r="AB226" s="498">
        <f t="shared" si="263"/>
        <v>22.900948175882021</v>
      </c>
      <c r="AC226" s="498">
        <f t="shared" si="263"/>
        <v>22.594650570709483</v>
      </c>
      <c r="AD226" s="498">
        <f t="shared" si="263"/>
        <v>19.051172955952083</v>
      </c>
      <c r="AE226" s="498">
        <f t="shared" si="263"/>
        <v>15.610392970599939</v>
      </c>
      <c r="AF226" s="498">
        <f t="shared" si="263"/>
        <v>13.762778220722701</v>
      </c>
      <c r="AG226" s="498">
        <f t="shared" si="263"/>
        <v>10.893665599854913</v>
      </c>
    </row>
    <row r="227" spans="2:35" ht="12" customHeight="1">
      <c r="L227" s="1"/>
      <c r="V227" s="657"/>
      <c r="AA227" s="537"/>
      <c r="AB227" s="537"/>
      <c r="AC227" s="537"/>
      <c r="AD227" s="537"/>
      <c r="AE227" s="537"/>
      <c r="AF227" s="537"/>
      <c r="AG227" s="537"/>
    </row>
    <row r="228" spans="2:35" ht="12" customHeight="1">
      <c r="L228" s="1"/>
    </row>
    <row r="229" spans="2:35" ht="12" customHeight="1">
      <c r="L229" s="1"/>
    </row>
    <row r="230" spans="2:35" ht="12" customHeight="1">
      <c r="L230" s="1"/>
    </row>
    <row r="231" spans="2:35" ht="12" customHeight="1">
      <c r="B231" s="218" t="s">
        <v>443</v>
      </c>
      <c r="J231" t="s">
        <v>184</v>
      </c>
      <c r="L231" s="1"/>
      <c r="M231" s="218" t="s">
        <v>443</v>
      </c>
      <c r="U231" t="s">
        <v>184</v>
      </c>
    </row>
    <row r="232" spans="2:35" ht="12" customHeight="1">
      <c r="B232" s="208" t="s">
        <v>63</v>
      </c>
      <c r="C232" s="208">
        <v>2018</v>
      </c>
      <c r="D232" s="208">
        <v>2019</v>
      </c>
      <c r="E232" s="208">
        <v>2020</v>
      </c>
      <c r="F232" s="208">
        <v>2025</v>
      </c>
      <c r="G232" s="208">
        <v>2030</v>
      </c>
      <c r="H232" s="208">
        <v>2035</v>
      </c>
      <c r="I232" s="208">
        <v>2040</v>
      </c>
      <c r="J232" s="208">
        <v>2045</v>
      </c>
      <c r="K232" s="208">
        <v>2050</v>
      </c>
      <c r="L232" s="1"/>
      <c r="M232" s="208" t="s">
        <v>63</v>
      </c>
      <c r="N232" s="208">
        <v>2018</v>
      </c>
      <c r="O232" s="208">
        <v>2019</v>
      </c>
      <c r="P232" s="208">
        <v>2020</v>
      </c>
      <c r="Q232" s="208">
        <v>2025</v>
      </c>
      <c r="R232" s="208">
        <v>2030</v>
      </c>
      <c r="S232" s="208">
        <v>2035</v>
      </c>
      <c r="T232" s="208">
        <v>2040</v>
      </c>
      <c r="U232" s="208">
        <v>2045</v>
      </c>
      <c r="V232" s="208">
        <v>2050</v>
      </c>
    </row>
    <row r="233" spans="2:35" ht="12" customHeight="1">
      <c r="B233" s="209" t="s">
        <v>270</v>
      </c>
      <c r="C233" s="209"/>
      <c r="D233" s="209"/>
      <c r="E233" s="209"/>
      <c r="F233" s="209"/>
      <c r="G233" s="209"/>
      <c r="H233" s="209"/>
      <c r="I233" s="209"/>
      <c r="J233" s="209"/>
      <c r="K233" s="209"/>
      <c r="L233" s="1"/>
      <c r="M233" s="209" t="s">
        <v>270</v>
      </c>
      <c r="N233" s="209"/>
      <c r="O233" s="209"/>
      <c r="P233" s="209"/>
      <c r="Q233" s="209"/>
      <c r="R233" s="209"/>
      <c r="S233" s="209"/>
      <c r="T233" s="209"/>
      <c r="U233" s="209"/>
      <c r="V233" s="209"/>
    </row>
    <row r="234" spans="2:35" ht="12" customHeight="1">
      <c r="B234" s="209" t="s">
        <v>271</v>
      </c>
      <c r="C234" s="209"/>
      <c r="D234" s="209"/>
      <c r="E234" s="209"/>
      <c r="F234" s="209"/>
      <c r="G234" s="209"/>
      <c r="H234" s="209"/>
      <c r="I234" s="209"/>
      <c r="J234" s="209"/>
      <c r="K234" s="209"/>
      <c r="L234" s="1"/>
      <c r="M234" s="209" t="s">
        <v>271</v>
      </c>
      <c r="N234" s="209"/>
      <c r="O234" s="209"/>
      <c r="P234" s="209"/>
      <c r="Q234" s="209"/>
      <c r="R234" s="209"/>
      <c r="S234" s="209"/>
      <c r="T234" s="209"/>
      <c r="U234" s="209"/>
      <c r="V234" s="209"/>
    </row>
    <row r="235" spans="2:35" ht="12" customHeight="1">
      <c r="B235" s="210" t="s">
        <v>42</v>
      </c>
      <c r="C235" s="211">
        <f t="shared" ref="C235:K235" si="264">C41</f>
        <v>7.2364589950395537</v>
      </c>
      <c r="D235" s="211">
        <f t="shared" si="264"/>
        <v>7.5188891095883461</v>
      </c>
      <c r="E235" s="211">
        <f t="shared" si="264"/>
        <v>6.470230058651671</v>
      </c>
      <c r="F235" s="211">
        <f t="shared" si="264"/>
        <v>11.253403963611234</v>
      </c>
      <c r="G235" s="211">
        <f t="shared" si="264"/>
        <v>10.119398742628396</v>
      </c>
      <c r="H235" s="211">
        <f t="shared" si="264"/>
        <v>6.2090390362143504</v>
      </c>
      <c r="I235" s="211">
        <f t="shared" si="264"/>
        <v>1.9724295138711962</v>
      </c>
      <c r="J235" s="211">
        <f t="shared" si="264"/>
        <v>0</v>
      </c>
      <c r="K235" s="211">
        <f t="shared" si="264"/>
        <v>0</v>
      </c>
      <c r="L235" s="1"/>
      <c r="M235" s="210" t="s">
        <v>42</v>
      </c>
      <c r="N235" s="834">
        <f t="shared" ref="N235:V235" si="265">N41</f>
        <v>84.160018112310013</v>
      </c>
      <c r="O235" s="834">
        <f t="shared" si="265"/>
        <v>87.444680344512477</v>
      </c>
      <c r="P235" s="834">
        <f t="shared" si="265"/>
        <v>75.248775582118938</v>
      </c>
      <c r="Q235" s="834">
        <f t="shared" si="265"/>
        <v>130.87708809679867</v>
      </c>
      <c r="R235" s="834">
        <f t="shared" si="265"/>
        <v>117.68860737676826</v>
      </c>
      <c r="S235" s="834">
        <f t="shared" si="265"/>
        <v>72.211123991172897</v>
      </c>
      <c r="T235" s="834">
        <f t="shared" si="265"/>
        <v>22.939355246322013</v>
      </c>
      <c r="U235" s="834">
        <f t="shared" si="265"/>
        <v>0</v>
      </c>
      <c r="V235" s="834">
        <f t="shared" si="265"/>
        <v>0</v>
      </c>
    </row>
    <row r="236" spans="2:35" ht="12" customHeight="1">
      <c r="B236" s="210" t="s">
        <v>44</v>
      </c>
      <c r="C236" s="211">
        <f t="shared" ref="C236:K236" si="266">C44</f>
        <v>32.447455376632931</v>
      </c>
      <c r="D236" s="211">
        <f t="shared" si="266"/>
        <v>31.495432579816153</v>
      </c>
      <c r="E236" s="211">
        <f t="shared" si="266"/>
        <v>26.383869490013325</v>
      </c>
      <c r="F236" s="211">
        <f t="shared" si="266"/>
        <v>22.149265263287063</v>
      </c>
      <c r="G236" s="211">
        <f t="shared" si="266"/>
        <v>15.533790822031397</v>
      </c>
      <c r="H236" s="211">
        <f t="shared" si="266"/>
        <v>9.3985038294880798</v>
      </c>
      <c r="I236" s="211">
        <f t="shared" si="266"/>
        <v>2.8774916906303138</v>
      </c>
      <c r="J236" s="211">
        <f t="shared" si="266"/>
        <v>0</v>
      </c>
      <c r="K236" s="211">
        <f t="shared" si="266"/>
        <v>0</v>
      </c>
      <c r="L236" s="1"/>
      <c r="M236" s="210" t="s">
        <v>44</v>
      </c>
      <c r="N236" s="834">
        <f t="shared" ref="N236:V236" si="267">N44</f>
        <v>377.36390603024103</v>
      </c>
      <c r="O236" s="834">
        <f t="shared" si="267"/>
        <v>366.29188090326187</v>
      </c>
      <c r="P236" s="834">
        <f t="shared" si="267"/>
        <v>306.84440216885497</v>
      </c>
      <c r="Q236" s="834">
        <f t="shared" si="267"/>
        <v>257.59595501202858</v>
      </c>
      <c r="R236" s="834">
        <f t="shared" si="267"/>
        <v>180.65798726022516</v>
      </c>
      <c r="S236" s="834">
        <f t="shared" si="267"/>
        <v>109.30459953694637</v>
      </c>
      <c r="T236" s="834">
        <f t="shared" si="267"/>
        <v>33.465228362030551</v>
      </c>
      <c r="U236" s="834">
        <f t="shared" si="267"/>
        <v>0</v>
      </c>
      <c r="V236" s="834">
        <f t="shared" si="267"/>
        <v>0</v>
      </c>
    </row>
    <row r="237" spans="2:35" ht="12" customHeight="1">
      <c r="B237" s="210" t="s">
        <v>9</v>
      </c>
      <c r="C237" s="211">
        <f t="shared" ref="C237:K237" si="268">C47</f>
        <v>0</v>
      </c>
      <c r="D237" s="211">
        <f t="shared" si="268"/>
        <v>1.6528263634173683</v>
      </c>
      <c r="E237" s="211">
        <f t="shared" si="268"/>
        <v>1.0153192314521062</v>
      </c>
      <c r="F237" s="211">
        <f t="shared" si="268"/>
        <v>1.4744217065268137</v>
      </c>
      <c r="G237" s="211">
        <f t="shared" si="268"/>
        <v>1.4264511916788554</v>
      </c>
      <c r="H237" s="211">
        <f t="shared" si="268"/>
        <v>0.88503966394780864</v>
      </c>
      <c r="I237" s="211">
        <f t="shared" si="268"/>
        <v>0.62012924364689725</v>
      </c>
      <c r="J237" s="211">
        <f t="shared" si="268"/>
        <v>0.41003191069737976</v>
      </c>
      <c r="K237" s="211">
        <f t="shared" si="268"/>
        <v>0.11882389603696186</v>
      </c>
      <c r="L237" s="1"/>
      <c r="M237" s="210" t="s">
        <v>9</v>
      </c>
      <c r="N237" s="834">
        <f t="shared" ref="N237:V237" si="269">N47</f>
        <v>0</v>
      </c>
      <c r="O237" s="834">
        <f t="shared" si="269"/>
        <v>19.222370606543993</v>
      </c>
      <c r="P237" s="834">
        <f t="shared" si="269"/>
        <v>11.808162661787996</v>
      </c>
      <c r="Q237" s="834">
        <f t="shared" si="269"/>
        <v>17.147524446906843</v>
      </c>
      <c r="R237" s="834">
        <f t="shared" si="269"/>
        <v>16.589627359225091</v>
      </c>
      <c r="S237" s="834">
        <f t="shared" si="269"/>
        <v>10.293011291713015</v>
      </c>
      <c r="T237" s="834">
        <f t="shared" si="269"/>
        <v>7.2121031036134156</v>
      </c>
      <c r="U237" s="834">
        <f t="shared" si="269"/>
        <v>4.7686711214105273</v>
      </c>
      <c r="V237" s="834">
        <f t="shared" si="269"/>
        <v>1.3819219109098666</v>
      </c>
    </row>
    <row r="238" spans="2:35" ht="12" customHeight="1">
      <c r="B238" s="209" t="s">
        <v>272</v>
      </c>
      <c r="C238" s="209"/>
      <c r="D238" s="209"/>
      <c r="E238" s="209"/>
      <c r="F238" s="209"/>
      <c r="G238" s="209"/>
      <c r="H238" s="209"/>
      <c r="I238" s="209"/>
      <c r="J238" s="209"/>
      <c r="K238" s="209"/>
      <c r="L238" s="1"/>
      <c r="M238" s="209" t="s">
        <v>272</v>
      </c>
      <c r="N238" s="835"/>
      <c r="O238" s="835"/>
      <c r="P238" s="835"/>
      <c r="Q238" s="835"/>
      <c r="R238" s="835"/>
      <c r="S238" s="835"/>
      <c r="T238" s="835"/>
      <c r="U238" s="835"/>
      <c r="V238" s="835"/>
    </row>
    <row r="239" spans="2:35" ht="12" customHeight="1">
      <c r="B239" s="209" t="s">
        <v>273</v>
      </c>
      <c r="C239" s="209"/>
      <c r="D239" s="209"/>
      <c r="E239" s="209"/>
      <c r="F239" s="209"/>
      <c r="G239" s="209"/>
      <c r="H239" s="209"/>
      <c r="I239" s="209"/>
      <c r="J239" s="209"/>
      <c r="K239" s="209"/>
      <c r="L239" s="1"/>
      <c r="M239" s="209" t="s">
        <v>273</v>
      </c>
      <c r="N239" s="835"/>
      <c r="O239" s="835"/>
      <c r="P239" s="835"/>
      <c r="Q239" s="835"/>
      <c r="R239" s="835"/>
      <c r="S239" s="835"/>
      <c r="T239" s="835"/>
      <c r="U239" s="835"/>
      <c r="V239" s="835"/>
    </row>
    <row r="240" spans="2:35" ht="12" customHeight="1">
      <c r="B240" s="210" t="s">
        <v>46</v>
      </c>
      <c r="C240" s="212">
        <f t="shared" ref="C240:K240" si="270">C50</f>
        <v>0</v>
      </c>
      <c r="D240" s="212">
        <f t="shared" si="270"/>
        <v>0</v>
      </c>
      <c r="E240" s="212">
        <f t="shared" si="270"/>
        <v>0</v>
      </c>
      <c r="F240" s="212">
        <f t="shared" si="270"/>
        <v>0</v>
      </c>
      <c r="G240" s="212">
        <f t="shared" si="270"/>
        <v>0</v>
      </c>
      <c r="H240" s="212">
        <f t="shared" si="270"/>
        <v>0</v>
      </c>
      <c r="I240" s="212">
        <f t="shared" si="270"/>
        <v>0</v>
      </c>
      <c r="J240" s="212">
        <f t="shared" si="270"/>
        <v>0</v>
      </c>
      <c r="K240" s="212">
        <f t="shared" si="270"/>
        <v>0</v>
      </c>
      <c r="L240" s="1"/>
      <c r="M240" s="210" t="s">
        <v>46</v>
      </c>
      <c r="N240" s="836">
        <f t="shared" ref="N240:V240" si="271">N50</f>
        <v>0</v>
      </c>
      <c r="O240" s="836">
        <f t="shared" si="271"/>
        <v>0</v>
      </c>
      <c r="P240" s="836">
        <f t="shared" si="271"/>
        <v>0</v>
      </c>
      <c r="Q240" s="836">
        <f t="shared" si="271"/>
        <v>0</v>
      </c>
      <c r="R240" s="836">
        <f t="shared" si="271"/>
        <v>0</v>
      </c>
      <c r="S240" s="836">
        <f t="shared" si="271"/>
        <v>0</v>
      </c>
      <c r="T240" s="836">
        <f t="shared" si="271"/>
        <v>0</v>
      </c>
      <c r="U240" s="836">
        <f t="shared" si="271"/>
        <v>0</v>
      </c>
      <c r="V240" s="836">
        <f t="shared" si="271"/>
        <v>0</v>
      </c>
    </row>
    <row r="241" spans="2:22" ht="12" customHeight="1">
      <c r="B241" s="210" t="s">
        <v>274</v>
      </c>
      <c r="C241" s="211">
        <f t="shared" ref="C241:K241" si="272">C52</f>
        <v>0.13613462290572134</v>
      </c>
      <c r="D241" s="211">
        <f t="shared" si="272"/>
        <v>0.16398960731563009</v>
      </c>
      <c r="E241" s="211">
        <f t="shared" si="272"/>
        <v>0.17668162058535875</v>
      </c>
      <c r="F241" s="211">
        <f t="shared" si="272"/>
        <v>0.34841986670433356</v>
      </c>
      <c r="G241" s="211">
        <f t="shared" si="272"/>
        <v>0.49404013577973332</v>
      </c>
      <c r="H241" s="211">
        <f t="shared" si="272"/>
        <v>0.47766621417969629</v>
      </c>
      <c r="I241" s="211">
        <f t="shared" si="272"/>
        <v>0.36094220061943955</v>
      </c>
      <c r="J241" s="211">
        <f t="shared" si="272"/>
        <v>0.25665194754104786</v>
      </c>
      <c r="K241" s="211">
        <f t="shared" si="272"/>
        <v>0</v>
      </c>
      <c r="L241" s="1"/>
      <c r="M241" s="210" t="s">
        <v>274</v>
      </c>
      <c r="N241" s="834">
        <f t="shared" ref="N241:V241" si="273">N52</f>
        <v>1.5832456643935393</v>
      </c>
      <c r="O241" s="834">
        <f t="shared" si="273"/>
        <v>1.907199133080778</v>
      </c>
      <c r="P241" s="834">
        <f t="shared" si="273"/>
        <v>2.0548072474077221</v>
      </c>
      <c r="Q241" s="834">
        <f t="shared" si="273"/>
        <v>4.0521230497713994</v>
      </c>
      <c r="R241" s="834">
        <f t="shared" si="273"/>
        <v>5.7456867791182988</v>
      </c>
      <c r="S241" s="834">
        <f t="shared" si="273"/>
        <v>5.5552580709098685</v>
      </c>
      <c r="T241" s="834">
        <f t="shared" si="273"/>
        <v>4.1977577932040822</v>
      </c>
      <c r="U241" s="834">
        <f t="shared" si="273"/>
        <v>2.9848621499023871</v>
      </c>
      <c r="V241" s="834">
        <f t="shared" si="273"/>
        <v>0</v>
      </c>
    </row>
    <row r="242" spans="2:22" ht="12" customHeight="1">
      <c r="B242" s="210" t="s">
        <v>49</v>
      </c>
      <c r="C242" s="212">
        <f t="shared" ref="C242:K242" si="274">C56</f>
        <v>0</v>
      </c>
      <c r="D242" s="212">
        <f t="shared" si="274"/>
        <v>0</v>
      </c>
      <c r="E242" s="212">
        <f t="shared" si="274"/>
        <v>3.019234586821296E-6</v>
      </c>
      <c r="F242" s="212">
        <f t="shared" si="274"/>
        <v>0</v>
      </c>
      <c r="G242" s="212">
        <f t="shared" si="274"/>
        <v>8.1836044128880639E-2</v>
      </c>
      <c r="H242" s="212">
        <f t="shared" si="274"/>
        <v>0.2172510647377128</v>
      </c>
      <c r="I242" s="212">
        <f t="shared" si="274"/>
        <v>0.41167001611649073</v>
      </c>
      <c r="J242" s="212">
        <f t="shared" si="274"/>
        <v>0.54960224085349363</v>
      </c>
      <c r="K242" s="212">
        <f t="shared" si="274"/>
        <v>0.59099571953653962</v>
      </c>
      <c r="L242" s="1"/>
      <c r="M242" s="210" t="s">
        <v>49</v>
      </c>
      <c r="N242" s="836">
        <f t="shared" ref="N242:V242" si="275">N56</f>
        <v>0</v>
      </c>
      <c r="O242" s="836">
        <f t="shared" si="275"/>
        <v>0</v>
      </c>
      <c r="P242" s="836">
        <f t="shared" si="275"/>
        <v>3.5113698244731674E-5</v>
      </c>
      <c r="Q242" s="836">
        <f t="shared" si="275"/>
        <v>0</v>
      </c>
      <c r="R242" s="836">
        <f t="shared" si="275"/>
        <v>0.95175319321888185</v>
      </c>
      <c r="S242" s="836">
        <f t="shared" si="275"/>
        <v>2.5266298828995999</v>
      </c>
      <c r="T242" s="836">
        <f t="shared" si="275"/>
        <v>4.7877222874347876</v>
      </c>
      <c r="U242" s="836">
        <f t="shared" si="275"/>
        <v>6.3918740611261313</v>
      </c>
      <c r="V242" s="836">
        <f t="shared" si="275"/>
        <v>6.8732802182099562</v>
      </c>
    </row>
    <row r="243" spans="2:22" ht="12" customHeight="1">
      <c r="B243" s="591" t="s">
        <v>501</v>
      </c>
      <c r="C243" s="645">
        <f t="shared" ref="C243:K243" si="276">C49+C54</f>
        <v>0</v>
      </c>
      <c r="D243" s="645">
        <f t="shared" si="276"/>
        <v>0</v>
      </c>
      <c r="E243" s="645">
        <f t="shared" si="276"/>
        <v>0</v>
      </c>
      <c r="F243" s="645">
        <f t="shared" si="276"/>
        <v>0</v>
      </c>
      <c r="G243" s="645">
        <f t="shared" si="276"/>
        <v>1.8210015213433722E-2</v>
      </c>
      <c r="H243" s="645">
        <f t="shared" si="276"/>
        <v>5.5314978996738047E-2</v>
      </c>
      <c r="I243" s="645">
        <f t="shared" si="276"/>
        <v>0.12796317726047088</v>
      </c>
      <c r="J243" s="645">
        <f t="shared" si="276"/>
        <v>0.24725172327270287</v>
      </c>
      <c r="K243" s="645">
        <f t="shared" si="276"/>
        <v>0.42919441374332018</v>
      </c>
      <c r="L243" s="1"/>
      <c r="M243" s="591" t="s">
        <v>501</v>
      </c>
      <c r="N243" s="837">
        <f t="shared" ref="N243:V243" si="277">N49+N54</f>
        <v>0</v>
      </c>
      <c r="O243" s="837">
        <f t="shared" si="277"/>
        <v>0</v>
      </c>
      <c r="P243" s="837">
        <f t="shared" si="277"/>
        <v>0</v>
      </c>
      <c r="Q243" s="837">
        <f t="shared" si="277"/>
        <v>0</v>
      </c>
      <c r="R243" s="837">
        <f t="shared" si="277"/>
        <v>0.2117824769322342</v>
      </c>
      <c r="S243" s="837">
        <f t="shared" si="277"/>
        <v>0.64331320573206352</v>
      </c>
      <c r="T243" s="837">
        <f t="shared" si="277"/>
        <v>1.4882117515392763</v>
      </c>
      <c r="U243" s="837">
        <f t="shared" si="277"/>
        <v>2.8755375416615347</v>
      </c>
      <c r="V243" s="837">
        <f t="shared" si="277"/>
        <v>4.9915310318348141</v>
      </c>
    </row>
    <row r="244" spans="2:22" ht="12" customHeight="1">
      <c r="B244" s="209" t="s">
        <v>275</v>
      </c>
      <c r="C244" s="209"/>
      <c r="D244" s="209"/>
      <c r="E244" s="209"/>
      <c r="F244" s="209"/>
      <c r="G244" s="209"/>
      <c r="H244" s="209"/>
      <c r="I244" s="209"/>
      <c r="J244" s="209"/>
      <c r="K244" s="209"/>
      <c r="L244" s="1"/>
      <c r="M244" s="209" t="s">
        <v>275</v>
      </c>
      <c r="N244" s="835"/>
      <c r="O244" s="835"/>
      <c r="P244" s="835"/>
      <c r="Q244" s="835"/>
      <c r="R244" s="835"/>
      <c r="S244" s="835"/>
      <c r="T244" s="835"/>
      <c r="U244" s="835"/>
      <c r="V244" s="835"/>
    </row>
    <row r="245" spans="2:22" ht="12" customHeight="1">
      <c r="B245" s="210" t="s">
        <v>28</v>
      </c>
      <c r="C245" s="212">
        <f t="shared" ref="C245:K245" si="278">C55</f>
        <v>0.83334921042633081</v>
      </c>
      <c r="D245" s="212">
        <f t="shared" si="278"/>
        <v>0.83632538606293094</v>
      </c>
      <c r="E245" s="212">
        <f t="shared" si="278"/>
        <v>0.73998668089637887</v>
      </c>
      <c r="F245" s="212">
        <f t="shared" si="278"/>
        <v>1.384010095825438</v>
      </c>
      <c r="G245" s="212">
        <f t="shared" si="278"/>
        <v>2.8095127499905068</v>
      </c>
      <c r="H245" s="212">
        <f t="shared" si="278"/>
        <v>5.2380657290090049</v>
      </c>
      <c r="I245" s="212">
        <f t="shared" si="278"/>
        <v>7.7717419370947276</v>
      </c>
      <c r="J245" s="212">
        <f t="shared" si="278"/>
        <v>9.2963604537778277</v>
      </c>
      <c r="K245" s="212">
        <f t="shared" si="278"/>
        <v>9.7271085787225591</v>
      </c>
      <c r="L245" s="1"/>
      <c r="M245" s="210" t="s">
        <v>28</v>
      </c>
      <c r="N245" s="836">
        <f t="shared" ref="N245:V245" si="279">N55</f>
        <v>9.6918513172582283</v>
      </c>
      <c r="O245" s="836">
        <f t="shared" si="279"/>
        <v>9.7264642399118877</v>
      </c>
      <c r="P245" s="836">
        <f t="shared" si="279"/>
        <v>8.606045098824886</v>
      </c>
      <c r="Q245" s="836">
        <f t="shared" si="279"/>
        <v>16.096037414449846</v>
      </c>
      <c r="R245" s="836">
        <f t="shared" si="279"/>
        <v>32.6746332823896</v>
      </c>
      <c r="S245" s="836">
        <f t="shared" si="279"/>
        <v>60.918704428374731</v>
      </c>
      <c r="T245" s="836">
        <f t="shared" si="279"/>
        <v>90.385358728411688</v>
      </c>
      <c r="U245" s="836">
        <f t="shared" si="279"/>
        <v>108.11667207743615</v>
      </c>
      <c r="V245" s="836">
        <f t="shared" si="279"/>
        <v>113.12627277054337</v>
      </c>
    </row>
    <row r="246" spans="2:22" ht="12" customHeight="1">
      <c r="B246" s="522" t="s">
        <v>276</v>
      </c>
      <c r="C246" s="523">
        <f t="shared" ref="C246:K246" si="280">C53</f>
        <v>0</v>
      </c>
      <c r="D246" s="523">
        <f t="shared" si="280"/>
        <v>0</v>
      </c>
      <c r="E246" s="523">
        <f t="shared" si="280"/>
        <v>1.7685847906442317E-4</v>
      </c>
      <c r="F246" s="523">
        <f t="shared" si="280"/>
        <v>1.8337887721280716E-2</v>
      </c>
      <c r="G246" s="523">
        <f t="shared" si="280"/>
        <v>6.7369109424509091E-2</v>
      </c>
      <c r="H246" s="523">
        <f t="shared" si="280"/>
        <v>0.17667106551851783</v>
      </c>
      <c r="I246" s="523">
        <f t="shared" si="280"/>
        <v>0.29531634596135958</v>
      </c>
      <c r="J246" s="523">
        <f t="shared" si="280"/>
        <v>0.39484915006315058</v>
      </c>
      <c r="K246" s="523">
        <f t="shared" si="280"/>
        <v>0.62918044544884055</v>
      </c>
      <c r="L246" s="1"/>
      <c r="M246" s="522" t="s">
        <v>276</v>
      </c>
      <c r="N246" s="838">
        <f t="shared" ref="N246:V246" si="281">N53</f>
        <v>0</v>
      </c>
      <c r="O246" s="838">
        <f t="shared" si="281"/>
        <v>0</v>
      </c>
      <c r="P246" s="838">
        <f t="shared" si="281"/>
        <v>2.0568641115192416E-3</v>
      </c>
      <c r="Q246" s="838">
        <f t="shared" si="281"/>
        <v>0.21326963419849473</v>
      </c>
      <c r="R246" s="838">
        <f t="shared" si="281"/>
        <v>0.78350274260704078</v>
      </c>
      <c r="S246" s="838">
        <f t="shared" si="281"/>
        <v>2.0546844919803626</v>
      </c>
      <c r="T246" s="838">
        <f t="shared" si="281"/>
        <v>3.434529103530612</v>
      </c>
      <c r="U246" s="838">
        <f t="shared" si="281"/>
        <v>4.5920956152344417</v>
      </c>
      <c r="V246" s="838">
        <f t="shared" si="281"/>
        <v>7.3173685805700162</v>
      </c>
    </row>
    <row r="247" spans="2:22" ht="12" customHeight="1">
      <c r="B247" s="209" t="s">
        <v>277</v>
      </c>
      <c r="C247" s="209"/>
      <c r="D247" s="209"/>
      <c r="E247" s="209"/>
      <c r="F247" s="209"/>
      <c r="G247" s="209"/>
      <c r="H247" s="209"/>
      <c r="I247" s="209"/>
      <c r="J247" s="209"/>
      <c r="K247" s="209"/>
      <c r="L247" s="1"/>
      <c r="M247" s="209" t="s">
        <v>277</v>
      </c>
      <c r="N247" s="835"/>
      <c r="O247" s="835"/>
      <c r="P247" s="835"/>
      <c r="Q247" s="835"/>
      <c r="R247" s="835"/>
      <c r="S247" s="835"/>
      <c r="T247" s="835"/>
      <c r="U247" s="835"/>
      <c r="V247" s="835"/>
    </row>
    <row r="248" spans="2:22" ht="12" customHeight="1">
      <c r="B248" s="209" t="s">
        <v>278</v>
      </c>
      <c r="C248" s="209"/>
      <c r="D248" s="209"/>
      <c r="E248" s="209"/>
      <c r="F248" s="209"/>
      <c r="G248" s="209"/>
      <c r="H248" s="209"/>
      <c r="I248" s="209"/>
      <c r="J248" s="209"/>
      <c r="K248" s="209"/>
      <c r="L248" s="1"/>
      <c r="M248" s="209" t="s">
        <v>278</v>
      </c>
      <c r="N248" s="835"/>
      <c r="O248" s="835"/>
      <c r="P248" s="835"/>
      <c r="Q248" s="835"/>
      <c r="R248" s="835"/>
      <c r="S248" s="835"/>
      <c r="T248" s="835"/>
      <c r="U248" s="835"/>
      <c r="V248" s="835"/>
    </row>
    <row r="249" spans="2:22" ht="12" customHeight="1">
      <c r="B249" s="522" t="s">
        <v>279</v>
      </c>
      <c r="C249" s="524">
        <f t="shared" ref="C249:K249" si="282">C42+C45+C48</f>
        <v>3.0008918509829794</v>
      </c>
      <c r="D249" s="524">
        <f t="shared" si="282"/>
        <v>3.1251655601601618</v>
      </c>
      <c r="E249" s="524">
        <f t="shared" si="282"/>
        <v>2.8722003539964698</v>
      </c>
      <c r="F249" s="524">
        <f t="shared" si="282"/>
        <v>3.5639886469857696</v>
      </c>
      <c r="G249" s="524">
        <f t="shared" si="282"/>
        <v>3.1754462703984556</v>
      </c>
      <c r="H249" s="524">
        <f t="shared" si="282"/>
        <v>4.6714530152654969</v>
      </c>
      <c r="I249" s="524">
        <f t="shared" si="282"/>
        <v>6.1639211840339989</v>
      </c>
      <c r="J249" s="524">
        <f t="shared" si="282"/>
        <v>4.7124807781577411</v>
      </c>
      <c r="K249" s="524">
        <f t="shared" si="282"/>
        <v>1.619049637543996</v>
      </c>
      <c r="L249" s="1"/>
      <c r="M249" s="522" t="s">
        <v>279</v>
      </c>
      <c r="N249" s="838">
        <f t="shared" ref="N249:V249" si="283">N42+N45+N48</f>
        <v>34.900372226932056</v>
      </c>
      <c r="O249" s="838">
        <f t="shared" si="283"/>
        <v>36.345675464662683</v>
      </c>
      <c r="P249" s="838">
        <f t="shared" si="283"/>
        <v>33.403690116978943</v>
      </c>
      <c r="Q249" s="838">
        <f t="shared" si="283"/>
        <v>41.449187964444498</v>
      </c>
      <c r="R249" s="838">
        <f t="shared" si="283"/>
        <v>36.930440124734041</v>
      </c>
      <c r="S249" s="838">
        <f t="shared" si="283"/>
        <v>54.328998567537731</v>
      </c>
      <c r="T249" s="838">
        <f t="shared" si="283"/>
        <v>71.686403370315404</v>
      </c>
      <c r="U249" s="838">
        <f t="shared" si="283"/>
        <v>54.806151449974543</v>
      </c>
      <c r="V249" s="838">
        <f t="shared" si="283"/>
        <v>18.829547284636675</v>
      </c>
    </row>
    <row r="250" spans="2:22" ht="12" customHeight="1">
      <c r="B250" s="209" t="s">
        <v>280</v>
      </c>
      <c r="C250" s="209"/>
      <c r="D250" s="209"/>
      <c r="E250" s="209"/>
      <c r="F250" s="209"/>
      <c r="G250" s="209"/>
      <c r="H250" s="209"/>
      <c r="I250" s="209"/>
      <c r="J250" s="209"/>
      <c r="K250" s="209"/>
      <c r="L250" s="1"/>
      <c r="M250" s="209" t="s">
        <v>280</v>
      </c>
      <c r="N250" s="835"/>
      <c r="O250" s="835"/>
      <c r="P250" s="835"/>
      <c r="Q250" s="835"/>
      <c r="R250" s="835"/>
      <c r="S250" s="835"/>
      <c r="T250" s="835"/>
      <c r="U250" s="835"/>
      <c r="V250" s="835"/>
    </row>
    <row r="251" spans="2:22" ht="12" customHeight="1">
      <c r="B251" s="209" t="s">
        <v>281</v>
      </c>
      <c r="C251" s="209"/>
      <c r="D251" s="209"/>
      <c r="E251" s="209"/>
      <c r="F251" s="209"/>
      <c r="G251" s="209"/>
      <c r="H251" s="209"/>
      <c r="I251" s="209"/>
      <c r="J251" s="209"/>
      <c r="K251" s="209"/>
      <c r="L251" s="1"/>
      <c r="M251" s="209" t="s">
        <v>281</v>
      </c>
      <c r="N251" s="835"/>
      <c r="O251" s="835"/>
      <c r="P251" s="835"/>
      <c r="Q251" s="835"/>
      <c r="R251" s="835"/>
      <c r="S251" s="835"/>
      <c r="T251" s="835"/>
      <c r="U251" s="835"/>
      <c r="V251" s="835"/>
    </row>
    <row r="252" spans="2:22" ht="12" customHeight="1">
      <c r="B252" s="209" t="s">
        <v>282</v>
      </c>
      <c r="C252" s="209"/>
      <c r="D252" s="209"/>
      <c r="E252" s="209"/>
      <c r="F252" s="209"/>
      <c r="G252" s="209"/>
      <c r="H252" s="209"/>
      <c r="I252" s="209"/>
      <c r="J252" s="209"/>
      <c r="K252" s="209"/>
      <c r="L252" s="1"/>
      <c r="M252" s="209" t="s">
        <v>282</v>
      </c>
      <c r="N252" s="835"/>
      <c r="O252" s="835"/>
      <c r="P252" s="835"/>
      <c r="Q252" s="835"/>
      <c r="R252" s="835"/>
      <c r="S252" s="835"/>
      <c r="T252" s="835"/>
      <c r="U252" s="835"/>
      <c r="V252" s="835"/>
    </row>
    <row r="253" spans="2:22" ht="12" customHeight="1">
      <c r="B253" s="210" t="s">
        <v>283</v>
      </c>
      <c r="C253" s="221">
        <f t="shared" ref="C253:K253" si="284">SUM(C233:C252)</f>
        <v>43.654290055987524</v>
      </c>
      <c r="D253" s="221">
        <f t="shared" si="284"/>
        <v>44.792628606360587</v>
      </c>
      <c r="E253" s="221">
        <f t="shared" si="284"/>
        <v>37.658467313308961</v>
      </c>
      <c r="F253" s="221">
        <f t="shared" si="284"/>
        <v>40.19184743066193</v>
      </c>
      <c r="G253" s="221">
        <f t="shared" si="284"/>
        <v>33.726055081274168</v>
      </c>
      <c r="H253" s="221">
        <f t="shared" si="284"/>
        <v>27.329004597357404</v>
      </c>
      <c r="I253" s="221">
        <f t="shared" si="284"/>
        <v>20.601605309234891</v>
      </c>
      <c r="J253" s="221">
        <f t="shared" si="284"/>
        <v>15.867228204363343</v>
      </c>
      <c r="K253" s="627">
        <f t="shared" si="284"/>
        <v>13.114352691032218</v>
      </c>
      <c r="L253" s="1"/>
      <c r="M253" s="210" t="s">
        <v>283</v>
      </c>
      <c r="N253" s="836">
        <f t="shared" ref="N253:V253" si="285">SUM(N233:N252)</f>
        <v>507.69939335113486</v>
      </c>
      <c r="O253" s="836">
        <f t="shared" si="285"/>
        <v>520.93827069197368</v>
      </c>
      <c r="P253" s="836">
        <f t="shared" si="285"/>
        <v>437.96797485378323</v>
      </c>
      <c r="Q253" s="836">
        <f t="shared" si="285"/>
        <v>467.43118561859831</v>
      </c>
      <c r="R253" s="836">
        <f t="shared" si="285"/>
        <v>392.23402059521857</v>
      </c>
      <c r="S253" s="836">
        <f t="shared" si="285"/>
        <v>317.83632346726665</v>
      </c>
      <c r="T253" s="836">
        <f t="shared" si="285"/>
        <v>239.59666974640186</v>
      </c>
      <c r="U253" s="836">
        <f t="shared" si="285"/>
        <v>184.53586401674573</v>
      </c>
      <c r="V253" s="836">
        <f t="shared" si="285"/>
        <v>152.51992179670469</v>
      </c>
    </row>
    <row r="254" spans="2:22" s="1" customFormat="1" ht="12" customHeight="1">
      <c r="B254" s="646" t="s">
        <v>500</v>
      </c>
      <c r="C254" s="647">
        <f t="shared" ref="C254:K254" si="286">C49</f>
        <v>0</v>
      </c>
      <c r="D254" s="647">
        <f t="shared" si="286"/>
        <v>0</v>
      </c>
      <c r="E254" s="647">
        <f t="shared" si="286"/>
        <v>0</v>
      </c>
      <c r="F254" s="647">
        <f t="shared" si="286"/>
        <v>0</v>
      </c>
      <c r="G254" s="647">
        <f t="shared" si="286"/>
        <v>1.8210015213433722E-2</v>
      </c>
      <c r="H254" s="647">
        <f t="shared" si="286"/>
        <v>5.5314978996738047E-2</v>
      </c>
      <c r="I254" s="647">
        <f t="shared" si="286"/>
        <v>0.12796317726047088</v>
      </c>
      <c r="J254" s="647">
        <f t="shared" si="286"/>
        <v>0.24067090410498368</v>
      </c>
      <c r="K254" s="647">
        <f t="shared" si="286"/>
        <v>0.39607965345653912</v>
      </c>
      <c r="M254" s="646" t="s">
        <v>500</v>
      </c>
      <c r="N254" s="839">
        <f t="shared" ref="N254:V254" si="287">N49</f>
        <v>0</v>
      </c>
      <c r="O254" s="839">
        <f t="shared" si="287"/>
        <v>0</v>
      </c>
      <c r="P254" s="839">
        <f t="shared" si="287"/>
        <v>0</v>
      </c>
      <c r="Q254" s="839">
        <f t="shared" si="287"/>
        <v>0</v>
      </c>
      <c r="R254" s="839">
        <f t="shared" si="287"/>
        <v>0.2117824769322342</v>
      </c>
      <c r="S254" s="839">
        <f t="shared" si="287"/>
        <v>0.64331320573206352</v>
      </c>
      <c r="T254" s="839">
        <f t="shared" si="287"/>
        <v>1.4882117515392763</v>
      </c>
      <c r="U254" s="839">
        <f t="shared" si="287"/>
        <v>2.7990026147409606</v>
      </c>
      <c r="V254" s="839">
        <f t="shared" si="287"/>
        <v>4.6064063696995499</v>
      </c>
    </row>
    <row r="255" spans="2:22" s="1" customFormat="1" ht="12" customHeight="1">
      <c r="B255" s="646" t="s">
        <v>503</v>
      </c>
      <c r="C255" s="647">
        <f t="shared" ref="C255:K255" si="288">C54</f>
        <v>0</v>
      </c>
      <c r="D255" s="647">
        <f t="shared" si="288"/>
        <v>0</v>
      </c>
      <c r="E255" s="647">
        <f t="shared" si="288"/>
        <v>0</v>
      </c>
      <c r="F255" s="647">
        <f t="shared" si="288"/>
        <v>0</v>
      </c>
      <c r="G255" s="647">
        <f t="shared" si="288"/>
        <v>0</v>
      </c>
      <c r="H255" s="647">
        <f t="shared" si="288"/>
        <v>0</v>
      </c>
      <c r="I255" s="647">
        <f t="shared" si="288"/>
        <v>0</v>
      </c>
      <c r="J255" s="647">
        <f t="shared" si="288"/>
        <v>6.5808191677191761E-3</v>
      </c>
      <c r="K255" s="647">
        <f t="shared" si="288"/>
        <v>3.3114760286781085E-2</v>
      </c>
      <c r="M255" s="646" t="s">
        <v>503</v>
      </c>
      <c r="N255" s="839">
        <f t="shared" ref="N255:V255" si="289">N54</f>
        <v>0</v>
      </c>
      <c r="O255" s="839">
        <f t="shared" si="289"/>
        <v>0</v>
      </c>
      <c r="P255" s="839">
        <f t="shared" si="289"/>
        <v>0</v>
      </c>
      <c r="Q255" s="839">
        <f t="shared" si="289"/>
        <v>0</v>
      </c>
      <c r="R255" s="839">
        <f t="shared" si="289"/>
        <v>0</v>
      </c>
      <c r="S255" s="839">
        <f t="shared" si="289"/>
        <v>0</v>
      </c>
      <c r="T255" s="839">
        <f t="shared" si="289"/>
        <v>0</v>
      </c>
      <c r="U255" s="839">
        <f t="shared" si="289"/>
        <v>7.6534926920574023E-2</v>
      </c>
      <c r="V255" s="839">
        <f t="shared" si="289"/>
        <v>0.38512466213526403</v>
      </c>
    </row>
    <row r="256" spans="2:22" ht="12" customHeight="1">
      <c r="C256" s="219"/>
      <c r="D256" s="219"/>
      <c r="E256" s="219"/>
      <c r="F256" s="219"/>
      <c r="G256" s="219"/>
      <c r="H256" s="219"/>
      <c r="I256" s="219"/>
      <c r="J256" s="219"/>
      <c r="K256" s="219"/>
      <c r="L256" s="1"/>
      <c r="N256" s="219"/>
      <c r="O256" s="219"/>
      <c r="P256" s="219"/>
      <c r="Q256" s="219"/>
      <c r="R256" s="219"/>
      <c r="S256" s="219"/>
      <c r="T256" s="219"/>
      <c r="U256" s="219"/>
      <c r="V256" s="219"/>
    </row>
    <row r="257" spans="2:22" ht="12" customHeight="1">
      <c r="C257" s="219"/>
      <c r="D257" s="219"/>
      <c r="E257" s="219"/>
      <c r="F257" s="219"/>
      <c r="G257" s="219"/>
      <c r="H257" s="219"/>
      <c r="I257" s="219"/>
      <c r="J257" s="219"/>
      <c r="K257" s="219"/>
      <c r="L257" s="1"/>
      <c r="N257" s="219"/>
      <c r="O257" s="219"/>
      <c r="P257" s="219"/>
      <c r="Q257" s="219"/>
      <c r="R257" s="219"/>
      <c r="S257" s="219"/>
      <c r="T257" s="219"/>
      <c r="U257" s="219"/>
      <c r="V257" s="219"/>
    </row>
    <row r="258" spans="2:22" s="1" customFormat="1" ht="12" customHeight="1">
      <c r="B258" s="1" t="s">
        <v>387</v>
      </c>
      <c r="C258" s="648">
        <f t="shared" ref="C258:K258" si="290">(C246+C249)/C253</f>
        <v>6.87421980092741E-2</v>
      </c>
      <c r="D258" s="648">
        <f t="shared" si="290"/>
        <v>6.9769639724076959E-2</v>
      </c>
      <c r="E258" s="648">
        <f t="shared" si="290"/>
        <v>7.627440566229314E-2</v>
      </c>
      <c r="F258" s="648">
        <f t="shared" si="290"/>
        <v>8.9130676087661787E-2</v>
      </c>
      <c r="G258" s="648">
        <f t="shared" si="290"/>
        <v>9.6151636235199178E-2</v>
      </c>
      <c r="H258" s="648">
        <f t="shared" si="290"/>
        <v>0.17739848751215795</v>
      </c>
      <c r="I258" s="648">
        <f t="shared" si="290"/>
        <v>0.31353078719064364</v>
      </c>
      <c r="J258" s="648">
        <f t="shared" si="290"/>
        <v>0.32187915005951845</v>
      </c>
      <c r="K258" s="648">
        <f t="shared" si="290"/>
        <v>0.17143279092457292</v>
      </c>
      <c r="M258" s="1" t="s">
        <v>387</v>
      </c>
      <c r="N258" s="648">
        <f t="shared" ref="N258:V258" si="291">(N246+N249)/N253</f>
        <v>6.8742198009274114E-2</v>
      </c>
      <c r="O258" s="648">
        <f t="shared" si="291"/>
        <v>6.9769639724076959E-2</v>
      </c>
      <c r="P258" s="648">
        <f t="shared" si="291"/>
        <v>7.6274405662293127E-2</v>
      </c>
      <c r="Q258" s="648">
        <f t="shared" si="291"/>
        <v>8.9130676087661773E-2</v>
      </c>
      <c r="R258" s="648">
        <f t="shared" si="291"/>
        <v>9.6151636235199192E-2</v>
      </c>
      <c r="S258" s="648">
        <f t="shared" si="291"/>
        <v>0.17739848751215792</v>
      </c>
      <c r="T258" s="648">
        <f t="shared" si="291"/>
        <v>0.31353078719064348</v>
      </c>
      <c r="U258" s="648">
        <f t="shared" si="291"/>
        <v>0.32187915005951839</v>
      </c>
      <c r="V258" s="648">
        <f t="shared" si="291"/>
        <v>0.17143279092457295</v>
      </c>
    </row>
    <row r="259" spans="2:22" s="1" customFormat="1" ht="12" customHeight="1">
      <c r="B259" s="1" t="s">
        <v>442</v>
      </c>
      <c r="C259" s="648">
        <f t="shared" ref="C259:K259" si="292">C245/C253</f>
        <v>1.9089743742425849E-2</v>
      </c>
      <c r="D259" s="648">
        <f t="shared" si="292"/>
        <v>1.867104950264455E-2</v>
      </c>
      <c r="E259" s="648">
        <f t="shared" si="292"/>
        <v>1.9649941532136082E-2</v>
      </c>
      <c r="F259" s="648">
        <f t="shared" si="292"/>
        <v>3.4435095281775761E-2</v>
      </c>
      <c r="G259" s="648">
        <f t="shared" si="292"/>
        <v>8.3303924613182589E-2</v>
      </c>
      <c r="H259" s="648">
        <f t="shared" si="292"/>
        <v>0.19166690504035055</v>
      </c>
      <c r="I259" s="648">
        <f t="shared" si="292"/>
        <v>0.37723962868131256</v>
      </c>
      <c r="J259" s="648">
        <f t="shared" si="292"/>
        <v>0.58588433556538966</v>
      </c>
      <c r="K259" s="648">
        <f t="shared" si="292"/>
        <v>0.74171473101940399</v>
      </c>
      <c r="M259" s="1" t="s">
        <v>442</v>
      </c>
      <c r="N259" s="648">
        <f t="shared" ref="N259:V259" si="293">N245/N253</f>
        <v>1.9089743742425853E-2</v>
      </c>
      <c r="O259" s="648">
        <f t="shared" si="293"/>
        <v>1.867104950264455E-2</v>
      </c>
      <c r="P259" s="648">
        <f t="shared" si="293"/>
        <v>1.9649941532136082E-2</v>
      </c>
      <c r="Q259" s="648">
        <f t="shared" si="293"/>
        <v>3.4435095281775761E-2</v>
      </c>
      <c r="R259" s="648">
        <f t="shared" si="293"/>
        <v>8.3303924613182603E-2</v>
      </c>
      <c r="S259" s="648">
        <f t="shared" si="293"/>
        <v>0.19166690504035053</v>
      </c>
      <c r="T259" s="648">
        <f t="shared" si="293"/>
        <v>0.37723962868131244</v>
      </c>
      <c r="U259" s="648">
        <f t="shared" si="293"/>
        <v>0.58588433556538955</v>
      </c>
      <c r="V259" s="648">
        <f t="shared" si="293"/>
        <v>0.74171473101940411</v>
      </c>
    </row>
    <row r="260" spans="2:22" s="1" customFormat="1" ht="12" customHeight="1">
      <c r="B260" s="1" t="s">
        <v>441</v>
      </c>
      <c r="C260" s="648">
        <f t="shared" ref="C260:K260" si="294">(C246+C249+C245+C242+C243)/C253</f>
        <v>8.7831941751699935E-2</v>
      </c>
      <c r="D260" s="648">
        <f t="shared" si="294"/>
        <v>8.8440689226721519E-2</v>
      </c>
      <c r="E260" s="648">
        <f t="shared" si="294"/>
        <v>9.5924427368552126E-2</v>
      </c>
      <c r="F260" s="648">
        <f t="shared" si="294"/>
        <v>0.12356577136943755</v>
      </c>
      <c r="G260" s="648">
        <f t="shared" si="294"/>
        <v>0.18242199315424204</v>
      </c>
      <c r="H260" s="648">
        <f t="shared" si="294"/>
        <v>0.37903890047020294</v>
      </c>
      <c r="I260" s="648">
        <f t="shared" si="294"/>
        <v>0.71696416074168556</v>
      </c>
      <c r="J260" s="648">
        <f t="shared" si="294"/>
        <v>0.95798359677873068</v>
      </c>
      <c r="K260" s="648">
        <f t="shared" si="294"/>
        <v>0.99093940060661811</v>
      </c>
      <c r="M260" s="1" t="s">
        <v>441</v>
      </c>
      <c r="N260" s="648">
        <f t="shared" ref="N260:V260" si="295">(N246+N249+N245+N242+N243)/N253</f>
        <v>8.7831941751699963E-2</v>
      </c>
      <c r="O260" s="648">
        <f t="shared" si="295"/>
        <v>8.8440689226721506E-2</v>
      </c>
      <c r="P260" s="648">
        <f t="shared" si="295"/>
        <v>9.5924427368552126E-2</v>
      </c>
      <c r="Q260" s="648">
        <f t="shared" si="295"/>
        <v>0.12356577136943754</v>
      </c>
      <c r="R260" s="648">
        <f t="shared" si="295"/>
        <v>0.18242199315424201</v>
      </c>
      <c r="S260" s="648">
        <f t="shared" si="295"/>
        <v>0.37903890047020283</v>
      </c>
      <c r="T260" s="648">
        <f t="shared" si="295"/>
        <v>0.71696416074168523</v>
      </c>
      <c r="U260" s="648">
        <f t="shared" si="295"/>
        <v>0.95798359677873057</v>
      </c>
      <c r="V260" s="648">
        <f t="shared" si="295"/>
        <v>0.99093940060661823</v>
      </c>
    </row>
    <row r="261" spans="2:22" ht="12" customHeight="1">
      <c r="C261" s="505"/>
      <c r="D261" s="505"/>
      <c r="E261" s="505"/>
      <c r="F261" s="505"/>
      <c r="G261" s="505"/>
      <c r="H261" s="505"/>
      <c r="I261" s="505"/>
      <c r="J261" s="505"/>
      <c r="K261" s="505"/>
      <c r="L261" s="1"/>
      <c r="N261" s="505"/>
      <c r="O261" s="505"/>
      <c r="P261" s="505"/>
      <c r="Q261" s="505"/>
      <c r="R261" s="505"/>
      <c r="S261" s="505"/>
      <c r="T261" s="505"/>
      <c r="U261" s="505"/>
      <c r="V261" s="505"/>
    </row>
    <row r="262" spans="2:22" ht="12" customHeight="1">
      <c r="C262" s="219"/>
      <c r="D262" s="219"/>
      <c r="E262" s="219"/>
      <c r="F262" s="219"/>
      <c r="G262" s="219"/>
      <c r="H262" s="219"/>
      <c r="I262" s="219"/>
      <c r="J262" s="219"/>
      <c r="K262" s="219"/>
      <c r="L262" s="1"/>
      <c r="N262" s="219"/>
      <c r="O262" s="219"/>
      <c r="P262" s="219"/>
      <c r="Q262" s="219"/>
      <c r="R262" s="219"/>
      <c r="S262" s="219"/>
      <c r="T262" s="219"/>
      <c r="U262" s="219"/>
      <c r="V262" s="219"/>
    </row>
    <row r="263" spans="2:22" ht="12" customHeight="1">
      <c r="B263" s="218" t="s">
        <v>445</v>
      </c>
      <c r="J263" t="s">
        <v>184</v>
      </c>
      <c r="L263" s="1"/>
      <c r="M263" s="218" t="s">
        <v>445</v>
      </c>
      <c r="U263" t="s">
        <v>184</v>
      </c>
    </row>
    <row r="264" spans="2:22" ht="12" customHeight="1">
      <c r="B264" s="208" t="s">
        <v>63</v>
      </c>
      <c r="C264" s="208">
        <v>2018</v>
      </c>
      <c r="D264" s="208">
        <v>2019</v>
      </c>
      <c r="E264" s="208">
        <v>2020</v>
      </c>
      <c r="F264" s="208">
        <v>2025</v>
      </c>
      <c r="G264" s="208">
        <v>2030</v>
      </c>
      <c r="H264" s="208">
        <v>2035</v>
      </c>
      <c r="I264" s="208">
        <v>2040</v>
      </c>
      <c r="J264" s="208">
        <v>2045</v>
      </c>
      <c r="K264" s="208">
        <v>2050</v>
      </c>
      <c r="L264" s="1"/>
      <c r="M264" s="208" t="s">
        <v>63</v>
      </c>
      <c r="N264" s="208">
        <v>2018</v>
      </c>
      <c r="O264" s="208">
        <v>2019</v>
      </c>
      <c r="P264" s="208">
        <v>2020</v>
      </c>
      <c r="Q264" s="208">
        <v>2025</v>
      </c>
      <c r="R264" s="208">
        <v>2030</v>
      </c>
      <c r="S264" s="208">
        <v>2035</v>
      </c>
      <c r="T264" s="208">
        <v>2040</v>
      </c>
      <c r="U264" s="208">
        <v>2045</v>
      </c>
      <c r="V264" s="208">
        <v>2050</v>
      </c>
    </row>
    <row r="265" spans="2:22" ht="12" customHeight="1">
      <c r="B265" s="209" t="s">
        <v>270</v>
      </c>
      <c r="C265" s="209"/>
      <c r="D265" s="209"/>
      <c r="E265" s="209"/>
      <c r="F265" s="209"/>
      <c r="G265" s="209"/>
      <c r="H265" s="209"/>
      <c r="I265" s="209"/>
      <c r="J265" s="209"/>
      <c r="K265" s="209"/>
      <c r="L265" s="1"/>
      <c r="M265" s="209" t="s">
        <v>270</v>
      </c>
      <c r="N265" s="209"/>
      <c r="O265" s="209"/>
      <c r="P265" s="209"/>
      <c r="Q265" s="209"/>
      <c r="R265" s="209"/>
      <c r="S265" s="209"/>
      <c r="T265" s="209"/>
      <c r="U265" s="209"/>
      <c r="V265" s="209"/>
    </row>
    <row r="266" spans="2:22" ht="12" customHeight="1">
      <c r="B266" s="209" t="s">
        <v>271</v>
      </c>
      <c r="C266" s="209"/>
      <c r="D266" s="209"/>
      <c r="E266" s="209"/>
      <c r="F266" s="209"/>
      <c r="G266" s="209"/>
      <c r="H266" s="209"/>
      <c r="I266" s="209"/>
      <c r="J266" s="209"/>
      <c r="K266" s="209"/>
      <c r="L266" s="1"/>
      <c r="M266" s="209" t="s">
        <v>271</v>
      </c>
      <c r="N266" s="209"/>
      <c r="O266" s="209"/>
      <c r="P266" s="209"/>
      <c r="Q266" s="209"/>
      <c r="R266" s="209"/>
      <c r="S266" s="209"/>
      <c r="T266" s="209"/>
      <c r="U266" s="209"/>
      <c r="V266" s="209"/>
    </row>
    <row r="267" spans="2:22" ht="12" customHeight="1">
      <c r="B267" s="210" t="s">
        <v>42</v>
      </c>
      <c r="C267" s="211">
        <f t="shared" ref="C267:K267" si="296">C235</f>
        <v>7.2364589950395537</v>
      </c>
      <c r="D267" s="211">
        <f t="shared" si="296"/>
        <v>7.5188891095883461</v>
      </c>
      <c r="E267" s="211">
        <f t="shared" si="296"/>
        <v>6.470230058651671</v>
      </c>
      <c r="F267" s="211">
        <f t="shared" si="296"/>
        <v>11.253403963611234</v>
      </c>
      <c r="G267" s="211">
        <f t="shared" si="296"/>
        <v>10.119398742628396</v>
      </c>
      <c r="H267" s="211">
        <f t="shared" si="296"/>
        <v>6.2090390362143504</v>
      </c>
      <c r="I267" s="211">
        <f t="shared" si="296"/>
        <v>1.9724295138711962</v>
      </c>
      <c r="J267" s="211">
        <f t="shared" si="296"/>
        <v>0</v>
      </c>
      <c r="K267" s="211">
        <f t="shared" si="296"/>
        <v>0</v>
      </c>
      <c r="L267" s="1"/>
      <c r="M267" s="210" t="s">
        <v>42</v>
      </c>
      <c r="N267" s="834">
        <f t="shared" ref="N267:V267" si="297">N235</f>
        <v>84.160018112310013</v>
      </c>
      <c r="O267" s="834">
        <f t="shared" si="297"/>
        <v>87.444680344512477</v>
      </c>
      <c r="P267" s="834">
        <f t="shared" si="297"/>
        <v>75.248775582118938</v>
      </c>
      <c r="Q267" s="834">
        <f t="shared" si="297"/>
        <v>130.87708809679867</v>
      </c>
      <c r="R267" s="834">
        <f t="shared" si="297"/>
        <v>117.68860737676826</v>
      </c>
      <c r="S267" s="834">
        <f t="shared" si="297"/>
        <v>72.211123991172897</v>
      </c>
      <c r="T267" s="834">
        <f t="shared" si="297"/>
        <v>22.939355246322013</v>
      </c>
      <c r="U267" s="834">
        <f t="shared" si="297"/>
        <v>0</v>
      </c>
      <c r="V267" s="834">
        <f t="shared" si="297"/>
        <v>0</v>
      </c>
    </row>
    <row r="268" spans="2:22" ht="12" customHeight="1">
      <c r="B268" s="210" t="s">
        <v>44</v>
      </c>
      <c r="C268" s="211">
        <f t="shared" ref="C268:K268" si="298">C236</f>
        <v>32.447455376632931</v>
      </c>
      <c r="D268" s="211">
        <f t="shared" si="298"/>
        <v>31.495432579816153</v>
      </c>
      <c r="E268" s="211">
        <f t="shared" si="298"/>
        <v>26.383869490013325</v>
      </c>
      <c r="F268" s="211">
        <f t="shared" si="298"/>
        <v>22.149265263287063</v>
      </c>
      <c r="G268" s="211">
        <f t="shared" si="298"/>
        <v>15.533790822031397</v>
      </c>
      <c r="H268" s="211">
        <f t="shared" si="298"/>
        <v>9.3985038294880798</v>
      </c>
      <c r="I268" s="211">
        <f t="shared" si="298"/>
        <v>2.8774916906303138</v>
      </c>
      <c r="J268" s="211">
        <f t="shared" si="298"/>
        <v>0</v>
      </c>
      <c r="K268" s="211">
        <f t="shared" si="298"/>
        <v>0</v>
      </c>
      <c r="L268" s="1"/>
      <c r="M268" s="210" t="s">
        <v>44</v>
      </c>
      <c r="N268" s="834">
        <f t="shared" ref="N268:V268" si="299">N236</f>
        <v>377.36390603024103</v>
      </c>
      <c r="O268" s="834">
        <f t="shared" si="299"/>
        <v>366.29188090326187</v>
      </c>
      <c r="P268" s="834">
        <f t="shared" si="299"/>
        <v>306.84440216885497</v>
      </c>
      <c r="Q268" s="834">
        <f t="shared" si="299"/>
        <v>257.59595501202858</v>
      </c>
      <c r="R268" s="834">
        <f t="shared" si="299"/>
        <v>180.65798726022516</v>
      </c>
      <c r="S268" s="834">
        <f t="shared" si="299"/>
        <v>109.30459953694637</v>
      </c>
      <c r="T268" s="834">
        <f t="shared" si="299"/>
        <v>33.465228362030551</v>
      </c>
      <c r="U268" s="834">
        <f t="shared" si="299"/>
        <v>0</v>
      </c>
      <c r="V268" s="834">
        <f t="shared" si="299"/>
        <v>0</v>
      </c>
    </row>
    <row r="269" spans="2:22" ht="12" customHeight="1">
      <c r="B269" s="210" t="s">
        <v>9</v>
      </c>
      <c r="C269" s="211">
        <f t="shared" ref="C269:K269" si="300">C237-C138</f>
        <v>0</v>
      </c>
      <c r="D269" s="211">
        <f t="shared" si="300"/>
        <v>0.75116140468065284</v>
      </c>
      <c r="E269" s="211">
        <f t="shared" si="300"/>
        <v>0.39949153598073883</v>
      </c>
      <c r="F269" s="211">
        <f t="shared" si="300"/>
        <v>0.59139180669747715</v>
      </c>
      <c r="G269" s="211">
        <f t="shared" si="300"/>
        <v>0.53547233357191348</v>
      </c>
      <c r="H269" s="211">
        <f t="shared" si="300"/>
        <v>0.19937209500498965</v>
      </c>
      <c r="I269" s="211">
        <f t="shared" si="300"/>
        <v>0.10362182651809981</v>
      </c>
      <c r="J269" s="211">
        <f t="shared" si="300"/>
        <v>5.2164680139934527E-2</v>
      </c>
      <c r="K269" s="211">
        <f t="shared" si="300"/>
        <v>1.36607748242729E-2</v>
      </c>
      <c r="L269" s="1"/>
      <c r="M269" s="210" t="s">
        <v>9</v>
      </c>
      <c r="N269" s="834">
        <f t="shared" ref="N269:V269" si="301">N237-N138</f>
        <v>0</v>
      </c>
      <c r="O269" s="834">
        <f t="shared" si="301"/>
        <v>8.7360071364359921</v>
      </c>
      <c r="P269" s="834">
        <f t="shared" si="301"/>
        <v>4.6460865634559925</v>
      </c>
      <c r="Q269" s="834">
        <f t="shared" si="301"/>
        <v>6.8778867118916587</v>
      </c>
      <c r="R269" s="834">
        <f t="shared" si="301"/>
        <v>6.2275432394413563</v>
      </c>
      <c r="S269" s="834">
        <f t="shared" si="301"/>
        <v>2.3186974649080287</v>
      </c>
      <c r="T269" s="834">
        <f t="shared" si="301"/>
        <v>1.205121842405501</v>
      </c>
      <c r="U269" s="834">
        <f t="shared" si="301"/>
        <v>0.60667523002743895</v>
      </c>
      <c r="V269" s="834">
        <f t="shared" si="301"/>
        <v>0.15887481120629388</v>
      </c>
    </row>
    <row r="270" spans="2:22" ht="12" customHeight="1">
      <c r="B270" s="209" t="s">
        <v>272</v>
      </c>
      <c r="C270" s="209">
        <f t="shared" ref="C270:K270" si="302">C238</f>
        <v>0</v>
      </c>
      <c r="D270" s="209">
        <f t="shared" si="302"/>
        <v>0</v>
      </c>
      <c r="E270" s="209">
        <f t="shared" si="302"/>
        <v>0</v>
      </c>
      <c r="F270" s="209">
        <f t="shared" si="302"/>
        <v>0</v>
      </c>
      <c r="G270" s="209">
        <f t="shared" si="302"/>
        <v>0</v>
      </c>
      <c r="H270" s="209">
        <f t="shared" si="302"/>
        <v>0</v>
      </c>
      <c r="I270" s="209">
        <f t="shared" si="302"/>
        <v>0</v>
      </c>
      <c r="J270" s="209">
        <f t="shared" si="302"/>
        <v>0</v>
      </c>
      <c r="K270" s="209">
        <f t="shared" si="302"/>
        <v>0</v>
      </c>
      <c r="L270" s="1"/>
      <c r="M270" s="209" t="s">
        <v>272</v>
      </c>
      <c r="N270" s="835">
        <f t="shared" ref="N270:V270" si="303">N238</f>
        <v>0</v>
      </c>
      <c r="O270" s="835">
        <f t="shared" si="303"/>
        <v>0</v>
      </c>
      <c r="P270" s="835">
        <f t="shared" si="303"/>
        <v>0</v>
      </c>
      <c r="Q270" s="835">
        <f t="shared" si="303"/>
        <v>0</v>
      </c>
      <c r="R270" s="835">
        <f t="shared" si="303"/>
        <v>0</v>
      </c>
      <c r="S270" s="835">
        <f t="shared" si="303"/>
        <v>0</v>
      </c>
      <c r="T270" s="835">
        <f t="shared" si="303"/>
        <v>0</v>
      </c>
      <c r="U270" s="835">
        <f t="shared" si="303"/>
        <v>0</v>
      </c>
      <c r="V270" s="835">
        <f t="shared" si="303"/>
        <v>0</v>
      </c>
    </row>
    <row r="271" spans="2:22" ht="12" customHeight="1">
      <c r="B271" s="209" t="s">
        <v>273</v>
      </c>
      <c r="C271" s="209">
        <f t="shared" ref="C271:K271" si="304">C239</f>
        <v>0</v>
      </c>
      <c r="D271" s="209">
        <f t="shared" si="304"/>
        <v>0</v>
      </c>
      <c r="E271" s="209">
        <f t="shared" si="304"/>
        <v>0</v>
      </c>
      <c r="F271" s="209">
        <f t="shared" si="304"/>
        <v>0</v>
      </c>
      <c r="G271" s="209">
        <f t="shared" si="304"/>
        <v>0</v>
      </c>
      <c r="H271" s="209">
        <f t="shared" si="304"/>
        <v>0</v>
      </c>
      <c r="I271" s="209">
        <f t="shared" si="304"/>
        <v>0</v>
      </c>
      <c r="J271" s="209">
        <f t="shared" si="304"/>
        <v>0</v>
      </c>
      <c r="K271" s="209">
        <f t="shared" si="304"/>
        <v>0</v>
      </c>
      <c r="L271" s="1"/>
      <c r="M271" s="209" t="s">
        <v>273</v>
      </c>
      <c r="N271" s="835">
        <f t="shared" ref="N271:V271" si="305">N239</f>
        <v>0</v>
      </c>
      <c r="O271" s="835">
        <f t="shared" si="305"/>
        <v>0</v>
      </c>
      <c r="P271" s="835">
        <f t="shared" si="305"/>
        <v>0</v>
      </c>
      <c r="Q271" s="835">
        <f t="shared" si="305"/>
        <v>0</v>
      </c>
      <c r="R271" s="835">
        <f t="shared" si="305"/>
        <v>0</v>
      </c>
      <c r="S271" s="835">
        <f t="shared" si="305"/>
        <v>0</v>
      </c>
      <c r="T271" s="835">
        <f t="shared" si="305"/>
        <v>0</v>
      </c>
      <c r="U271" s="835">
        <f t="shared" si="305"/>
        <v>0</v>
      </c>
      <c r="V271" s="835">
        <f t="shared" si="305"/>
        <v>0</v>
      </c>
    </row>
    <row r="272" spans="2:22" ht="12" customHeight="1">
      <c r="B272" s="210" t="s">
        <v>46</v>
      </c>
      <c r="C272" s="212">
        <f t="shared" ref="C272:K272" si="306">C240</f>
        <v>0</v>
      </c>
      <c r="D272" s="212">
        <f t="shared" si="306"/>
        <v>0</v>
      </c>
      <c r="E272" s="212">
        <f t="shared" si="306"/>
        <v>0</v>
      </c>
      <c r="F272" s="212">
        <f t="shared" si="306"/>
        <v>0</v>
      </c>
      <c r="G272" s="212">
        <f t="shared" si="306"/>
        <v>0</v>
      </c>
      <c r="H272" s="212">
        <f t="shared" si="306"/>
        <v>0</v>
      </c>
      <c r="I272" s="212">
        <f t="shared" si="306"/>
        <v>0</v>
      </c>
      <c r="J272" s="212">
        <f t="shared" si="306"/>
        <v>0</v>
      </c>
      <c r="K272" s="212">
        <f t="shared" si="306"/>
        <v>0</v>
      </c>
      <c r="L272" s="1"/>
      <c r="M272" s="210" t="s">
        <v>46</v>
      </c>
      <c r="N272" s="836">
        <f t="shared" ref="N272:V272" si="307">N240</f>
        <v>0</v>
      </c>
      <c r="O272" s="836">
        <f t="shared" si="307"/>
        <v>0</v>
      </c>
      <c r="P272" s="836">
        <f t="shared" si="307"/>
        <v>0</v>
      </c>
      <c r="Q272" s="836">
        <f t="shared" si="307"/>
        <v>0</v>
      </c>
      <c r="R272" s="836">
        <f t="shared" si="307"/>
        <v>0</v>
      </c>
      <c r="S272" s="836">
        <f t="shared" si="307"/>
        <v>0</v>
      </c>
      <c r="T272" s="836">
        <f t="shared" si="307"/>
        <v>0</v>
      </c>
      <c r="U272" s="836">
        <f t="shared" si="307"/>
        <v>0</v>
      </c>
      <c r="V272" s="836">
        <f t="shared" si="307"/>
        <v>0</v>
      </c>
    </row>
    <row r="273" spans="2:22" ht="12" customHeight="1">
      <c r="B273" s="210" t="s">
        <v>274</v>
      </c>
      <c r="C273" s="211">
        <f t="shared" ref="C273:K273" si="308">C241</f>
        <v>0.13613462290572134</v>
      </c>
      <c r="D273" s="211">
        <f t="shared" si="308"/>
        <v>0.16398960731563009</v>
      </c>
      <c r="E273" s="211">
        <f t="shared" si="308"/>
        <v>0.17668162058535875</v>
      </c>
      <c r="F273" s="211">
        <f t="shared" si="308"/>
        <v>0.34841986670433356</v>
      </c>
      <c r="G273" s="211">
        <f t="shared" si="308"/>
        <v>0.49404013577973332</v>
      </c>
      <c r="H273" s="211">
        <f t="shared" si="308"/>
        <v>0.47766621417969629</v>
      </c>
      <c r="I273" s="211">
        <f t="shared" si="308"/>
        <v>0.36094220061943955</v>
      </c>
      <c r="J273" s="211">
        <f t="shared" si="308"/>
        <v>0.25665194754104786</v>
      </c>
      <c r="K273" s="211">
        <f t="shared" si="308"/>
        <v>0</v>
      </c>
      <c r="L273" s="1"/>
      <c r="M273" s="210" t="s">
        <v>274</v>
      </c>
      <c r="N273" s="834">
        <f t="shared" ref="N273:V273" si="309">N241</f>
        <v>1.5832456643935393</v>
      </c>
      <c r="O273" s="834">
        <f t="shared" si="309"/>
        <v>1.907199133080778</v>
      </c>
      <c r="P273" s="834">
        <f t="shared" si="309"/>
        <v>2.0548072474077221</v>
      </c>
      <c r="Q273" s="834">
        <f t="shared" si="309"/>
        <v>4.0521230497713994</v>
      </c>
      <c r="R273" s="834">
        <f t="shared" si="309"/>
        <v>5.7456867791182988</v>
      </c>
      <c r="S273" s="834">
        <f t="shared" si="309"/>
        <v>5.5552580709098685</v>
      </c>
      <c r="T273" s="834">
        <f t="shared" si="309"/>
        <v>4.1977577932040822</v>
      </c>
      <c r="U273" s="834">
        <f t="shared" si="309"/>
        <v>2.9848621499023871</v>
      </c>
      <c r="V273" s="834">
        <f t="shared" si="309"/>
        <v>0</v>
      </c>
    </row>
    <row r="274" spans="2:22" ht="12" customHeight="1">
      <c r="B274" s="210" t="s">
        <v>49</v>
      </c>
      <c r="C274" s="212">
        <f t="shared" ref="C274:K274" si="310">C242-C137</f>
        <v>0</v>
      </c>
      <c r="D274" s="212">
        <f t="shared" si="310"/>
        <v>0</v>
      </c>
      <c r="E274" s="212">
        <f t="shared" si="310"/>
        <v>3.019234586821296E-6</v>
      </c>
      <c r="F274" s="212">
        <f t="shared" si="310"/>
        <v>0</v>
      </c>
      <c r="G274" s="212">
        <f t="shared" si="310"/>
        <v>8.1836044128880639E-2</v>
      </c>
      <c r="H274" s="212">
        <f t="shared" si="310"/>
        <v>0.2172510647377128</v>
      </c>
      <c r="I274" s="212">
        <f t="shared" si="310"/>
        <v>0.41167001611649073</v>
      </c>
      <c r="J274" s="212">
        <f t="shared" si="310"/>
        <v>0.54960224085349363</v>
      </c>
      <c r="K274" s="212">
        <f t="shared" si="310"/>
        <v>0.59099571953653962</v>
      </c>
      <c r="L274" s="1"/>
      <c r="M274" s="210" t="s">
        <v>49</v>
      </c>
      <c r="N274" s="836">
        <f t="shared" ref="N274:V274" si="311">N242-N137</f>
        <v>0</v>
      </c>
      <c r="O274" s="836">
        <f t="shared" si="311"/>
        <v>0</v>
      </c>
      <c r="P274" s="836">
        <f t="shared" si="311"/>
        <v>3.5113698244731674E-5</v>
      </c>
      <c r="Q274" s="836">
        <f t="shared" si="311"/>
        <v>0</v>
      </c>
      <c r="R274" s="836">
        <f t="shared" si="311"/>
        <v>0.95175319321888185</v>
      </c>
      <c r="S274" s="836">
        <f t="shared" si="311"/>
        <v>2.5266298828995999</v>
      </c>
      <c r="T274" s="836">
        <f t="shared" si="311"/>
        <v>4.7877222874347876</v>
      </c>
      <c r="U274" s="836">
        <f t="shared" si="311"/>
        <v>6.3918740611261313</v>
      </c>
      <c r="V274" s="836">
        <f t="shared" si="311"/>
        <v>6.8732802182099562</v>
      </c>
    </row>
    <row r="275" spans="2:22" ht="12" customHeight="1">
      <c r="B275" s="591" t="s">
        <v>502</v>
      </c>
      <c r="C275" s="645">
        <f t="shared" ref="C275:K275" si="312">C243-C136</f>
        <v>0</v>
      </c>
      <c r="D275" s="645">
        <f t="shared" si="312"/>
        <v>0</v>
      </c>
      <c r="E275" s="645">
        <f t="shared" si="312"/>
        <v>0</v>
      </c>
      <c r="F275" s="645">
        <f t="shared" si="312"/>
        <v>0</v>
      </c>
      <c r="G275" s="645">
        <f t="shared" si="312"/>
        <v>6.8358170245145598E-3</v>
      </c>
      <c r="H275" s="645">
        <f t="shared" si="312"/>
        <v>1.246075593781186E-2</v>
      </c>
      <c r="I275" s="645">
        <f t="shared" si="312"/>
        <v>2.1382281662465016E-2</v>
      </c>
      <c r="J275" s="645">
        <f t="shared" si="312"/>
        <v>3.7199218380289445E-2</v>
      </c>
      <c r="K275" s="645">
        <f t="shared" si="312"/>
        <v>7.8650676367690631E-2</v>
      </c>
      <c r="L275" s="1"/>
      <c r="M275" s="591" t="s">
        <v>502</v>
      </c>
      <c r="N275" s="837">
        <f t="shared" ref="N275:V275" si="313">N243-N136</f>
        <v>0</v>
      </c>
      <c r="O275" s="837">
        <f t="shared" si="313"/>
        <v>0</v>
      </c>
      <c r="P275" s="837">
        <f t="shared" si="313"/>
        <v>0</v>
      </c>
      <c r="Q275" s="837">
        <f t="shared" si="313"/>
        <v>0</v>
      </c>
      <c r="R275" s="837">
        <f t="shared" si="313"/>
        <v>7.9500551995104335E-2</v>
      </c>
      <c r="S275" s="837">
        <f t="shared" si="313"/>
        <v>0.14491859155675191</v>
      </c>
      <c r="T275" s="837">
        <f t="shared" si="313"/>
        <v>0.24867593573446811</v>
      </c>
      <c r="U275" s="837">
        <f t="shared" si="313"/>
        <v>0.43262690976276641</v>
      </c>
      <c r="V275" s="837">
        <f t="shared" si="313"/>
        <v>0.91470736615624215</v>
      </c>
    </row>
    <row r="276" spans="2:22" ht="12" customHeight="1">
      <c r="B276" s="209" t="s">
        <v>275</v>
      </c>
      <c r="C276" s="209">
        <f t="shared" ref="C276:K276" si="314">C244</f>
        <v>0</v>
      </c>
      <c r="D276" s="209">
        <f t="shared" si="314"/>
        <v>0</v>
      </c>
      <c r="E276" s="209">
        <f t="shared" si="314"/>
        <v>0</v>
      </c>
      <c r="F276" s="209">
        <f t="shared" si="314"/>
        <v>0</v>
      </c>
      <c r="G276" s="209">
        <f t="shared" si="314"/>
        <v>0</v>
      </c>
      <c r="H276" s="209">
        <f t="shared" si="314"/>
        <v>0</v>
      </c>
      <c r="I276" s="209">
        <f t="shared" si="314"/>
        <v>0</v>
      </c>
      <c r="J276" s="209">
        <f t="shared" si="314"/>
        <v>0</v>
      </c>
      <c r="K276" s="209">
        <f t="shared" si="314"/>
        <v>0</v>
      </c>
      <c r="L276" s="1"/>
      <c r="M276" s="209" t="s">
        <v>275</v>
      </c>
      <c r="N276" s="835">
        <f t="shared" ref="N276:V276" si="315">N244</f>
        <v>0</v>
      </c>
      <c r="O276" s="835">
        <f t="shared" si="315"/>
        <v>0</v>
      </c>
      <c r="P276" s="835">
        <f t="shared" si="315"/>
        <v>0</v>
      </c>
      <c r="Q276" s="835">
        <f t="shared" si="315"/>
        <v>0</v>
      </c>
      <c r="R276" s="835">
        <f t="shared" si="315"/>
        <v>0</v>
      </c>
      <c r="S276" s="835">
        <f t="shared" si="315"/>
        <v>0</v>
      </c>
      <c r="T276" s="835">
        <f t="shared" si="315"/>
        <v>0</v>
      </c>
      <c r="U276" s="835">
        <f t="shared" si="315"/>
        <v>0</v>
      </c>
      <c r="V276" s="835">
        <f t="shared" si="315"/>
        <v>0</v>
      </c>
    </row>
    <row r="277" spans="2:22" ht="12" customHeight="1">
      <c r="B277" s="210" t="s">
        <v>28</v>
      </c>
      <c r="C277" s="212">
        <f t="shared" ref="C277:K277" si="316">C245</f>
        <v>0.83334921042633081</v>
      </c>
      <c r="D277" s="212">
        <f t="shared" si="316"/>
        <v>0.83632538606293094</v>
      </c>
      <c r="E277" s="212">
        <f t="shared" si="316"/>
        <v>0.73998668089637887</v>
      </c>
      <c r="F277" s="212">
        <f t="shared" si="316"/>
        <v>1.384010095825438</v>
      </c>
      <c r="G277" s="212">
        <f t="shared" si="316"/>
        <v>2.8095127499905068</v>
      </c>
      <c r="H277" s="212">
        <f t="shared" si="316"/>
        <v>5.2380657290090049</v>
      </c>
      <c r="I277" s="212">
        <f t="shared" si="316"/>
        <v>7.7717419370947276</v>
      </c>
      <c r="J277" s="212">
        <f t="shared" si="316"/>
        <v>9.2963604537778277</v>
      </c>
      <c r="K277" s="212">
        <f t="shared" si="316"/>
        <v>9.7271085787225591</v>
      </c>
      <c r="L277" s="1"/>
      <c r="M277" s="210" t="s">
        <v>28</v>
      </c>
      <c r="N277" s="836">
        <f t="shared" ref="N277:V277" si="317">N245</f>
        <v>9.6918513172582283</v>
      </c>
      <c r="O277" s="836">
        <f t="shared" si="317"/>
        <v>9.7264642399118877</v>
      </c>
      <c r="P277" s="836">
        <f t="shared" si="317"/>
        <v>8.606045098824886</v>
      </c>
      <c r="Q277" s="836">
        <f t="shared" si="317"/>
        <v>16.096037414449846</v>
      </c>
      <c r="R277" s="836">
        <f t="shared" si="317"/>
        <v>32.6746332823896</v>
      </c>
      <c r="S277" s="836">
        <f t="shared" si="317"/>
        <v>60.918704428374731</v>
      </c>
      <c r="T277" s="836">
        <f t="shared" si="317"/>
        <v>90.385358728411688</v>
      </c>
      <c r="U277" s="836">
        <f t="shared" si="317"/>
        <v>108.11667207743615</v>
      </c>
      <c r="V277" s="836">
        <f t="shared" si="317"/>
        <v>113.12627277054337</v>
      </c>
    </row>
    <row r="278" spans="2:22" ht="12" customHeight="1">
      <c r="B278" s="522" t="s">
        <v>276</v>
      </c>
      <c r="C278" s="523">
        <f t="shared" ref="C278:K278" si="318">C246</f>
        <v>0</v>
      </c>
      <c r="D278" s="523">
        <f t="shared" si="318"/>
        <v>0</v>
      </c>
      <c r="E278" s="523">
        <f t="shared" si="318"/>
        <v>1.7685847906442317E-4</v>
      </c>
      <c r="F278" s="523">
        <f t="shared" si="318"/>
        <v>1.8337887721280716E-2</v>
      </c>
      <c r="G278" s="523">
        <f t="shared" si="318"/>
        <v>6.7369109424509091E-2</v>
      </c>
      <c r="H278" s="523">
        <f t="shared" si="318"/>
        <v>0.17667106551851783</v>
      </c>
      <c r="I278" s="523">
        <f t="shared" si="318"/>
        <v>0.29531634596135958</v>
      </c>
      <c r="J278" s="523">
        <f t="shared" si="318"/>
        <v>0.39484915006315058</v>
      </c>
      <c r="K278" s="523">
        <f t="shared" si="318"/>
        <v>0.62918044544884055</v>
      </c>
      <c r="L278" s="1"/>
      <c r="M278" s="522" t="s">
        <v>276</v>
      </c>
      <c r="N278" s="838">
        <f t="shared" ref="N278:V278" si="319">N246</f>
        <v>0</v>
      </c>
      <c r="O278" s="838">
        <f t="shared" si="319"/>
        <v>0</v>
      </c>
      <c r="P278" s="838">
        <f t="shared" si="319"/>
        <v>2.0568641115192416E-3</v>
      </c>
      <c r="Q278" s="838">
        <f t="shared" si="319"/>
        <v>0.21326963419849473</v>
      </c>
      <c r="R278" s="838">
        <f t="shared" si="319"/>
        <v>0.78350274260704078</v>
      </c>
      <c r="S278" s="838">
        <f t="shared" si="319"/>
        <v>2.0546844919803626</v>
      </c>
      <c r="T278" s="838">
        <f t="shared" si="319"/>
        <v>3.434529103530612</v>
      </c>
      <c r="U278" s="838">
        <f t="shared" si="319"/>
        <v>4.5920956152344417</v>
      </c>
      <c r="V278" s="838">
        <f t="shared" si="319"/>
        <v>7.3173685805700162</v>
      </c>
    </row>
    <row r="279" spans="2:22" ht="12" customHeight="1">
      <c r="B279" s="209" t="s">
        <v>277</v>
      </c>
      <c r="C279" s="209">
        <f t="shared" ref="C279:K279" si="320">C247</f>
        <v>0</v>
      </c>
      <c r="D279" s="209">
        <f t="shared" si="320"/>
        <v>0</v>
      </c>
      <c r="E279" s="209">
        <f t="shared" si="320"/>
        <v>0</v>
      </c>
      <c r="F279" s="209">
        <f t="shared" si="320"/>
        <v>0</v>
      </c>
      <c r="G279" s="209">
        <f t="shared" si="320"/>
        <v>0</v>
      </c>
      <c r="H279" s="209">
        <f t="shared" si="320"/>
        <v>0</v>
      </c>
      <c r="I279" s="209">
        <f t="shared" si="320"/>
        <v>0</v>
      </c>
      <c r="J279" s="209">
        <f t="shared" si="320"/>
        <v>0</v>
      </c>
      <c r="K279" s="209">
        <f t="shared" si="320"/>
        <v>0</v>
      </c>
      <c r="L279" s="1"/>
      <c r="M279" s="209" t="s">
        <v>277</v>
      </c>
      <c r="N279" s="835">
        <f t="shared" ref="N279:V279" si="321">N247</f>
        <v>0</v>
      </c>
      <c r="O279" s="835">
        <f t="shared" si="321"/>
        <v>0</v>
      </c>
      <c r="P279" s="835">
        <f t="shared" si="321"/>
        <v>0</v>
      </c>
      <c r="Q279" s="835">
        <f t="shared" si="321"/>
        <v>0</v>
      </c>
      <c r="R279" s="835">
        <f t="shared" si="321"/>
        <v>0</v>
      </c>
      <c r="S279" s="835">
        <f t="shared" si="321"/>
        <v>0</v>
      </c>
      <c r="T279" s="835">
        <f t="shared" si="321"/>
        <v>0</v>
      </c>
      <c r="U279" s="835">
        <f t="shared" si="321"/>
        <v>0</v>
      </c>
      <c r="V279" s="835">
        <f t="shared" si="321"/>
        <v>0</v>
      </c>
    </row>
    <row r="280" spans="2:22" ht="12" customHeight="1">
      <c r="B280" s="209" t="s">
        <v>278</v>
      </c>
      <c r="C280" s="209">
        <f t="shared" ref="C280:K280" si="322">C248</f>
        <v>0</v>
      </c>
      <c r="D280" s="209">
        <f t="shared" si="322"/>
        <v>0</v>
      </c>
      <c r="E280" s="209">
        <f t="shared" si="322"/>
        <v>0</v>
      </c>
      <c r="F280" s="209">
        <f t="shared" si="322"/>
        <v>0</v>
      </c>
      <c r="G280" s="209">
        <f t="shared" si="322"/>
        <v>0</v>
      </c>
      <c r="H280" s="209">
        <f t="shared" si="322"/>
        <v>0</v>
      </c>
      <c r="I280" s="209">
        <f t="shared" si="322"/>
        <v>0</v>
      </c>
      <c r="J280" s="209">
        <f t="shared" si="322"/>
        <v>0</v>
      </c>
      <c r="K280" s="209">
        <f t="shared" si="322"/>
        <v>0</v>
      </c>
      <c r="L280" s="1"/>
      <c r="M280" s="209" t="s">
        <v>278</v>
      </c>
      <c r="N280" s="835">
        <f t="shared" ref="N280:V280" si="323">N248</f>
        <v>0</v>
      </c>
      <c r="O280" s="835">
        <f t="shared" si="323"/>
        <v>0</v>
      </c>
      <c r="P280" s="835">
        <f t="shared" si="323"/>
        <v>0</v>
      </c>
      <c r="Q280" s="835">
        <f t="shared" si="323"/>
        <v>0</v>
      </c>
      <c r="R280" s="835">
        <f t="shared" si="323"/>
        <v>0</v>
      </c>
      <c r="S280" s="835">
        <f t="shared" si="323"/>
        <v>0</v>
      </c>
      <c r="T280" s="835">
        <f t="shared" si="323"/>
        <v>0</v>
      </c>
      <c r="U280" s="835">
        <f t="shared" si="323"/>
        <v>0</v>
      </c>
      <c r="V280" s="835">
        <f t="shared" si="323"/>
        <v>0</v>
      </c>
    </row>
    <row r="281" spans="2:22" ht="12" customHeight="1">
      <c r="B281" s="522" t="s">
        <v>279</v>
      </c>
      <c r="C281" s="524">
        <f t="shared" ref="C281:K281" si="324">C249-C135</f>
        <v>3.0008918509829794</v>
      </c>
      <c r="D281" s="524">
        <f t="shared" si="324"/>
        <v>3.1251655601601618</v>
      </c>
      <c r="E281" s="524">
        <f t="shared" si="324"/>
        <v>2.8722003539964698</v>
      </c>
      <c r="F281" s="524">
        <f t="shared" si="324"/>
        <v>3.5459676286219057</v>
      </c>
      <c r="G281" s="524">
        <f t="shared" si="324"/>
        <v>3.129949477642779</v>
      </c>
      <c r="H281" s="524">
        <f t="shared" si="324"/>
        <v>4.5428903460887184</v>
      </c>
      <c r="I281" s="524">
        <f t="shared" si="324"/>
        <v>5.9671564536992188</v>
      </c>
      <c r="J281" s="524">
        <f t="shared" si="324"/>
        <v>4.5024282732653278</v>
      </c>
      <c r="K281" s="524">
        <f t="shared" si="324"/>
        <v>1.3736690213810554</v>
      </c>
      <c r="L281" s="1"/>
      <c r="M281" s="522" t="s">
        <v>279</v>
      </c>
      <c r="N281" s="838">
        <f t="shared" ref="N281:V281" si="325">N249-N135</f>
        <v>34.900372226932056</v>
      </c>
      <c r="O281" s="838">
        <f t="shared" si="325"/>
        <v>36.345675464662683</v>
      </c>
      <c r="P281" s="838">
        <f t="shared" si="325"/>
        <v>33.403690116978943</v>
      </c>
      <c r="Q281" s="838">
        <f t="shared" si="325"/>
        <v>41.239603520872762</v>
      </c>
      <c r="R281" s="838">
        <f t="shared" si="325"/>
        <v>36.40131242498552</v>
      </c>
      <c r="S281" s="838">
        <f t="shared" si="325"/>
        <v>52.833814725011798</v>
      </c>
      <c r="T281" s="838">
        <f t="shared" si="325"/>
        <v>69.398029556521905</v>
      </c>
      <c r="U281" s="838">
        <f t="shared" si="325"/>
        <v>52.363240818075774</v>
      </c>
      <c r="V281" s="838">
        <f t="shared" si="325"/>
        <v>15.975770718661675</v>
      </c>
    </row>
    <row r="282" spans="2:22" ht="12" customHeight="1">
      <c r="B282" s="209" t="s">
        <v>280</v>
      </c>
      <c r="C282" s="209">
        <f t="shared" ref="C282:K282" si="326">C250</f>
        <v>0</v>
      </c>
      <c r="D282" s="209">
        <f t="shared" si="326"/>
        <v>0</v>
      </c>
      <c r="E282" s="209">
        <f t="shared" si="326"/>
        <v>0</v>
      </c>
      <c r="F282" s="209">
        <f t="shared" si="326"/>
        <v>0</v>
      </c>
      <c r="G282" s="209">
        <f t="shared" si="326"/>
        <v>0</v>
      </c>
      <c r="H282" s="209">
        <f t="shared" si="326"/>
        <v>0</v>
      </c>
      <c r="I282" s="209">
        <f t="shared" si="326"/>
        <v>0</v>
      </c>
      <c r="J282" s="209">
        <f t="shared" si="326"/>
        <v>0</v>
      </c>
      <c r="K282" s="209">
        <f t="shared" si="326"/>
        <v>0</v>
      </c>
      <c r="L282" s="1"/>
      <c r="M282" s="209" t="s">
        <v>280</v>
      </c>
      <c r="N282" s="835">
        <f t="shared" ref="N282:V282" si="327">N250</f>
        <v>0</v>
      </c>
      <c r="O282" s="835">
        <f t="shared" si="327"/>
        <v>0</v>
      </c>
      <c r="P282" s="835">
        <f t="shared" si="327"/>
        <v>0</v>
      </c>
      <c r="Q282" s="835">
        <f t="shared" si="327"/>
        <v>0</v>
      </c>
      <c r="R282" s="835">
        <f t="shared" si="327"/>
        <v>0</v>
      </c>
      <c r="S282" s="835">
        <f t="shared" si="327"/>
        <v>0</v>
      </c>
      <c r="T282" s="835">
        <f t="shared" si="327"/>
        <v>0</v>
      </c>
      <c r="U282" s="835">
        <f t="shared" si="327"/>
        <v>0</v>
      </c>
      <c r="V282" s="835">
        <f t="shared" si="327"/>
        <v>0</v>
      </c>
    </row>
    <row r="283" spans="2:22" ht="12" customHeight="1">
      <c r="B283" s="209" t="s">
        <v>281</v>
      </c>
      <c r="C283" s="209">
        <f t="shared" ref="C283:K283" si="328">C251</f>
        <v>0</v>
      </c>
      <c r="D283" s="209">
        <f t="shared" si="328"/>
        <v>0</v>
      </c>
      <c r="E283" s="209">
        <f t="shared" si="328"/>
        <v>0</v>
      </c>
      <c r="F283" s="209">
        <f t="shared" si="328"/>
        <v>0</v>
      </c>
      <c r="G283" s="209">
        <f t="shared" si="328"/>
        <v>0</v>
      </c>
      <c r="H283" s="209">
        <f t="shared" si="328"/>
        <v>0</v>
      </c>
      <c r="I283" s="209">
        <f t="shared" si="328"/>
        <v>0</v>
      </c>
      <c r="J283" s="209">
        <f t="shared" si="328"/>
        <v>0</v>
      </c>
      <c r="K283" s="209">
        <f t="shared" si="328"/>
        <v>0</v>
      </c>
      <c r="L283" s="1"/>
      <c r="M283" s="209" t="s">
        <v>281</v>
      </c>
      <c r="N283" s="835">
        <f t="shared" ref="N283:V283" si="329">N251</f>
        <v>0</v>
      </c>
      <c r="O283" s="835">
        <f t="shared" si="329"/>
        <v>0</v>
      </c>
      <c r="P283" s="835">
        <f t="shared" si="329"/>
        <v>0</v>
      </c>
      <c r="Q283" s="835">
        <f t="shared" si="329"/>
        <v>0</v>
      </c>
      <c r="R283" s="835">
        <f t="shared" si="329"/>
        <v>0</v>
      </c>
      <c r="S283" s="835">
        <f t="shared" si="329"/>
        <v>0</v>
      </c>
      <c r="T283" s="835">
        <f t="shared" si="329"/>
        <v>0</v>
      </c>
      <c r="U283" s="835">
        <f t="shared" si="329"/>
        <v>0</v>
      </c>
      <c r="V283" s="835">
        <f t="shared" si="329"/>
        <v>0</v>
      </c>
    </row>
    <row r="284" spans="2:22" ht="12" customHeight="1">
      <c r="B284" s="209" t="s">
        <v>282</v>
      </c>
      <c r="C284" s="209">
        <f t="shared" ref="C284:K284" si="330">C252</f>
        <v>0</v>
      </c>
      <c r="D284" s="209">
        <f t="shared" si="330"/>
        <v>0</v>
      </c>
      <c r="E284" s="209">
        <f t="shared" si="330"/>
        <v>0</v>
      </c>
      <c r="F284" s="209">
        <f t="shared" si="330"/>
        <v>0</v>
      </c>
      <c r="G284" s="209">
        <f t="shared" si="330"/>
        <v>0</v>
      </c>
      <c r="H284" s="209">
        <f t="shared" si="330"/>
        <v>0</v>
      </c>
      <c r="I284" s="209">
        <f t="shared" si="330"/>
        <v>0</v>
      </c>
      <c r="J284" s="209">
        <f t="shared" si="330"/>
        <v>0</v>
      </c>
      <c r="K284" s="209">
        <f t="shared" si="330"/>
        <v>0</v>
      </c>
      <c r="L284" s="1"/>
      <c r="M284" s="209" t="s">
        <v>282</v>
      </c>
      <c r="N284" s="835">
        <f t="shared" ref="N284:V284" si="331">N252</f>
        <v>0</v>
      </c>
      <c r="O284" s="835">
        <f t="shared" si="331"/>
        <v>0</v>
      </c>
      <c r="P284" s="835">
        <f t="shared" si="331"/>
        <v>0</v>
      </c>
      <c r="Q284" s="835">
        <f t="shared" si="331"/>
        <v>0</v>
      </c>
      <c r="R284" s="835">
        <f t="shared" si="331"/>
        <v>0</v>
      </c>
      <c r="S284" s="835">
        <f t="shared" si="331"/>
        <v>0</v>
      </c>
      <c r="T284" s="835">
        <f t="shared" si="331"/>
        <v>0</v>
      </c>
      <c r="U284" s="835">
        <f t="shared" si="331"/>
        <v>0</v>
      </c>
      <c r="V284" s="835">
        <f t="shared" si="331"/>
        <v>0</v>
      </c>
    </row>
    <row r="285" spans="2:22" ht="12" customHeight="1">
      <c r="B285" s="210" t="s">
        <v>283</v>
      </c>
      <c r="C285" s="221">
        <f>SUM(C265:C284)</f>
        <v>43.654290055987524</v>
      </c>
      <c r="D285" s="221">
        <f t="shared" ref="D285" si="332">SUM(D265:D284)</f>
        <v>43.89096364762387</v>
      </c>
      <c r="E285" s="221">
        <f t="shared" ref="E285" si="333">SUM(E265:E284)</f>
        <v>37.042639617837594</v>
      </c>
      <c r="F285" s="221">
        <f t="shared" ref="F285" si="334">SUM(F265:F284)</f>
        <v>39.290796512468731</v>
      </c>
      <c r="G285" s="221">
        <f t="shared" ref="G285" si="335">SUM(G265:G284)</f>
        <v>32.778205232222632</v>
      </c>
      <c r="H285" s="221">
        <f t="shared" ref="H285" si="336">SUM(H265:H284)</f>
        <v>26.471920136178884</v>
      </c>
      <c r="I285" s="221">
        <f t="shared" ref="I285" si="337">SUM(I265:I284)</f>
        <v>19.78175226617331</v>
      </c>
      <c r="J285" s="221">
        <f t="shared" ref="J285" si="338">SUM(J265:J284)</f>
        <v>15.089255964021071</v>
      </c>
      <c r="K285" s="221">
        <f t="shared" ref="K285" si="339">SUM(K265:K284)</f>
        <v>12.413265216280957</v>
      </c>
      <c r="L285" s="1"/>
      <c r="M285" s="210" t="s">
        <v>283</v>
      </c>
      <c r="N285" s="836">
        <f>SUM(N265:N284)</f>
        <v>507.69939335113486</v>
      </c>
      <c r="O285" s="836">
        <f t="shared" ref="O285:V285" si="340">SUM(O265:O284)</f>
        <v>510.45190722186572</v>
      </c>
      <c r="P285" s="836">
        <f t="shared" si="340"/>
        <v>430.80589875545121</v>
      </c>
      <c r="Q285" s="836">
        <f t="shared" si="340"/>
        <v>456.95196344001141</v>
      </c>
      <c r="R285" s="836">
        <f t="shared" si="340"/>
        <v>381.2105268507492</v>
      </c>
      <c r="S285" s="836">
        <f t="shared" si="340"/>
        <v>307.86843118376044</v>
      </c>
      <c r="T285" s="836">
        <f t="shared" si="340"/>
        <v>230.06177885559561</v>
      </c>
      <c r="U285" s="836">
        <f t="shared" si="340"/>
        <v>175.4880468615651</v>
      </c>
      <c r="V285" s="836">
        <f t="shared" si="340"/>
        <v>144.36627446534754</v>
      </c>
    </row>
    <row r="286" spans="2:22" s="1" customFormat="1" ht="12" customHeight="1">
      <c r="B286" s="646" t="s">
        <v>499</v>
      </c>
      <c r="C286" s="647">
        <f t="shared" ref="C286:K286" si="341">C254-C136</f>
        <v>0</v>
      </c>
      <c r="D286" s="647">
        <f t="shared" si="341"/>
        <v>0</v>
      </c>
      <c r="E286" s="647">
        <f t="shared" si="341"/>
        <v>0</v>
      </c>
      <c r="F286" s="647">
        <f t="shared" si="341"/>
        <v>0</v>
      </c>
      <c r="G286" s="647">
        <f t="shared" si="341"/>
        <v>6.8358170245145598E-3</v>
      </c>
      <c r="H286" s="647">
        <f t="shared" si="341"/>
        <v>1.246075593781186E-2</v>
      </c>
      <c r="I286" s="647">
        <f t="shared" si="341"/>
        <v>2.1382281662465016E-2</v>
      </c>
      <c r="J286" s="647">
        <f t="shared" si="341"/>
        <v>3.0618399212570258E-2</v>
      </c>
      <c r="K286" s="647">
        <f t="shared" si="341"/>
        <v>4.5535916080909566E-2</v>
      </c>
      <c r="M286" s="646" t="s">
        <v>499</v>
      </c>
      <c r="N286" s="647">
        <f t="shared" ref="N286:V286" si="342">N254-N136</f>
        <v>0</v>
      </c>
      <c r="O286" s="647">
        <f t="shared" si="342"/>
        <v>0</v>
      </c>
      <c r="P286" s="647">
        <f t="shared" si="342"/>
        <v>0</v>
      </c>
      <c r="Q286" s="647">
        <f t="shared" si="342"/>
        <v>0</v>
      </c>
      <c r="R286" s="647">
        <f t="shared" si="342"/>
        <v>7.9500551995104335E-2</v>
      </c>
      <c r="S286" s="647">
        <f t="shared" si="342"/>
        <v>0.14491859155675191</v>
      </c>
      <c r="T286" s="647">
        <f t="shared" si="342"/>
        <v>0.24867593573446811</v>
      </c>
      <c r="U286" s="647">
        <f t="shared" si="342"/>
        <v>0.35609198284219223</v>
      </c>
      <c r="V286" s="647">
        <f t="shared" si="342"/>
        <v>0.52958270402097796</v>
      </c>
    </row>
    <row r="287" spans="2:22" s="1" customFormat="1" ht="12" customHeight="1">
      <c r="B287" s="646" t="s">
        <v>503</v>
      </c>
      <c r="C287" s="647">
        <f>C255</f>
        <v>0</v>
      </c>
      <c r="D287" s="647">
        <f t="shared" ref="D287:K287" si="343">D255</f>
        <v>0</v>
      </c>
      <c r="E287" s="647">
        <f t="shared" si="343"/>
        <v>0</v>
      </c>
      <c r="F287" s="647">
        <f t="shared" si="343"/>
        <v>0</v>
      </c>
      <c r="G287" s="647">
        <f t="shared" si="343"/>
        <v>0</v>
      </c>
      <c r="H287" s="647">
        <f t="shared" si="343"/>
        <v>0</v>
      </c>
      <c r="I287" s="647">
        <f t="shared" si="343"/>
        <v>0</v>
      </c>
      <c r="J287" s="647">
        <f t="shared" si="343"/>
        <v>6.5808191677191761E-3</v>
      </c>
      <c r="K287" s="647">
        <f t="shared" si="343"/>
        <v>3.3114760286781085E-2</v>
      </c>
      <c r="M287" s="646" t="s">
        <v>503</v>
      </c>
      <c r="N287" s="647">
        <f>N255</f>
        <v>0</v>
      </c>
      <c r="O287" s="647">
        <f t="shared" ref="O287:V287" si="344">O255</f>
        <v>0</v>
      </c>
      <c r="P287" s="647">
        <f t="shared" si="344"/>
        <v>0</v>
      </c>
      <c r="Q287" s="647">
        <f t="shared" si="344"/>
        <v>0</v>
      </c>
      <c r="R287" s="647">
        <f t="shared" si="344"/>
        <v>0</v>
      </c>
      <c r="S287" s="647">
        <f t="shared" si="344"/>
        <v>0</v>
      </c>
      <c r="T287" s="647">
        <f t="shared" si="344"/>
        <v>0</v>
      </c>
      <c r="U287" s="647">
        <f t="shared" si="344"/>
        <v>7.6534926920574023E-2</v>
      </c>
      <c r="V287" s="647">
        <f t="shared" si="344"/>
        <v>0.38512466213526403</v>
      </c>
    </row>
    <row r="288" spans="2:22" ht="12" customHeight="1">
      <c r="K288" s="207"/>
      <c r="L288" s="1"/>
      <c r="V288" s="207"/>
    </row>
    <row r="289" spans="2:22" ht="12" customHeight="1">
      <c r="B289" t="s">
        <v>387</v>
      </c>
      <c r="C289" s="505">
        <f t="shared" ref="C289:K289" si="345">(C278+C281)/C285</f>
        <v>6.87421980092741E-2</v>
      </c>
      <c r="D289" s="505">
        <f t="shared" si="345"/>
        <v>7.1202937927049806E-2</v>
      </c>
      <c r="E289" s="505">
        <f t="shared" si="345"/>
        <v>7.754245491437288E-2</v>
      </c>
      <c r="F289" s="505">
        <f t="shared" si="345"/>
        <v>9.0716041228944611E-2</v>
      </c>
      <c r="G289" s="505">
        <f t="shared" si="345"/>
        <v>9.7544040755598249E-2</v>
      </c>
      <c r="H289" s="505">
        <f t="shared" si="345"/>
        <v>0.17828557155387692</v>
      </c>
      <c r="I289" s="505">
        <f t="shared" si="345"/>
        <v>0.31657826442247855</v>
      </c>
      <c r="J289" s="505">
        <f t="shared" si="345"/>
        <v>0.32455393658942377</v>
      </c>
      <c r="K289" s="505">
        <f t="shared" si="345"/>
        <v>0.16134751267563383</v>
      </c>
      <c r="L289" s="1"/>
      <c r="M289" t="s">
        <v>387</v>
      </c>
      <c r="N289" s="505">
        <f t="shared" ref="N289:V289" si="346">(N278+N281)/N285</f>
        <v>6.8742198009274114E-2</v>
      </c>
      <c r="O289" s="505">
        <f t="shared" si="346"/>
        <v>7.1202937927049792E-2</v>
      </c>
      <c r="P289" s="505">
        <f t="shared" si="346"/>
        <v>7.7542454914372866E-2</v>
      </c>
      <c r="Q289" s="505">
        <f t="shared" si="346"/>
        <v>9.0716041228944597E-2</v>
      </c>
      <c r="R289" s="505">
        <f t="shared" si="346"/>
        <v>9.7544040755598249E-2</v>
      </c>
      <c r="S289" s="505">
        <f t="shared" si="346"/>
        <v>0.17828557155387695</v>
      </c>
      <c r="T289" s="505">
        <f t="shared" si="346"/>
        <v>0.31657826442247849</v>
      </c>
      <c r="U289" s="505">
        <f t="shared" si="346"/>
        <v>0.32455393658942372</v>
      </c>
      <c r="V289" s="505">
        <f t="shared" si="346"/>
        <v>0.1613475126756338</v>
      </c>
    </row>
    <row r="290" spans="2:22" ht="12" customHeight="1">
      <c r="B290" t="s">
        <v>442</v>
      </c>
      <c r="C290" s="505">
        <f t="shared" ref="C290:K290" si="347">C277/C285</f>
        <v>1.9089743742425849E-2</v>
      </c>
      <c r="D290" s="505">
        <f t="shared" si="347"/>
        <v>1.9054614357008021E-2</v>
      </c>
      <c r="E290" s="505">
        <f t="shared" si="347"/>
        <v>1.9976618527477834E-2</v>
      </c>
      <c r="F290" s="505">
        <f t="shared" si="347"/>
        <v>3.5224791011458104E-2</v>
      </c>
      <c r="G290" s="505">
        <f t="shared" si="347"/>
        <v>8.5712830525223938E-2</v>
      </c>
      <c r="H290" s="505">
        <f t="shared" si="347"/>
        <v>0.19787252689124721</v>
      </c>
      <c r="I290" s="505">
        <f t="shared" si="347"/>
        <v>0.39287429306171046</v>
      </c>
      <c r="J290" s="505">
        <f t="shared" si="347"/>
        <v>0.61609137494546684</v>
      </c>
      <c r="K290" s="505">
        <f t="shared" si="347"/>
        <v>0.7836059577591804</v>
      </c>
      <c r="L290" s="1"/>
      <c r="M290" t="s">
        <v>442</v>
      </c>
      <c r="N290" s="505">
        <f t="shared" ref="N290:V290" si="348">N277/N285</f>
        <v>1.9089743742425853E-2</v>
      </c>
      <c r="O290" s="505">
        <f t="shared" si="348"/>
        <v>1.9054614357008018E-2</v>
      </c>
      <c r="P290" s="505">
        <f t="shared" si="348"/>
        <v>1.9976618527477834E-2</v>
      </c>
      <c r="Q290" s="505">
        <f t="shared" si="348"/>
        <v>3.5224791011458104E-2</v>
      </c>
      <c r="R290" s="505">
        <f t="shared" si="348"/>
        <v>8.5712830525223951E-2</v>
      </c>
      <c r="S290" s="505">
        <f t="shared" si="348"/>
        <v>0.19787252689124721</v>
      </c>
      <c r="T290" s="505">
        <f t="shared" si="348"/>
        <v>0.39287429306171046</v>
      </c>
      <c r="U290" s="505">
        <f t="shared" si="348"/>
        <v>0.61609137494546684</v>
      </c>
      <c r="V290" s="505">
        <f t="shared" si="348"/>
        <v>0.7836059577591804</v>
      </c>
    </row>
    <row r="291" spans="2:22" ht="12" customHeight="1">
      <c r="B291" t="s">
        <v>441</v>
      </c>
      <c r="C291" s="505">
        <f t="shared" ref="C291:K291" si="349">(C278+C281+C277+C274+C275)/C285</f>
        <v>8.7831941751699935E-2</v>
      </c>
      <c r="D291" s="505">
        <f t="shared" si="349"/>
        <v>9.0257552284057824E-2</v>
      </c>
      <c r="E291" s="505">
        <f t="shared" si="349"/>
        <v>9.7519154948855019E-2</v>
      </c>
      <c r="F291" s="505">
        <f t="shared" si="349"/>
        <v>0.1259408322404027</v>
      </c>
      <c r="G291" s="505">
        <f t="shared" si="349"/>
        <v>0.18596207922388022</v>
      </c>
      <c r="H291" s="505">
        <f t="shared" si="349"/>
        <v>0.3848356639369292</v>
      </c>
      <c r="I291" s="505">
        <f t="shared" si="349"/>
        <v>0.73134406092392579</v>
      </c>
      <c r="J291" s="505">
        <f t="shared" si="349"/>
        <v>0.97953400562510662</v>
      </c>
      <c r="K291" s="505">
        <f t="shared" si="349"/>
        <v>0.9988995018968615</v>
      </c>
      <c r="L291" s="1"/>
      <c r="M291" t="s">
        <v>441</v>
      </c>
      <c r="N291" s="505">
        <f t="shared" ref="N291:V291" si="350">(N278+N281+N277+N274+N275)/N285</f>
        <v>8.7831941751699963E-2</v>
      </c>
      <c r="O291" s="505">
        <f t="shared" si="350"/>
        <v>9.0257552284057796E-2</v>
      </c>
      <c r="P291" s="505">
        <f t="shared" si="350"/>
        <v>9.7519154948855005E-2</v>
      </c>
      <c r="Q291" s="505">
        <f t="shared" si="350"/>
        <v>0.1259408322404027</v>
      </c>
      <c r="R291" s="505">
        <f t="shared" si="350"/>
        <v>0.18596207922388022</v>
      </c>
      <c r="S291" s="505">
        <f t="shared" si="350"/>
        <v>0.38483566393692914</v>
      </c>
      <c r="T291" s="505">
        <f t="shared" si="350"/>
        <v>0.73134406092392579</v>
      </c>
      <c r="U291" s="505">
        <f t="shared" si="350"/>
        <v>0.97953400562510651</v>
      </c>
      <c r="V291" s="505">
        <f t="shared" si="350"/>
        <v>0.9988995018968615</v>
      </c>
    </row>
    <row r="292" spans="2:22" ht="12" customHeight="1">
      <c r="C292" s="219"/>
      <c r="D292" s="219"/>
      <c r="E292" s="219"/>
      <c r="F292" s="219"/>
      <c r="G292" s="219"/>
      <c r="H292" s="219"/>
      <c r="I292" s="219"/>
      <c r="J292" s="219"/>
      <c r="K292" s="219"/>
      <c r="L292" s="1"/>
      <c r="N292" s="219"/>
      <c r="O292" s="219"/>
      <c r="P292" s="219"/>
      <c r="Q292" s="219"/>
      <c r="R292" s="219"/>
      <c r="S292" s="219"/>
      <c r="T292" s="219"/>
      <c r="U292" s="219"/>
      <c r="V292" s="219"/>
    </row>
    <row r="293" spans="2:22" ht="12" customHeight="1">
      <c r="C293" s="219"/>
      <c r="D293" s="219"/>
      <c r="E293" s="219"/>
      <c r="F293" s="219"/>
      <c r="G293" s="219"/>
      <c r="H293" s="219"/>
      <c r="I293" s="219"/>
      <c r="J293" s="219"/>
      <c r="K293" s="219"/>
      <c r="L293" s="1"/>
      <c r="N293" s="219"/>
      <c r="O293" s="219"/>
      <c r="P293" s="219"/>
      <c r="Q293" s="219"/>
      <c r="R293" s="219"/>
      <c r="S293" s="219"/>
      <c r="T293" s="219"/>
      <c r="U293" s="219"/>
      <c r="V293" s="219"/>
    </row>
    <row r="294" spans="2:22" ht="12" customHeight="1">
      <c r="B294" s="218" t="s">
        <v>444</v>
      </c>
      <c r="C294" s="219"/>
      <c r="D294" s="219"/>
      <c r="E294" s="219"/>
      <c r="F294" s="219"/>
      <c r="G294" s="219"/>
      <c r="H294" s="219"/>
      <c r="I294" s="219"/>
      <c r="J294" s="219" t="s">
        <v>184</v>
      </c>
      <c r="K294" s="219"/>
      <c r="L294" s="1"/>
      <c r="M294" s="218" t="s">
        <v>444</v>
      </c>
      <c r="N294" s="219"/>
      <c r="O294" s="219"/>
      <c r="P294" s="219"/>
      <c r="Q294" s="219"/>
      <c r="R294" s="219"/>
      <c r="S294" s="219"/>
      <c r="T294" s="219"/>
      <c r="U294" s="219" t="s">
        <v>184</v>
      </c>
      <c r="V294" s="219"/>
    </row>
    <row r="295" spans="2:22" ht="12" customHeight="1">
      <c r="B295" s="208" t="s">
        <v>284</v>
      </c>
      <c r="C295" s="208">
        <v>2019</v>
      </c>
      <c r="D295" s="208">
        <v>2019</v>
      </c>
      <c r="E295" s="208">
        <v>2020</v>
      </c>
      <c r="F295" s="208">
        <v>2025</v>
      </c>
      <c r="G295" s="208">
        <v>2030</v>
      </c>
      <c r="H295" s="208">
        <v>2035</v>
      </c>
      <c r="I295" s="208">
        <v>2040</v>
      </c>
      <c r="J295" s="208">
        <v>2045</v>
      </c>
      <c r="K295" s="208">
        <v>2050</v>
      </c>
      <c r="L295" s="1"/>
      <c r="M295" s="208" t="s">
        <v>284</v>
      </c>
      <c r="N295" s="208">
        <v>2019</v>
      </c>
      <c r="O295" s="208">
        <v>2019</v>
      </c>
      <c r="P295" s="208">
        <v>2020</v>
      </c>
      <c r="Q295" s="208">
        <v>2025</v>
      </c>
      <c r="R295" s="208">
        <v>2030</v>
      </c>
      <c r="S295" s="208">
        <v>2035</v>
      </c>
      <c r="T295" s="208">
        <v>2040</v>
      </c>
      <c r="U295" s="208">
        <v>2045</v>
      </c>
      <c r="V295" s="208">
        <v>2050</v>
      </c>
    </row>
    <row r="296" spans="2:22" ht="12" customHeight="1">
      <c r="B296" s="209" t="s">
        <v>270</v>
      </c>
      <c r="C296" s="209"/>
      <c r="D296" s="209"/>
      <c r="E296" s="209"/>
      <c r="F296" s="209"/>
      <c r="G296" s="209"/>
      <c r="H296" s="209"/>
      <c r="I296" s="209"/>
      <c r="J296" s="209"/>
      <c r="K296" s="209"/>
      <c r="L296" s="1"/>
      <c r="M296" s="209" t="s">
        <v>270</v>
      </c>
      <c r="N296" s="209"/>
      <c r="O296" s="209"/>
      <c r="P296" s="209"/>
      <c r="Q296" s="209"/>
      <c r="R296" s="209"/>
      <c r="S296" s="209"/>
      <c r="T296" s="209"/>
      <c r="U296" s="209"/>
      <c r="V296" s="209"/>
    </row>
    <row r="297" spans="2:22" ht="12" customHeight="1">
      <c r="B297" s="209" t="s">
        <v>271</v>
      </c>
      <c r="C297" s="209"/>
      <c r="D297" s="209"/>
      <c r="E297" s="209"/>
      <c r="F297" s="209"/>
      <c r="G297" s="209"/>
      <c r="H297" s="209"/>
      <c r="I297" s="209"/>
      <c r="J297" s="209"/>
      <c r="K297" s="209"/>
      <c r="L297" s="1"/>
      <c r="M297" s="209" t="s">
        <v>271</v>
      </c>
      <c r="N297" s="209"/>
      <c r="O297" s="209"/>
      <c r="P297" s="209"/>
      <c r="Q297" s="209"/>
      <c r="R297" s="209"/>
      <c r="S297" s="209"/>
      <c r="T297" s="209"/>
      <c r="U297" s="209"/>
      <c r="V297" s="209"/>
    </row>
    <row r="298" spans="2:22" ht="12" customHeight="1">
      <c r="B298" s="209" t="s">
        <v>42</v>
      </c>
      <c r="C298" s="209"/>
      <c r="D298" s="209"/>
      <c r="E298" s="209"/>
      <c r="F298" s="209"/>
      <c r="G298" s="209"/>
      <c r="H298" s="209"/>
      <c r="I298" s="209"/>
      <c r="J298" s="209"/>
      <c r="K298" s="209"/>
      <c r="L298" s="1"/>
      <c r="M298" s="209" t="s">
        <v>42</v>
      </c>
      <c r="N298" s="209"/>
      <c r="O298" s="209"/>
      <c r="P298" s="209"/>
      <c r="Q298" s="209"/>
      <c r="R298" s="209"/>
      <c r="S298" s="209"/>
      <c r="T298" s="209"/>
      <c r="U298" s="209"/>
      <c r="V298" s="209"/>
    </row>
    <row r="299" spans="2:22" ht="12" customHeight="1">
      <c r="B299" s="209" t="s">
        <v>44</v>
      </c>
      <c r="C299" s="209"/>
      <c r="D299" s="209"/>
      <c r="E299" s="209"/>
      <c r="F299" s="209"/>
      <c r="G299" s="209"/>
      <c r="H299" s="209"/>
      <c r="I299" s="209"/>
      <c r="J299" s="209"/>
      <c r="K299" s="209"/>
      <c r="L299" s="1"/>
      <c r="M299" s="209" t="s">
        <v>44</v>
      </c>
      <c r="N299" s="209"/>
      <c r="O299" s="209"/>
      <c r="P299" s="209"/>
      <c r="Q299" s="209"/>
      <c r="R299" s="209"/>
      <c r="S299" s="209"/>
      <c r="T299" s="209"/>
      <c r="U299" s="209"/>
      <c r="V299" s="209"/>
    </row>
    <row r="300" spans="2:22" ht="12" customHeight="1">
      <c r="B300" s="210" t="s">
        <v>9</v>
      </c>
      <c r="C300" s="213">
        <f t="shared" ref="C300:K300" si="351">C154</f>
        <v>0</v>
      </c>
      <c r="D300" s="213">
        <f t="shared" si="351"/>
        <v>6.2698602535356782</v>
      </c>
      <c r="E300" s="213">
        <f t="shared" si="351"/>
        <v>2.5891654300509042</v>
      </c>
      <c r="F300" s="213">
        <f t="shared" si="351"/>
        <v>6.0366376097725354</v>
      </c>
      <c r="G300" s="213">
        <f t="shared" si="351"/>
        <v>6.0405399652571337</v>
      </c>
      <c r="H300" s="213">
        <f t="shared" si="351"/>
        <v>4.8197008881421315</v>
      </c>
      <c r="I300" s="213">
        <f t="shared" si="351"/>
        <v>3.4284562397516289</v>
      </c>
      <c r="J300" s="213">
        <f t="shared" si="351"/>
        <v>2.2869762440553396</v>
      </c>
      <c r="K300" s="213">
        <f t="shared" si="351"/>
        <v>0.6426294908724155</v>
      </c>
      <c r="L300" t="s">
        <v>489</v>
      </c>
      <c r="M300" s="210" t="s">
        <v>9</v>
      </c>
      <c r="N300" s="834">
        <f t="shared" ref="N300:V300" si="352">N154</f>
        <v>0</v>
      </c>
      <c r="O300" s="834">
        <f t="shared" si="352"/>
        <v>72.918474748619943</v>
      </c>
      <c r="P300" s="834">
        <f t="shared" si="352"/>
        <v>30.111993951492018</v>
      </c>
      <c r="Q300" s="834">
        <f t="shared" si="352"/>
        <v>70.206095401654594</v>
      </c>
      <c r="R300" s="834">
        <f t="shared" si="352"/>
        <v>70.251479795940469</v>
      </c>
      <c r="S300" s="834">
        <f t="shared" si="352"/>
        <v>56.053121329092995</v>
      </c>
      <c r="T300" s="834">
        <f t="shared" si="352"/>
        <v>39.87294606831145</v>
      </c>
      <c r="U300" s="834">
        <f t="shared" si="352"/>
        <v>26.5975337183636</v>
      </c>
      <c r="V300" s="834">
        <f t="shared" si="352"/>
        <v>7.4737809788461931</v>
      </c>
    </row>
    <row r="301" spans="2:22" ht="12" customHeight="1">
      <c r="B301" s="209" t="s">
        <v>272</v>
      </c>
      <c r="C301" s="214">
        <f t="shared" ref="C301:K301" si="353">C161</f>
        <v>1.8194939800000001</v>
      </c>
      <c r="D301" s="214">
        <f t="shared" si="353"/>
        <v>1.6285244480000001</v>
      </c>
      <c r="E301" s="214">
        <f t="shared" si="353"/>
        <v>1.0585408912000001</v>
      </c>
      <c r="F301" s="214">
        <f t="shared" si="353"/>
        <v>1.3061033072993096</v>
      </c>
      <c r="G301" s="214">
        <f t="shared" si="353"/>
        <v>1.0957604499338855</v>
      </c>
      <c r="H301" s="214">
        <f t="shared" si="353"/>
        <v>0.74644868846920864</v>
      </c>
      <c r="I301" s="214">
        <f t="shared" si="353"/>
        <v>0.41509958124879487</v>
      </c>
      <c r="J301" s="214">
        <f t="shared" si="353"/>
        <v>0.20754979062439743</v>
      </c>
      <c r="K301" s="214">
        <f t="shared" si="353"/>
        <v>0</v>
      </c>
      <c r="L301" t="s">
        <v>490</v>
      </c>
      <c r="M301" s="209" t="s">
        <v>272</v>
      </c>
      <c r="N301" s="840">
        <f t="shared" ref="N301:V301" si="354">N161</f>
        <v>21.160714987400002</v>
      </c>
      <c r="O301" s="840">
        <f t="shared" si="354"/>
        <v>18.939739330240002</v>
      </c>
      <c r="P301" s="840">
        <f t="shared" si="354"/>
        <v>12.310830564656001</v>
      </c>
      <c r="Q301" s="840">
        <f t="shared" si="354"/>
        <v>15.189981463890971</v>
      </c>
      <c r="R301" s="840">
        <f t="shared" si="354"/>
        <v>12.74369403273109</v>
      </c>
      <c r="S301" s="840">
        <f t="shared" si="354"/>
        <v>8.6811982468968978</v>
      </c>
      <c r="T301" s="840">
        <f t="shared" si="354"/>
        <v>4.827608129923485</v>
      </c>
      <c r="U301" s="840">
        <f t="shared" si="354"/>
        <v>2.4138040649617425</v>
      </c>
      <c r="V301" s="840">
        <f t="shared" si="354"/>
        <v>0</v>
      </c>
    </row>
    <row r="302" spans="2:22" ht="12" customHeight="1">
      <c r="B302" s="209" t="s">
        <v>273</v>
      </c>
      <c r="C302" s="214">
        <f>0</f>
        <v>0</v>
      </c>
      <c r="D302" s="214">
        <f>0</f>
        <v>0</v>
      </c>
      <c r="E302" s="214">
        <f>0</f>
        <v>0</v>
      </c>
      <c r="F302" s="214">
        <f>0</f>
        <v>0</v>
      </c>
      <c r="G302" s="214">
        <f>0</f>
        <v>0</v>
      </c>
      <c r="H302" s="214">
        <f>0</f>
        <v>0</v>
      </c>
      <c r="I302" s="214">
        <f>0</f>
        <v>0</v>
      </c>
      <c r="J302" s="214">
        <f>0</f>
        <v>0</v>
      </c>
      <c r="K302" s="214">
        <f>0</f>
        <v>0</v>
      </c>
      <c r="M302" s="209" t="s">
        <v>273</v>
      </c>
      <c r="N302" s="840">
        <f>0</f>
        <v>0</v>
      </c>
      <c r="O302" s="840">
        <f>0</f>
        <v>0</v>
      </c>
      <c r="P302" s="840">
        <f>0</f>
        <v>0</v>
      </c>
      <c r="Q302" s="840">
        <f>0</f>
        <v>0</v>
      </c>
      <c r="R302" s="840">
        <f>0</f>
        <v>0</v>
      </c>
      <c r="S302" s="840">
        <f>0</f>
        <v>0</v>
      </c>
      <c r="T302" s="840">
        <f>0</f>
        <v>0</v>
      </c>
      <c r="U302" s="840">
        <f>0</f>
        <v>0</v>
      </c>
      <c r="V302" s="840">
        <f>0</f>
        <v>0</v>
      </c>
    </row>
    <row r="303" spans="2:22" ht="12" customHeight="1">
      <c r="B303" s="209" t="s">
        <v>46</v>
      </c>
      <c r="C303" s="209"/>
      <c r="D303" s="209"/>
      <c r="E303" s="209"/>
      <c r="F303" s="209"/>
      <c r="G303" s="209"/>
      <c r="H303" s="209"/>
      <c r="I303" s="209"/>
      <c r="J303" s="209"/>
      <c r="K303" s="209"/>
      <c r="M303" s="209" t="s">
        <v>46</v>
      </c>
      <c r="N303" s="835"/>
      <c r="O303" s="835"/>
      <c r="P303" s="835"/>
      <c r="Q303" s="835"/>
      <c r="R303" s="835"/>
      <c r="S303" s="835"/>
      <c r="T303" s="835"/>
      <c r="U303" s="835"/>
      <c r="V303" s="835"/>
    </row>
    <row r="304" spans="2:22" ht="12" customHeight="1">
      <c r="B304" s="625" t="s">
        <v>274</v>
      </c>
      <c r="C304" s="626">
        <f t="shared" ref="C304:K304" si="355">C158</f>
        <v>0</v>
      </c>
      <c r="D304" s="626">
        <f t="shared" si="355"/>
        <v>0</v>
      </c>
      <c r="E304" s="626">
        <f t="shared" si="355"/>
        <v>0</v>
      </c>
      <c r="F304" s="626">
        <f t="shared" si="355"/>
        <v>0.21372599573988704</v>
      </c>
      <c r="G304" s="626">
        <f t="shared" si="355"/>
        <v>0.19466886549830489</v>
      </c>
      <c r="H304" s="626">
        <f t="shared" si="355"/>
        <v>9.5738842434097721E-2</v>
      </c>
      <c r="I304" s="626">
        <f t="shared" si="355"/>
        <v>0</v>
      </c>
      <c r="J304" s="626">
        <f t="shared" si="355"/>
        <v>0</v>
      </c>
      <c r="K304" s="626">
        <f t="shared" si="355"/>
        <v>0</v>
      </c>
      <c r="L304" t="s">
        <v>488</v>
      </c>
      <c r="M304" s="625" t="s">
        <v>274</v>
      </c>
      <c r="N304" s="841">
        <f t="shared" ref="N304:V304" si="356">N158</f>
        <v>0</v>
      </c>
      <c r="O304" s="841">
        <f t="shared" si="356"/>
        <v>0</v>
      </c>
      <c r="P304" s="841">
        <f t="shared" si="356"/>
        <v>0</v>
      </c>
      <c r="Q304" s="841">
        <f t="shared" si="356"/>
        <v>2.4856333304548865</v>
      </c>
      <c r="R304" s="841">
        <f t="shared" si="356"/>
        <v>2.2639989057452863</v>
      </c>
      <c r="S304" s="841">
        <f t="shared" si="356"/>
        <v>1.1134427375085565</v>
      </c>
      <c r="T304" s="841">
        <f t="shared" si="356"/>
        <v>0</v>
      </c>
      <c r="U304" s="841">
        <f t="shared" si="356"/>
        <v>0</v>
      </c>
      <c r="V304" s="841">
        <f t="shared" si="356"/>
        <v>0</v>
      </c>
    </row>
    <row r="305" spans="2:24" ht="12" customHeight="1">
      <c r="B305" s="209" t="s">
        <v>49</v>
      </c>
      <c r="C305" s="949">
        <f>C153+C163</f>
        <v>0</v>
      </c>
      <c r="D305" s="949">
        <f t="shared" ref="D305:K305" si="357">D153+D163</f>
        <v>0</v>
      </c>
      <c r="E305" s="949">
        <f t="shared" si="357"/>
        <v>0</v>
      </c>
      <c r="F305" s="949">
        <f t="shared" si="357"/>
        <v>0</v>
      </c>
      <c r="G305" s="949">
        <f t="shared" si="357"/>
        <v>1.1323507480731116E-2</v>
      </c>
      <c r="H305" s="949">
        <f t="shared" si="357"/>
        <v>0.10453983951340631</v>
      </c>
      <c r="I305" s="949">
        <f t="shared" si="357"/>
        <v>0.32547302518017651</v>
      </c>
      <c r="J305" s="949">
        <f t="shared" si="357"/>
        <v>0.59920756450037926</v>
      </c>
      <c r="K305" s="949">
        <f t="shared" si="357"/>
        <v>0.86234097832670398</v>
      </c>
      <c r="M305" s="209" t="s">
        <v>49</v>
      </c>
      <c r="N305" s="950">
        <f>N153+N163</f>
        <v>0</v>
      </c>
      <c r="O305" s="950">
        <f t="shared" ref="O305:V305" si="358">O153+O163</f>
        <v>0</v>
      </c>
      <c r="P305" s="950">
        <f t="shared" si="358"/>
        <v>0</v>
      </c>
      <c r="Q305" s="950">
        <f t="shared" si="358"/>
        <v>0</v>
      </c>
      <c r="R305" s="950">
        <f t="shared" si="358"/>
        <v>0.13169239200090288</v>
      </c>
      <c r="S305" s="950">
        <f t="shared" si="358"/>
        <v>1.2157983335409153</v>
      </c>
      <c r="T305" s="950">
        <f t="shared" si="358"/>
        <v>3.7852512828454534</v>
      </c>
      <c r="U305" s="950">
        <f t="shared" si="358"/>
        <v>6.9687839751394112</v>
      </c>
      <c r="V305" s="950">
        <f t="shared" si="358"/>
        <v>10.029025577939567</v>
      </c>
    </row>
    <row r="306" spans="2:24" ht="12" customHeight="1">
      <c r="B306" s="591" t="s">
        <v>487</v>
      </c>
      <c r="C306" s="592">
        <f t="shared" ref="C306:K306" si="359">C152+C162+C159</f>
        <v>0</v>
      </c>
      <c r="D306" s="592">
        <f t="shared" si="359"/>
        <v>0</v>
      </c>
      <c r="E306" s="592">
        <f t="shared" si="359"/>
        <v>0</v>
      </c>
      <c r="F306" s="592">
        <f t="shared" si="359"/>
        <v>0</v>
      </c>
      <c r="G306" s="592">
        <f t="shared" si="359"/>
        <v>0.14467907829213089</v>
      </c>
      <c r="H306" s="592">
        <f t="shared" si="359"/>
        <v>0.66605938911174312</v>
      </c>
      <c r="I306" s="592">
        <f t="shared" si="359"/>
        <v>1.3706571862855941</v>
      </c>
      <c r="J306" s="592">
        <f t="shared" si="359"/>
        <v>2.1276011281755651</v>
      </c>
      <c r="K306" s="592">
        <f t="shared" si="359"/>
        <v>3.049391354027831</v>
      </c>
      <c r="L306" t="s">
        <v>492</v>
      </c>
      <c r="M306" s="591" t="s">
        <v>487</v>
      </c>
      <c r="N306" s="837">
        <f t="shared" ref="N306:V306" si="360">N152+N162+N159</f>
        <v>0</v>
      </c>
      <c r="O306" s="837">
        <f t="shared" si="360"/>
        <v>0</v>
      </c>
      <c r="P306" s="837">
        <f t="shared" si="360"/>
        <v>0</v>
      </c>
      <c r="Q306" s="837">
        <f t="shared" si="360"/>
        <v>0</v>
      </c>
      <c r="R306" s="837">
        <f t="shared" si="360"/>
        <v>1.6826176805374822</v>
      </c>
      <c r="S306" s="837">
        <f t="shared" si="360"/>
        <v>7.7462706953695726</v>
      </c>
      <c r="T306" s="837">
        <f t="shared" si="360"/>
        <v>15.940743076501462</v>
      </c>
      <c r="U306" s="837">
        <f t="shared" si="360"/>
        <v>24.744001120681819</v>
      </c>
      <c r="V306" s="837">
        <f t="shared" si="360"/>
        <v>35.464421447343682</v>
      </c>
    </row>
    <row r="307" spans="2:24" ht="12" customHeight="1">
      <c r="B307" s="209" t="s">
        <v>275</v>
      </c>
      <c r="C307" s="209"/>
      <c r="D307" s="209"/>
      <c r="E307" s="209"/>
      <c r="F307" s="209"/>
      <c r="G307" s="209"/>
      <c r="H307" s="209"/>
      <c r="I307" s="209"/>
      <c r="J307" s="209"/>
      <c r="K307" s="209"/>
      <c r="M307" s="209" t="s">
        <v>275</v>
      </c>
      <c r="N307" s="835"/>
      <c r="O307" s="835"/>
      <c r="P307" s="835"/>
      <c r="Q307" s="835"/>
      <c r="R307" s="835"/>
      <c r="S307" s="835"/>
      <c r="T307" s="835"/>
      <c r="U307" s="835"/>
      <c r="V307" s="835"/>
    </row>
    <row r="308" spans="2:24" ht="12" customHeight="1">
      <c r="B308" s="209" t="s">
        <v>28</v>
      </c>
      <c r="C308" s="209"/>
      <c r="D308" s="209"/>
      <c r="E308" s="209"/>
      <c r="F308" s="209"/>
      <c r="G308" s="209"/>
      <c r="H308" s="209"/>
      <c r="I308" s="209"/>
      <c r="J308" s="209"/>
      <c r="K308" s="209"/>
      <c r="M308" s="209" t="s">
        <v>28</v>
      </c>
      <c r="N308" s="835"/>
      <c r="O308" s="835"/>
      <c r="P308" s="835"/>
      <c r="Q308" s="835"/>
      <c r="R308" s="835"/>
      <c r="S308" s="835"/>
      <c r="T308" s="835"/>
      <c r="U308" s="835"/>
      <c r="V308" s="835"/>
    </row>
    <row r="309" spans="2:24" ht="12" customHeight="1">
      <c r="B309" s="522" t="s">
        <v>276</v>
      </c>
      <c r="C309" s="525">
        <f t="shared" ref="C309:K309" si="361">C157</f>
        <v>0</v>
      </c>
      <c r="D309" s="525">
        <f t="shared" si="361"/>
        <v>0</v>
      </c>
      <c r="E309" s="525">
        <f t="shared" si="361"/>
        <v>0</v>
      </c>
      <c r="F309" s="525">
        <f t="shared" si="361"/>
        <v>2.3747332859987452E-2</v>
      </c>
      <c r="G309" s="525">
        <f t="shared" si="361"/>
        <v>9.0381973267070134E-2</v>
      </c>
      <c r="H309" s="525">
        <f t="shared" si="361"/>
        <v>0.14787447992021222</v>
      </c>
      <c r="I309" s="525">
        <f t="shared" si="361"/>
        <v>0.2068486061516194</v>
      </c>
      <c r="J309" s="525">
        <f t="shared" si="361"/>
        <v>0.23072887272523393</v>
      </c>
      <c r="K309" s="525">
        <f t="shared" si="361"/>
        <v>0.25460913929884849</v>
      </c>
      <c r="L309" t="s">
        <v>486</v>
      </c>
      <c r="M309" s="522" t="s">
        <v>276</v>
      </c>
      <c r="N309" s="842">
        <f t="shared" ref="N309:V309" si="362">N157</f>
        <v>0</v>
      </c>
      <c r="O309" s="842">
        <f t="shared" si="362"/>
        <v>0</v>
      </c>
      <c r="P309" s="842">
        <f t="shared" si="362"/>
        <v>0</v>
      </c>
      <c r="Q309" s="842">
        <f t="shared" si="362"/>
        <v>0.27618148116165409</v>
      </c>
      <c r="R309" s="842">
        <f t="shared" si="362"/>
        <v>1.0511423490960257</v>
      </c>
      <c r="S309" s="842">
        <f t="shared" si="362"/>
        <v>1.7197802014720682</v>
      </c>
      <c r="T309" s="842">
        <f t="shared" si="362"/>
        <v>2.4056492895433337</v>
      </c>
      <c r="U309" s="842">
        <f t="shared" si="362"/>
        <v>2.6833767897944707</v>
      </c>
      <c r="V309" s="842">
        <f t="shared" si="362"/>
        <v>2.9611042900456082</v>
      </c>
    </row>
    <row r="310" spans="2:24" ht="12" customHeight="1">
      <c r="B310" s="209" t="s">
        <v>277</v>
      </c>
      <c r="C310" s="209"/>
      <c r="D310" s="209"/>
      <c r="E310" s="209"/>
      <c r="F310" s="209"/>
      <c r="G310" s="209"/>
      <c r="H310" s="209"/>
      <c r="I310" s="209"/>
      <c r="J310" s="209"/>
      <c r="K310" s="209"/>
      <c r="M310" s="209" t="s">
        <v>277</v>
      </c>
      <c r="N310" s="835"/>
      <c r="O310" s="835"/>
      <c r="P310" s="835"/>
      <c r="Q310" s="835"/>
      <c r="R310" s="835"/>
      <c r="S310" s="835"/>
      <c r="T310" s="835"/>
      <c r="U310" s="835"/>
      <c r="V310" s="835"/>
    </row>
    <row r="311" spans="2:24" ht="12" customHeight="1">
      <c r="B311" s="209" t="s">
        <v>278</v>
      </c>
      <c r="C311" s="209"/>
      <c r="D311" s="209"/>
      <c r="E311" s="209"/>
      <c r="F311" s="209"/>
      <c r="G311" s="209"/>
      <c r="H311" s="209"/>
      <c r="I311" s="209"/>
      <c r="J311" s="209"/>
      <c r="K311" s="209"/>
      <c r="M311" s="209" t="s">
        <v>278</v>
      </c>
      <c r="N311" s="835"/>
      <c r="O311" s="835"/>
      <c r="P311" s="835"/>
      <c r="Q311" s="835"/>
      <c r="R311" s="835"/>
      <c r="S311" s="835"/>
      <c r="T311" s="835"/>
      <c r="U311" s="835"/>
      <c r="V311" s="835"/>
    </row>
    <row r="312" spans="2:24" ht="12" customHeight="1">
      <c r="B312" s="522" t="s">
        <v>279</v>
      </c>
      <c r="C312" s="523">
        <f t="shared" ref="C312:K312" si="363">C151+C160</f>
        <v>0</v>
      </c>
      <c r="D312" s="523">
        <f t="shared" si="363"/>
        <v>0</v>
      </c>
      <c r="E312" s="523">
        <f t="shared" si="363"/>
        <v>0</v>
      </c>
      <c r="F312" s="523">
        <f t="shared" si="363"/>
        <v>0.16277557401370435</v>
      </c>
      <c r="G312" s="523">
        <f t="shared" si="363"/>
        <v>0.37887149488622451</v>
      </c>
      <c r="H312" s="523">
        <f t="shared" si="363"/>
        <v>0.99792087474898972</v>
      </c>
      <c r="I312" s="523">
        <f t="shared" si="363"/>
        <v>1.4252684529373578</v>
      </c>
      <c r="J312" s="523">
        <f t="shared" si="363"/>
        <v>1.4682616901175334</v>
      </c>
      <c r="K312" s="523">
        <f t="shared" si="363"/>
        <v>1.6320910638362871</v>
      </c>
      <c r="L312" t="s">
        <v>491</v>
      </c>
      <c r="M312" s="522" t="s">
        <v>279</v>
      </c>
      <c r="N312" s="838">
        <f t="shared" ref="N312:V312" si="364">N151+N160</f>
        <v>0</v>
      </c>
      <c r="O312" s="838">
        <f t="shared" si="364"/>
        <v>0</v>
      </c>
      <c r="P312" s="838">
        <f t="shared" si="364"/>
        <v>0</v>
      </c>
      <c r="Q312" s="838">
        <f t="shared" si="364"/>
        <v>1.8930799257793816</v>
      </c>
      <c r="R312" s="838">
        <f t="shared" si="364"/>
        <v>4.4062754855267912</v>
      </c>
      <c r="S312" s="838">
        <f t="shared" si="364"/>
        <v>11.605819773330751</v>
      </c>
      <c r="T312" s="838">
        <f t="shared" si="364"/>
        <v>16.575872107661471</v>
      </c>
      <c r="U312" s="838">
        <f t="shared" si="364"/>
        <v>17.075883456066915</v>
      </c>
      <c r="V312" s="838">
        <f t="shared" si="364"/>
        <v>18.981219072416021</v>
      </c>
      <c r="X312" s="762"/>
    </row>
    <row r="313" spans="2:24" ht="12" customHeight="1">
      <c r="B313" s="209" t="s">
        <v>280</v>
      </c>
      <c r="C313" s="209"/>
      <c r="D313" s="209"/>
      <c r="E313" s="209"/>
      <c r="F313" s="209"/>
      <c r="G313" s="209"/>
      <c r="H313" s="209"/>
      <c r="I313" s="209"/>
      <c r="J313" s="209"/>
      <c r="K313" s="209"/>
      <c r="L313" s="1"/>
      <c r="M313" s="209" t="s">
        <v>280</v>
      </c>
      <c r="N313" s="835"/>
      <c r="O313" s="835"/>
      <c r="P313" s="835"/>
      <c r="Q313" s="835"/>
      <c r="R313" s="835"/>
      <c r="S313" s="835"/>
      <c r="T313" s="835"/>
      <c r="U313" s="835"/>
      <c r="V313" s="835"/>
    </row>
    <row r="314" spans="2:24" ht="12" customHeight="1">
      <c r="B314" s="209" t="s">
        <v>281</v>
      </c>
      <c r="C314" s="209"/>
      <c r="D314" s="209"/>
      <c r="E314" s="209"/>
      <c r="F314" s="209"/>
      <c r="G314" s="209"/>
      <c r="H314" s="209"/>
      <c r="I314" s="209"/>
      <c r="J314" s="209"/>
      <c r="K314" s="209"/>
      <c r="L314" s="1"/>
      <c r="M314" s="209" t="s">
        <v>281</v>
      </c>
      <c r="N314" s="835"/>
      <c r="O314" s="835"/>
      <c r="P314" s="835"/>
      <c r="Q314" s="835"/>
      <c r="R314" s="835"/>
      <c r="S314" s="835"/>
      <c r="T314" s="835"/>
      <c r="U314" s="835"/>
      <c r="V314" s="835"/>
    </row>
    <row r="315" spans="2:24" ht="12" customHeight="1">
      <c r="B315" s="209" t="s">
        <v>282</v>
      </c>
      <c r="C315" s="209"/>
      <c r="D315" s="209"/>
      <c r="E315" s="209"/>
      <c r="F315" s="209"/>
      <c r="G315" s="209"/>
      <c r="H315" s="209"/>
      <c r="I315" s="209"/>
      <c r="J315" s="209"/>
      <c r="K315" s="209"/>
      <c r="L315" s="1"/>
      <c r="M315" s="209" t="s">
        <v>282</v>
      </c>
      <c r="N315" s="835"/>
      <c r="O315" s="835"/>
      <c r="P315" s="835"/>
      <c r="Q315" s="835"/>
      <c r="R315" s="835"/>
      <c r="S315" s="835"/>
      <c r="T315" s="835"/>
      <c r="U315" s="835"/>
      <c r="V315" s="835"/>
    </row>
    <row r="316" spans="2:24" ht="12" customHeight="1">
      <c r="B316" s="210" t="s">
        <v>283</v>
      </c>
      <c r="C316" s="627">
        <f t="shared" ref="C316:K316" si="365">SUM(C296:C315)</f>
        <v>1.8194939800000001</v>
      </c>
      <c r="D316" s="627">
        <f t="shared" si="365"/>
        <v>7.8983847015356785</v>
      </c>
      <c r="E316" s="627">
        <f t="shared" si="365"/>
        <v>3.6477063212509044</v>
      </c>
      <c r="F316" s="627">
        <f t="shared" si="365"/>
        <v>7.7429898196854241</v>
      </c>
      <c r="G316" s="627">
        <f t="shared" si="365"/>
        <v>7.9562253346154819</v>
      </c>
      <c r="H316" s="627">
        <f t="shared" si="365"/>
        <v>7.5782830023397887</v>
      </c>
      <c r="I316" s="627">
        <f t="shared" si="365"/>
        <v>7.171803091555172</v>
      </c>
      <c r="J316" s="627">
        <f t="shared" si="365"/>
        <v>6.9203252901984484</v>
      </c>
      <c r="K316" s="627">
        <f t="shared" si="365"/>
        <v>6.4410620263620864</v>
      </c>
      <c r="L316" s="1"/>
      <c r="M316" s="210" t="s">
        <v>283</v>
      </c>
      <c r="N316" s="995">
        <f t="shared" ref="N316:V316" si="366">SUM(N296:N315)</f>
        <v>21.160714987400002</v>
      </c>
      <c r="O316" s="995">
        <f t="shared" si="366"/>
        <v>91.858214078859945</v>
      </c>
      <c r="P316" s="995">
        <f t="shared" si="366"/>
        <v>42.422824516148019</v>
      </c>
      <c r="Q316" s="995">
        <f t="shared" si="366"/>
        <v>90.050971602941488</v>
      </c>
      <c r="R316" s="995">
        <f t="shared" si="366"/>
        <v>92.530900641578029</v>
      </c>
      <c r="S316" s="995">
        <f t="shared" si="366"/>
        <v>88.135431317211768</v>
      </c>
      <c r="T316" s="995">
        <f t="shared" si="366"/>
        <v>83.40806995478664</v>
      </c>
      <c r="U316" s="995">
        <f t="shared" si="366"/>
        <v>80.483383125007961</v>
      </c>
      <c r="V316" s="995">
        <f t="shared" si="366"/>
        <v>74.909551366591074</v>
      </c>
    </row>
    <row r="317" spans="2:24" ht="12" customHeight="1">
      <c r="C317" s="529">
        <f t="shared" ref="C317:K317" si="367">C316+C253</f>
        <v>45.473784035987521</v>
      </c>
      <c r="D317" s="529">
        <f t="shared" si="367"/>
        <v>52.691013307896263</v>
      </c>
      <c r="E317" s="529">
        <f t="shared" si="367"/>
        <v>41.306173634559869</v>
      </c>
      <c r="F317" s="529">
        <f t="shared" si="367"/>
        <v>47.934837250347357</v>
      </c>
      <c r="G317" s="529">
        <f t="shared" si="367"/>
        <v>41.68228041588965</v>
      </c>
      <c r="H317" s="529">
        <f t="shared" si="367"/>
        <v>34.907287599697192</v>
      </c>
      <c r="I317" s="529">
        <f t="shared" si="367"/>
        <v>27.773408400790064</v>
      </c>
      <c r="J317" s="529">
        <f t="shared" si="367"/>
        <v>22.787553494561791</v>
      </c>
      <c r="K317" s="529">
        <f t="shared" si="367"/>
        <v>19.555414717394306</v>
      </c>
      <c r="L317" s="1"/>
      <c r="N317" s="762">
        <f t="shared" ref="N317:V317" si="368">N316+N253</f>
        <v>528.86010833853481</v>
      </c>
      <c r="O317" s="762">
        <f t="shared" si="368"/>
        <v>612.79648477083367</v>
      </c>
      <c r="P317" s="762">
        <f t="shared" si="368"/>
        <v>480.39079936993124</v>
      </c>
      <c r="Q317" s="762">
        <f t="shared" si="368"/>
        <v>557.48215722153975</v>
      </c>
      <c r="R317" s="762">
        <f t="shared" si="368"/>
        <v>484.76492123679657</v>
      </c>
      <c r="S317" s="762">
        <f t="shared" si="368"/>
        <v>405.97175478447843</v>
      </c>
      <c r="T317" s="762">
        <f t="shared" si="368"/>
        <v>323.0047397011885</v>
      </c>
      <c r="U317" s="762">
        <f t="shared" si="368"/>
        <v>265.01924714175368</v>
      </c>
      <c r="V317" s="762">
        <f t="shared" si="368"/>
        <v>227.42947316329577</v>
      </c>
    </row>
    <row r="318" spans="2:24" ht="12" customHeight="1">
      <c r="C318" s="497"/>
      <c r="D318" s="497"/>
      <c r="E318" s="497"/>
      <c r="F318" s="497"/>
      <c r="G318" s="497"/>
      <c r="H318" s="497"/>
      <c r="I318" s="497"/>
      <c r="J318" s="497"/>
      <c r="K318" s="497"/>
      <c r="L318" s="1"/>
      <c r="N318" s="497"/>
      <c r="O318" s="497"/>
      <c r="P318" s="497"/>
      <c r="Q318" s="497"/>
      <c r="R318" s="497"/>
      <c r="S318" s="497"/>
      <c r="T318" s="497"/>
      <c r="U318" s="497"/>
      <c r="V318" s="497"/>
    </row>
    <row r="319" spans="2:24" ht="12" customHeight="1">
      <c r="B319" s="17" t="s">
        <v>459</v>
      </c>
      <c r="L319" s="1"/>
      <c r="M319" s="17" t="s">
        <v>459</v>
      </c>
    </row>
    <row r="320" spans="2:24" ht="12" customHeight="1">
      <c r="B320" s="208"/>
      <c r="C320" s="208">
        <v>2019</v>
      </c>
      <c r="D320" s="208">
        <v>2019</v>
      </c>
      <c r="E320" s="208">
        <v>2020</v>
      </c>
      <c r="F320" s="208">
        <v>2025</v>
      </c>
      <c r="G320" s="208">
        <v>2030</v>
      </c>
      <c r="H320" s="208">
        <v>2035</v>
      </c>
      <c r="I320" s="208">
        <v>2040</v>
      </c>
      <c r="J320" s="208">
        <v>2045</v>
      </c>
      <c r="K320" s="208">
        <v>2050</v>
      </c>
      <c r="L320" s="1"/>
      <c r="M320" s="208"/>
      <c r="N320" s="208">
        <v>2019</v>
      </c>
      <c r="O320" s="208">
        <v>2019</v>
      </c>
      <c r="P320" s="208">
        <v>2020</v>
      </c>
      <c r="Q320" s="208">
        <v>2025</v>
      </c>
      <c r="R320" s="208">
        <v>2030</v>
      </c>
      <c r="S320" s="208">
        <v>2035</v>
      </c>
      <c r="T320" s="208">
        <v>2040</v>
      </c>
      <c r="U320" s="208">
        <v>2045</v>
      </c>
      <c r="V320" s="208">
        <v>2050</v>
      </c>
    </row>
    <row r="321" spans="2:22" ht="12" customHeight="1">
      <c r="B321" s="513" t="s">
        <v>449</v>
      </c>
      <c r="C321" s="526">
        <f t="shared" ref="C321:K321" si="369">C253</f>
        <v>43.654290055987524</v>
      </c>
      <c r="D321" s="526">
        <f t="shared" si="369"/>
        <v>44.792628606360587</v>
      </c>
      <c r="E321" s="526">
        <f t="shared" si="369"/>
        <v>37.658467313308961</v>
      </c>
      <c r="F321" s="526">
        <f t="shared" si="369"/>
        <v>40.19184743066193</v>
      </c>
      <c r="G321" s="526">
        <f t="shared" si="369"/>
        <v>33.726055081274168</v>
      </c>
      <c r="H321" s="526">
        <f t="shared" si="369"/>
        <v>27.329004597357404</v>
      </c>
      <c r="I321" s="526">
        <f t="shared" si="369"/>
        <v>20.601605309234891</v>
      </c>
      <c r="J321" s="526">
        <f t="shared" si="369"/>
        <v>15.867228204363343</v>
      </c>
      <c r="K321" s="630">
        <f t="shared" si="369"/>
        <v>13.114352691032218</v>
      </c>
      <c r="L321" s="1"/>
      <c r="M321" s="513" t="s">
        <v>449</v>
      </c>
      <c r="N321" s="843">
        <f t="shared" ref="N321:V321" si="370">N253</f>
        <v>507.69939335113486</v>
      </c>
      <c r="O321" s="843">
        <f t="shared" si="370"/>
        <v>520.93827069197368</v>
      </c>
      <c r="P321" s="843">
        <f t="shared" si="370"/>
        <v>437.96797485378323</v>
      </c>
      <c r="Q321" s="843">
        <f t="shared" si="370"/>
        <v>467.43118561859831</v>
      </c>
      <c r="R321" s="843">
        <f t="shared" si="370"/>
        <v>392.23402059521857</v>
      </c>
      <c r="S321" s="843">
        <f t="shared" si="370"/>
        <v>317.83632346726665</v>
      </c>
      <c r="T321" s="843">
        <f t="shared" si="370"/>
        <v>239.59666974640186</v>
      </c>
      <c r="U321" s="843">
        <f t="shared" si="370"/>
        <v>184.53586401674573</v>
      </c>
      <c r="V321" s="843">
        <f t="shared" si="370"/>
        <v>152.51992179670469</v>
      </c>
    </row>
    <row r="322" spans="2:22" ht="12" customHeight="1">
      <c r="B322" s="513" t="s">
        <v>450</v>
      </c>
      <c r="C322" s="526">
        <f>C316</f>
        <v>1.8194939800000001</v>
      </c>
      <c r="D322" s="526">
        <f t="shared" ref="D322:K322" si="371">D316</f>
        <v>7.8983847015356785</v>
      </c>
      <c r="E322" s="526">
        <f t="shared" si="371"/>
        <v>3.6477063212509044</v>
      </c>
      <c r="F322" s="526">
        <f t="shared" si="371"/>
        <v>7.7429898196854241</v>
      </c>
      <c r="G322" s="526">
        <f t="shared" si="371"/>
        <v>7.9562253346154819</v>
      </c>
      <c r="H322" s="526">
        <f t="shared" si="371"/>
        <v>7.5782830023397887</v>
      </c>
      <c r="I322" s="526">
        <f t="shared" si="371"/>
        <v>7.171803091555172</v>
      </c>
      <c r="J322" s="526">
        <f t="shared" si="371"/>
        <v>6.9203252901984484</v>
      </c>
      <c r="K322" s="630">
        <f t="shared" si="371"/>
        <v>6.4410620263620864</v>
      </c>
      <c r="L322" s="1"/>
      <c r="M322" s="513" t="s">
        <v>450</v>
      </c>
      <c r="N322" s="843">
        <f>N316</f>
        <v>21.160714987400002</v>
      </c>
      <c r="O322" s="843">
        <f t="shared" ref="O322:V322" si="372">O316</f>
        <v>91.858214078859945</v>
      </c>
      <c r="P322" s="843">
        <f t="shared" si="372"/>
        <v>42.422824516148019</v>
      </c>
      <c r="Q322" s="843">
        <f t="shared" si="372"/>
        <v>90.050971602941488</v>
      </c>
      <c r="R322" s="843">
        <f t="shared" si="372"/>
        <v>92.530900641578029</v>
      </c>
      <c r="S322" s="843">
        <f t="shared" si="372"/>
        <v>88.135431317211768</v>
      </c>
      <c r="T322" s="843">
        <f t="shared" si="372"/>
        <v>83.40806995478664</v>
      </c>
      <c r="U322" s="843">
        <f t="shared" si="372"/>
        <v>80.483383125007961</v>
      </c>
      <c r="V322" s="843">
        <f t="shared" si="372"/>
        <v>74.909551366591074</v>
      </c>
    </row>
    <row r="323" spans="2:22" ht="12" customHeight="1">
      <c r="B323" s="527" t="s">
        <v>447</v>
      </c>
      <c r="C323" s="629">
        <f>C321+C322</f>
        <v>45.473784035987521</v>
      </c>
      <c r="D323" s="629">
        <f t="shared" ref="D323:K323" si="373">D321+D322</f>
        <v>52.691013307896263</v>
      </c>
      <c r="E323" s="629">
        <f t="shared" si="373"/>
        <v>41.306173634559869</v>
      </c>
      <c r="F323" s="629">
        <f t="shared" si="373"/>
        <v>47.934837250347357</v>
      </c>
      <c r="G323" s="629">
        <f t="shared" si="373"/>
        <v>41.68228041588965</v>
      </c>
      <c r="H323" s="629">
        <f t="shared" si="373"/>
        <v>34.907287599697192</v>
      </c>
      <c r="I323" s="629">
        <f t="shared" si="373"/>
        <v>27.773408400790064</v>
      </c>
      <c r="J323" s="629">
        <f t="shared" si="373"/>
        <v>22.787553494561791</v>
      </c>
      <c r="K323" s="629">
        <f t="shared" si="373"/>
        <v>19.555414717394306</v>
      </c>
      <c r="L323" s="1"/>
      <c r="M323" s="527" t="s">
        <v>447</v>
      </c>
      <c r="N323" s="844">
        <f>N321+N322</f>
        <v>528.86010833853481</v>
      </c>
      <c r="O323" s="844">
        <f t="shared" ref="O323:V323" si="374">O321+O322</f>
        <v>612.79648477083367</v>
      </c>
      <c r="P323" s="844">
        <f t="shared" si="374"/>
        <v>480.39079936993124</v>
      </c>
      <c r="Q323" s="844">
        <f t="shared" si="374"/>
        <v>557.48215722153975</v>
      </c>
      <c r="R323" s="844">
        <f t="shared" si="374"/>
        <v>484.76492123679657</v>
      </c>
      <c r="S323" s="844">
        <f t="shared" si="374"/>
        <v>405.97175478447843</v>
      </c>
      <c r="T323" s="844">
        <f t="shared" si="374"/>
        <v>323.0047397011885</v>
      </c>
      <c r="U323" s="844">
        <f t="shared" si="374"/>
        <v>265.01924714175368</v>
      </c>
      <c r="V323" s="844">
        <f t="shared" si="374"/>
        <v>227.42947316329577</v>
      </c>
    </row>
    <row r="324" spans="2:22" ht="12" customHeight="1">
      <c r="B324" t="s">
        <v>448</v>
      </c>
      <c r="C324" s="593">
        <f>C322/C323</f>
        <v>4.0011932557890276E-2</v>
      </c>
      <c r="D324" s="593">
        <f t="shared" ref="D324:K324" si="375">D322/D323</f>
        <v>0.14990003428823845</v>
      </c>
      <c r="E324" s="593">
        <f t="shared" si="375"/>
        <v>8.830898629155419E-2</v>
      </c>
      <c r="F324" s="593">
        <f t="shared" si="375"/>
        <v>0.16153157627815487</v>
      </c>
      <c r="G324" s="593">
        <f t="shared" si="375"/>
        <v>0.1908778803662215</v>
      </c>
      <c r="H324" s="593">
        <f t="shared" si="375"/>
        <v>0.21709744650585591</v>
      </c>
      <c r="I324" s="593">
        <f t="shared" si="375"/>
        <v>0.2582255295446978</v>
      </c>
      <c r="J324" s="593">
        <f t="shared" si="375"/>
        <v>0.3036888225780785</v>
      </c>
      <c r="K324" s="593">
        <f t="shared" si="375"/>
        <v>0.32937486212618333</v>
      </c>
      <c r="L324" s="1"/>
      <c r="M324" t="s">
        <v>448</v>
      </c>
      <c r="N324" s="593">
        <f>N322/N323</f>
        <v>4.0011932557890283E-2</v>
      </c>
      <c r="O324" s="593">
        <f t="shared" ref="O324:V324" si="376">O322/O323</f>
        <v>0.14990003428823842</v>
      </c>
      <c r="P324" s="593">
        <f t="shared" si="376"/>
        <v>8.830898629155419E-2</v>
      </c>
      <c r="Q324" s="593">
        <f t="shared" si="376"/>
        <v>0.1615315762781549</v>
      </c>
      <c r="R324" s="593">
        <f t="shared" si="376"/>
        <v>0.19087788036622147</v>
      </c>
      <c r="S324" s="593">
        <f t="shared" si="376"/>
        <v>0.21709744650585594</v>
      </c>
      <c r="T324" s="593">
        <f t="shared" si="376"/>
        <v>0.25822552954469769</v>
      </c>
      <c r="U324" s="593">
        <f t="shared" si="376"/>
        <v>0.30368882257807844</v>
      </c>
      <c r="V324" s="593">
        <f t="shared" si="376"/>
        <v>0.32937486212618339</v>
      </c>
    </row>
    <row r="325" spans="2:22" ht="12" customHeight="1">
      <c r="C325" s="497"/>
      <c r="D325" s="497"/>
      <c r="E325" s="497"/>
      <c r="F325" s="497"/>
      <c r="G325" s="497"/>
      <c r="H325" s="497"/>
      <c r="I325" s="497"/>
      <c r="J325" s="497"/>
      <c r="K325" s="497"/>
      <c r="L325" s="1"/>
      <c r="N325" s="497"/>
      <c r="O325" s="497"/>
      <c r="P325" s="497"/>
      <c r="Q325" s="497"/>
      <c r="R325" s="497"/>
      <c r="S325" s="497"/>
      <c r="T325" s="497"/>
      <c r="U325" s="497"/>
      <c r="V325" s="497"/>
    </row>
    <row r="326" spans="2:22" ht="12" customHeight="1">
      <c r="B326" s="17" t="s">
        <v>460</v>
      </c>
      <c r="L326" s="1"/>
      <c r="M326" s="17" t="s">
        <v>460</v>
      </c>
    </row>
    <row r="327" spans="2:22" ht="12" customHeight="1">
      <c r="B327" s="208"/>
      <c r="C327" s="208">
        <v>2019</v>
      </c>
      <c r="D327" s="208">
        <v>2019</v>
      </c>
      <c r="E327" s="208">
        <v>2020</v>
      </c>
      <c r="F327" s="208">
        <v>2025</v>
      </c>
      <c r="G327" s="208">
        <v>2030</v>
      </c>
      <c r="H327" s="208">
        <v>2035</v>
      </c>
      <c r="I327" s="208">
        <v>2040</v>
      </c>
      <c r="J327" s="208">
        <v>2045</v>
      </c>
      <c r="K327" s="208">
        <v>2050</v>
      </c>
      <c r="L327" s="1"/>
      <c r="M327" s="208"/>
      <c r="N327" s="208">
        <v>2019</v>
      </c>
      <c r="O327" s="208">
        <v>2019</v>
      </c>
      <c r="P327" s="208">
        <v>2020</v>
      </c>
      <c r="Q327" s="208">
        <v>2025</v>
      </c>
      <c r="R327" s="208">
        <v>2030</v>
      </c>
      <c r="S327" s="208">
        <v>2035</v>
      </c>
      <c r="T327" s="208">
        <v>2040</v>
      </c>
      <c r="U327" s="208">
        <v>2045</v>
      </c>
      <c r="V327" s="208">
        <v>2050</v>
      </c>
    </row>
    <row r="328" spans="2:22" ht="12" customHeight="1">
      <c r="B328" s="513" t="s">
        <v>378</v>
      </c>
      <c r="C328" s="526">
        <f t="shared" ref="C328:K328" si="377">C246</f>
        <v>0</v>
      </c>
      <c r="D328" s="526">
        <f t="shared" si="377"/>
        <v>0</v>
      </c>
      <c r="E328" s="526">
        <f t="shared" si="377"/>
        <v>1.7685847906442317E-4</v>
      </c>
      <c r="F328" s="526">
        <f t="shared" si="377"/>
        <v>1.8337887721280716E-2</v>
      </c>
      <c r="G328" s="526">
        <f t="shared" si="377"/>
        <v>6.7369109424509091E-2</v>
      </c>
      <c r="H328" s="526">
        <f t="shared" si="377"/>
        <v>0.17667106551851783</v>
      </c>
      <c r="I328" s="526">
        <f t="shared" si="377"/>
        <v>0.29531634596135958</v>
      </c>
      <c r="J328" s="526">
        <f t="shared" si="377"/>
        <v>0.39484915006315058</v>
      </c>
      <c r="K328" s="526">
        <f t="shared" si="377"/>
        <v>0.62918044544884055</v>
      </c>
      <c r="L328" s="1"/>
      <c r="M328" s="513" t="s">
        <v>378</v>
      </c>
      <c r="N328" s="843">
        <f t="shared" ref="N328:V328" si="378">N246</f>
        <v>0</v>
      </c>
      <c r="O328" s="843">
        <f t="shared" si="378"/>
        <v>0</v>
      </c>
      <c r="P328" s="843">
        <f t="shared" si="378"/>
        <v>2.0568641115192416E-3</v>
      </c>
      <c r="Q328" s="843">
        <f t="shared" si="378"/>
        <v>0.21326963419849473</v>
      </c>
      <c r="R328" s="843">
        <f t="shared" si="378"/>
        <v>0.78350274260704078</v>
      </c>
      <c r="S328" s="843">
        <f t="shared" si="378"/>
        <v>2.0546844919803626</v>
      </c>
      <c r="T328" s="843">
        <f t="shared" si="378"/>
        <v>3.434529103530612</v>
      </c>
      <c r="U328" s="843">
        <f t="shared" si="378"/>
        <v>4.5920956152344417</v>
      </c>
      <c r="V328" s="843">
        <f t="shared" si="378"/>
        <v>7.3173685805700162</v>
      </c>
    </row>
    <row r="329" spans="2:22" ht="12" customHeight="1">
      <c r="B329" s="513" t="s">
        <v>379</v>
      </c>
      <c r="C329" s="526">
        <f t="shared" ref="C329:K329" si="379">C249</f>
        <v>3.0008918509829794</v>
      </c>
      <c r="D329" s="526">
        <f t="shared" si="379"/>
        <v>3.1251655601601618</v>
      </c>
      <c r="E329" s="526">
        <f t="shared" si="379"/>
        <v>2.8722003539964698</v>
      </c>
      <c r="F329" s="526">
        <f t="shared" si="379"/>
        <v>3.5639886469857696</v>
      </c>
      <c r="G329" s="526">
        <f t="shared" si="379"/>
        <v>3.1754462703984556</v>
      </c>
      <c r="H329" s="526">
        <f t="shared" si="379"/>
        <v>4.6714530152654969</v>
      </c>
      <c r="I329" s="526">
        <f t="shared" si="379"/>
        <v>6.1639211840339989</v>
      </c>
      <c r="J329" s="526">
        <f t="shared" si="379"/>
        <v>4.7124807781577411</v>
      </c>
      <c r="K329" s="526">
        <f t="shared" si="379"/>
        <v>1.619049637543996</v>
      </c>
      <c r="L329" s="1"/>
      <c r="M329" s="513" t="s">
        <v>379</v>
      </c>
      <c r="N329" s="843">
        <f t="shared" ref="N329:V329" si="380">N249</f>
        <v>34.900372226932056</v>
      </c>
      <c r="O329" s="843">
        <f t="shared" si="380"/>
        <v>36.345675464662683</v>
      </c>
      <c r="P329" s="843">
        <f t="shared" si="380"/>
        <v>33.403690116978943</v>
      </c>
      <c r="Q329" s="843">
        <f t="shared" si="380"/>
        <v>41.449187964444498</v>
      </c>
      <c r="R329" s="843">
        <f t="shared" si="380"/>
        <v>36.930440124734041</v>
      </c>
      <c r="S329" s="843">
        <f t="shared" si="380"/>
        <v>54.328998567537731</v>
      </c>
      <c r="T329" s="843">
        <f t="shared" si="380"/>
        <v>71.686403370315404</v>
      </c>
      <c r="U329" s="843">
        <f t="shared" si="380"/>
        <v>54.806151449974543</v>
      </c>
      <c r="V329" s="843">
        <f t="shared" si="380"/>
        <v>18.829547284636675</v>
      </c>
    </row>
    <row r="330" spans="2:22" ht="12" customHeight="1">
      <c r="B330" s="513" t="s">
        <v>380</v>
      </c>
      <c r="C330" s="526">
        <f>C309</f>
        <v>0</v>
      </c>
      <c r="D330" s="526">
        <f t="shared" ref="D330:K330" si="381">D309</f>
        <v>0</v>
      </c>
      <c r="E330" s="526">
        <f t="shared" si="381"/>
        <v>0</v>
      </c>
      <c r="F330" s="526">
        <f t="shared" si="381"/>
        <v>2.3747332859987452E-2</v>
      </c>
      <c r="G330" s="526">
        <f t="shared" si="381"/>
        <v>9.0381973267070134E-2</v>
      </c>
      <c r="H330" s="526">
        <f t="shared" si="381"/>
        <v>0.14787447992021222</v>
      </c>
      <c r="I330" s="526">
        <f t="shared" si="381"/>
        <v>0.2068486061516194</v>
      </c>
      <c r="J330" s="526">
        <f t="shared" si="381"/>
        <v>0.23072887272523393</v>
      </c>
      <c r="K330" s="526">
        <f t="shared" si="381"/>
        <v>0.25460913929884849</v>
      </c>
      <c r="L330" s="1"/>
      <c r="M330" s="513" t="s">
        <v>380</v>
      </c>
      <c r="N330" s="843">
        <f>N309</f>
        <v>0</v>
      </c>
      <c r="O330" s="843">
        <f t="shared" ref="O330:V330" si="382">O309</f>
        <v>0</v>
      </c>
      <c r="P330" s="843">
        <f t="shared" si="382"/>
        <v>0</v>
      </c>
      <c r="Q330" s="843">
        <f t="shared" si="382"/>
        <v>0.27618148116165409</v>
      </c>
      <c r="R330" s="843">
        <f t="shared" si="382"/>
        <v>1.0511423490960257</v>
      </c>
      <c r="S330" s="843">
        <f t="shared" si="382"/>
        <v>1.7197802014720682</v>
      </c>
      <c r="T330" s="843">
        <f t="shared" si="382"/>
        <v>2.4056492895433337</v>
      </c>
      <c r="U330" s="843">
        <f t="shared" si="382"/>
        <v>2.6833767897944707</v>
      </c>
      <c r="V330" s="843">
        <f t="shared" si="382"/>
        <v>2.9611042900456082</v>
      </c>
    </row>
    <row r="331" spans="2:22" ht="12" customHeight="1">
      <c r="B331" s="513" t="s">
        <v>381</v>
      </c>
      <c r="C331" s="526">
        <f>C312</f>
        <v>0</v>
      </c>
      <c r="D331" s="526">
        <f t="shared" ref="D331:K331" si="383">D312</f>
        <v>0</v>
      </c>
      <c r="E331" s="526">
        <f t="shared" si="383"/>
        <v>0</v>
      </c>
      <c r="F331" s="526">
        <f t="shared" si="383"/>
        <v>0.16277557401370435</v>
      </c>
      <c r="G331" s="526">
        <f t="shared" si="383"/>
        <v>0.37887149488622451</v>
      </c>
      <c r="H331" s="526">
        <f t="shared" si="383"/>
        <v>0.99792087474898972</v>
      </c>
      <c r="I331" s="526">
        <f t="shared" si="383"/>
        <v>1.4252684529373578</v>
      </c>
      <c r="J331" s="526">
        <f t="shared" si="383"/>
        <v>1.4682616901175334</v>
      </c>
      <c r="K331" s="526">
        <f t="shared" si="383"/>
        <v>1.6320910638362871</v>
      </c>
      <c r="L331" s="1"/>
      <c r="M331" s="513" t="s">
        <v>381</v>
      </c>
      <c r="N331" s="843">
        <f>N312</f>
        <v>0</v>
      </c>
      <c r="O331" s="843">
        <f t="shared" ref="O331:V331" si="384">O312</f>
        <v>0</v>
      </c>
      <c r="P331" s="843">
        <f t="shared" si="384"/>
        <v>0</v>
      </c>
      <c r="Q331" s="843">
        <f t="shared" si="384"/>
        <v>1.8930799257793816</v>
      </c>
      <c r="R331" s="843">
        <f t="shared" si="384"/>
        <v>4.4062754855267912</v>
      </c>
      <c r="S331" s="843">
        <f t="shared" si="384"/>
        <v>11.605819773330751</v>
      </c>
      <c r="T331" s="843">
        <f t="shared" si="384"/>
        <v>16.575872107661471</v>
      </c>
      <c r="U331" s="843">
        <f t="shared" si="384"/>
        <v>17.075883456066915</v>
      </c>
      <c r="V331" s="843">
        <f t="shared" si="384"/>
        <v>18.981219072416021</v>
      </c>
    </row>
    <row r="332" spans="2:22" ht="12" customHeight="1">
      <c r="B332" s="527" t="s">
        <v>377</v>
      </c>
      <c r="C332" s="631">
        <f>SUM(C328:C331)</f>
        <v>3.0008918509829794</v>
      </c>
      <c r="D332" s="631">
        <f t="shared" ref="D332:K332" si="385">SUM(D328:D331)</f>
        <v>3.1251655601601618</v>
      </c>
      <c r="E332" s="631">
        <f t="shared" si="385"/>
        <v>2.8723772124755342</v>
      </c>
      <c r="F332" s="631">
        <f t="shared" si="385"/>
        <v>3.7688494415807421</v>
      </c>
      <c r="G332" s="631">
        <f t="shared" si="385"/>
        <v>3.7120688479762598</v>
      </c>
      <c r="H332" s="631">
        <f t="shared" si="385"/>
        <v>5.9939194354532157</v>
      </c>
      <c r="I332" s="631">
        <f t="shared" si="385"/>
        <v>8.0913545890843359</v>
      </c>
      <c r="J332" s="631">
        <f t="shared" si="385"/>
        <v>6.8063204910636603</v>
      </c>
      <c r="K332" s="631">
        <f t="shared" si="385"/>
        <v>4.1349302861279718</v>
      </c>
      <c r="L332" s="1"/>
      <c r="M332" s="527" t="s">
        <v>377</v>
      </c>
      <c r="N332" s="845">
        <f>SUM(N328:N331)</f>
        <v>34.900372226932056</v>
      </c>
      <c r="O332" s="845">
        <f t="shared" ref="O332:V332" si="386">SUM(O328:O331)</f>
        <v>36.345675464662683</v>
      </c>
      <c r="P332" s="845">
        <f t="shared" si="386"/>
        <v>33.405746981090459</v>
      </c>
      <c r="Q332" s="845">
        <f t="shared" si="386"/>
        <v>43.831719005584034</v>
      </c>
      <c r="R332" s="845">
        <f t="shared" si="386"/>
        <v>43.171360701963899</v>
      </c>
      <c r="S332" s="845">
        <f t="shared" si="386"/>
        <v>69.709283034320919</v>
      </c>
      <c r="T332" s="845">
        <f t="shared" si="386"/>
        <v>94.102453871050812</v>
      </c>
      <c r="U332" s="845">
        <f t="shared" si="386"/>
        <v>79.157507311070376</v>
      </c>
      <c r="V332" s="845">
        <f t="shared" si="386"/>
        <v>48.089239227668315</v>
      </c>
    </row>
    <row r="333" spans="2:22" ht="12" customHeight="1">
      <c r="B333" s="528" t="s">
        <v>382</v>
      </c>
      <c r="C333" s="632">
        <f t="shared" ref="C333:K333" si="387">C246+C249</f>
        <v>3.0008918509829794</v>
      </c>
      <c r="D333" s="632">
        <f t="shared" si="387"/>
        <v>3.1251655601601618</v>
      </c>
      <c r="E333" s="632">
        <f t="shared" si="387"/>
        <v>2.8723772124755342</v>
      </c>
      <c r="F333" s="632">
        <f t="shared" si="387"/>
        <v>3.5823265347070503</v>
      </c>
      <c r="G333" s="632">
        <f t="shared" si="387"/>
        <v>3.2428153798229649</v>
      </c>
      <c r="H333" s="632">
        <f t="shared" si="387"/>
        <v>4.8481240807840145</v>
      </c>
      <c r="I333" s="632">
        <f t="shared" si="387"/>
        <v>6.4592375299953586</v>
      </c>
      <c r="J333" s="632">
        <f t="shared" si="387"/>
        <v>5.1073299282208922</v>
      </c>
      <c r="K333" s="632">
        <f t="shared" si="387"/>
        <v>2.2482300829928366</v>
      </c>
      <c r="L333" s="1"/>
      <c r="M333" s="528" t="s">
        <v>382</v>
      </c>
      <c r="N333" s="762">
        <f t="shared" ref="N333:V333" si="388">N246+N249</f>
        <v>34.900372226932056</v>
      </c>
      <c r="O333" s="762">
        <f t="shared" si="388"/>
        <v>36.345675464662683</v>
      </c>
      <c r="P333" s="762">
        <f t="shared" si="388"/>
        <v>33.405746981090459</v>
      </c>
      <c r="Q333" s="762">
        <f t="shared" si="388"/>
        <v>41.662457598642995</v>
      </c>
      <c r="R333" s="762">
        <f t="shared" si="388"/>
        <v>37.713942867341082</v>
      </c>
      <c r="S333" s="762">
        <f t="shared" si="388"/>
        <v>56.383683059518091</v>
      </c>
      <c r="T333" s="762">
        <f t="shared" si="388"/>
        <v>75.120932473846011</v>
      </c>
      <c r="U333" s="762">
        <f t="shared" si="388"/>
        <v>59.398247065208984</v>
      </c>
      <c r="V333" s="762">
        <f t="shared" si="388"/>
        <v>26.14691586520669</v>
      </c>
    </row>
    <row r="334" spans="2:22" ht="12" customHeight="1">
      <c r="B334" s="528" t="s">
        <v>383</v>
      </c>
      <c r="C334" s="632">
        <f>C309+C312</f>
        <v>0</v>
      </c>
      <c r="D334" s="632">
        <f t="shared" ref="D334:K334" si="389">D309+D312</f>
        <v>0</v>
      </c>
      <c r="E334" s="632">
        <f t="shared" si="389"/>
        <v>0</v>
      </c>
      <c r="F334" s="632">
        <f t="shared" si="389"/>
        <v>0.1865229068736918</v>
      </c>
      <c r="G334" s="632">
        <f t="shared" si="389"/>
        <v>0.46925346815329466</v>
      </c>
      <c r="H334" s="632">
        <f t="shared" si="389"/>
        <v>1.1457953546692019</v>
      </c>
      <c r="I334" s="632">
        <f t="shared" si="389"/>
        <v>1.6321170590889773</v>
      </c>
      <c r="J334" s="632">
        <f t="shared" si="389"/>
        <v>1.6989905628427673</v>
      </c>
      <c r="K334" s="632">
        <f t="shared" si="389"/>
        <v>1.8867002031351356</v>
      </c>
      <c r="L334" s="1"/>
      <c r="M334" s="528" t="s">
        <v>383</v>
      </c>
      <c r="N334" s="762">
        <f>N309+N312</f>
        <v>0</v>
      </c>
      <c r="O334" s="762">
        <f t="shared" ref="O334:V334" si="390">O309+O312</f>
        <v>0</v>
      </c>
      <c r="P334" s="762">
        <f t="shared" si="390"/>
        <v>0</v>
      </c>
      <c r="Q334" s="762">
        <f t="shared" si="390"/>
        <v>2.1692614069410356</v>
      </c>
      <c r="R334" s="762">
        <f t="shared" si="390"/>
        <v>5.4574178346228166</v>
      </c>
      <c r="S334" s="762">
        <f t="shared" si="390"/>
        <v>13.325599974802818</v>
      </c>
      <c r="T334" s="762">
        <f t="shared" si="390"/>
        <v>18.981521397204805</v>
      </c>
      <c r="U334" s="762">
        <f t="shared" si="390"/>
        <v>19.759260245861384</v>
      </c>
      <c r="V334" s="762">
        <f t="shared" si="390"/>
        <v>21.942323362461629</v>
      </c>
    </row>
    <row r="335" spans="2:22" ht="12" customHeight="1">
      <c r="B335" s="596" t="s">
        <v>446</v>
      </c>
      <c r="C335" s="597">
        <f>C332/C323</f>
        <v>6.5991689818645879E-2</v>
      </c>
      <c r="D335" s="597">
        <f t="shared" ref="D335:K335" si="391">D332/D323</f>
        <v>5.9311168337159784E-2</v>
      </c>
      <c r="E335" s="597">
        <f t="shared" si="391"/>
        <v>6.9538690218265253E-2</v>
      </c>
      <c r="F335" s="597">
        <f t="shared" si="391"/>
        <v>7.8624433872536648E-2</v>
      </c>
      <c r="G335" s="597">
        <f t="shared" si="391"/>
        <v>8.9056280293176734E-2</v>
      </c>
      <c r="H335" s="597">
        <f t="shared" si="391"/>
        <v>0.17170968722030441</v>
      </c>
      <c r="I335" s="597">
        <f t="shared" si="391"/>
        <v>0.29133459143077889</v>
      </c>
      <c r="J335" s="597">
        <f t="shared" si="391"/>
        <v>0.29868588098709131</v>
      </c>
      <c r="K335" s="597">
        <f t="shared" si="391"/>
        <v>0.21144682155219141</v>
      </c>
      <c r="L335" s="1"/>
      <c r="M335" s="596" t="s">
        <v>446</v>
      </c>
      <c r="N335" s="597">
        <f>N332/N323</f>
        <v>6.5991689818645907E-2</v>
      </c>
      <c r="O335" s="597">
        <f t="shared" ref="O335:V335" si="392">O332/O323</f>
        <v>5.9311168337159777E-2</v>
      </c>
      <c r="P335" s="597">
        <f t="shared" si="392"/>
        <v>6.9538690218265239E-2</v>
      </c>
      <c r="Q335" s="597">
        <f t="shared" si="392"/>
        <v>7.8624433872536648E-2</v>
      </c>
      <c r="R335" s="597">
        <f t="shared" si="392"/>
        <v>8.9056280293176734E-2</v>
      </c>
      <c r="S335" s="597">
        <f t="shared" si="392"/>
        <v>0.17170968722030441</v>
      </c>
      <c r="T335" s="597">
        <f t="shared" si="392"/>
        <v>0.29133459143077883</v>
      </c>
      <c r="U335" s="597">
        <f t="shared" si="392"/>
        <v>0.29868588098709131</v>
      </c>
      <c r="V335" s="597">
        <f t="shared" si="392"/>
        <v>0.21144682155219147</v>
      </c>
    </row>
    <row r="336" spans="2:22" ht="12" customHeight="1">
      <c r="L336" s="1"/>
    </row>
    <row r="337" spans="2:22" ht="12" customHeight="1">
      <c r="B337" s="17" t="s">
        <v>461</v>
      </c>
      <c r="L337" s="1"/>
      <c r="M337" s="17" t="s">
        <v>461</v>
      </c>
    </row>
    <row r="338" spans="2:22" ht="12" customHeight="1">
      <c r="B338" s="208"/>
      <c r="C338" s="208">
        <v>2019</v>
      </c>
      <c r="D338" s="208">
        <v>2019</v>
      </c>
      <c r="E338" s="208">
        <v>2020</v>
      </c>
      <c r="F338" s="208">
        <v>2025</v>
      </c>
      <c r="G338" s="208">
        <v>2030</v>
      </c>
      <c r="H338" s="208">
        <v>2035</v>
      </c>
      <c r="I338" s="208">
        <v>2040</v>
      </c>
      <c r="J338" s="208">
        <v>2045</v>
      </c>
      <c r="K338" s="208">
        <v>2050</v>
      </c>
      <c r="L338" s="1"/>
      <c r="M338" s="208"/>
      <c r="N338" s="208">
        <v>2019</v>
      </c>
      <c r="O338" s="208">
        <v>2019</v>
      </c>
      <c r="P338" s="208">
        <v>2020</v>
      </c>
      <c r="Q338" s="208">
        <v>2025</v>
      </c>
      <c r="R338" s="208">
        <v>2030</v>
      </c>
      <c r="S338" s="208">
        <v>2035</v>
      </c>
      <c r="T338" s="208">
        <v>2040</v>
      </c>
      <c r="U338" s="208">
        <v>2045</v>
      </c>
      <c r="V338" s="208">
        <v>2050</v>
      </c>
    </row>
    <row r="339" spans="2:22" ht="12" customHeight="1">
      <c r="B339" s="513" t="s">
        <v>453</v>
      </c>
      <c r="C339" s="526">
        <f t="shared" ref="C339:K339" si="393">C242</f>
        <v>0</v>
      </c>
      <c r="D339" s="526">
        <f t="shared" si="393"/>
        <v>0</v>
      </c>
      <c r="E339" s="526">
        <f t="shared" si="393"/>
        <v>3.019234586821296E-6</v>
      </c>
      <c r="F339" s="526">
        <f t="shared" si="393"/>
        <v>0</v>
      </c>
      <c r="G339" s="526">
        <f t="shared" si="393"/>
        <v>8.1836044128880639E-2</v>
      </c>
      <c r="H339" s="526">
        <f t="shared" si="393"/>
        <v>0.2172510647377128</v>
      </c>
      <c r="I339" s="526">
        <f t="shared" si="393"/>
        <v>0.41167001611649073</v>
      </c>
      <c r="J339" s="526">
        <f t="shared" si="393"/>
        <v>0.54960224085349363</v>
      </c>
      <c r="K339" s="526">
        <f t="shared" si="393"/>
        <v>0.59099571953653962</v>
      </c>
      <c r="L339" s="1"/>
      <c r="M339" s="513" t="s">
        <v>453</v>
      </c>
      <c r="N339" s="843">
        <f t="shared" ref="N339:V339" si="394">N242</f>
        <v>0</v>
      </c>
      <c r="O339" s="843">
        <f t="shared" si="394"/>
        <v>0</v>
      </c>
      <c r="P339" s="843">
        <f t="shared" si="394"/>
        <v>3.5113698244731674E-5</v>
      </c>
      <c r="Q339" s="843">
        <f t="shared" si="394"/>
        <v>0</v>
      </c>
      <c r="R339" s="843">
        <f t="shared" si="394"/>
        <v>0.95175319321888185</v>
      </c>
      <c r="S339" s="843">
        <f t="shared" si="394"/>
        <v>2.5266298828995999</v>
      </c>
      <c r="T339" s="843">
        <f t="shared" si="394"/>
        <v>4.7877222874347876</v>
      </c>
      <c r="U339" s="843">
        <f t="shared" si="394"/>
        <v>6.3918740611261313</v>
      </c>
      <c r="V339" s="843">
        <f t="shared" si="394"/>
        <v>6.8732802182099562</v>
      </c>
    </row>
    <row r="340" spans="2:22" ht="12" customHeight="1">
      <c r="B340" s="513" t="s">
        <v>454</v>
      </c>
      <c r="C340" s="526">
        <f t="shared" ref="C340:K340" si="395">C243</f>
        <v>0</v>
      </c>
      <c r="D340" s="526">
        <f t="shared" si="395"/>
        <v>0</v>
      </c>
      <c r="E340" s="526">
        <f t="shared" si="395"/>
        <v>0</v>
      </c>
      <c r="F340" s="526">
        <f t="shared" si="395"/>
        <v>0</v>
      </c>
      <c r="G340" s="526">
        <f t="shared" si="395"/>
        <v>1.8210015213433722E-2</v>
      </c>
      <c r="H340" s="526">
        <f t="shared" si="395"/>
        <v>5.5314978996738047E-2</v>
      </c>
      <c r="I340" s="526">
        <f t="shared" si="395"/>
        <v>0.12796317726047088</v>
      </c>
      <c r="J340" s="526">
        <f t="shared" si="395"/>
        <v>0.24725172327270287</v>
      </c>
      <c r="K340" s="526">
        <f t="shared" si="395"/>
        <v>0.42919441374332018</v>
      </c>
      <c r="L340" s="1"/>
      <c r="M340" s="513" t="s">
        <v>454</v>
      </c>
      <c r="N340" s="843">
        <f t="shared" ref="N340:V340" si="396">N243</f>
        <v>0</v>
      </c>
      <c r="O340" s="843">
        <f t="shared" si="396"/>
        <v>0</v>
      </c>
      <c r="P340" s="843">
        <f t="shared" si="396"/>
        <v>0</v>
      </c>
      <c r="Q340" s="843">
        <f t="shared" si="396"/>
        <v>0</v>
      </c>
      <c r="R340" s="843">
        <f t="shared" si="396"/>
        <v>0.2117824769322342</v>
      </c>
      <c r="S340" s="843">
        <f t="shared" si="396"/>
        <v>0.64331320573206352</v>
      </c>
      <c r="T340" s="843">
        <f t="shared" si="396"/>
        <v>1.4882117515392763</v>
      </c>
      <c r="U340" s="843">
        <f t="shared" si="396"/>
        <v>2.8755375416615347</v>
      </c>
      <c r="V340" s="843">
        <f t="shared" si="396"/>
        <v>4.9915310318348141</v>
      </c>
    </row>
    <row r="341" spans="2:22" ht="12" customHeight="1">
      <c r="B341" s="513" t="s">
        <v>452</v>
      </c>
      <c r="C341" s="526">
        <f>C305</f>
        <v>0</v>
      </c>
      <c r="D341" s="526">
        <f t="shared" ref="D341:K341" si="397">D305</f>
        <v>0</v>
      </c>
      <c r="E341" s="526">
        <f t="shared" si="397"/>
        <v>0</v>
      </c>
      <c r="F341" s="526">
        <f t="shared" si="397"/>
        <v>0</v>
      </c>
      <c r="G341" s="526">
        <f t="shared" si="397"/>
        <v>1.1323507480731116E-2</v>
      </c>
      <c r="H341" s="526">
        <f t="shared" si="397"/>
        <v>0.10453983951340631</v>
      </c>
      <c r="I341" s="526">
        <f t="shared" si="397"/>
        <v>0.32547302518017651</v>
      </c>
      <c r="J341" s="526">
        <f t="shared" si="397"/>
        <v>0.59920756450037926</v>
      </c>
      <c r="K341" s="526">
        <f t="shared" si="397"/>
        <v>0.86234097832670398</v>
      </c>
      <c r="L341" s="1"/>
      <c r="M341" s="513" t="s">
        <v>452</v>
      </c>
      <c r="N341" s="843">
        <f t="shared" ref="N341:V342" si="398">N305</f>
        <v>0</v>
      </c>
      <c r="O341" s="843">
        <f t="shared" si="398"/>
        <v>0</v>
      </c>
      <c r="P341" s="843">
        <f t="shared" si="398"/>
        <v>0</v>
      </c>
      <c r="Q341" s="843">
        <f t="shared" si="398"/>
        <v>0</v>
      </c>
      <c r="R341" s="843">
        <f t="shared" si="398"/>
        <v>0.13169239200090288</v>
      </c>
      <c r="S341" s="843">
        <f t="shared" si="398"/>
        <v>1.2157983335409153</v>
      </c>
      <c r="T341" s="843">
        <f t="shared" si="398"/>
        <v>3.7852512828454534</v>
      </c>
      <c r="U341" s="843">
        <f t="shared" si="398"/>
        <v>6.9687839751394112</v>
      </c>
      <c r="V341" s="843">
        <f t="shared" si="398"/>
        <v>10.029025577939567</v>
      </c>
    </row>
    <row r="342" spans="2:22" ht="12" customHeight="1">
      <c r="B342" s="513" t="s">
        <v>455</v>
      </c>
      <c r="C342" s="526">
        <f t="shared" ref="C342" si="399">C306</f>
        <v>0</v>
      </c>
      <c r="D342" s="526">
        <f t="shared" ref="D342:K342" si="400">D306</f>
        <v>0</v>
      </c>
      <c r="E342" s="526">
        <f t="shared" si="400"/>
        <v>0</v>
      </c>
      <c r="F342" s="526">
        <f t="shared" si="400"/>
        <v>0</v>
      </c>
      <c r="G342" s="526">
        <f t="shared" si="400"/>
        <v>0.14467907829213089</v>
      </c>
      <c r="H342" s="526">
        <f t="shared" si="400"/>
        <v>0.66605938911174312</v>
      </c>
      <c r="I342" s="526">
        <f t="shared" si="400"/>
        <v>1.3706571862855941</v>
      </c>
      <c r="J342" s="526">
        <f t="shared" si="400"/>
        <v>2.1276011281755651</v>
      </c>
      <c r="K342" s="526">
        <f t="shared" si="400"/>
        <v>3.049391354027831</v>
      </c>
      <c r="L342" s="1"/>
      <c r="M342" s="513" t="s">
        <v>455</v>
      </c>
      <c r="N342" s="843">
        <f t="shared" si="398"/>
        <v>0</v>
      </c>
      <c r="O342" s="843">
        <f t="shared" si="398"/>
        <v>0</v>
      </c>
      <c r="P342" s="843">
        <f t="shared" si="398"/>
        <v>0</v>
      </c>
      <c r="Q342" s="843">
        <f t="shared" si="398"/>
        <v>0</v>
      </c>
      <c r="R342" s="843">
        <f t="shared" si="398"/>
        <v>1.6826176805374822</v>
      </c>
      <c r="S342" s="843">
        <f t="shared" si="398"/>
        <v>7.7462706953695726</v>
      </c>
      <c r="T342" s="843">
        <f t="shared" si="398"/>
        <v>15.940743076501462</v>
      </c>
      <c r="U342" s="843">
        <f t="shared" si="398"/>
        <v>24.744001120681819</v>
      </c>
      <c r="V342" s="843">
        <f t="shared" si="398"/>
        <v>35.464421447343682</v>
      </c>
    </row>
    <row r="343" spans="2:22" ht="12" customHeight="1">
      <c r="B343" s="527" t="s">
        <v>451</v>
      </c>
      <c r="C343" s="629">
        <f>C339+C340+C341+C342</f>
        <v>0</v>
      </c>
      <c r="D343" s="629">
        <f t="shared" ref="D343:K343" si="401">D339+D340+D341+D342</f>
        <v>0</v>
      </c>
      <c r="E343" s="629">
        <f t="shared" si="401"/>
        <v>3.019234586821296E-6</v>
      </c>
      <c r="F343" s="629">
        <f t="shared" si="401"/>
        <v>0</v>
      </c>
      <c r="G343" s="629">
        <f t="shared" si="401"/>
        <v>0.25604864511517639</v>
      </c>
      <c r="H343" s="629">
        <f t="shared" si="401"/>
        <v>1.0431652723596003</v>
      </c>
      <c r="I343" s="629">
        <f t="shared" si="401"/>
        <v>2.2357634048427322</v>
      </c>
      <c r="J343" s="629">
        <f t="shared" si="401"/>
        <v>3.523662656802141</v>
      </c>
      <c r="K343" s="629">
        <f t="shared" si="401"/>
        <v>4.9319224656343952</v>
      </c>
      <c r="L343" s="1"/>
      <c r="M343" s="527" t="s">
        <v>451</v>
      </c>
      <c r="N343" s="844">
        <f>N339+N340+N341+N342</f>
        <v>0</v>
      </c>
      <c r="O343" s="844">
        <f t="shared" ref="O343:V343" si="402">O339+O340+O341+O342</f>
        <v>0</v>
      </c>
      <c r="P343" s="844">
        <f t="shared" si="402"/>
        <v>3.5113698244731674E-5</v>
      </c>
      <c r="Q343" s="844">
        <f t="shared" si="402"/>
        <v>0</v>
      </c>
      <c r="R343" s="844">
        <f t="shared" si="402"/>
        <v>2.9778457426895013</v>
      </c>
      <c r="S343" s="844">
        <f t="shared" si="402"/>
        <v>12.132012117542152</v>
      </c>
      <c r="T343" s="844">
        <f t="shared" si="402"/>
        <v>26.001928398320981</v>
      </c>
      <c r="U343" s="844">
        <f t="shared" si="402"/>
        <v>40.980196698608893</v>
      </c>
      <c r="V343" s="844">
        <f t="shared" si="402"/>
        <v>57.358258275328019</v>
      </c>
    </row>
    <row r="344" spans="2:22" ht="12" customHeight="1">
      <c r="B344" s="528" t="s">
        <v>382</v>
      </c>
      <c r="C344" s="632">
        <f>C339+C340</f>
        <v>0</v>
      </c>
      <c r="D344" s="632">
        <f t="shared" ref="D344:K344" si="403">D339+D340</f>
        <v>0</v>
      </c>
      <c r="E344" s="632">
        <f t="shared" si="403"/>
        <v>3.019234586821296E-6</v>
      </c>
      <c r="F344" s="632">
        <f t="shared" si="403"/>
        <v>0</v>
      </c>
      <c r="G344" s="632">
        <f t="shared" si="403"/>
        <v>0.10004605934231436</v>
      </c>
      <c r="H344" s="632">
        <f t="shared" si="403"/>
        <v>0.27256604373445087</v>
      </c>
      <c r="I344" s="632">
        <f t="shared" si="403"/>
        <v>0.53963319337696158</v>
      </c>
      <c r="J344" s="632">
        <f t="shared" si="403"/>
        <v>0.79685396412619647</v>
      </c>
      <c r="K344" s="632">
        <f t="shared" si="403"/>
        <v>1.0201901332798597</v>
      </c>
      <c r="L344" s="1"/>
      <c r="M344" s="528" t="s">
        <v>382</v>
      </c>
      <c r="N344" s="762">
        <f>N339+N340</f>
        <v>0</v>
      </c>
      <c r="O344" s="762">
        <f t="shared" ref="O344:V344" si="404">O339+O340</f>
        <v>0</v>
      </c>
      <c r="P344" s="762">
        <f t="shared" si="404"/>
        <v>3.5113698244731674E-5</v>
      </c>
      <c r="Q344" s="762">
        <f t="shared" si="404"/>
        <v>0</v>
      </c>
      <c r="R344" s="762">
        <f t="shared" si="404"/>
        <v>1.1635356701511161</v>
      </c>
      <c r="S344" s="762">
        <f t="shared" si="404"/>
        <v>3.1699430886316633</v>
      </c>
      <c r="T344" s="762">
        <f t="shared" si="404"/>
        <v>6.2759340389740643</v>
      </c>
      <c r="U344" s="762">
        <f t="shared" si="404"/>
        <v>9.2674116027876661</v>
      </c>
      <c r="V344" s="762">
        <f t="shared" si="404"/>
        <v>11.86481125004477</v>
      </c>
    </row>
    <row r="345" spans="2:22" ht="12" customHeight="1">
      <c r="B345" s="528" t="s">
        <v>383</v>
      </c>
      <c r="C345" s="632">
        <f>C341+C342</f>
        <v>0</v>
      </c>
      <c r="D345" s="632">
        <f t="shared" ref="D345:K345" si="405">D341+D342</f>
        <v>0</v>
      </c>
      <c r="E345" s="632">
        <f t="shared" si="405"/>
        <v>0</v>
      </c>
      <c r="F345" s="632">
        <f t="shared" si="405"/>
        <v>0</v>
      </c>
      <c r="G345" s="632">
        <f t="shared" si="405"/>
        <v>0.156002585772862</v>
      </c>
      <c r="H345" s="632">
        <f t="shared" si="405"/>
        <v>0.7705992286251494</v>
      </c>
      <c r="I345" s="632">
        <f t="shared" si="405"/>
        <v>1.6961302114657706</v>
      </c>
      <c r="J345" s="632">
        <f t="shared" si="405"/>
        <v>2.7268086926759443</v>
      </c>
      <c r="K345" s="632">
        <f t="shared" si="405"/>
        <v>3.9117323323545348</v>
      </c>
      <c r="L345" s="1"/>
      <c r="M345" s="528" t="s">
        <v>383</v>
      </c>
      <c r="N345" s="762">
        <f>N341+N342</f>
        <v>0</v>
      </c>
      <c r="O345" s="762">
        <f t="shared" ref="O345:V345" si="406">O341+O342</f>
        <v>0</v>
      </c>
      <c r="P345" s="762">
        <f t="shared" si="406"/>
        <v>0</v>
      </c>
      <c r="Q345" s="762">
        <f t="shared" si="406"/>
        <v>0</v>
      </c>
      <c r="R345" s="762">
        <f t="shared" si="406"/>
        <v>1.8143100725383849</v>
      </c>
      <c r="S345" s="762">
        <f t="shared" si="406"/>
        <v>8.9620690289104878</v>
      </c>
      <c r="T345" s="762">
        <f t="shared" si="406"/>
        <v>19.725994359346917</v>
      </c>
      <c r="U345" s="762">
        <f t="shared" si="406"/>
        <v>31.712785095821232</v>
      </c>
      <c r="V345" s="762">
        <f t="shared" si="406"/>
        <v>45.493447025283245</v>
      </c>
    </row>
    <row r="346" spans="2:22" ht="12" customHeight="1">
      <c r="B346" s="528" t="s">
        <v>456</v>
      </c>
      <c r="C346" s="593">
        <f>C343/C323</f>
        <v>0</v>
      </c>
      <c r="D346" s="593">
        <f t="shared" ref="D346:K346" si="407">D343/D323</f>
        <v>0</v>
      </c>
      <c r="E346" s="593">
        <f t="shared" si="407"/>
        <v>7.3094027385174599E-8</v>
      </c>
      <c r="F346" s="593">
        <f t="shared" si="407"/>
        <v>0</v>
      </c>
      <c r="G346" s="593">
        <f t="shared" si="407"/>
        <v>6.1428655668649169E-3</v>
      </c>
      <c r="H346" s="593">
        <f t="shared" si="407"/>
        <v>2.9883882251815218E-2</v>
      </c>
      <c r="I346" s="593">
        <f t="shared" si="407"/>
        <v>8.0500145051665029E-2</v>
      </c>
      <c r="J346" s="593">
        <f t="shared" si="407"/>
        <v>0.15463102072993737</v>
      </c>
      <c r="K346" s="593">
        <f t="shared" si="407"/>
        <v>0.25220239697844449</v>
      </c>
      <c r="L346" s="1"/>
      <c r="M346" s="528" t="s">
        <v>456</v>
      </c>
      <c r="N346" s="593">
        <f>N343/N323</f>
        <v>0</v>
      </c>
      <c r="O346" s="593">
        <f t="shared" ref="O346:V346" si="408">O343/O323</f>
        <v>0</v>
      </c>
      <c r="P346" s="593">
        <f t="shared" si="408"/>
        <v>7.3094027385174612E-8</v>
      </c>
      <c r="Q346" s="593">
        <f t="shared" si="408"/>
        <v>0</v>
      </c>
      <c r="R346" s="593">
        <f t="shared" si="408"/>
        <v>6.1428655668649169E-3</v>
      </c>
      <c r="S346" s="593">
        <f t="shared" si="408"/>
        <v>2.9883882251815208E-2</v>
      </c>
      <c r="T346" s="593">
        <f t="shared" si="408"/>
        <v>8.0500145051665029E-2</v>
      </c>
      <c r="U346" s="593">
        <f t="shared" si="408"/>
        <v>0.15463102072993731</v>
      </c>
      <c r="V346" s="593">
        <f t="shared" si="408"/>
        <v>0.25220239697844454</v>
      </c>
    </row>
    <row r="347" spans="2:22" ht="12" customHeight="1">
      <c r="K347" s="670">
        <f>K343-K339-K341</f>
        <v>3.4785857677711514</v>
      </c>
      <c r="L347" s="1"/>
      <c r="V347" s="670">
        <f>V343-V339-V341</f>
        <v>40.455952479178492</v>
      </c>
    </row>
    <row r="348" spans="2:22" ht="12" customHeight="1">
      <c r="B348" s="17" t="s">
        <v>457</v>
      </c>
      <c r="L348" s="1"/>
      <c r="M348" s="17" t="s">
        <v>568</v>
      </c>
    </row>
    <row r="349" spans="2:22" ht="12" customHeight="1">
      <c r="B349" s="208"/>
      <c r="C349" s="208">
        <v>2019</v>
      </c>
      <c r="D349" s="208">
        <v>2019</v>
      </c>
      <c r="E349" s="208">
        <v>2020</v>
      </c>
      <c r="F349" s="208">
        <v>2025</v>
      </c>
      <c r="G349" s="208">
        <v>2030</v>
      </c>
      <c r="H349" s="208">
        <v>2035</v>
      </c>
      <c r="I349" s="208">
        <v>2040</v>
      </c>
      <c r="J349" s="208">
        <v>2045</v>
      </c>
      <c r="K349" s="208">
        <v>2050</v>
      </c>
      <c r="L349" s="1"/>
      <c r="M349" s="208"/>
      <c r="N349" s="208">
        <v>2019</v>
      </c>
      <c r="O349" s="208">
        <v>2019</v>
      </c>
      <c r="P349" s="208">
        <v>2020</v>
      </c>
      <c r="Q349" s="208">
        <v>2025</v>
      </c>
      <c r="R349" s="208">
        <v>2030</v>
      </c>
      <c r="S349" s="208">
        <v>2035</v>
      </c>
      <c r="T349" s="208">
        <v>2040</v>
      </c>
      <c r="U349" s="208">
        <v>2045</v>
      </c>
      <c r="V349" s="208">
        <v>2050</v>
      </c>
    </row>
    <row r="350" spans="2:22" ht="12" customHeight="1">
      <c r="B350" s="527" t="s">
        <v>28</v>
      </c>
      <c r="C350" s="594">
        <f t="shared" ref="C350:K350" si="409">C245</f>
        <v>0.83334921042633081</v>
      </c>
      <c r="D350" s="594">
        <f t="shared" si="409"/>
        <v>0.83632538606293094</v>
      </c>
      <c r="E350" s="594">
        <f t="shared" si="409"/>
        <v>0.73998668089637887</v>
      </c>
      <c r="F350" s="594">
        <f t="shared" si="409"/>
        <v>1.384010095825438</v>
      </c>
      <c r="G350" s="594">
        <f t="shared" si="409"/>
        <v>2.8095127499905068</v>
      </c>
      <c r="H350" s="594">
        <f t="shared" si="409"/>
        <v>5.2380657290090049</v>
      </c>
      <c r="I350" s="594">
        <f t="shared" si="409"/>
        <v>7.7717419370947276</v>
      </c>
      <c r="J350" s="594">
        <f t="shared" si="409"/>
        <v>9.2963604537778277</v>
      </c>
      <c r="K350" s="594">
        <f t="shared" si="409"/>
        <v>9.7271085787225591</v>
      </c>
      <c r="L350" s="1"/>
      <c r="M350" s="527" t="s">
        <v>28</v>
      </c>
      <c r="N350" s="844">
        <f t="shared" ref="N350:V350" si="410">N245</f>
        <v>9.6918513172582283</v>
      </c>
      <c r="O350" s="844">
        <f t="shared" si="410"/>
        <v>9.7264642399118877</v>
      </c>
      <c r="P350" s="844">
        <f t="shared" si="410"/>
        <v>8.606045098824886</v>
      </c>
      <c r="Q350" s="844">
        <f t="shared" si="410"/>
        <v>16.096037414449846</v>
      </c>
      <c r="R350" s="844">
        <f t="shared" si="410"/>
        <v>32.6746332823896</v>
      </c>
      <c r="S350" s="844">
        <f t="shared" si="410"/>
        <v>60.918704428374731</v>
      </c>
      <c r="T350" s="844">
        <f t="shared" si="410"/>
        <v>90.385358728411688</v>
      </c>
      <c r="U350" s="844">
        <f t="shared" si="410"/>
        <v>108.11667207743615</v>
      </c>
      <c r="V350" s="844">
        <f t="shared" si="410"/>
        <v>113.12627277054337</v>
      </c>
    </row>
    <row r="351" spans="2:22" ht="12" customHeight="1">
      <c r="B351" t="s">
        <v>40</v>
      </c>
      <c r="C351" s="593">
        <f>C350/C323</f>
        <v>1.8325926203256501E-2</v>
      </c>
      <c r="D351" s="593">
        <f t="shared" ref="D351:K351" si="411">D350/D323</f>
        <v>1.5872258542000736E-2</v>
      </c>
      <c r="E351" s="593">
        <f t="shared" si="411"/>
        <v>1.7914675114744833E-2</v>
      </c>
      <c r="F351" s="593">
        <f t="shared" si="411"/>
        <v>2.8872740061622069E-2</v>
      </c>
      <c r="G351" s="593">
        <f t="shared" si="411"/>
        <v>6.7403048056830783E-2</v>
      </c>
      <c r="H351" s="593">
        <f t="shared" si="411"/>
        <v>0.15005650937641007</v>
      </c>
      <c r="I351" s="593">
        <f t="shared" si="411"/>
        <v>0.27982672579983547</v>
      </c>
      <c r="J351" s="593">
        <f t="shared" si="411"/>
        <v>0.40795781153059663</v>
      </c>
      <c r="K351" s="593">
        <f t="shared" si="411"/>
        <v>0.49741254375292859</v>
      </c>
      <c r="L351" s="1"/>
      <c r="M351" t="s">
        <v>40</v>
      </c>
      <c r="N351" s="593">
        <f>N350/N323</f>
        <v>1.8325926203256505E-2</v>
      </c>
      <c r="O351" s="593">
        <f t="shared" ref="O351:V351" si="412">O350/O323</f>
        <v>1.5872258542000733E-2</v>
      </c>
      <c r="P351" s="593">
        <f t="shared" si="412"/>
        <v>1.7914675114744837E-2</v>
      </c>
      <c r="Q351" s="593">
        <f t="shared" si="412"/>
        <v>2.8872740061622073E-2</v>
      </c>
      <c r="R351" s="593">
        <f t="shared" si="412"/>
        <v>6.7403048056830811E-2</v>
      </c>
      <c r="S351" s="593">
        <f t="shared" si="412"/>
        <v>0.15005650937641005</v>
      </c>
      <c r="T351" s="593">
        <f t="shared" si="412"/>
        <v>0.27982672579983542</v>
      </c>
      <c r="U351" s="593">
        <f t="shared" si="412"/>
        <v>0.40795781153059663</v>
      </c>
      <c r="V351" s="593">
        <f t="shared" si="412"/>
        <v>0.49741254375292865</v>
      </c>
    </row>
    <row r="352" spans="2:22" ht="12" customHeight="1">
      <c r="L352" s="1"/>
    </row>
    <row r="353" spans="2:22" ht="12" customHeight="1">
      <c r="B353" s="17" t="s">
        <v>462</v>
      </c>
      <c r="L353" s="1"/>
      <c r="M353" s="17" t="s">
        <v>462</v>
      </c>
    </row>
    <row r="354" spans="2:22" ht="12" customHeight="1">
      <c r="B354" s="208"/>
      <c r="C354" s="208">
        <v>2019</v>
      </c>
      <c r="D354" s="208">
        <v>2019</v>
      </c>
      <c r="E354" s="208">
        <v>2020</v>
      </c>
      <c r="F354" s="208">
        <v>2025</v>
      </c>
      <c r="G354" s="208">
        <v>2030</v>
      </c>
      <c r="H354" s="208">
        <v>2035</v>
      </c>
      <c r="I354" s="208">
        <v>2040</v>
      </c>
      <c r="J354" s="208">
        <v>2045</v>
      </c>
      <c r="K354" s="208">
        <v>2050</v>
      </c>
      <c r="L354" s="1"/>
      <c r="M354" s="208"/>
      <c r="N354" s="208">
        <v>2019</v>
      </c>
      <c r="O354" s="208">
        <v>2019</v>
      </c>
      <c r="P354" s="208">
        <v>2020</v>
      </c>
      <c r="Q354" s="208">
        <v>2025</v>
      </c>
      <c r="R354" s="208">
        <v>2030</v>
      </c>
      <c r="S354" s="208">
        <v>2035</v>
      </c>
      <c r="T354" s="208">
        <v>2040</v>
      </c>
      <c r="U354" s="208">
        <v>2045</v>
      </c>
      <c r="V354" s="208">
        <v>2050</v>
      </c>
    </row>
    <row r="355" spans="2:22" ht="12" customHeight="1">
      <c r="B355" s="527" t="s">
        <v>458</v>
      </c>
      <c r="C355" s="594">
        <f t="shared" ref="C355:K355" si="413">C235+C236+C237+C240+C241+C300+C301+C304</f>
        <v>41.639542974578205</v>
      </c>
      <c r="D355" s="594">
        <f t="shared" si="413"/>
        <v>48.729522361673169</v>
      </c>
      <c r="E355" s="594">
        <f t="shared" si="413"/>
        <v>37.693806721953365</v>
      </c>
      <c r="F355" s="594">
        <f t="shared" si="413"/>
        <v>42.78197771294117</v>
      </c>
      <c r="G355" s="594">
        <f t="shared" si="413"/>
        <v>34.904650172807706</v>
      </c>
      <c r="H355" s="594">
        <f t="shared" si="413"/>
        <v>22.63213716287537</v>
      </c>
      <c r="I355" s="594">
        <f t="shared" si="413"/>
        <v>9.6745484697682702</v>
      </c>
      <c r="J355" s="594">
        <f t="shared" si="413"/>
        <v>3.1612098929181647</v>
      </c>
      <c r="K355" s="594">
        <f t="shared" si="413"/>
        <v>0.76145338690937736</v>
      </c>
      <c r="L355" s="1"/>
      <c r="M355" s="527" t="s">
        <v>458</v>
      </c>
      <c r="N355" s="844">
        <f t="shared" ref="N355:V355" si="414">N235+N236+N237+N240+N241+N300+N301+N304</f>
        <v>484.26788479434458</v>
      </c>
      <c r="O355" s="844">
        <f t="shared" si="414"/>
        <v>566.72434506625905</v>
      </c>
      <c r="P355" s="844">
        <f t="shared" si="414"/>
        <v>438.37897217631763</v>
      </c>
      <c r="Q355" s="844">
        <f t="shared" si="414"/>
        <v>497.55440080150595</v>
      </c>
      <c r="R355" s="844">
        <f t="shared" si="414"/>
        <v>405.94108150975353</v>
      </c>
      <c r="S355" s="844">
        <f t="shared" si="414"/>
        <v>263.2117552042406</v>
      </c>
      <c r="T355" s="844">
        <f t="shared" si="414"/>
        <v>112.514998703405</v>
      </c>
      <c r="U355" s="844">
        <f t="shared" si="414"/>
        <v>36.764871054638256</v>
      </c>
      <c r="V355" s="844">
        <f t="shared" si="414"/>
        <v>8.8557028897560599</v>
      </c>
    </row>
    <row r="356" spans="2:22" ht="12" customHeight="1">
      <c r="B356" t="s">
        <v>40</v>
      </c>
      <c r="C356" s="593">
        <f>C355/C323</f>
        <v>0.91568238397809754</v>
      </c>
      <c r="D356" s="593">
        <f t="shared" ref="D356:K356" si="415">D355/D323</f>
        <v>0.92481657312083942</v>
      </c>
      <c r="E356" s="593">
        <f t="shared" si="415"/>
        <v>0.91254656157296243</v>
      </c>
      <c r="F356" s="593">
        <f t="shared" si="415"/>
        <v>0.89250282606584119</v>
      </c>
      <c r="G356" s="593">
        <f t="shared" si="415"/>
        <v>0.83739780608312753</v>
      </c>
      <c r="H356" s="593">
        <f t="shared" si="415"/>
        <v>0.64834992115147028</v>
      </c>
      <c r="I356" s="593">
        <f t="shared" si="415"/>
        <v>0.34833853771772066</v>
      </c>
      <c r="J356" s="593">
        <f t="shared" si="415"/>
        <v>0.13872528675237478</v>
      </c>
      <c r="K356" s="593">
        <f t="shared" si="415"/>
        <v>3.8938237716435321E-2</v>
      </c>
      <c r="L356" s="1"/>
      <c r="M356" t="s">
        <v>40</v>
      </c>
      <c r="N356" s="593">
        <f>N355/N323</f>
        <v>0.91568238397809765</v>
      </c>
      <c r="O356" s="593">
        <f t="shared" ref="O356:V356" si="416">O355/O323</f>
        <v>0.92481657312083942</v>
      </c>
      <c r="P356" s="593">
        <f t="shared" si="416"/>
        <v>0.91254656157296243</v>
      </c>
      <c r="Q356" s="593">
        <f t="shared" si="416"/>
        <v>0.89250282606584141</v>
      </c>
      <c r="R356" s="593">
        <f t="shared" si="416"/>
        <v>0.83739780608312742</v>
      </c>
      <c r="S356" s="593">
        <f t="shared" si="416"/>
        <v>0.64834992115147028</v>
      </c>
      <c r="T356" s="593">
        <f t="shared" si="416"/>
        <v>0.34833853771772066</v>
      </c>
      <c r="U356" s="593">
        <f t="shared" si="416"/>
        <v>0.13872528675237478</v>
      </c>
      <c r="V356" s="593">
        <f t="shared" si="416"/>
        <v>3.8938237716435328E-2</v>
      </c>
    </row>
    <row r="357" spans="2:22" ht="12" customHeight="1">
      <c r="L357" s="1"/>
    </row>
    <row r="358" spans="2:22" ht="12" customHeight="1">
      <c r="K358" s="595">
        <f>K335+K346+K351+K356</f>
        <v>0.99999999999999978</v>
      </c>
      <c r="L358" s="1"/>
      <c r="N358" s="762"/>
      <c r="O358" s="762"/>
      <c r="P358" s="762"/>
      <c r="Q358" s="762"/>
      <c r="R358" s="762"/>
      <c r="S358" s="762"/>
      <c r="T358" s="762"/>
      <c r="U358" s="762"/>
      <c r="V358" s="762"/>
    </row>
    <row r="359" spans="2:22" ht="12" customHeight="1">
      <c r="L359" s="1"/>
    </row>
    <row r="360" spans="2:22" s="662" customFormat="1" ht="21" customHeight="1" thickBot="1">
      <c r="B360" s="662" t="s">
        <v>569</v>
      </c>
      <c r="I360" s="662" t="s">
        <v>585</v>
      </c>
      <c r="L360" s="1"/>
      <c r="M360" s="662" t="s">
        <v>569</v>
      </c>
      <c r="V360" s="662" t="s">
        <v>579</v>
      </c>
    </row>
    <row r="361" spans="2:22" ht="12" customHeight="1">
      <c r="B361" s="664" t="s">
        <v>184</v>
      </c>
      <c r="C361" s="665">
        <v>2018</v>
      </c>
      <c r="D361" s="665">
        <v>2019</v>
      </c>
      <c r="E361" s="665">
        <v>2020</v>
      </c>
      <c r="F361" s="665">
        <v>2025</v>
      </c>
      <c r="G361" s="665">
        <v>2030</v>
      </c>
      <c r="H361" s="665">
        <v>2035</v>
      </c>
      <c r="I361" s="665">
        <v>2040</v>
      </c>
      <c r="J361" s="665">
        <v>2045</v>
      </c>
      <c r="K361" s="665">
        <v>2050</v>
      </c>
      <c r="L361" s="1"/>
      <c r="M361" s="664" t="s">
        <v>184</v>
      </c>
      <c r="N361" s="665">
        <v>2018</v>
      </c>
      <c r="O361" s="685">
        <v>2019</v>
      </c>
      <c r="P361" s="665">
        <v>2020</v>
      </c>
      <c r="Q361" s="665">
        <v>2025</v>
      </c>
      <c r="R361" s="685">
        <v>2030</v>
      </c>
      <c r="S361" s="665">
        <v>2035</v>
      </c>
      <c r="T361" s="665">
        <v>2040</v>
      </c>
      <c r="U361" s="665">
        <v>2045</v>
      </c>
      <c r="V361" s="685">
        <v>2050</v>
      </c>
    </row>
    <row r="362" spans="2:22" ht="12" customHeight="1">
      <c r="B362" s="666" t="s">
        <v>504</v>
      </c>
      <c r="C362" s="667">
        <f t="shared" ref="C362:K362" si="417">C42</f>
        <v>0.56986138795888586</v>
      </c>
      <c r="D362" s="667">
        <f t="shared" si="417"/>
        <v>0.64494271406892434</v>
      </c>
      <c r="E362" s="667">
        <f t="shared" si="417"/>
        <v>0.57795083312574835</v>
      </c>
      <c r="F362" s="667">
        <f t="shared" si="417"/>
        <v>1.2088374135883608</v>
      </c>
      <c r="G362" s="667">
        <f t="shared" si="417"/>
        <v>0.96428005543118367</v>
      </c>
      <c r="H362" s="667">
        <f t="shared" si="417"/>
        <v>1.8546480238042866</v>
      </c>
      <c r="I362" s="667">
        <f t="shared" si="417"/>
        <v>2.4107471836203516</v>
      </c>
      <c r="J362" s="667">
        <f t="shared" si="417"/>
        <v>1.6872924482355707</v>
      </c>
      <c r="K362" s="667">
        <f t="shared" si="417"/>
        <v>0.236413763662634</v>
      </c>
      <c r="L362" s="1"/>
      <c r="M362" s="666" t="s">
        <v>504</v>
      </c>
      <c r="N362" s="681">
        <f t="shared" ref="N362:V362" si="418">N42</f>
        <v>6.6274879419618431</v>
      </c>
      <c r="O362" s="847">
        <f t="shared" si="418"/>
        <v>7.5006837646215905</v>
      </c>
      <c r="P362" s="681">
        <f t="shared" si="418"/>
        <v>6.7215681892524541</v>
      </c>
      <c r="Q362" s="681">
        <f t="shared" si="418"/>
        <v>14.058779120032638</v>
      </c>
      <c r="R362" s="847">
        <f t="shared" si="418"/>
        <v>11.214577044664667</v>
      </c>
      <c r="S362" s="681">
        <f t="shared" si="418"/>
        <v>21.569556516843853</v>
      </c>
      <c r="T362" s="681">
        <f t="shared" si="418"/>
        <v>28.036989745504691</v>
      </c>
      <c r="U362" s="681">
        <f t="shared" si="418"/>
        <v>19.623211172979687</v>
      </c>
      <c r="V362" s="847">
        <f t="shared" si="418"/>
        <v>2.7494920713964337</v>
      </c>
    </row>
    <row r="363" spans="2:22" ht="12" customHeight="1">
      <c r="B363" s="666" t="s">
        <v>505</v>
      </c>
      <c r="C363" s="667">
        <f t="shared" ref="C363:K363" si="419">C45</f>
        <v>2.4310304630240935</v>
      </c>
      <c r="D363" s="667">
        <f t="shared" si="419"/>
        <v>2.4802228460912374</v>
      </c>
      <c r="E363" s="667">
        <f t="shared" si="419"/>
        <v>2.2942495208707214</v>
      </c>
      <c r="F363" s="667">
        <f t="shared" si="419"/>
        <v>2.3250609944886982</v>
      </c>
      <c r="G363" s="667">
        <f t="shared" si="419"/>
        <v>2.1383261541135372</v>
      </c>
      <c r="H363" s="667">
        <f t="shared" si="419"/>
        <v>2.6508600544709964</v>
      </c>
      <c r="I363" s="667">
        <f t="shared" si="419"/>
        <v>3.5169342885481623</v>
      </c>
      <c r="J363" s="667">
        <f t="shared" si="419"/>
        <v>2.7845174258171874</v>
      </c>
      <c r="K363" s="667">
        <f t="shared" si="419"/>
        <v>1.1053801164617847</v>
      </c>
      <c r="L363" s="1"/>
      <c r="M363" s="666" t="s">
        <v>505</v>
      </c>
      <c r="N363" s="681">
        <f t="shared" ref="N363:V363" si="420">N45</f>
        <v>28.27288428497021</v>
      </c>
      <c r="O363" s="847">
        <f t="shared" si="420"/>
        <v>28.844991700041092</v>
      </c>
      <c r="P363" s="681">
        <f t="shared" si="420"/>
        <v>26.682121927726492</v>
      </c>
      <c r="Q363" s="681">
        <f t="shared" si="420"/>
        <v>27.040459365903562</v>
      </c>
      <c r="R363" s="847">
        <f t="shared" si="420"/>
        <v>24.868733172340441</v>
      </c>
      <c r="S363" s="681">
        <f t="shared" si="420"/>
        <v>30.829502433497691</v>
      </c>
      <c r="T363" s="681">
        <f t="shared" si="420"/>
        <v>40.901945775815129</v>
      </c>
      <c r="U363" s="681">
        <f t="shared" si="420"/>
        <v>32.383937662253892</v>
      </c>
      <c r="V363" s="847">
        <f t="shared" si="420"/>
        <v>12.855570754450557</v>
      </c>
    </row>
    <row r="364" spans="2:22" ht="12" customHeight="1">
      <c r="B364" s="666" t="s">
        <v>507</v>
      </c>
      <c r="C364" s="667">
        <f t="shared" ref="C364:K364" si="421">C53</f>
        <v>0</v>
      </c>
      <c r="D364" s="667">
        <f t="shared" si="421"/>
        <v>0</v>
      </c>
      <c r="E364" s="667">
        <f t="shared" si="421"/>
        <v>1.7685847906442317E-4</v>
      </c>
      <c r="F364" s="667">
        <f t="shared" si="421"/>
        <v>1.8337887721280716E-2</v>
      </c>
      <c r="G364" s="667">
        <f t="shared" si="421"/>
        <v>6.7369109424509091E-2</v>
      </c>
      <c r="H364" s="667">
        <f t="shared" si="421"/>
        <v>0.17667106551851783</v>
      </c>
      <c r="I364" s="667">
        <f t="shared" si="421"/>
        <v>0.29531634596135958</v>
      </c>
      <c r="J364" s="667">
        <f t="shared" si="421"/>
        <v>0.39484915006315058</v>
      </c>
      <c r="K364" s="667">
        <f t="shared" si="421"/>
        <v>0.62918044544884055</v>
      </c>
      <c r="L364" s="1"/>
      <c r="M364" s="666" t="s">
        <v>507</v>
      </c>
      <c r="N364" s="681">
        <f t="shared" ref="N364:V364" si="422">N53</f>
        <v>0</v>
      </c>
      <c r="O364" s="847">
        <f t="shared" si="422"/>
        <v>0</v>
      </c>
      <c r="P364" s="681">
        <f t="shared" si="422"/>
        <v>2.0568641115192416E-3</v>
      </c>
      <c r="Q364" s="681">
        <f t="shared" si="422"/>
        <v>0.21326963419849473</v>
      </c>
      <c r="R364" s="847">
        <f t="shared" si="422"/>
        <v>0.78350274260704078</v>
      </c>
      <c r="S364" s="681">
        <f t="shared" si="422"/>
        <v>2.0546844919803626</v>
      </c>
      <c r="T364" s="681">
        <f t="shared" si="422"/>
        <v>3.434529103530612</v>
      </c>
      <c r="U364" s="681">
        <f t="shared" si="422"/>
        <v>4.5920956152344417</v>
      </c>
      <c r="V364" s="847">
        <f t="shared" si="422"/>
        <v>7.3173685805700162</v>
      </c>
    </row>
    <row r="365" spans="2:22" ht="12" customHeight="1">
      <c r="B365" s="666" t="s">
        <v>515</v>
      </c>
      <c r="C365" s="667">
        <f t="shared" ref="C365:K365" si="423">C54</f>
        <v>0</v>
      </c>
      <c r="D365" s="667">
        <f t="shared" si="423"/>
        <v>0</v>
      </c>
      <c r="E365" s="667">
        <f t="shared" si="423"/>
        <v>0</v>
      </c>
      <c r="F365" s="667">
        <f t="shared" si="423"/>
        <v>0</v>
      </c>
      <c r="G365" s="667">
        <f t="shared" si="423"/>
        <v>0</v>
      </c>
      <c r="H365" s="667">
        <f t="shared" si="423"/>
        <v>0</v>
      </c>
      <c r="I365" s="667">
        <f t="shared" si="423"/>
        <v>0</v>
      </c>
      <c r="J365" s="667">
        <f t="shared" si="423"/>
        <v>6.5808191677191761E-3</v>
      </c>
      <c r="K365" s="667">
        <f t="shared" si="423"/>
        <v>3.3114760286781085E-2</v>
      </c>
      <c r="L365" s="1"/>
      <c r="M365" s="666" t="s">
        <v>515</v>
      </c>
      <c r="N365" s="681">
        <f t="shared" ref="N365:V365" si="424">N54</f>
        <v>0</v>
      </c>
      <c r="O365" s="847">
        <f t="shared" si="424"/>
        <v>0</v>
      </c>
      <c r="P365" s="681">
        <f t="shared" si="424"/>
        <v>0</v>
      </c>
      <c r="Q365" s="681">
        <f t="shared" si="424"/>
        <v>0</v>
      </c>
      <c r="R365" s="847">
        <f t="shared" si="424"/>
        <v>0</v>
      </c>
      <c r="S365" s="681">
        <f t="shared" si="424"/>
        <v>0</v>
      </c>
      <c r="T365" s="681">
        <f t="shared" si="424"/>
        <v>0</v>
      </c>
      <c r="U365" s="681">
        <f t="shared" si="424"/>
        <v>7.6534926920574023E-2</v>
      </c>
      <c r="V365" s="847">
        <f t="shared" si="424"/>
        <v>0.38512466213526403</v>
      </c>
    </row>
    <row r="366" spans="2:22" ht="12" customHeight="1">
      <c r="B366" s="666" t="s">
        <v>506</v>
      </c>
      <c r="C366" s="667">
        <f t="shared" ref="C366:K366" si="425">C48</f>
        <v>0</v>
      </c>
      <c r="D366" s="667">
        <f t="shared" si="425"/>
        <v>0</v>
      </c>
      <c r="E366" s="667">
        <f t="shared" si="425"/>
        <v>0</v>
      </c>
      <c r="F366" s="667">
        <f t="shared" si="425"/>
        <v>3.009023890871048E-2</v>
      </c>
      <c r="G366" s="667">
        <f t="shared" si="425"/>
        <v>7.2840060853734886E-2</v>
      </c>
      <c r="H366" s="667">
        <f t="shared" si="425"/>
        <v>0.16594493699021415</v>
      </c>
      <c r="I366" s="667">
        <f t="shared" si="425"/>
        <v>0.23623971186548476</v>
      </c>
      <c r="J366" s="667">
        <f t="shared" si="425"/>
        <v>0.24067090410498368</v>
      </c>
      <c r="K366" s="667">
        <f t="shared" si="425"/>
        <v>0.27725575741957736</v>
      </c>
      <c r="L366" s="1"/>
      <c r="M366" s="666" t="s">
        <v>506</v>
      </c>
      <c r="N366" s="681">
        <f t="shared" ref="N366:V366" si="426">N48</f>
        <v>0</v>
      </c>
      <c r="O366" s="847">
        <f t="shared" si="426"/>
        <v>0</v>
      </c>
      <c r="P366" s="681">
        <f t="shared" si="426"/>
        <v>0</v>
      </c>
      <c r="Q366" s="681">
        <f t="shared" si="426"/>
        <v>0.34994947850830294</v>
      </c>
      <c r="R366" s="847">
        <f t="shared" si="426"/>
        <v>0.84712990772893682</v>
      </c>
      <c r="S366" s="681">
        <f t="shared" si="426"/>
        <v>1.9299396171961907</v>
      </c>
      <c r="T366" s="681">
        <f t="shared" si="426"/>
        <v>2.7474678489955879</v>
      </c>
      <c r="U366" s="681">
        <f t="shared" si="426"/>
        <v>2.7990026147409606</v>
      </c>
      <c r="V366" s="847">
        <f t="shared" si="426"/>
        <v>3.2244844587896848</v>
      </c>
    </row>
    <row r="367" spans="2:22" ht="12" customHeight="1">
      <c r="B367" s="666" t="s">
        <v>508</v>
      </c>
      <c r="C367" s="667">
        <f t="shared" ref="C367:K367" si="427">C49</f>
        <v>0</v>
      </c>
      <c r="D367" s="667">
        <f t="shared" si="427"/>
        <v>0</v>
      </c>
      <c r="E367" s="667">
        <f t="shared" si="427"/>
        <v>0</v>
      </c>
      <c r="F367" s="667">
        <f t="shared" si="427"/>
        <v>0</v>
      </c>
      <c r="G367" s="667">
        <f t="shared" si="427"/>
        <v>1.8210015213433722E-2</v>
      </c>
      <c r="H367" s="667">
        <f t="shared" si="427"/>
        <v>5.5314978996738047E-2</v>
      </c>
      <c r="I367" s="667">
        <f t="shared" si="427"/>
        <v>0.12796317726047088</v>
      </c>
      <c r="J367" s="667">
        <f t="shared" si="427"/>
        <v>0.24067090410498368</v>
      </c>
      <c r="K367" s="667">
        <f t="shared" si="427"/>
        <v>0.39607965345653912</v>
      </c>
      <c r="L367" s="1"/>
      <c r="M367" s="848" t="s">
        <v>508</v>
      </c>
      <c r="N367" s="849">
        <f t="shared" ref="N367:V367" si="428">N49</f>
        <v>0</v>
      </c>
      <c r="O367" s="849">
        <f t="shared" si="428"/>
        <v>0</v>
      </c>
      <c r="P367" s="849">
        <f t="shared" si="428"/>
        <v>0</v>
      </c>
      <c r="Q367" s="849">
        <f t="shared" si="428"/>
        <v>0</v>
      </c>
      <c r="R367" s="849">
        <f t="shared" si="428"/>
        <v>0.2117824769322342</v>
      </c>
      <c r="S367" s="849">
        <f t="shared" si="428"/>
        <v>0.64331320573206352</v>
      </c>
      <c r="T367" s="849">
        <f t="shared" si="428"/>
        <v>1.4882117515392763</v>
      </c>
      <c r="U367" s="849">
        <f t="shared" si="428"/>
        <v>2.7990026147409606</v>
      </c>
      <c r="V367" s="849">
        <f t="shared" si="428"/>
        <v>4.6064063696995499</v>
      </c>
    </row>
    <row r="368" spans="2:22" ht="12" customHeight="1">
      <c r="B368" s="666" t="s">
        <v>509</v>
      </c>
      <c r="C368" s="667">
        <f>C151</f>
        <v>0</v>
      </c>
      <c r="D368" s="667">
        <f t="shared" ref="D368:K368" si="429">D151</f>
        <v>0</v>
      </c>
      <c r="E368" s="667">
        <f t="shared" si="429"/>
        <v>0</v>
      </c>
      <c r="F368" s="667">
        <f t="shared" si="429"/>
        <v>0.12319668591372525</v>
      </c>
      <c r="G368" s="680">
        <f t="shared" si="429"/>
        <v>0.30845310461755038</v>
      </c>
      <c r="H368" s="667">
        <f t="shared" si="429"/>
        <v>0.90369391652664943</v>
      </c>
      <c r="I368" s="667">
        <f t="shared" si="429"/>
        <v>1.3060785675244304</v>
      </c>
      <c r="J368" s="667">
        <f t="shared" si="429"/>
        <v>1.3423556215107428</v>
      </c>
      <c r="K368" s="680">
        <f t="shared" si="429"/>
        <v>1.4994688120356334</v>
      </c>
      <c r="L368" s="1"/>
      <c r="M368" s="666" t="s">
        <v>509</v>
      </c>
      <c r="N368" s="681">
        <f>N151</f>
        <v>0</v>
      </c>
      <c r="O368" s="847">
        <f t="shared" ref="O368:V368" si="430">O151</f>
        <v>0</v>
      </c>
      <c r="P368" s="681">
        <f t="shared" si="430"/>
        <v>0</v>
      </c>
      <c r="Q368" s="681">
        <f t="shared" si="430"/>
        <v>1.4327774571766247</v>
      </c>
      <c r="R368" s="846">
        <f t="shared" si="430"/>
        <v>3.5873096067021111</v>
      </c>
      <c r="S368" s="681">
        <f t="shared" si="430"/>
        <v>10.509960249204934</v>
      </c>
      <c r="T368" s="681">
        <f t="shared" si="430"/>
        <v>15.189693740309126</v>
      </c>
      <c r="U368" s="681">
        <f t="shared" si="430"/>
        <v>15.61159587816994</v>
      </c>
      <c r="V368" s="846">
        <f t="shared" si="430"/>
        <v>17.438822283974417</v>
      </c>
    </row>
    <row r="369" spans="2:22" ht="12" customHeight="1">
      <c r="B369" s="666" t="s">
        <v>510</v>
      </c>
      <c r="C369" s="667">
        <f>C152</f>
        <v>0</v>
      </c>
      <c r="D369" s="667">
        <f t="shared" ref="D369:K369" si="431">D152</f>
        <v>0</v>
      </c>
      <c r="E369" s="667">
        <f t="shared" si="431"/>
        <v>0</v>
      </c>
      <c r="F369" s="667">
        <f t="shared" si="431"/>
        <v>0</v>
      </c>
      <c r="G369" s="680">
        <f t="shared" si="431"/>
        <v>7.7113276154387594E-2</v>
      </c>
      <c r="H369" s="667">
        <f t="shared" si="431"/>
        <v>0.30123130550888311</v>
      </c>
      <c r="I369" s="667">
        <f t="shared" si="431"/>
        <v>0.70745922407573314</v>
      </c>
      <c r="J369" s="667">
        <f t="shared" si="431"/>
        <v>1.3423556215107428</v>
      </c>
      <c r="K369" s="680">
        <f t="shared" si="431"/>
        <v>2.1420983029080483</v>
      </c>
      <c r="L369" s="1"/>
      <c r="M369" s="848" t="s">
        <v>510</v>
      </c>
      <c r="N369" s="849">
        <f>N152</f>
        <v>0</v>
      </c>
      <c r="O369" s="849">
        <f t="shared" ref="O369:V369" si="432">O152</f>
        <v>0</v>
      </c>
      <c r="P369" s="849">
        <f t="shared" si="432"/>
        <v>0</v>
      </c>
      <c r="Q369" s="849">
        <f t="shared" si="432"/>
        <v>0</v>
      </c>
      <c r="R369" s="849">
        <f t="shared" si="432"/>
        <v>0.89682740167552777</v>
      </c>
      <c r="S369" s="849">
        <f t="shared" si="432"/>
        <v>3.5033200830683109</v>
      </c>
      <c r="T369" s="849">
        <f t="shared" si="432"/>
        <v>8.2277507760007769</v>
      </c>
      <c r="U369" s="849">
        <f t="shared" si="432"/>
        <v>15.61159587816994</v>
      </c>
      <c r="V369" s="849">
        <f t="shared" si="432"/>
        <v>24.912603262820603</v>
      </c>
    </row>
    <row r="370" spans="2:22" ht="12" customHeight="1">
      <c r="B370" s="666" t="s">
        <v>511</v>
      </c>
      <c r="C370" s="667">
        <f>C157+C160</f>
        <v>0</v>
      </c>
      <c r="D370" s="667">
        <f t="shared" ref="D370:K370" si="433">D157+D160</f>
        <v>0</v>
      </c>
      <c r="E370" s="667">
        <f t="shared" si="433"/>
        <v>0</v>
      </c>
      <c r="F370" s="667">
        <f t="shared" si="433"/>
        <v>6.3326220959966539E-2</v>
      </c>
      <c r="G370" s="680">
        <f t="shared" si="433"/>
        <v>0.16080036353574426</v>
      </c>
      <c r="H370" s="667">
        <f t="shared" si="433"/>
        <v>0.24210143814255247</v>
      </c>
      <c r="I370" s="667">
        <f t="shared" si="433"/>
        <v>0.32603849156454673</v>
      </c>
      <c r="J370" s="667">
        <f t="shared" si="433"/>
        <v>0.35663494133202445</v>
      </c>
      <c r="K370" s="680">
        <f t="shared" si="433"/>
        <v>0.38723139109950222</v>
      </c>
      <c r="L370" s="1"/>
      <c r="M370" s="666" t="s">
        <v>511</v>
      </c>
      <c r="N370" s="681">
        <f>N157+N160</f>
        <v>0</v>
      </c>
      <c r="O370" s="847">
        <f t="shared" ref="O370:V370" si="434">O157+O160</f>
        <v>0</v>
      </c>
      <c r="P370" s="681">
        <f t="shared" si="434"/>
        <v>0</v>
      </c>
      <c r="Q370" s="681">
        <f t="shared" si="434"/>
        <v>0.73648394976441089</v>
      </c>
      <c r="R370" s="846">
        <f t="shared" si="434"/>
        <v>1.8701082279207057</v>
      </c>
      <c r="S370" s="681">
        <f t="shared" si="434"/>
        <v>2.8156397255978858</v>
      </c>
      <c r="T370" s="681">
        <f t="shared" si="434"/>
        <v>3.7918276568956788</v>
      </c>
      <c r="U370" s="681">
        <f t="shared" si="434"/>
        <v>4.1476643676914442</v>
      </c>
      <c r="V370" s="846">
        <f t="shared" si="434"/>
        <v>4.5035010784872114</v>
      </c>
    </row>
    <row r="371" spans="2:22" ht="12" customHeight="1">
      <c r="B371" s="666" t="s">
        <v>512</v>
      </c>
      <c r="C371" s="667">
        <f>C159+C162</f>
        <v>0</v>
      </c>
      <c r="D371" s="667">
        <f t="shared" ref="D371:K371" si="435">D159+D162</f>
        <v>0</v>
      </c>
      <c r="E371" s="667">
        <f t="shared" si="435"/>
        <v>0</v>
      </c>
      <c r="F371" s="667">
        <f t="shared" si="435"/>
        <v>0</v>
      </c>
      <c r="G371" s="680">
        <f t="shared" si="435"/>
        <v>6.7565802137743283E-2</v>
      </c>
      <c r="H371" s="667">
        <f t="shared" si="435"/>
        <v>0.36482808360286001</v>
      </c>
      <c r="I371" s="667">
        <f t="shared" si="435"/>
        <v>0.66319796220986105</v>
      </c>
      <c r="J371" s="667">
        <f t="shared" si="435"/>
        <v>0.78524550666482207</v>
      </c>
      <c r="K371" s="680">
        <f t="shared" si="435"/>
        <v>0.90729305111978298</v>
      </c>
      <c r="L371" s="1"/>
      <c r="M371" s="666" t="s">
        <v>512</v>
      </c>
      <c r="N371" s="681">
        <f>N159+N162</f>
        <v>0</v>
      </c>
      <c r="O371" s="847">
        <f t="shared" ref="O371:V371" si="436">O159+O162</f>
        <v>0</v>
      </c>
      <c r="P371" s="681">
        <f t="shared" si="436"/>
        <v>0</v>
      </c>
      <c r="Q371" s="681">
        <f t="shared" si="436"/>
        <v>0</v>
      </c>
      <c r="R371" s="847">
        <f t="shared" si="436"/>
        <v>0.78579027886195441</v>
      </c>
      <c r="S371" s="681">
        <f t="shared" si="436"/>
        <v>4.2429506123012626</v>
      </c>
      <c r="T371" s="681">
        <f t="shared" si="436"/>
        <v>7.7129923005006837</v>
      </c>
      <c r="U371" s="681">
        <f t="shared" si="436"/>
        <v>9.1324052425118811</v>
      </c>
      <c r="V371" s="847">
        <f t="shared" si="436"/>
        <v>10.551818184523077</v>
      </c>
    </row>
    <row r="372" spans="2:22" ht="12" customHeight="1">
      <c r="B372" s="668" t="s">
        <v>513</v>
      </c>
      <c r="C372" s="669">
        <f>C362+C363+C364+C366+C368+C370</f>
        <v>3.0008918509829794</v>
      </c>
      <c r="D372" s="669">
        <f t="shared" ref="D372:K372" si="437">D362+D363+D364+D366+D368+D370</f>
        <v>3.1251655601601618</v>
      </c>
      <c r="E372" s="669">
        <f t="shared" si="437"/>
        <v>2.8723772124755342</v>
      </c>
      <c r="F372" s="669">
        <f t="shared" si="437"/>
        <v>3.7688494415807421</v>
      </c>
      <c r="G372" s="669">
        <f t="shared" si="437"/>
        <v>3.7120688479762594</v>
      </c>
      <c r="H372" s="669">
        <f t="shared" si="437"/>
        <v>5.9939194354532166</v>
      </c>
      <c r="I372" s="669">
        <f t="shared" si="437"/>
        <v>8.0913545890843359</v>
      </c>
      <c r="J372" s="669">
        <f t="shared" si="437"/>
        <v>6.8063204910636586</v>
      </c>
      <c r="K372" s="669">
        <f t="shared" si="437"/>
        <v>4.1349302861279718</v>
      </c>
      <c r="L372" s="1"/>
      <c r="M372" s="668" t="s">
        <v>513</v>
      </c>
      <c r="N372" s="671">
        <f>N362+N363+N364+N366+N368+N370</f>
        <v>34.900372226932056</v>
      </c>
      <c r="O372" s="672">
        <f t="shared" ref="O372:V372" si="438">O362+O363+O364+O366+O368+O370</f>
        <v>36.345675464662683</v>
      </c>
      <c r="P372" s="671">
        <f t="shared" si="438"/>
        <v>33.405746981090459</v>
      </c>
      <c r="Q372" s="671">
        <f t="shared" si="438"/>
        <v>43.831719005584034</v>
      </c>
      <c r="R372" s="672">
        <f t="shared" si="438"/>
        <v>43.171360701963899</v>
      </c>
      <c r="S372" s="671">
        <f t="shared" si="438"/>
        <v>69.709283034320919</v>
      </c>
      <c r="T372" s="671">
        <f t="shared" si="438"/>
        <v>94.102453871050812</v>
      </c>
      <c r="U372" s="671">
        <f t="shared" si="438"/>
        <v>79.157507311070376</v>
      </c>
      <c r="V372" s="672">
        <f t="shared" si="438"/>
        <v>48.089239227668322</v>
      </c>
    </row>
    <row r="373" spans="2:22" ht="12" customHeight="1">
      <c r="B373" s="668" t="s">
        <v>514</v>
      </c>
      <c r="C373" s="669">
        <f>C367+C369+C371+C365</f>
        <v>0</v>
      </c>
      <c r="D373" s="669">
        <f t="shared" ref="D373:K373" si="439">D367+D369+D371+D365</f>
        <v>0</v>
      </c>
      <c r="E373" s="669">
        <f t="shared" si="439"/>
        <v>0</v>
      </c>
      <c r="F373" s="669">
        <f t="shared" si="439"/>
        <v>0</v>
      </c>
      <c r="G373" s="669">
        <f t="shared" si="439"/>
        <v>0.1628890935055646</v>
      </c>
      <c r="H373" s="669">
        <f t="shared" si="439"/>
        <v>0.72137436810848121</v>
      </c>
      <c r="I373" s="669">
        <f t="shared" si="439"/>
        <v>1.4986203635460651</v>
      </c>
      <c r="J373" s="669">
        <f t="shared" si="439"/>
        <v>2.3748528514482676</v>
      </c>
      <c r="K373" s="669">
        <f t="shared" si="439"/>
        <v>3.4785857677711509</v>
      </c>
      <c r="L373" s="1"/>
      <c r="M373" s="668" t="s">
        <v>514</v>
      </c>
      <c r="N373" s="671">
        <f>N367+N369+N371+N365</f>
        <v>0</v>
      </c>
      <c r="O373" s="672">
        <f t="shared" ref="O373:V373" si="440">O367+O369+O371+O365</f>
        <v>0</v>
      </c>
      <c r="P373" s="671">
        <f t="shared" si="440"/>
        <v>0</v>
      </c>
      <c r="Q373" s="671">
        <f t="shared" si="440"/>
        <v>0</v>
      </c>
      <c r="R373" s="672">
        <f t="shared" si="440"/>
        <v>1.8944001574697165</v>
      </c>
      <c r="S373" s="671">
        <f t="shared" si="440"/>
        <v>8.3895839011016378</v>
      </c>
      <c r="T373" s="671">
        <f t="shared" si="440"/>
        <v>17.428954828040737</v>
      </c>
      <c r="U373" s="671">
        <f t="shared" si="440"/>
        <v>27.619538662343352</v>
      </c>
      <c r="V373" s="672">
        <f t="shared" si="440"/>
        <v>40.455952479178492</v>
      </c>
    </row>
    <row r="374" spans="2:22" ht="12" customHeight="1">
      <c r="L374" s="1"/>
    </row>
    <row r="375" spans="2:22" ht="12" customHeight="1">
      <c r="M375" t="s">
        <v>570</v>
      </c>
      <c r="N375" s="762">
        <f>N339</f>
        <v>0</v>
      </c>
      <c r="O375" s="762">
        <f t="shared" ref="O375:V375" si="441">O339</f>
        <v>0</v>
      </c>
      <c r="P375" s="762">
        <f t="shared" si="441"/>
        <v>3.5113698244731674E-5</v>
      </c>
      <c r="Q375" s="762">
        <f t="shared" si="441"/>
        <v>0</v>
      </c>
      <c r="R375" s="762">
        <f t="shared" si="441"/>
        <v>0.95175319321888185</v>
      </c>
      <c r="S375" s="762">
        <f t="shared" si="441"/>
        <v>2.5266298828995999</v>
      </c>
      <c r="T375" s="762">
        <f t="shared" si="441"/>
        <v>4.7877222874347876</v>
      </c>
      <c r="U375" s="762">
        <f t="shared" si="441"/>
        <v>6.3918740611261313</v>
      </c>
      <c r="V375" s="762">
        <f t="shared" si="441"/>
        <v>6.8732802182099562</v>
      </c>
    </row>
    <row r="376" spans="2:22" ht="12" customHeight="1">
      <c r="M376" t="s">
        <v>571</v>
      </c>
      <c r="N376" s="762">
        <f>N341</f>
        <v>0</v>
      </c>
      <c r="O376" s="762">
        <f t="shared" ref="O376:V376" si="442">O341</f>
        <v>0</v>
      </c>
      <c r="P376" s="762">
        <f t="shared" si="442"/>
        <v>0</v>
      </c>
      <c r="Q376" s="762">
        <f t="shared" si="442"/>
        <v>0</v>
      </c>
      <c r="R376" s="762">
        <f t="shared" si="442"/>
        <v>0.13169239200090288</v>
      </c>
      <c r="S376" s="762">
        <f t="shared" si="442"/>
        <v>1.2157983335409153</v>
      </c>
      <c r="T376" s="762">
        <f t="shared" si="442"/>
        <v>3.7852512828454534</v>
      </c>
      <c r="U376" s="762">
        <f t="shared" si="442"/>
        <v>6.9687839751394112</v>
      </c>
      <c r="V376" s="762">
        <f t="shared" si="442"/>
        <v>10.029025577939567</v>
      </c>
    </row>
    <row r="379" spans="2:22" ht="12" customHeight="1">
      <c r="M379" t="s">
        <v>572</v>
      </c>
      <c r="N379" s="761">
        <f>N350+N373*2+(N375+N376)*1.5</f>
        <v>9.6918513172582283</v>
      </c>
      <c r="O379" s="761">
        <f t="shared" ref="O379:V379" si="443">O350+O373*2+(O375+O376)*1.5</f>
        <v>9.7264642399118877</v>
      </c>
      <c r="P379" s="761">
        <f t="shared" si="443"/>
        <v>8.6060977693722531</v>
      </c>
      <c r="Q379" s="761">
        <f t="shared" si="443"/>
        <v>16.096037414449846</v>
      </c>
      <c r="R379" s="761">
        <f t="shared" si="443"/>
        <v>38.08860197515871</v>
      </c>
      <c r="S379" s="761">
        <f t="shared" si="443"/>
        <v>83.311514555238787</v>
      </c>
      <c r="T379" s="761">
        <f t="shared" si="443"/>
        <v>138.10272873991352</v>
      </c>
      <c r="U379" s="761">
        <f t="shared" si="443"/>
        <v>183.39673645652118</v>
      </c>
      <c r="V379" s="761">
        <f t="shared" si="443"/>
        <v>219.39163642312462</v>
      </c>
    </row>
    <row r="381" spans="2:22" ht="12" customHeight="1">
      <c r="M381" t="s">
        <v>615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E112"/>
  <sheetViews>
    <sheetView tabSelected="1" topLeftCell="G86" workbookViewId="0">
      <selection activeCell="T101" sqref="T101"/>
    </sheetView>
  </sheetViews>
  <sheetFormatPr baseColWidth="10" defaultColWidth="9" defaultRowHeight="14.25" customHeight="1"/>
  <cols>
    <col min="1" max="1" width="4.85546875" style="85" customWidth="1"/>
    <col min="2" max="2" width="27.140625" style="85" customWidth="1"/>
    <col min="3" max="6" width="7.140625" style="85" customWidth="1"/>
    <col min="7" max="14" width="7.28515625" style="85" customWidth="1"/>
    <col min="15" max="15" width="2.85546875" style="85" customWidth="1"/>
    <col min="16" max="17" width="10.140625" style="85" customWidth="1"/>
    <col min="18" max="22" width="7.85546875" style="85" customWidth="1"/>
    <col min="23" max="31" width="7" style="85" customWidth="1"/>
    <col min="32" max="32" width="7.42578125" style="85" customWidth="1"/>
    <col min="33" max="33" width="7.140625" style="85" customWidth="1"/>
    <col min="34" max="34" width="7.28515625" style="85" customWidth="1"/>
    <col min="35" max="35" width="3.140625" style="85" customWidth="1"/>
    <col min="36" max="37" width="7.140625" style="85" customWidth="1"/>
    <col min="38" max="16384" width="9" style="85"/>
  </cols>
  <sheetData>
    <row r="2" spans="2:22" s="302" customFormat="1" ht="21" customHeight="1">
      <c r="B2" s="300" t="s">
        <v>134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S2" s="85"/>
      <c r="T2" s="85"/>
      <c r="U2" s="85"/>
      <c r="V2" s="85"/>
    </row>
    <row r="3" spans="2:22" s="302" customFormat="1" ht="15" customHeight="1">
      <c r="B3" s="268" t="s">
        <v>223</v>
      </c>
      <c r="S3" s="85"/>
      <c r="T3" s="85"/>
      <c r="U3" s="85"/>
      <c r="V3" s="85"/>
    </row>
    <row r="4" spans="2:22" s="302" customFormat="1" ht="15" customHeight="1" thickBot="1">
      <c r="B4" s="268"/>
      <c r="C4" s="268"/>
      <c r="D4" s="268"/>
      <c r="E4" s="268"/>
      <c r="S4" s="85"/>
      <c r="T4" s="85"/>
      <c r="U4" s="85"/>
      <c r="V4" s="85"/>
    </row>
    <row r="5" spans="2:22" ht="15" customHeight="1">
      <c r="B5" s="478" t="s">
        <v>350</v>
      </c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80"/>
    </row>
    <row r="6" spans="2:22" ht="15" customHeight="1">
      <c r="B6" s="472" t="s">
        <v>346</v>
      </c>
      <c r="C6" s="481"/>
      <c r="D6" s="481"/>
      <c r="E6" s="481"/>
      <c r="F6" s="473">
        <v>2018</v>
      </c>
      <c r="G6" s="473">
        <v>2019</v>
      </c>
      <c r="H6" s="473">
        <v>2020</v>
      </c>
      <c r="I6" s="473">
        <v>2025</v>
      </c>
      <c r="J6" s="473">
        <v>2030</v>
      </c>
      <c r="K6" s="473">
        <v>2035</v>
      </c>
      <c r="L6" s="473">
        <v>2040</v>
      </c>
      <c r="M6" s="473">
        <v>2045</v>
      </c>
      <c r="N6" s="474">
        <v>2050</v>
      </c>
    </row>
    <row r="7" spans="2:22" ht="15" customHeight="1">
      <c r="B7" s="472" t="s">
        <v>347</v>
      </c>
      <c r="C7" s="481"/>
      <c r="D7" s="481"/>
      <c r="E7" s="481"/>
      <c r="F7" s="475">
        <v>66.992000000000004</v>
      </c>
      <c r="G7" s="475">
        <v>67.146000000000001</v>
      </c>
      <c r="H7" s="475">
        <v>67.3</v>
      </c>
      <c r="I7" s="475">
        <v>68</v>
      </c>
      <c r="J7" s="475">
        <v>68.599999999999994</v>
      </c>
      <c r="K7" s="475">
        <v>69</v>
      </c>
      <c r="L7" s="475">
        <v>69.2</v>
      </c>
      <c r="M7" s="475">
        <v>69.3</v>
      </c>
      <c r="N7" s="476">
        <v>69.2</v>
      </c>
      <c r="P7" s="299">
        <v>2.4002866013852299E-2</v>
      </c>
      <c r="Q7" s="299">
        <v>3.2959159302603291E-2</v>
      </c>
    </row>
    <row r="8" spans="2:22" ht="15" customHeight="1">
      <c r="B8" s="477" t="s">
        <v>348</v>
      </c>
      <c r="C8" s="482"/>
      <c r="D8" s="482"/>
      <c r="E8" s="482"/>
      <c r="F8" s="475">
        <v>64.880941050502656</v>
      </c>
      <c r="G8" s="475">
        <v>65.031872448243035</v>
      </c>
      <c r="H8" s="475">
        <v>65.182803845983429</v>
      </c>
      <c r="I8" s="475">
        <v>65.867326732673263</v>
      </c>
      <c r="J8" s="475">
        <v>66.451350457818847</v>
      </c>
      <c r="K8" s="475">
        <v>66.835909090909098</v>
      </c>
      <c r="L8" s="475">
        <v>67.022387828850242</v>
      </c>
      <c r="M8" s="475">
        <v>67.109410500460541</v>
      </c>
      <c r="N8" s="476">
        <v>66.999160784749634</v>
      </c>
      <c r="P8" s="299">
        <v>2.4204479495662623E-2</v>
      </c>
      <c r="Q8" s="299">
        <v>3.2647796100833126E-2</v>
      </c>
    </row>
    <row r="9" spans="2:22" ht="15" customHeight="1">
      <c r="B9" s="85" t="s">
        <v>349</v>
      </c>
      <c r="F9" s="1010">
        <v>1</v>
      </c>
      <c r="G9" s="1010">
        <v>1.0023262824998622</v>
      </c>
      <c r="H9" s="1010">
        <v>1.0046525649997247</v>
      </c>
      <c r="I9" s="1010">
        <v>1.0152030113342965</v>
      </c>
      <c r="J9" s="1010">
        <v>1.0242044794956626</v>
      </c>
      <c r="K9" s="1010">
        <v>1.0301316227655317</v>
      </c>
      <c r="L9" s="1010">
        <v>1.0330057909715074</v>
      </c>
      <c r="M9" s="1010">
        <v>1.0343470580709251</v>
      </c>
      <c r="N9" s="1010">
        <v>1.0326477961008331</v>
      </c>
      <c r="P9" s="299"/>
      <c r="Q9" s="299"/>
    </row>
    <row r="10" spans="2:22" ht="15" customHeight="1">
      <c r="B10" s="85" t="s">
        <v>493</v>
      </c>
      <c r="F10" s="1010"/>
      <c r="G10" s="1010">
        <v>1</v>
      </c>
      <c r="H10" s="1010">
        <v>1.0023208834692636</v>
      </c>
      <c r="I10" s="1010">
        <v>1.0128468434473443</v>
      </c>
      <c r="J10" s="1010">
        <v>1.0218274202500555</v>
      </c>
      <c r="K10" s="1010">
        <v>1.0277408073110896</v>
      </c>
      <c r="L10" s="1010">
        <v>1.0306083049075883</v>
      </c>
      <c r="M10" s="1010">
        <v>1.031946459082367</v>
      </c>
      <c r="N10" s="1010">
        <v>1.0302511409012913</v>
      </c>
      <c r="P10" s="299"/>
      <c r="Q10" s="299"/>
    </row>
    <row r="11" spans="2:22" ht="15" customHeight="1"/>
    <row r="12" spans="2:22" ht="15" customHeight="1">
      <c r="B12" s="981" t="s">
        <v>351</v>
      </c>
      <c r="C12" s="981"/>
      <c r="D12" s="981"/>
      <c r="E12" s="981"/>
      <c r="F12" s="981"/>
      <c r="G12" s="981"/>
      <c r="H12" s="981"/>
      <c r="I12" s="981"/>
      <c r="J12" s="981"/>
      <c r="K12" s="981"/>
      <c r="L12" s="981"/>
      <c r="M12" s="981"/>
      <c r="N12" s="981"/>
    </row>
    <row r="13" spans="2:22" ht="15" customHeight="1">
      <c r="B13" s="982" t="s">
        <v>40</v>
      </c>
      <c r="C13" s="982"/>
      <c r="D13" s="982"/>
      <c r="E13" s="982"/>
      <c r="F13" s="982">
        <v>2018</v>
      </c>
      <c r="G13" s="982">
        <v>2019</v>
      </c>
      <c r="H13" s="982">
        <v>2020</v>
      </c>
      <c r="I13" s="982">
        <v>2025</v>
      </c>
      <c r="J13" s="982">
        <v>2030</v>
      </c>
      <c r="K13" s="982">
        <v>2035</v>
      </c>
      <c r="L13" s="982">
        <v>2040</v>
      </c>
      <c r="M13" s="982">
        <v>2045</v>
      </c>
      <c r="N13" s="982">
        <v>2050</v>
      </c>
    </row>
    <row r="14" spans="2:22" ht="15" customHeight="1">
      <c r="B14" s="982" t="s">
        <v>481</v>
      </c>
      <c r="C14" s="982"/>
      <c r="D14" s="982"/>
      <c r="E14" s="982"/>
      <c r="F14" s="983">
        <v>1</v>
      </c>
      <c r="G14" s="983">
        <v>1.018</v>
      </c>
      <c r="H14" s="983">
        <v>0.93656000000000006</v>
      </c>
      <c r="I14" s="983">
        <v>1.051879067944484</v>
      </c>
      <c r="J14" s="984">
        <v>1.0895140310114322</v>
      </c>
      <c r="K14" s="983">
        <v>1.1416520397883452</v>
      </c>
      <c r="L14" s="983">
        <v>1.2164638330530793</v>
      </c>
      <c r="M14" s="983">
        <v>1.3090435020652234</v>
      </c>
      <c r="N14" s="985">
        <v>1.4129357674483161</v>
      </c>
    </row>
    <row r="15" spans="2:22" ht="14.25" customHeight="1">
      <c r="B15" s="268" t="s">
        <v>494</v>
      </c>
      <c r="C15" s="268"/>
      <c r="D15" s="268"/>
      <c r="E15" s="268"/>
      <c r="F15" s="268"/>
      <c r="G15" s="534">
        <v>1</v>
      </c>
      <c r="H15" s="534">
        <v>0.92</v>
      </c>
      <c r="I15" s="534">
        <v>1.0332800274503773</v>
      </c>
      <c r="J15" s="534">
        <v>1.0702495393039608</v>
      </c>
      <c r="K15" s="534">
        <v>1.1214656579453293</v>
      </c>
      <c r="L15" s="534">
        <v>1.194954649364518</v>
      </c>
      <c r="M15" s="534">
        <v>1.2858973497693746</v>
      </c>
      <c r="N15" s="534">
        <v>1.3879526202832182</v>
      </c>
    </row>
    <row r="16" spans="2:22" ht="14.25" customHeight="1">
      <c r="B16" s="268"/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</row>
    <row r="17" spans="2:24" ht="14.25" customHeight="1">
      <c r="C17" s="268"/>
      <c r="D17" s="268"/>
      <c r="E17" s="268"/>
      <c r="F17" s="534"/>
      <c r="G17" s="534"/>
      <c r="H17" s="534"/>
      <c r="I17" s="534"/>
      <c r="J17" s="534"/>
      <c r="K17" s="534"/>
      <c r="L17" s="534"/>
      <c r="M17" s="534"/>
      <c r="N17" s="534"/>
    </row>
    <row r="18" spans="2:24" ht="14.25" customHeight="1">
      <c r="B18" s="268"/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268"/>
    </row>
    <row r="19" spans="2:24" ht="14.25" customHeight="1">
      <c r="B19" s="268" t="s">
        <v>148</v>
      </c>
      <c r="R19" s="302"/>
      <c r="S19" s="302"/>
      <c r="T19" s="302"/>
      <c r="U19" s="302"/>
    </row>
    <row r="20" spans="2:24" ht="14.25" customHeight="1">
      <c r="I20" s="225"/>
      <c r="J20" s="225" t="s">
        <v>149</v>
      </c>
      <c r="K20" s="225"/>
      <c r="L20" s="225"/>
      <c r="M20" s="225"/>
      <c r="N20" s="225" t="s">
        <v>149</v>
      </c>
      <c r="R20" s="302"/>
    </row>
    <row r="21" spans="2:24" ht="14.25" customHeight="1">
      <c r="B21" s="303" t="s">
        <v>143</v>
      </c>
      <c r="C21" s="303" t="s">
        <v>35</v>
      </c>
      <c r="D21" s="303" t="s">
        <v>35</v>
      </c>
      <c r="E21" s="303" t="s">
        <v>35</v>
      </c>
      <c r="F21" s="303" t="s">
        <v>35</v>
      </c>
      <c r="G21" s="303" t="s">
        <v>35</v>
      </c>
      <c r="H21" s="303" t="s">
        <v>35</v>
      </c>
      <c r="I21" s="85" t="s">
        <v>150</v>
      </c>
      <c r="J21" s="85" t="s">
        <v>150</v>
      </c>
      <c r="K21" s="85" t="s">
        <v>150</v>
      </c>
      <c r="L21" s="85" t="s">
        <v>150</v>
      </c>
      <c r="M21" s="85" t="s">
        <v>150</v>
      </c>
      <c r="N21" s="85" t="s">
        <v>150</v>
      </c>
      <c r="R21" s="302"/>
    </row>
    <row r="22" spans="2:24" ht="14.25" customHeight="1">
      <c r="B22" s="471"/>
      <c r="C22" s="471">
        <v>2015</v>
      </c>
      <c r="D22" s="471">
        <v>2016</v>
      </c>
      <c r="E22" s="471">
        <v>2017</v>
      </c>
      <c r="F22" s="471">
        <v>2018</v>
      </c>
      <c r="G22" s="471">
        <v>2019</v>
      </c>
      <c r="H22" s="471">
        <v>2020</v>
      </c>
      <c r="I22" s="471">
        <v>2025</v>
      </c>
      <c r="J22" s="471">
        <v>2030</v>
      </c>
      <c r="K22" s="471">
        <v>2035</v>
      </c>
      <c r="L22" s="471">
        <v>2040</v>
      </c>
      <c r="M22" s="471">
        <v>2045</v>
      </c>
      <c r="N22" s="471">
        <v>2050</v>
      </c>
      <c r="P22" s="85" t="s">
        <v>339</v>
      </c>
      <c r="Q22" s="85" t="s">
        <v>343</v>
      </c>
      <c r="R22" s="302"/>
      <c r="S22" s="302"/>
    </row>
    <row r="23" spans="2:24" ht="14.25" customHeight="1">
      <c r="B23" s="304" t="s">
        <v>30</v>
      </c>
      <c r="C23" s="461">
        <v>772.72869803122944</v>
      </c>
      <c r="D23" s="461">
        <v>783.08510677290258</v>
      </c>
      <c r="E23" s="461">
        <v>789.37177359783573</v>
      </c>
      <c r="F23" s="461">
        <v>786.79327643434704</v>
      </c>
      <c r="G23" s="889">
        <v>779.80962598452038</v>
      </c>
      <c r="H23" s="889">
        <v>629.84570702567703</v>
      </c>
      <c r="I23" s="288">
        <v>767.11344589357748</v>
      </c>
      <c r="J23" s="288">
        <v>746.12634327708076</v>
      </c>
      <c r="K23" s="288">
        <v>741.51622260654176</v>
      </c>
      <c r="L23" s="288">
        <v>725.42571474446311</v>
      </c>
      <c r="M23" s="288">
        <v>706.86762783987604</v>
      </c>
      <c r="N23" s="288">
        <v>684.63084367246472</v>
      </c>
      <c r="P23" s="171">
        <v>-4.3194238164108389E-2</v>
      </c>
      <c r="Q23" s="171">
        <v>-0.12205386948371033</v>
      </c>
      <c r="R23" s="302"/>
      <c r="S23" s="302"/>
    </row>
    <row r="24" spans="2:24" ht="14.25" customHeight="1">
      <c r="B24" s="304" t="s">
        <v>151</v>
      </c>
      <c r="C24" s="461">
        <v>163.22341822605296</v>
      </c>
      <c r="D24" s="461">
        <v>163.8534196288355</v>
      </c>
      <c r="E24" s="461">
        <v>170.71821832998174</v>
      </c>
      <c r="F24" s="461">
        <v>168.67363782653788</v>
      </c>
      <c r="G24" s="889">
        <v>172.54230620404758</v>
      </c>
      <c r="H24" s="889">
        <v>102.8012743017934</v>
      </c>
      <c r="I24" s="886">
        <v>194.11009447955351</v>
      </c>
      <c r="J24" s="886">
        <v>215.67788275505944</v>
      </c>
      <c r="K24" s="886">
        <v>232.77210841279162</v>
      </c>
      <c r="L24" s="886">
        <v>249.86633407052381</v>
      </c>
      <c r="M24" s="886">
        <v>266.96055972825593</v>
      </c>
      <c r="N24" s="886">
        <v>284.05478538598811</v>
      </c>
      <c r="P24" s="641">
        <v>0.24999999999999978</v>
      </c>
      <c r="Q24" s="653">
        <v>0.64629064972660388</v>
      </c>
      <c r="R24" s="986"/>
      <c r="S24" s="997">
        <v>0.34907266243165092</v>
      </c>
    </row>
    <row r="25" spans="2:24" ht="14.25" customHeight="1">
      <c r="B25" s="306" t="s">
        <v>152</v>
      </c>
      <c r="C25" s="461">
        <v>104.84898466171585</v>
      </c>
      <c r="D25" s="461">
        <v>104.20727766897554</v>
      </c>
      <c r="E25" s="461">
        <v>110.567763484713</v>
      </c>
      <c r="F25" s="461">
        <v>107.93538502896824</v>
      </c>
      <c r="G25" s="889">
        <v>112.47835138440131</v>
      </c>
      <c r="H25" s="889">
        <v>64.888834107401252</v>
      </c>
      <c r="I25" s="288">
        <v>126.53814530745146</v>
      </c>
      <c r="J25" s="288">
        <v>140.59793923050162</v>
      </c>
      <c r="K25" s="288">
        <v>152.21132901094106</v>
      </c>
      <c r="L25" s="288">
        <v>163.82471879138052</v>
      </c>
      <c r="M25" s="288">
        <v>175.43810857181995</v>
      </c>
      <c r="N25" s="288">
        <v>187.05149835225939</v>
      </c>
      <c r="P25" s="641">
        <v>0.25</v>
      </c>
      <c r="Q25" s="653">
        <v>0.66300000000000003</v>
      </c>
      <c r="R25" s="986"/>
      <c r="S25" s="986"/>
    </row>
    <row r="26" spans="2:24" ht="14.25" customHeight="1">
      <c r="B26" s="306" t="s">
        <v>153</v>
      </c>
      <c r="C26" s="461">
        <v>58.374433564337124</v>
      </c>
      <c r="D26" s="461">
        <v>59.64614195985996</v>
      </c>
      <c r="E26" s="461">
        <v>60.150454845268733</v>
      </c>
      <c r="F26" s="461">
        <v>60.73825279756965</v>
      </c>
      <c r="G26" s="889">
        <v>60.063954819646263</v>
      </c>
      <c r="H26" s="889">
        <v>37.912440194392154</v>
      </c>
      <c r="I26" s="999">
        <v>67.571949172102052</v>
      </c>
      <c r="J26" s="999">
        <v>75.079943524557834</v>
      </c>
      <c r="K26" s="999">
        <v>80.560779401850553</v>
      </c>
      <c r="L26" s="999">
        <v>86.041615279143272</v>
      </c>
      <c r="M26" s="999">
        <v>91.522451156435991</v>
      </c>
      <c r="N26" s="999">
        <v>97.003287033728711</v>
      </c>
      <c r="P26" s="641">
        <v>0.25</v>
      </c>
      <c r="Q26" s="653">
        <v>0.61499999999999999</v>
      </c>
      <c r="R26" s="986"/>
      <c r="S26" s="986"/>
    </row>
    <row r="27" spans="2:24" ht="14.25" customHeight="1">
      <c r="B27" s="304" t="s">
        <v>144</v>
      </c>
      <c r="C27" s="461">
        <v>14.281834</v>
      </c>
      <c r="D27" s="461">
        <v>14.821864</v>
      </c>
      <c r="E27" s="461">
        <v>15.409817</v>
      </c>
      <c r="F27" s="461">
        <v>15.883513000000001</v>
      </c>
      <c r="G27" s="889">
        <v>16.267952633500002</v>
      </c>
      <c r="H27" s="998">
        <v>7.2496149479999996</v>
      </c>
      <c r="I27" s="1001">
        <v>14.2</v>
      </c>
      <c r="J27" s="1001">
        <v>14.4</v>
      </c>
      <c r="K27" s="1001">
        <v>7</v>
      </c>
      <c r="L27" s="1001">
        <v>5.9</v>
      </c>
      <c r="M27" s="1001">
        <v>5.8</v>
      </c>
      <c r="N27" s="1001">
        <v>6.5</v>
      </c>
      <c r="O27" s="303"/>
      <c r="P27" s="171">
        <v>-0.11482407624259949</v>
      </c>
      <c r="Q27" s="171">
        <v>-0.60044142330395123</v>
      </c>
      <c r="R27" s="302"/>
      <c r="S27" s="302"/>
    </row>
    <row r="28" spans="2:24" ht="14.25" customHeight="1">
      <c r="B28" s="304" t="s">
        <v>154</v>
      </c>
      <c r="C28" s="461">
        <v>11.133746508571427</v>
      </c>
      <c r="D28" s="461">
        <v>11.210580250247251</v>
      </c>
      <c r="E28" s="461">
        <v>11.273264494188268</v>
      </c>
      <c r="F28" s="461">
        <v>11.340237796767951</v>
      </c>
      <c r="G28" s="889">
        <v>11.340237796767951</v>
      </c>
      <c r="H28" s="889">
        <v>9.5825009382689181</v>
      </c>
      <c r="I28" s="1000">
        <v>11.485924056398686</v>
      </c>
      <c r="J28" s="1000">
        <v>11.58776593289357</v>
      </c>
      <c r="K28" s="1000">
        <v>11.654825148350028</v>
      </c>
      <c r="L28" s="1000">
        <v>11.687343252975982</v>
      </c>
      <c r="M28" s="1000">
        <v>11.702518239526711</v>
      </c>
      <c r="N28" s="1000">
        <v>11.683292928212129</v>
      </c>
      <c r="O28" s="303"/>
      <c r="P28" s="171">
        <v>2.1827420250055463E-2</v>
      </c>
      <c r="Q28" s="171">
        <v>3.0251140901291329E-2</v>
      </c>
    </row>
    <row r="29" spans="2:24" ht="14.25" customHeight="1">
      <c r="B29" s="304" t="s">
        <v>147</v>
      </c>
      <c r="C29" s="461">
        <v>5.5</v>
      </c>
      <c r="D29" s="461">
        <v>5.5</v>
      </c>
      <c r="E29" s="461">
        <v>5.5</v>
      </c>
      <c r="F29" s="461">
        <v>5.5</v>
      </c>
      <c r="G29" s="885">
        <v>5.5</v>
      </c>
      <c r="H29" s="885">
        <v>5.5</v>
      </c>
      <c r="I29" s="288">
        <v>11.141315277920787</v>
      </c>
      <c r="J29" s="90">
        <v>19.108172758676037</v>
      </c>
      <c r="K29" s="288">
        <v>19.784010540738475</v>
      </c>
      <c r="L29" s="288">
        <v>22.67338270796694</v>
      </c>
      <c r="M29" s="288">
        <v>25.540674862288583</v>
      </c>
      <c r="N29" s="288">
        <v>28.331906374785511</v>
      </c>
      <c r="O29" s="303"/>
      <c r="P29" s="171">
        <v>2.4742132288501888</v>
      </c>
      <c r="Q29" s="171">
        <v>4.1512557045064566</v>
      </c>
      <c r="W29" s="462"/>
      <c r="X29" s="462"/>
    </row>
    <row r="30" spans="2:24" ht="14.25" customHeight="1">
      <c r="B30" s="304" t="s">
        <v>81</v>
      </c>
      <c r="C30" s="305">
        <v>966.86769676585379</v>
      </c>
      <c r="D30" s="305">
        <v>978.47097065198534</v>
      </c>
      <c r="E30" s="305">
        <v>992.27307342200572</v>
      </c>
      <c r="F30" s="305">
        <v>988.19066505765284</v>
      </c>
      <c r="G30" s="885">
        <v>985.3916079853359</v>
      </c>
      <c r="H30" s="885">
        <v>754.94948226573945</v>
      </c>
      <c r="I30" s="288">
        <v>998.05077970745037</v>
      </c>
      <c r="J30" s="288">
        <v>1006.9001647237097</v>
      </c>
      <c r="K30" s="288">
        <v>1012.7271667084219</v>
      </c>
      <c r="L30" s="288">
        <v>1015.5527747759297</v>
      </c>
      <c r="M30" s="288">
        <v>1016.8713806699473</v>
      </c>
      <c r="N30" s="288">
        <v>1015.2008283614504</v>
      </c>
      <c r="O30" s="303"/>
      <c r="P30" s="469">
        <v>2.1827420250055463E-2</v>
      </c>
      <c r="Q30" s="469">
        <v>3.0251140901291329E-2</v>
      </c>
    </row>
    <row r="31" spans="2:24" ht="14.25" customHeight="1">
      <c r="B31" s="306" t="s">
        <v>155</v>
      </c>
      <c r="C31" s="307">
        <v>961.36769676585379</v>
      </c>
      <c r="D31" s="307">
        <v>972.97097065198534</v>
      </c>
      <c r="E31" s="307">
        <v>986.77307342200572</v>
      </c>
      <c r="F31" s="307">
        <v>982.69066505765284</v>
      </c>
      <c r="G31" s="890">
        <v>979.8916079853359</v>
      </c>
      <c r="H31" s="890">
        <v>749.44948226573945</v>
      </c>
      <c r="I31" s="890">
        <v>986.90946442952963</v>
      </c>
      <c r="J31" s="890">
        <v>987.79199196503373</v>
      </c>
      <c r="K31" s="890">
        <v>992.94315616768347</v>
      </c>
      <c r="L31" s="890">
        <v>992.87939206796273</v>
      </c>
      <c r="M31" s="890">
        <v>991.33070580765866</v>
      </c>
      <c r="N31" s="890">
        <v>986.86892198666487</v>
      </c>
      <c r="O31" s="303"/>
      <c r="P31" s="171">
        <v>8.0625080522336301E-3</v>
      </c>
      <c r="Q31" s="171">
        <v>7.1204957206179031E-3</v>
      </c>
    </row>
    <row r="32" spans="2:24" ht="14.25" customHeight="1">
      <c r="B32" s="85" t="s">
        <v>338</v>
      </c>
      <c r="C32" s="467">
        <v>0</v>
      </c>
      <c r="D32" s="467">
        <v>0</v>
      </c>
      <c r="E32" s="467">
        <v>0</v>
      </c>
      <c r="F32" s="467">
        <v>0</v>
      </c>
      <c r="G32" s="467">
        <v>6.8514633500058153E-2</v>
      </c>
      <c r="H32" s="467">
        <v>2.9614948000016739E-2</v>
      </c>
      <c r="I32" s="467">
        <v>0</v>
      </c>
      <c r="J32" s="467">
        <v>0</v>
      </c>
      <c r="K32" s="467">
        <v>0</v>
      </c>
      <c r="L32" s="467">
        <v>0</v>
      </c>
      <c r="M32" s="467">
        <v>0</v>
      </c>
      <c r="N32" s="467">
        <v>0</v>
      </c>
      <c r="O32" s="303"/>
    </row>
    <row r="34" spans="2:22" ht="14.25" customHeight="1">
      <c r="C34" s="534"/>
      <c r="D34" s="462"/>
      <c r="E34" s="462"/>
      <c r="F34" s="462"/>
      <c r="G34" s="284"/>
      <c r="H34" s="284"/>
      <c r="I34" s="284"/>
      <c r="J34" s="284"/>
      <c r="K34" s="284"/>
      <c r="L34" s="284"/>
      <c r="M34" s="284"/>
      <c r="N34" s="284"/>
      <c r="O34" s="303"/>
    </row>
    <row r="35" spans="2:22" ht="14.25" customHeight="1">
      <c r="G35" s="534"/>
      <c r="H35" s="534"/>
      <c r="I35" s="534"/>
      <c r="J35" s="872"/>
      <c r="K35" s="534"/>
      <c r="L35" s="534"/>
      <c r="M35" s="534"/>
      <c r="N35" s="872"/>
      <c r="O35" s="303"/>
    </row>
    <row r="36" spans="2:22" ht="14.25" customHeight="1">
      <c r="C36" s="870"/>
      <c r="G36" s="534"/>
      <c r="H36" s="534"/>
      <c r="I36" s="534"/>
      <c r="J36" s="534"/>
      <c r="K36" s="534"/>
      <c r="L36" s="534"/>
      <c r="M36" s="534"/>
      <c r="N36" s="534"/>
      <c r="O36" s="303"/>
    </row>
    <row r="37" spans="2:22" ht="14.25" customHeight="1">
      <c r="B37" s="471"/>
      <c r="C37" s="471">
        <v>2015</v>
      </c>
      <c r="D37" s="471">
        <v>2016</v>
      </c>
      <c r="E37" s="471">
        <v>2017</v>
      </c>
      <c r="F37" s="471">
        <v>2018</v>
      </c>
      <c r="G37" s="471">
        <v>2019</v>
      </c>
      <c r="H37" s="471">
        <v>2020</v>
      </c>
      <c r="I37" s="471">
        <v>2025</v>
      </c>
      <c r="J37" s="471">
        <v>2030</v>
      </c>
      <c r="K37" s="471">
        <v>2035</v>
      </c>
      <c r="L37" s="471">
        <v>2040</v>
      </c>
      <c r="M37" s="471">
        <v>2045</v>
      </c>
      <c r="N37" s="471">
        <v>2050</v>
      </c>
      <c r="O37" s="303"/>
    </row>
    <row r="38" spans="2:22" ht="14.25" customHeight="1">
      <c r="B38" s="278" t="s">
        <v>191</v>
      </c>
      <c r="C38" s="318">
        <v>0.98120147252181822</v>
      </c>
      <c r="D38" s="318">
        <v>0.99297676448909489</v>
      </c>
      <c r="E38" s="318">
        <v>1.0069834828923896</v>
      </c>
      <c r="F38" s="318">
        <v>1.0028405529838433</v>
      </c>
      <c r="G38" s="318">
        <v>1</v>
      </c>
      <c r="H38" s="318">
        <v>0.76614157878739941</v>
      </c>
      <c r="I38" s="622">
        <v>1.0128468434473443</v>
      </c>
      <c r="J38" s="622">
        <v>1.0218274202500555</v>
      </c>
      <c r="K38" s="622">
        <v>1.0277408073110896</v>
      </c>
      <c r="L38" s="622">
        <v>1.0306083049075883</v>
      </c>
      <c r="M38" s="622">
        <v>1.031946459082367</v>
      </c>
      <c r="N38" s="622">
        <v>1.0302511409012913</v>
      </c>
      <c r="O38" s="303"/>
      <c r="P38" s="469">
        <v>2.1827420250055463E-2</v>
      </c>
      <c r="Q38" s="469">
        <v>3.0251140901291329E-2</v>
      </c>
    </row>
    <row r="41" spans="2:22" ht="14.25" customHeight="1">
      <c r="B41" s="463" t="s">
        <v>340</v>
      </c>
    </row>
    <row r="42" spans="2:22" ht="14.25" customHeight="1">
      <c r="B42" s="303" t="s">
        <v>156</v>
      </c>
      <c r="C42" s="303" t="s">
        <v>35</v>
      </c>
      <c r="D42" s="303" t="s">
        <v>35</v>
      </c>
      <c r="E42" s="303" t="s">
        <v>35</v>
      </c>
      <c r="F42" s="303" t="s">
        <v>35</v>
      </c>
      <c r="G42" s="303" t="s">
        <v>35</v>
      </c>
      <c r="H42" s="85" t="s">
        <v>150</v>
      </c>
      <c r="I42" s="85" t="s">
        <v>150</v>
      </c>
      <c r="J42" s="85" t="s">
        <v>150</v>
      </c>
      <c r="K42" s="85" t="s">
        <v>150</v>
      </c>
      <c r="L42" s="85" t="s">
        <v>150</v>
      </c>
      <c r="M42" s="85" t="s">
        <v>150</v>
      </c>
      <c r="N42" s="85" t="s">
        <v>150</v>
      </c>
      <c r="O42" s="303"/>
      <c r="P42" s="85" t="s">
        <v>344</v>
      </c>
    </row>
    <row r="43" spans="2:22" ht="14.25" customHeight="1">
      <c r="B43" s="471"/>
      <c r="C43" s="471">
        <v>2015</v>
      </c>
      <c r="D43" s="471">
        <v>2016</v>
      </c>
      <c r="E43" s="471">
        <v>2017</v>
      </c>
      <c r="F43" s="471">
        <v>2018</v>
      </c>
      <c r="G43" s="471">
        <v>2019</v>
      </c>
      <c r="H43" s="471">
        <v>2020</v>
      </c>
      <c r="I43" s="471">
        <v>2025</v>
      </c>
      <c r="J43" s="471">
        <v>2030</v>
      </c>
      <c r="K43" s="471">
        <v>2035</v>
      </c>
      <c r="L43" s="471">
        <v>2040</v>
      </c>
      <c r="M43" s="471">
        <v>2045</v>
      </c>
      <c r="N43" s="471">
        <v>2050</v>
      </c>
      <c r="O43" s="303"/>
      <c r="P43" s="225">
        <v>2030</v>
      </c>
      <c r="Q43" s="225">
        <v>2050</v>
      </c>
    </row>
    <row r="44" spans="2:22" ht="14.25" customHeight="1">
      <c r="B44" s="304" t="s">
        <v>30</v>
      </c>
      <c r="C44" s="308">
        <v>0.79920831010901072</v>
      </c>
      <c r="D44" s="308">
        <v>0.8003151143575663</v>
      </c>
      <c r="E44" s="308">
        <v>0.7955186880921461</v>
      </c>
      <c r="F44" s="465">
        <v>0.79619581954707508</v>
      </c>
      <c r="G44" s="888">
        <v>0.79137027316364672</v>
      </c>
      <c r="H44" s="888">
        <v>0.83428854754015669</v>
      </c>
      <c r="I44" s="887">
        <v>0.76861163929798693</v>
      </c>
      <c r="J44" s="887">
        <v>0.74101322992812846</v>
      </c>
      <c r="K44" s="887">
        <v>0.73219742392872378</v>
      </c>
      <c r="L44" s="887">
        <v>0.714316117057058</v>
      </c>
      <c r="M44" s="887">
        <v>0.69513966198376942</v>
      </c>
      <c r="N44" s="887">
        <v>0.67437971339864777</v>
      </c>
      <c r="O44" s="303"/>
      <c r="P44" s="430">
        <v>-5.0357043235518262E-2</v>
      </c>
      <c r="Q44" s="430">
        <v>-0.11699055976499895</v>
      </c>
    </row>
    <row r="45" spans="2:22" ht="14.25" customHeight="1">
      <c r="B45" s="304" t="s">
        <v>151</v>
      </c>
      <c r="C45" s="308">
        <v>0.16881670446952657</v>
      </c>
      <c r="D45" s="308">
        <v>0.16745864163926591</v>
      </c>
      <c r="E45" s="308">
        <v>0.17204761763940021</v>
      </c>
      <c r="F45" s="465">
        <v>0.17068936571739135</v>
      </c>
      <c r="G45" s="888">
        <v>0.17510023913925524</v>
      </c>
      <c r="H45" s="888">
        <v>0.13616973945497418</v>
      </c>
      <c r="I45" s="887">
        <v>0.19448919676857648</v>
      </c>
      <c r="J45" s="887">
        <v>0.21419986837944432</v>
      </c>
      <c r="K45" s="887">
        <v>0.22984680974773328</v>
      </c>
      <c r="L45" s="887">
        <v>0.24603973350932354</v>
      </c>
      <c r="M45" s="887">
        <v>0.26253129432394273</v>
      </c>
      <c r="N45" s="887">
        <v>0.27980156974896964</v>
      </c>
      <c r="O45" s="303"/>
      <c r="P45" s="654">
        <v>3.9099629240189088E-2</v>
      </c>
      <c r="Q45" s="654">
        <v>0.1047013306097144</v>
      </c>
      <c r="V45" s="430"/>
    </row>
    <row r="46" spans="2:22" ht="14.25" customHeight="1">
      <c r="B46" s="306" t="s">
        <v>152</v>
      </c>
      <c r="C46" s="308">
        <v>0.10844191507528161</v>
      </c>
      <c r="D46" s="308">
        <v>0.10650012191934424</v>
      </c>
      <c r="E46" s="308">
        <v>0.11142876537343005</v>
      </c>
      <c r="F46" s="465">
        <v>0.1092252627408407</v>
      </c>
      <c r="G46" s="888">
        <v>0.11414583854064561</v>
      </c>
      <c r="H46" s="888">
        <v>8.595122671341951E-2</v>
      </c>
      <c r="I46" s="887">
        <v>0.12678527774362588</v>
      </c>
      <c r="J46" s="887">
        <v>0.13963443860303792</v>
      </c>
      <c r="K46" s="887">
        <v>0.15029845551162627</v>
      </c>
      <c r="L46" s="887">
        <v>0.16131581032559003</v>
      </c>
      <c r="M46" s="887">
        <v>0.17252733423988759</v>
      </c>
      <c r="N46" s="887">
        <v>0.18425073456073057</v>
      </c>
      <c r="O46" s="303"/>
      <c r="P46" s="430">
        <v>2.5488600062392314E-2</v>
      </c>
      <c r="Q46" s="430">
        <v>7.0104896020084961E-2</v>
      </c>
      <c r="V46" s="430"/>
    </row>
    <row r="47" spans="2:22" ht="14.25" customHeight="1">
      <c r="B47" s="306" t="s">
        <v>153</v>
      </c>
      <c r="C47" s="308">
        <v>6.0374789394244961E-2</v>
      </c>
      <c r="D47" s="308">
        <v>6.0958519719921687E-2</v>
      </c>
      <c r="E47" s="308">
        <v>6.0618852265970163E-2</v>
      </c>
      <c r="F47" s="465">
        <v>6.1464102976550652E-2</v>
      </c>
      <c r="G47" s="888">
        <v>6.0954400598609626E-2</v>
      </c>
      <c r="H47" s="888">
        <v>5.0218512741554693E-2</v>
      </c>
      <c r="I47" s="887">
        <v>6.7703919024950626E-2</v>
      </c>
      <c r="J47" s="992">
        <v>7.4565429776406414E-2</v>
      </c>
      <c r="K47" s="887">
        <v>7.9548354236107024E-2</v>
      </c>
      <c r="L47" s="992">
        <v>8.4723923183733493E-2</v>
      </c>
      <c r="M47" s="887">
        <v>9.000396008405516E-2</v>
      </c>
      <c r="N47" s="992">
        <v>9.5550835188239064E-2</v>
      </c>
      <c r="O47" s="303"/>
      <c r="P47" s="430">
        <v>1.3611029177796788E-2</v>
      </c>
      <c r="Q47" s="430">
        <v>3.4596434589629438E-2</v>
      </c>
      <c r="V47" s="430"/>
    </row>
    <row r="48" spans="2:22" ht="14.25" customHeight="1">
      <c r="B48" s="304" t="s">
        <v>144</v>
      </c>
      <c r="C48" s="308">
        <v>1.4771239175506998E-2</v>
      </c>
      <c r="D48" s="308">
        <v>1.5147985422729236E-2</v>
      </c>
      <c r="E48" s="308">
        <v>1.552981473825233E-2</v>
      </c>
      <c r="F48" s="308">
        <v>1.6073328317742535E-2</v>
      </c>
      <c r="G48" s="888">
        <v>1.6509124394473322E-2</v>
      </c>
      <c r="H48" s="888">
        <v>9.6027815347890545E-3</v>
      </c>
      <c r="I48" s="888">
        <v>1.4227732985853002E-2</v>
      </c>
      <c r="J48" s="888">
        <v>1.4301318546264531E-2</v>
      </c>
      <c r="K48" s="888">
        <v>6.9120294489101982E-3</v>
      </c>
      <c r="L48" s="888">
        <v>5.8096439166362068E-3</v>
      </c>
      <c r="M48" s="888">
        <v>5.703769532955854E-3</v>
      </c>
      <c r="N48" s="888">
        <v>6.4026740507009822E-3</v>
      </c>
      <c r="O48" s="303"/>
      <c r="P48" s="430">
        <v>-2.2078058482087916E-3</v>
      </c>
      <c r="Q48" s="430">
        <v>-1.010645034377234E-2</v>
      </c>
    </row>
    <row r="49" spans="2:20" ht="14.25" customHeight="1">
      <c r="B49" s="304" t="s">
        <v>154</v>
      </c>
      <c r="C49" s="308">
        <v>1.1515274060570549E-2</v>
      </c>
      <c r="D49" s="308">
        <v>1.1457243583606058E-2</v>
      </c>
      <c r="E49" s="308">
        <v>1.1361050497229243E-2</v>
      </c>
      <c r="F49" s="465">
        <v>1.1475758877064824E-2</v>
      </c>
      <c r="G49" s="888">
        <v>1.1508356378184937E-2</v>
      </c>
      <c r="H49" s="888">
        <v>1.2692903516550677E-2</v>
      </c>
      <c r="I49" s="887">
        <v>1.1508356378184937E-2</v>
      </c>
      <c r="J49" s="887">
        <v>1.1508356378184937E-2</v>
      </c>
      <c r="K49" s="887">
        <v>1.1508356378184937E-2</v>
      </c>
      <c r="L49" s="887">
        <v>1.1508356378184937E-2</v>
      </c>
      <c r="M49" s="887">
        <v>1.1508356378184937E-2</v>
      </c>
      <c r="N49" s="887">
        <v>1.1508356378184937E-2</v>
      </c>
      <c r="O49" s="303"/>
      <c r="P49" s="430">
        <v>0</v>
      </c>
      <c r="Q49" s="430">
        <v>0</v>
      </c>
    </row>
    <row r="50" spans="2:20" ht="14.25" customHeight="1">
      <c r="B50" s="304" t="s">
        <v>147</v>
      </c>
      <c r="C50" s="308">
        <v>5.6884721853851881E-3</v>
      </c>
      <c r="D50" s="308">
        <v>5.6210149968324357E-3</v>
      </c>
      <c r="E50" s="308">
        <v>5.542829032972151E-3</v>
      </c>
      <c r="F50" s="465">
        <v>5.5657275407262827E-3</v>
      </c>
      <c r="G50" s="891">
        <v>5.5815372846993519E-3</v>
      </c>
      <c r="H50" s="888">
        <v>7.2852556749804093E-3</v>
      </c>
      <c r="I50" s="887">
        <v>1.1163074569398704E-2</v>
      </c>
      <c r="J50" s="887">
        <v>1.8977226767977796E-2</v>
      </c>
      <c r="K50" s="887">
        <v>1.9535380496447732E-2</v>
      </c>
      <c r="L50" s="887">
        <v>2.2326149138797408E-2</v>
      </c>
      <c r="M50" s="887">
        <v>2.5116917781147084E-2</v>
      </c>
      <c r="N50" s="887">
        <v>2.7907686423496759E-2</v>
      </c>
      <c r="O50" s="303"/>
      <c r="P50" s="430">
        <v>1.3395689483278444E-2</v>
      </c>
      <c r="Q50" s="430">
        <v>2.2326149138797408E-2</v>
      </c>
    </row>
    <row r="51" spans="2:20" ht="14.25" customHeight="1">
      <c r="B51" s="304" t="s">
        <v>81</v>
      </c>
      <c r="C51" s="308">
        <v>1</v>
      </c>
      <c r="D51" s="308">
        <v>1</v>
      </c>
      <c r="E51" s="308">
        <v>1</v>
      </c>
      <c r="F51" s="465">
        <v>1</v>
      </c>
      <c r="G51" s="888">
        <v>1</v>
      </c>
      <c r="H51" s="888">
        <v>1</v>
      </c>
      <c r="I51" s="887">
        <v>1</v>
      </c>
      <c r="J51" s="887">
        <v>1</v>
      </c>
      <c r="K51" s="887">
        <v>1</v>
      </c>
      <c r="L51" s="887">
        <v>1</v>
      </c>
      <c r="M51" s="887">
        <v>1</v>
      </c>
      <c r="N51" s="887">
        <v>1</v>
      </c>
      <c r="O51" s="303"/>
      <c r="P51" s="430">
        <v>0</v>
      </c>
      <c r="Q51" s="430">
        <v>0</v>
      </c>
    </row>
    <row r="52" spans="2:20" ht="14.25" customHeight="1">
      <c r="B52" s="306" t="s">
        <v>155</v>
      </c>
      <c r="C52" s="308">
        <v>0.99431152781461485</v>
      </c>
      <c r="D52" s="308">
        <v>0.99437898500316757</v>
      </c>
      <c r="E52" s="308">
        <v>0.9944571709670279</v>
      </c>
      <c r="F52" s="465">
        <v>0.99443427245927374</v>
      </c>
      <c r="G52" s="888">
        <v>0.99441846271530066</v>
      </c>
      <c r="H52" s="888">
        <v>0.9927147443250196</v>
      </c>
      <c r="I52" s="887">
        <v>0.98883692543060131</v>
      </c>
      <c r="J52" s="887">
        <v>0.98102277323202225</v>
      </c>
      <c r="K52" s="887">
        <v>0.98046461950355224</v>
      </c>
      <c r="L52" s="887">
        <v>0.97767385086120262</v>
      </c>
      <c r="M52" s="887">
        <v>0.97488308221885289</v>
      </c>
      <c r="N52" s="887">
        <v>0.97209231357650328</v>
      </c>
      <c r="O52" s="303"/>
      <c r="P52" s="430">
        <v>-1.3395689483278406E-2</v>
      </c>
      <c r="Q52" s="430">
        <v>-2.232614913879738E-2</v>
      </c>
    </row>
    <row r="53" spans="2:20" ht="14.25" customHeight="1">
      <c r="I53" s="430">
        <v>0</v>
      </c>
      <c r="J53" s="430">
        <v>0</v>
      </c>
      <c r="K53" s="430">
        <v>0</v>
      </c>
      <c r="L53" s="430">
        <v>0</v>
      </c>
      <c r="M53" s="430">
        <v>0</v>
      </c>
      <c r="N53" s="430">
        <v>0</v>
      </c>
    </row>
    <row r="54" spans="2:20" ht="14.25" customHeight="1">
      <c r="B54" s="303" t="s">
        <v>157</v>
      </c>
      <c r="C54" s="303"/>
      <c r="D54" s="303"/>
      <c r="E54" s="303"/>
      <c r="F54" s="303"/>
      <c r="G54" s="303"/>
      <c r="H54" s="303"/>
      <c r="I54" s="651">
        <v>0</v>
      </c>
      <c r="J54" s="651">
        <v>0</v>
      </c>
      <c r="K54" s="651">
        <v>0</v>
      </c>
      <c r="L54" s="651">
        <v>0</v>
      </c>
      <c r="M54" s="651">
        <v>0</v>
      </c>
      <c r="N54" s="651">
        <v>0</v>
      </c>
      <c r="O54" s="303"/>
    </row>
    <row r="56" spans="2:20" ht="14.25" customHeight="1">
      <c r="B56" s="268" t="s">
        <v>158</v>
      </c>
    </row>
    <row r="58" spans="2:20" ht="14.25" customHeight="1">
      <c r="B58" s="85" t="s">
        <v>159</v>
      </c>
      <c r="C58" s="225"/>
      <c r="D58" s="225"/>
      <c r="E58" s="225"/>
      <c r="F58" s="225"/>
      <c r="G58" s="225"/>
      <c r="H58" s="225"/>
      <c r="I58" s="225"/>
      <c r="J58" s="225"/>
      <c r="K58" s="225"/>
    </row>
    <row r="59" spans="2:20" ht="14.25" customHeight="1">
      <c r="C59" s="303" t="s">
        <v>35</v>
      </c>
      <c r="D59" s="303" t="s">
        <v>35</v>
      </c>
      <c r="E59" s="303" t="s">
        <v>35</v>
      </c>
      <c r="F59" s="303" t="s">
        <v>35</v>
      </c>
      <c r="G59" s="303" t="s">
        <v>35</v>
      </c>
      <c r="H59" s="303" t="s">
        <v>150</v>
      </c>
      <c r="I59" s="303" t="s">
        <v>150</v>
      </c>
      <c r="J59" s="303" t="s">
        <v>150</v>
      </c>
      <c r="K59" s="303" t="s">
        <v>150</v>
      </c>
      <c r="L59" s="303" t="s">
        <v>150</v>
      </c>
      <c r="M59" s="303" t="s">
        <v>150</v>
      </c>
      <c r="N59" s="303" t="s">
        <v>150</v>
      </c>
    </row>
    <row r="60" spans="2:20" ht="14.25" customHeight="1">
      <c r="B60" s="471"/>
      <c r="C60" s="471">
        <v>2015</v>
      </c>
      <c r="D60" s="471">
        <v>2016</v>
      </c>
      <c r="E60" s="471">
        <v>2017</v>
      </c>
      <c r="F60" s="471">
        <v>2018</v>
      </c>
      <c r="G60" s="471">
        <v>2019</v>
      </c>
      <c r="H60" s="471">
        <v>2020</v>
      </c>
      <c r="I60" s="471">
        <v>2025</v>
      </c>
      <c r="J60" s="471">
        <v>2030</v>
      </c>
      <c r="K60" s="471">
        <v>2035</v>
      </c>
      <c r="L60" s="471">
        <v>2040</v>
      </c>
      <c r="M60" s="471">
        <v>2045</v>
      </c>
      <c r="N60" s="471">
        <v>2050</v>
      </c>
      <c r="P60" s="85" t="s">
        <v>339</v>
      </c>
      <c r="Q60" s="85" t="s">
        <v>343</v>
      </c>
    </row>
    <row r="61" spans="2:20" ht="14.25" customHeight="1">
      <c r="B61" s="291" t="s">
        <v>160</v>
      </c>
      <c r="C61" s="310">
        <v>260.51334425957401</v>
      </c>
      <c r="D61" s="310">
        <v>269.57242923064899</v>
      </c>
      <c r="E61" s="310">
        <v>288.19629973187301</v>
      </c>
      <c r="F61" s="310">
        <v>288.62005698721498</v>
      </c>
      <c r="G61" s="310">
        <v>297.669133103658</v>
      </c>
      <c r="H61" s="310">
        <v>286.50795548743849</v>
      </c>
      <c r="I61" s="292">
        <v>282.33743048863477</v>
      </c>
      <c r="J61" s="292">
        <v>272.78586091685503</v>
      </c>
      <c r="K61" s="292">
        <v>270.57338017468589</v>
      </c>
      <c r="L61" s="292">
        <v>268.11708174834615</v>
      </c>
      <c r="M61" s="292">
        <v>265.41696563783603</v>
      </c>
      <c r="N61" s="292">
        <v>262.47303184315518</v>
      </c>
      <c r="P61" s="171">
        <v>-8.3593726791073797E-2</v>
      </c>
      <c r="Q61" s="171">
        <v>-0.11823900212134653</v>
      </c>
    </row>
    <row r="62" spans="2:20" ht="14.25" customHeight="1">
      <c r="B62" s="291" t="s">
        <v>161</v>
      </c>
      <c r="C62" s="310">
        <v>36.328056893000003</v>
      </c>
      <c r="D62" s="310">
        <v>34.724299999999999</v>
      </c>
      <c r="E62" s="310">
        <v>35.654600000000002</v>
      </c>
      <c r="F62" s="310">
        <v>34.1633</v>
      </c>
      <c r="G62" s="310">
        <v>33.771799999999999</v>
      </c>
      <c r="H62" s="310">
        <v>31.120799999999999</v>
      </c>
      <c r="I62" s="292">
        <v>46.562262702949745</v>
      </c>
      <c r="J62" s="535">
        <v>62.153740462068235</v>
      </c>
      <c r="K62" s="292">
        <v>69.400315044805794</v>
      </c>
      <c r="L62" s="292">
        <v>76.860230101192556</v>
      </c>
      <c r="M62" s="292">
        <v>84.533485631228572</v>
      </c>
      <c r="N62" s="292">
        <v>92.420081634913799</v>
      </c>
      <c r="P62" s="171">
        <v>0.84040354562292308</v>
      </c>
      <c r="Q62" s="171">
        <v>1.7366051449704725</v>
      </c>
    </row>
    <row r="63" spans="2:20" ht="14.25" customHeight="1">
      <c r="B63" s="291" t="s">
        <v>140</v>
      </c>
      <c r="C63" s="310">
        <v>7.5</v>
      </c>
      <c r="D63" s="310">
        <v>6.8</v>
      </c>
      <c r="E63" s="310">
        <v>6.7</v>
      </c>
      <c r="F63" s="310">
        <v>6.7</v>
      </c>
      <c r="G63" s="310">
        <v>7.4</v>
      </c>
      <c r="H63" s="310">
        <v>6.5</v>
      </c>
      <c r="I63" s="292">
        <v>8.4912643633236229</v>
      </c>
      <c r="J63" s="292">
        <v>10.358956743678039</v>
      </c>
      <c r="K63" s="292">
        <v>11.420305007373106</v>
      </c>
      <c r="L63" s="292">
        <v>12.512130481589489</v>
      </c>
      <c r="M63" s="292">
        <v>13.63443316632719</v>
      </c>
      <c r="N63" s="292">
        <v>14.787213061586208</v>
      </c>
      <c r="P63" s="171">
        <v>0.39985901941595126</v>
      </c>
      <c r="Q63" s="171">
        <v>0.99827203534948739</v>
      </c>
    </row>
    <row r="64" spans="2:20" ht="14.25" customHeight="1">
      <c r="B64" s="312" t="s">
        <v>162</v>
      </c>
      <c r="C64" s="313">
        <v>304.34140115257401</v>
      </c>
      <c r="D64" s="313">
        <v>311.09672923064903</v>
      </c>
      <c r="E64" s="313">
        <v>330.55089973187302</v>
      </c>
      <c r="F64" s="313">
        <v>329.48335698721496</v>
      </c>
      <c r="G64" s="313">
        <v>338.84093310365796</v>
      </c>
      <c r="H64" s="313">
        <v>324.12875548743847</v>
      </c>
      <c r="I64" s="292">
        <v>337.39095755490814</v>
      </c>
      <c r="J64" s="292">
        <v>345.29855812260132</v>
      </c>
      <c r="K64" s="292">
        <v>351.39400022686476</v>
      </c>
      <c r="L64" s="292">
        <v>357.4894423311282</v>
      </c>
      <c r="M64" s="292">
        <v>363.58488443539176</v>
      </c>
      <c r="N64" s="292">
        <v>369.6803265396552</v>
      </c>
      <c r="P64" s="171">
        <v>1.9057983814983359E-2</v>
      </c>
      <c r="Q64" s="171">
        <v>9.1014368168331305E-2</v>
      </c>
      <c r="S64" s="506"/>
      <c r="T64" s="506"/>
    </row>
    <row r="65" spans="2:20" ht="14.25" customHeight="1">
      <c r="B65" s="314" t="s">
        <v>163</v>
      </c>
      <c r="C65" s="315" t="s">
        <v>29</v>
      </c>
      <c r="D65" s="315" t="s">
        <v>29</v>
      </c>
      <c r="E65" s="315" t="s">
        <v>29</v>
      </c>
      <c r="F65" s="315" t="s">
        <v>29</v>
      </c>
      <c r="G65" s="315" t="s">
        <v>29</v>
      </c>
      <c r="H65" s="315" t="s">
        <v>29</v>
      </c>
      <c r="I65" s="315" t="s">
        <v>29</v>
      </c>
      <c r="J65" s="315" t="s">
        <v>29</v>
      </c>
      <c r="K65" s="315" t="s">
        <v>29</v>
      </c>
      <c r="L65" s="315" t="s">
        <v>29</v>
      </c>
      <c r="M65" s="315" t="s">
        <v>29</v>
      </c>
      <c r="N65" s="315" t="s">
        <v>29</v>
      </c>
      <c r="S65" s="251"/>
      <c r="T65" s="251"/>
    </row>
    <row r="66" spans="2:20" ht="14.25" customHeight="1">
      <c r="B66" s="314" t="s">
        <v>164</v>
      </c>
      <c r="C66" s="315" t="s">
        <v>29</v>
      </c>
      <c r="D66" s="315" t="s">
        <v>29</v>
      </c>
      <c r="E66" s="315" t="s">
        <v>29</v>
      </c>
      <c r="F66" s="315" t="s">
        <v>29</v>
      </c>
      <c r="G66" s="315" t="s">
        <v>29</v>
      </c>
      <c r="H66" s="315" t="s">
        <v>29</v>
      </c>
      <c r="I66" s="315" t="s">
        <v>29</v>
      </c>
      <c r="J66" s="315" t="s">
        <v>29</v>
      </c>
      <c r="K66" s="315" t="s">
        <v>29</v>
      </c>
      <c r="L66" s="315" t="s">
        <v>29</v>
      </c>
      <c r="M66" s="315" t="s">
        <v>29</v>
      </c>
      <c r="N66" s="315" t="s">
        <v>29</v>
      </c>
    </row>
    <row r="67" spans="2:20" ht="14.25" customHeight="1">
      <c r="C67" s="316"/>
      <c r="D67" s="316"/>
      <c r="E67" s="316"/>
      <c r="F67" s="316"/>
      <c r="G67" s="316"/>
      <c r="H67" s="225"/>
      <c r="I67" s="225"/>
      <c r="J67" s="225"/>
      <c r="K67" s="225"/>
    </row>
    <row r="68" spans="2:20" ht="14.25" customHeight="1">
      <c r="B68" s="609" t="s">
        <v>626</v>
      </c>
      <c r="F68" s="316"/>
      <c r="G68" s="609"/>
      <c r="H68" s="610"/>
      <c r="I68" s="610"/>
      <c r="J68" s="610"/>
      <c r="K68" s="610"/>
      <c r="L68" s="610"/>
      <c r="M68" s="610"/>
      <c r="N68" s="610"/>
    </row>
    <row r="69" spans="2:20" ht="14.25" customHeight="1">
      <c r="B69" s="471"/>
      <c r="C69" s="471">
        <v>2015</v>
      </c>
      <c r="D69" s="471">
        <v>2016</v>
      </c>
      <c r="E69" s="471">
        <v>2017</v>
      </c>
      <c r="F69" s="471">
        <v>2018</v>
      </c>
      <c r="G69" s="471">
        <v>2019</v>
      </c>
      <c r="H69" s="471">
        <v>2020</v>
      </c>
      <c r="I69" s="471">
        <v>2025</v>
      </c>
      <c r="J69" s="471">
        <v>2030</v>
      </c>
      <c r="K69" s="471">
        <v>2035</v>
      </c>
      <c r="L69" s="471">
        <v>2040</v>
      </c>
      <c r="M69" s="471">
        <v>2045</v>
      </c>
      <c r="N69" s="471">
        <v>2050</v>
      </c>
      <c r="P69" s="85" t="s">
        <v>339</v>
      </c>
      <c r="Q69" s="85" t="s">
        <v>343</v>
      </c>
    </row>
    <row r="70" spans="2:20" ht="14.25" customHeight="1">
      <c r="B70" s="278" t="s">
        <v>191</v>
      </c>
      <c r="C70" s="318">
        <v>0.89818369452863633</v>
      </c>
      <c r="D70" s="318">
        <v>0.91812027071557667</v>
      </c>
      <c r="E70" s="318">
        <v>0.97553414430821184</v>
      </c>
      <c r="F70" s="318">
        <v>0.97238357234254125</v>
      </c>
      <c r="G70" s="318">
        <v>1</v>
      </c>
      <c r="H70" s="318">
        <v>0.95658087267833503</v>
      </c>
      <c r="I70" s="652">
        <v>1.024</v>
      </c>
      <c r="J70" s="652">
        <v>1.048</v>
      </c>
      <c r="K70" s="652">
        <v>1.0665</v>
      </c>
      <c r="L70" s="652">
        <v>1.085</v>
      </c>
      <c r="M70" s="652">
        <v>1.1035000000000001</v>
      </c>
      <c r="N70" s="652">
        <v>1.1220000000000001</v>
      </c>
      <c r="P70" s="469">
        <v>4.8000000000000043E-2</v>
      </c>
      <c r="Q70" s="469">
        <v>0.12200000000000011</v>
      </c>
    </row>
    <row r="71" spans="2:20" ht="14.25" customHeight="1">
      <c r="C71" s="316"/>
      <c r="D71" s="316"/>
      <c r="E71" s="316"/>
      <c r="F71" s="316"/>
      <c r="G71" s="316"/>
      <c r="H71" s="225"/>
      <c r="I71" s="225"/>
      <c r="J71" s="225"/>
      <c r="K71" s="225"/>
    </row>
    <row r="72" spans="2:20" ht="14.25" customHeight="1">
      <c r="B72" s="463" t="s">
        <v>341</v>
      </c>
      <c r="C72" s="316"/>
      <c r="D72" s="316"/>
      <c r="E72" s="316"/>
      <c r="F72" s="316"/>
      <c r="G72" s="316"/>
      <c r="H72" s="225"/>
      <c r="I72" s="225"/>
      <c r="J72" s="225"/>
      <c r="K72" s="225"/>
    </row>
    <row r="73" spans="2:20" ht="14.25" customHeight="1">
      <c r="B73" s="85" t="s">
        <v>342</v>
      </c>
      <c r="C73" s="225"/>
      <c r="D73" s="225"/>
      <c r="E73" s="225"/>
      <c r="F73" s="225"/>
      <c r="G73" s="225"/>
      <c r="H73" s="225"/>
      <c r="I73" s="225"/>
      <c r="J73" s="225"/>
      <c r="K73" s="225"/>
    </row>
    <row r="74" spans="2:20" ht="14.25" customHeight="1">
      <c r="B74" s="471"/>
      <c r="C74" s="471">
        <v>2015</v>
      </c>
      <c r="D74" s="471">
        <v>2016</v>
      </c>
      <c r="E74" s="471">
        <v>2017</v>
      </c>
      <c r="F74" s="471">
        <v>2018</v>
      </c>
      <c r="G74" s="471">
        <v>2019</v>
      </c>
      <c r="H74" s="471">
        <v>2020</v>
      </c>
      <c r="I74" s="471">
        <v>2025</v>
      </c>
      <c r="J74" s="471">
        <v>2030</v>
      </c>
      <c r="K74" s="471">
        <v>2035</v>
      </c>
      <c r="L74" s="471">
        <v>2040</v>
      </c>
      <c r="M74" s="471">
        <v>2045</v>
      </c>
      <c r="N74" s="471">
        <v>2050</v>
      </c>
      <c r="P74" s="85" t="s">
        <v>339</v>
      </c>
      <c r="Q74" s="85" t="s">
        <v>343</v>
      </c>
    </row>
    <row r="75" spans="2:20" ht="14.25" customHeight="1">
      <c r="B75" s="291" t="s">
        <v>165</v>
      </c>
      <c r="C75" s="464">
        <v>0.85599048723894167</v>
      </c>
      <c r="D75" s="464">
        <v>0.86652286540366141</v>
      </c>
      <c r="E75" s="464">
        <v>0.8718666322361972</v>
      </c>
      <c r="F75" s="464">
        <v>0.87597765066602251</v>
      </c>
      <c r="G75" s="464">
        <v>0.87849224819775618</v>
      </c>
      <c r="H75" s="464">
        <v>0.88393254420323109</v>
      </c>
      <c r="I75" s="317">
        <v>0.83682571855141152</v>
      </c>
      <c r="J75" s="317">
        <v>0.79</v>
      </c>
      <c r="K75" s="317">
        <v>0.77</v>
      </c>
      <c r="L75" s="317">
        <v>0.75</v>
      </c>
      <c r="M75" s="317">
        <v>0.73000000000000009</v>
      </c>
      <c r="N75" s="317">
        <v>0.71</v>
      </c>
      <c r="P75" s="171">
        <v>-8.849224819775614E-2</v>
      </c>
      <c r="Q75" s="171">
        <v>-0.16849224819775621</v>
      </c>
    </row>
    <row r="76" spans="2:20" ht="14.25" customHeight="1">
      <c r="B76" s="291" t="s">
        <v>161</v>
      </c>
      <c r="C76" s="464">
        <v>0.11936613538421555</v>
      </c>
      <c r="D76" s="464">
        <v>0.11161898129200577</v>
      </c>
      <c r="E76" s="464">
        <v>0.10786417471234021</v>
      </c>
      <c r="F76" s="464">
        <v>0.10368748307164312</v>
      </c>
      <c r="G76" s="464">
        <v>9.9668595794087711E-2</v>
      </c>
      <c r="H76" s="464">
        <v>9.6013696634842632E-2</v>
      </c>
      <c r="I76" s="317">
        <v>0.13800684831742133</v>
      </c>
      <c r="J76" s="466">
        <v>0.18</v>
      </c>
      <c r="K76" s="309">
        <v>0.19750000000000001</v>
      </c>
      <c r="L76" s="309">
        <v>0.215</v>
      </c>
      <c r="M76" s="309">
        <v>0.23249999999999998</v>
      </c>
      <c r="N76" s="466">
        <v>0.25</v>
      </c>
      <c r="P76" s="171">
        <v>8.0331404205912282E-2</v>
      </c>
      <c r="Q76" s="171">
        <v>0.15033140420591229</v>
      </c>
    </row>
    <row r="77" spans="2:20" ht="14.25" customHeight="1">
      <c r="B77" s="291" t="s">
        <v>140</v>
      </c>
      <c r="C77" s="464">
        <v>2.464337737684286E-2</v>
      </c>
      <c r="D77" s="464">
        <v>2.1858153304332679E-2</v>
      </c>
      <c r="E77" s="464">
        <v>2.0269193051462627E-2</v>
      </c>
      <c r="F77" s="464">
        <v>2.0334866262334404E-2</v>
      </c>
      <c r="G77" s="464">
        <v>2.1839156008156186E-2</v>
      </c>
      <c r="H77" s="464">
        <v>2.0053759161926334E-2</v>
      </c>
      <c r="I77" s="317">
        <v>2.5167433131167202E-2</v>
      </c>
      <c r="J77" s="466">
        <v>0.03</v>
      </c>
      <c r="K77" s="309">
        <v>3.2500000000000001E-2</v>
      </c>
      <c r="L77" s="309">
        <v>3.5000000000000003E-2</v>
      </c>
      <c r="M77" s="309">
        <v>3.7499999999999999E-2</v>
      </c>
      <c r="N77" s="466">
        <v>0.04</v>
      </c>
      <c r="P77" s="171">
        <v>8.1608439918438129E-3</v>
      </c>
      <c r="Q77" s="171">
        <v>1.8160843991843815E-2</v>
      </c>
    </row>
    <row r="78" spans="2:20" ht="14.25" customHeight="1">
      <c r="B78" s="312" t="s">
        <v>162</v>
      </c>
      <c r="C78" s="464">
        <v>1</v>
      </c>
      <c r="D78" s="464">
        <v>1</v>
      </c>
      <c r="E78" s="464">
        <v>1</v>
      </c>
      <c r="F78" s="464">
        <v>1</v>
      </c>
      <c r="G78" s="464">
        <v>1</v>
      </c>
      <c r="H78" s="464">
        <v>1</v>
      </c>
      <c r="I78" s="317">
        <v>1</v>
      </c>
      <c r="J78" s="466">
        <v>1</v>
      </c>
      <c r="K78" s="317">
        <v>1</v>
      </c>
      <c r="L78" s="317">
        <v>1</v>
      </c>
      <c r="M78" s="317">
        <v>1</v>
      </c>
      <c r="N78" s="466">
        <v>1</v>
      </c>
      <c r="P78" s="171">
        <v>0</v>
      </c>
      <c r="Q78" s="171">
        <v>0</v>
      </c>
    </row>
    <row r="79" spans="2:20" ht="14.25" customHeight="1">
      <c r="I79" s="430"/>
      <c r="J79" s="430"/>
      <c r="K79" s="430"/>
      <c r="L79" s="430"/>
      <c r="M79" s="430"/>
      <c r="N79" s="430"/>
    </row>
    <row r="80" spans="2:20" ht="14.25" customHeight="1">
      <c r="B80" s="85" t="s">
        <v>345</v>
      </c>
      <c r="E80" s="608"/>
    </row>
    <row r="81" spans="2:17" ht="14.25" customHeight="1">
      <c r="B81" s="471"/>
      <c r="C81" s="471">
        <v>2015</v>
      </c>
      <c r="D81" s="471">
        <v>2016</v>
      </c>
      <c r="E81" s="471">
        <v>2017</v>
      </c>
      <c r="F81" s="471">
        <v>2018</v>
      </c>
      <c r="G81" s="471">
        <v>2019</v>
      </c>
      <c r="H81" s="471">
        <v>2020</v>
      </c>
      <c r="I81" s="471">
        <v>2025</v>
      </c>
      <c r="J81" s="471">
        <v>2030</v>
      </c>
      <c r="K81" s="471">
        <v>2035</v>
      </c>
      <c r="L81" s="471">
        <v>2040</v>
      </c>
      <c r="M81" s="471">
        <v>2045</v>
      </c>
      <c r="N81" s="471">
        <v>2050</v>
      </c>
      <c r="P81" s="85" t="s">
        <v>339</v>
      </c>
      <c r="Q81" s="85" t="s">
        <v>343</v>
      </c>
    </row>
    <row r="82" spans="2:17" ht="14.25" customHeight="1">
      <c r="B82" s="538" t="s">
        <v>345</v>
      </c>
      <c r="C82" s="539">
        <v>0.96662490642226018</v>
      </c>
      <c r="D82" s="539">
        <v>0.98180686657782801</v>
      </c>
      <c r="E82" s="539">
        <v>0.99573837113696662</v>
      </c>
      <c r="F82" s="539">
        <v>1</v>
      </c>
      <c r="G82" s="539">
        <v>1</v>
      </c>
      <c r="H82" s="539">
        <v>1</v>
      </c>
      <c r="I82" s="540">
        <v>1.0209999999999999</v>
      </c>
      <c r="J82" s="540">
        <v>1.042</v>
      </c>
      <c r="K82" s="540">
        <v>1.0620000000000001</v>
      </c>
      <c r="L82" s="540">
        <v>1.0820000000000001</v>
      </c>
      <c r="M82" s="540">
        <v>1.1020000000000001</v>
      </c>
      <c r="N82" s="540">
        <v>1.1220000000000001</v>
      </c>
      <c r="P82" s="469">
        <v>4.2000000000000037E-2</v>
      </c>
      <c r="Q82" s="469">
        <v>0.12200000000000011</v>
      </c>
    </row>
    <row r="83" spans="2:17" ht="14.25" customHeight="1">
      <c r="C83" s="289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</row>
    <row r="84" spans="2:17" ht="14.25" customHeight="1">
      <c r="F84" s="289"/>
      <c r="G84" s="289"/>
      <c r="H84" s="289"/>
      <c r="I84" s="289"/>
      <c r="J84" s="289"/>
      <c r="K84" s="289"/>
      <c r="L84" s="289"/>
      <c r="M84" s="289"/>
      <c r="N84" s="289"/>
    </row>
    <row r="86" spans="2:17" ht="14.25" customHeight="1">
      <c r="B86" s="268" t="s">
        <v>166</v>
      </c>
    </row>
    <row r="87" spans="2:17" ht="14.25" customHeight="1">
      <c r="B87" s="268"/>
    </row>
    <row r="88" spans="2:17" ht="14.25" customHeight="1">
      <c r="B88" s="85" t="s">
        <v>193</v>
      </c>
    </row>
    <row r="89" spans="2:17" ht="14.25" customHeight="1">
      <c r="B89" s="471"/>
      <c r="C89" s="471">
        <v>2015</v>
      </c>
      <c r="D89" s="471">
        <v>2016</v>
      </c>
      <c r="E89" s="471">
        <v>2017</v>
      </c>
      <c r="F89" s="471">
        <v>2018</v>
      </c>
      <c r="G89" s="471">
        <v>2019</v>
      </c>
      <c r="H89" s="471">
        <v>2020</v>
      </c>
      <c r="I89" s="471">
        <v>2025</v>
      </c>
      <c r="J89" s="471">
        <v>2030</v>
      </c>
      <c r="K89" s="471">
        <v>2035</v>
      </c>
      <c r="L89" s="471">
        <v>2040</v>
      </c>
      <c r="M89" s="471">
        <v>2045</v>
      </c>
      <c r="N89" s="471">
        <v>2050</v>
      </c>
      <c r="P89" s="85" t="s">
        <v>339</v>
      </c>
      <c r="Q89" s="85" t="s">
        <v>343</v>
      </c>
    </row>
    <row r="90" spans="2:17" ht="14.25" customHeight="1">
      <c r="B90" s="278" t="s">
        <v>389</v>
      </c>
      <c r="C90" s="318">
        <v>1.6278064037368092</v>
      </c>
      <c r="D90" s="318">
        <v>1.6231999828365646</v>
      </c>
      <c r="E90" s="318">
        <v>1.623969780079036</v>
      </c>
      <c r="F90" s="318">
        <v>1.6234649277061886</v>
      </c>
      <c r="G90" s="470">
        <v>1.62</v>
      </c>
      <c r="H90" s="470">
        <v>1.61</v>
      </c>
      <c r="I90" s="470">
        <v>1.655</v>
      </c>
      <c r="J90" s="199">
        <v>1.7</v>
      </c>
      <c r="K90" s="199">
        <v>1.7249999999999999</v>
      </c>
      <c r="L90" s="199">
        <v>1.75</v>
      </c>
      <c r="M90" s="199">
        <v>1.7750000000000001</v>
      </c>
      <c r="N90" s="199">
        <v>1.8</v>
      </c>
      <c r="P90" s="469">
        <v>4.9382716049382713E-2</v>
      </c>
      <c r="Q90" s="469">
        <v>0.11111111111111116</v>
      </c>
    </row>
    <row r="91" spans="2:17" ht="14.25" customHeight="1">
      <c r="B91" s="278" t="s">
        <v>473</v>
      </c>
      <c r="C91" s="536">
        <v>7.5619871686116253</v>
      </c>
      <c r="D91" s="536">
        <v>7.6723536333150371</v>
      </c>
      <c r="E91" s="536">
        <v>7.8930002207039092</v>
      </c>
      <c r="F91" s="536">
        <v>7.801620226222111</v>
      </c>
      <c r="G91" s="892">
        <v>8.1088253749138541</v>
      </c>
      <c r="H91" s="892">
        <v>8.2610721037768258</v>
      </c>
      <c r="I91" s="892">
        <v>8.2544126874569272</v>
      </c>
      <c r="J91" s="893">
        <v>8.4</v>
      </c>
      <c r="K91" s="893">
        <v>8.5500000000000007</v>
      </c>
      <c r="L91" s="893">
        <v>8.6999999999999993</v>
      </c>
      <c r="M91" s="893">
        <v>8.85</v>
      </c>
      <c r="N91" s="893">
        <v>9</v>
      </c>
      <c r="P91" s="469">
        <v>3.5908360536033745E-2</v>
      </c>
      <c r="Q91" s="469">
        <v>0.10990181486003614</v>
      </c>
    </row>
    <row r="93" spans="2:17" ht="14.25" customHeight="1">
      <c r="P93" s="469"/>
      <c r="Q93" s="469"/>
    </row>
    <row r="94" spans="2:17" ht="14.25" customHeight="1">
      <c r="B94" s="85" t="s">
        <v>409</v>
      </c>
      <c r="P94" s="469"/>
      <c r="Q94" s="469"/>
    </row>
    <row r="95" spans="2:17" ht="14.25" customHeight="1">
      <c r="B95" s="471"/>
      <c r="C95" s="471">
        <v>2015</v>
      </c>
      <c r="D95" s="471">
        <v>2016</v>
      </c>
      <c r="E95" s="471">
        <v>2017</v>
      </c>
      <c r="F95" s="471">
        <v>2018</v>
      </c>
      <c r="G95" s="471">
        <v>2019</v>
      </c>
      <c r="H95" s="471">
        <v>2020</v>
      </c>
      <c r="I95" s="471">
        <v>2025</v>
      </c>
      <c r="J95" s="471">
        <v>2030</v>
      </c>
      <c r="K95" s="471">
        <v>2035</v>
      </c>
      <c r="L95" s="471">
        <v>2040</v>
      </c>
      <c r="M95" s="471">
        <v>2045</v>
      </c>
      <c r="N95" s="471">
        <v>2050</v>
      </c>
      <c r="P95" s="469"/>
      <c r="Q95" s="469"/>
    </row>
    <row r="96" spans="2:17" ht="14.25" customHeight="1">
      <c r="B96" s="572" t="s">
        <v>75</v>
      </c>
      <c r="C96" s="573">
        <v>1</v>
      </c>
      <c r="D96" s="573">
        <v>1</v>
      </c>
      <c r="E96" s="573">
        <v>1</v>
      </c>
      <c r="F96" s="573">
        <v>1</v>
      </c>
      <c r="G96" s="607">
        <v>1</v>
      </c>
      <c r="H96" s="607">
        <v>1</v>
      </c>
      <c r="I96" s="607">
        <v>1.0150000000000001</v>
      </c>
      <c r="J96" s="607">
        <v>1.03</v>
      </c>
      <c r="K96" s="607">
        <v>1.0474999999999999</v>
      </c>
      <c r="L96" s="607">
        <v>1.0649999999999999</v>
      </c>
      <c r="M96" s="607">
        <v>1.0825</v>
      </c>
      <c r="N96" s="607">
        <v>1.1000000000000001</v>
      </c>
      <c r="P96" s="469">
        <v>3.0000000000000027E-2</v>
      </c>
      <c r="Q96" s="469">
        <v>0.10000000000000009</v>
      </c>
    </row>
    <row r="97" spans="2:31" ht="14.25" customHeight="1">
      <c r="B97" s="572" t="s">
        <v>410</v>
      </c>
      <c r="C97" s="573">
        <v>17.911494487116105</v>
      </c>
      <c r="D97" s="573">
        <v>18.032248855656821</v>
      </c>
      <c r="E97" s="573">
        <v>18.342982271525077</v>
      </c>
      <c r="F97" s="573">
        <v>18.42921648650918</v>
      </c>
      <c r="G97" s="573">
        <v>18.398125503414288</v>
      </c>
      <c r="H97" s="573">
        <v>15.871064211583979</v>
      </c>
      <c r="I97" s="573">
        <v>18.699062751707146</v>
      </c>
      <c r="J97" s="573">
        <v>19</v>
      </c>
      <c r="K97" s="573">
        <v>19.5</v>
      </c>
      <c r="L97" s="573">
        <v>20</v>
      </c>
      <c r="M97" s="573">
        <v>20.5</v>
      </c>
      <c r="N97" s="573">
        <v>21</v>
      </c>
      <c r="P97" s="469">
        <v>3.2713903189431903E-2</v>
      </c>
      <c r="Q97" s="469">
        <v>0.14142062984095105</v>
      </c>
    </row>
    <row r="98" spans="2:31" ht="14.25" customHeight="1">
      <c r="B98" s="268"/>
      <c r="D98" s="299"/>
      <c r="E98" s="299"/>
      <c r="F98" s="299"/>
      <c r="G98" s="299"/>
      <c r="H98" s="299"/>
    </row>
    <row r="99" spans="2:31" ht="14.25" customHeight="1">
      <c r="B99" s="85" t="s">
        <v>168</v>
      </c>
    </row>
    <row r="100" spans="2:31" ht="14.25" customHeight="1">
      <c r="B100" s="471"/>
      <c r="C100" s="471">
        <v>2015</v>
      </c>
      <c r="D100" s="471">
        <v>2016</v>
      </c>
      <c r="E100" s="471">
        <v>2017</v>
      </c>
      <c r="F100" s="471">
        <v>2018</v>
      </c>
      <c r="G100" s="471">
        <v>2019</v>
      </c>
      <c r="H100" s="471">
        <v>2020</v>
      </c>
      <c r="I100" s="471">
        <v>2025</v>
      </c>
      <c r="J100" s="471">
        <v>2030</v>
      </c>
      <c r="K100" s="471">
        <v>2035</v>
      </c>
      <c r="L100" s="471">
        <v>2040</v>
      </c>
      <c r="M100" s="471">
        <v>2045</v>
      </c>
      <c r="N100" s="471">
        <v>2050</v>
      </c>
      <c r="P100" s="85" t="s">
        <v>339</v>
      </c>
      <c r="Q100" s="85" t="s">
        <v>343</v>
      </c>
      <c r="S100" s="471"/>
      <c r="T100" s="471">
        <v>2015</v>
      </c>
      <c r="U100" s="471">
        <v>2016</v>
      </c>
      <c r="V100" s="471">
        <v>2017</v>
      </c>
      <c r="W100" s="471">
        <v>2018</v>
      </c>
      <c r="X100" s="471">
        <v>2019</v>
      </c>
      <c r="Y100" s="471">
        <v>2020</v>
      </c>
      <c r="Z100" s="471">
        <v>2025</v>
      </c>
      <c r="AA100" s="471">
        <v>2030</v>
      </c>
      <c r="AB100" s="471">
        <v>2035</v>
      </c>
      <c r="AC100" s="471">
        <v>2040</v>
      </c>
      <c r="AD100" s="471">
        <v>2045</v>
      </c>
      <c r="AE100" s="471">
        <v>2050</v>
      </c>
    </row>
    <row r="101" spans="2:31" ht="14.25" customHeight="1">
      <c r="B101" s="291" t="s">
        <v>30</v>
      </c>
      <c r="C101" s="468">
        <v>474.70552779332081</v>
      </c>
      <c r="D101" s="468">
        <v>482.43291957436469</v>
      </c>
      <c r="E101" s="468">
        <v>486.0754081023714</v>
      </c>
      <c r="F101" s="468">
        <v>484.63829615710631</v>
      </c>
      <c r="G101" s="508">
        <v>480.93660640004379</v>
      </c>
      <c r="H101" s="508">
        <v>391.44187162292457</v>
      </c>
      <c r="I101" s="292">
        <v>463.51265612904984</v>
      </c>
      <c r="J101" s="292">
        <v>438.89784898651811</v>
      </c>
      <c r="K101" s="292">
        <v>429.8644768733576</v>
      </c>
      <c r="L101" s="292">
        <v>414.52897985397891</v>
      </c>
      <c r="M101" s="292">
        <v>398.23528329007098</v>
      </c>
      <c r="N101" s="292">
        <v>380.35046870692486</v>
      </c>
      <c r="P101" s="469">
        <v>-8.7410184323872708E-2</v>
      </c>
      <c r="Q101" s="469">
        <v>-0.20914635391561609</v>
      </c>
      <c r="S101" s="85" t="s">
        <v>631</v>
      </c>
      <c r="T101" s="85">
        <f>C101/VP!C29*1000</f>
        <v>13178.404844717899</v>
      </c>
      <c r="U101" s="85">
        <f>D101/VP!D29*1000</f>
        <v>13203.463675120869</v>
      </c>
      <c r="V101" s="85">
        <f>E101/VP!E29*1000</f>
        <v>13116.342809259582</v>
      </c>
      <c r="W101" s="85">
        <f>F101/VP!F29*1000</f>
        <v>12985.641858132616</v>
      </c>
      <c r="X101" s="85">
        <f>G101/VP!G29*1000</f>
        <v>12808.330798409068</v>
      </c>
      <c r="Y101" s="85">
        <f>H101/VP!H29*1000</f>
        <v>10491.762740918375</v>
      </c>
      <c r="Z101" s="85">
        <f>I101/VP!I29*1000</f>
        <v>12765.621277260594</v>
      </c>
      <c r="AA101" s="85">
        <f>J101/VP!J29*1000</f>
        <v>12608.584161983685</v>
      </c>
      <c r="AB101" s="85">
        <f>K101/VP!K29*1000</f>
        <v>12905.181819956324</v>
      </c>
      <c r="AC101" s="85">
        <f>L101/VP!L29*1000</f>
        <v>13031.63091043593</v>
      </c>
      <c r="AD101" s="85">
        <f>M101/VP!M29*1000</f>
        <v>13138.981920283863</v>
      </c>
      <c r="AE101" s="85">
        <f>N101/VP!N29*1000</f>
        <v>13202.282623794938</v>
      </c>
    </row>
    <row r="102" spans="2:31" ht="14.25" customHeight="1">
      <c r="B102" s="291" t="s">
        <v>103</v>
      </c>
      <c r="C102" s="468">
        <v>34.45038168550662</v>
      </c>
      <c r="D102" s="468">
        <v>35.135558410668999</v>
      </c>
      <c r="E102" s="468">
        <v>36.512896449174463</v>
      </c>
      <c r="F102" s="468">
        <v>36.994886782252095</v>
      </c>
      <c r="G102" s="508">
        <v>36.709279006618189</v>
      </c>
      <c r="H102" s="508">
        <v>34.681691660390157</v>
      </c>
      <c r="I102" s="292">
        <v>34.204423885622212</v>
      </c>
      <c r="J102" s="292">
        <v>32.474507252006546</v>
      </c>
      <c r="K102" s="292">
        <v>31.646009377156243</v>
      </c>
      <c r="L102" s="292">
        <v>30.818055373373124</v>
      </c>
      <c r="M102" s="292">
        <v>29.990617586196162</v>
      </c>
      <c r="N102" s="292">
        <v>29.163670204795022</v>
      </c>
      <c r="P102" s="469">
        <v>-0.11535970929443129</v>
      </c>
      <c r="Q102" s="469">
        <v>-0.20555044953246826</v>
      </c>
    </row>
    <row r="103" spans="2:31" ht="14.25" customHeight="1">
      <c r="B103" s="291" t="s">
        <v>75</v>
      </c>
      <c r="C103" s="468">
        <v>80.34781809244987</v>
      </c>
      <c r="D103" s="468">
        <v>81.609773339787054</v>
      </c>
      <c r="E103" s="468">
        <v>82.767788187774869</v>
      </c>
      <c r="F103" s="468">
        <v>83.890231252913892</v>
      </c>
      <c r="G103" s="508">
        <v>83.122023401857959</v>
      </c>
      <c r="H103" s="508">
        <v>73.076747339114903</v>
      </c>
      <c r="I103" s="292">
        <v>83.613385116548727</v>
      </c>
      <c r="J103" s="292">
        <v>84.090435324986402</v>
      </c>
      <c r="K103" s="292">
        <v>84.272638522933804</v>
      </c>
      <c r="L103" s="292">
        <v>84.448853822357108</v>
      </c>
      <c r="M103" s="292">
        <v>84.6193716294203</v>
      </c>
      <c r="N103" s="292">
        <v>84.78446386989512</v>
      </c>
      <c r="P103" s="469">
        <v>1.1650485436893288E-2</v>
      </c>
      <c r="Q103" s="469">
        <v>2.0000000000000018E-2</v>
      </c>
    </row>
    <row r="104" spans="2:31" ht="14.25" customHeight="1">
      <c r="B104" s="269" t="s">
        <v>115</v>
      </c>
      <c r="C104" s="507">
        <v>3.2590487413725509</v>
      </c>
      <c r="D104" s="507">
        <v>3.3077483810982691</v>
      </c>
      <c r="E104" s="507">
        <v>3.2792080347067625</v>
      </c>
      <c r="F104" s="507">
        <v>3.29575882089356</v>
      </c>
      <c r="G104" s="894">
        <v>3.2646779590942407</v>
      </c>
      <c r="H104" s="894">
        <v>2.3887774435894857</v>
      </c>
      <c r="I104" s="292">
        <v>3.6136543349443015</v>
      </c>
      <c r="J104" s="292">
        <v>3.9515759749767283</v>
      </c>
      <c r="K104" s="292">
        <v>4.1313220206077208</v>
      </c>
      <c r="L104" s="292">
        <v>4.3020807639571634</v>
      </c>
      <c r="M104" s="292">
        <v>4.464509812509073</v>
      </c>
      <c r="N104" s="292">
        <v>4.6192041444632723</v>
      </c>
      <c r="P104" s="469">
        <v>0.21040299364567705</v>
      </c>
      <c r="Q104" s="469">
        <v>0.41490346133400369</v>
      </c>
    </row>
    <row r="105" spans="2:31" ht="14.25" customHeight="1">
      <c r="B105" s="278" t="s">
        <v>154</v>
      </c>
      <c r="C105" s="468">
        <v>11.133746508571427</v>
      </c>
      <c r="D105" s="468">
        <v>11.210580250247251</v>
      </c>
      <c r="E105" s="468">
        <v>11.273264494188268</v>
      </c>
      <c r="F105" s="468">
        <v>11.340237796767951</v>
      </c>
      <c r="G105" s="508">
        <v>11.340237796767951</v>
      </c>
      <c r="H105" s="508">
        <v>9.5825009382689181</v>
      </c>
      <c r="I105" s="508">
        <v>11.485924056398686</v>
      </c>
      <c r="J105" s="292">
        <v>11.58776593289357</v>
      </c>
      <c r="K105" s="508">
        <v>11.654825148350028</v>
      </c>
      <c r="L105" s="508">
        <v>11.687343252975982</v>
      </c>
      <c r="M105" s="508">
        <v>11.702518239526711</v>
      </c>
      <c r="N105" s="292">
        <v>11.683292928212129</v>
      </c>
      <c r="P105" s="469"/>
      <c r="Q105" s="469"/>
    </row>
    <row r="106" spans="2:31" ht="14.25" customHeight="1">
      <c r="C106" s="506">
        <v>603.89652282122131</v>
      </c>
      <c r="D106" s="506">
        <v>613.69657995616626</v>
      </c>
      <c r="E106" s="506">
        <v>619.90856526821585</v>
      </c>
      <c r="F106" s="506">
        <v>620.15941080993377</v>
      </c>
      <c r="G106" s="506">
        <v>615.37282456438209</v>
      </c>
      <c r="H106" s="506">
        <v>511.17158900428808</v>
      </c>
      <c r="I106" s="506">
        <v>596.43004352256366</v>
      </c>
      <c r="J106" s="506">
        <v>571.0021334713814</v>
      </c>
      <c r="K106" s="506">
        <v>561.56927194240541</v>
      </c>
      <c r="L106" s="506">
        <v>545.78531306664229</v>
      </c>
      <c r="M106" s="506">
        <v>529.01230055772328</v>
      </c>
      <c r="N106" s="506">
        <v>510.60109985429045</v>
      </c>
    </row>
    <row r="107" spans="2:31" ht="14.25" customHeight="1">
      <c r="B107" s="85" t="s">
        <v>192</v>
      </c>
    </row>
    <row r="108" spans="2:31" ht="27" customHeight="1">
      <c r="B108" s="471"/>
      <c r="C108" s="471">
        <v>2015</v>
      </c>
      <c r="D108" s="471">
        <v>2016</v>
      </c>
      <c r="E108" s="471">
        <v>2017</v>
      </c>
      <c r="F108" s="471">
        <v>2018</v>
      </c>
      <c r="G108" s="471">
        <v>2019</v>
      </c>
      <c r="H108" s="471">
        <v>2020</v>
      </c>
      <c r="I108" s="471">
        <v>2025</v>
      </c>
      <c r="J108" s="471">
        <v>2030</v>
      </c>
      <c r="K108" s="471">
        <v>2035</v>
      </c>
      <c r="L108" s="471">
        <v>2040</v>
      </c>
      <c r="M108" s="471">
        <v>2045</v>
      </c>
      <c r="N108" s="471">
        <v>2050</v>
      </c>
      <c r="P108" s="896" t="s">
        <v>339</v>
      </c>
      <c r="Q108" s="896" t="s">
        <v>343</v>
      </c>
    </row>
    <row r="109" spans="2:31" ht="14.25" customHeight="1">
      <c r="B109" s="278" t="s">
        <v>30</v>
      </c>
      <c r="C109" s="318">
        <v>0.98704386706313652</v>
      </c>
      <c r="D109" s="318">
        <v>1.00311124824854</v>
      </c>
      <c r="E109" s="318">
        <v>1.0106849876552195</v>
      </c>
      <c r="F109" s="318">
        <v>1.0076968351084166</v>
      </c>
      <c r="G109" s="470">
        <v>1</v>
      </c>
      <c r="H109" s="470">
        <v>0.81391573528366989</v>
      </c>
      <c r="I109" s="470">
        <v>0.96377079631883822</v>
      </c>
      <c r="J109" s="470">
        <v>0.91258981567612729</v>
      </c>
      <c r="K109" s="470">
        <v>0.89380694077546619</v>
      </c>
      <c r="L109" s="470">
        <v>0.86192020806412284</v>
      </c>
      <c r="M109" s="470">
        <v>0.82804111392348101</v>
      </c>
      <c r="N109" s="470">
        <v>0.79085364608438391</v>
      </c>
      <c r="P109" s="895">
        <v>-8.7410184323872708E-2</v>
      </c>
      <c r="Q109" s="895">
        <v>-0.20914635391561609</v>
      </c>
      <c r="S109" s="267"/>
    </row>
    <row r="110" spans="2:31" ht="14.25" customHeight="1">
      <c r="B110" s="278" t="s">
        <v>103</v>
      </c>
      <c r="C110" s="318">
        <v>0.93846522235687824</v>
      </c>
      <c r="D110" s="318">
        <v>0.95713016876017998</v>
      </c>
      <c r="E110" s="318">
        <v>0.99465032921490171</v>
      </c>
      <c r="F110" s="318">
        <v>1.007780261104622</v>
      </c>
      <c r="G110" s="470">
        <v>1</v>
      </c>
      <c r="H110" s="470">
        <v>0.94476635332820114</v>
      </c>
      <c r="I110" s="470">
        <v>0.93176506897494815</v>
      </c>
      <c r="J110" s="470">
        <v>0.88464029070556871</v>
      </c>
      <c r="K110" s="470">
        <v>0.86207112298367106</v>
      </c>
      <c r="L110" s="470">
        <v>0.83951677089100674</v>
      </c>
      <c r="M110" s="470">
        <v>0.81697648109049636</v>
      </c>
      <c r="N110" s="470">
        <v>0.79444955046753174</v>
      </c>
      <c r="P110" s="895">
        <v>-0.11535970929443129</v>
      </c>
      <c r="Q110" s="895">
        <v>-0.20555044953246826</v>
      </c>
      <c r="S110" s="267"/>
    </row>
    <row r="111" spans="2:31" ht="14.25" customHeight="1">
      <c r="B111" s="278" t="s">
        <v>75</v>
      </c>
      <c r="C111" s="318">
        <v>0.96662490642226018</v>
      </c>
      <c r="D111" s="318">
        <v>0.98180686657782801</v>
      </c>
      <c r="E111" s="318">
        <v>0.99573837113696662</v>
      </c>
      <c r="F111" s="318">
        <v>1.009241929149655</v>
      </c>
      <c r="G111" s="470">
        <v>1</v>
      </c>
      <c r="H111" s="470">
        <v>0.87915024620877402</v>
      </c>
      <c r="I111" s="470">
        <v>1.0059113300492608</v>
      </c>
      <c r="J111" s="470">
        <v>1.0116504854368933</v>
      </c>
      <c r="K111" s="470">
        <v>1.0138424821002388</v>
      </c>
      <c r="L111" s="470">
        <v>1.015962441314554</v>
      </c>
      <c r="M111" s="470">
        <v>1.0180138568129331</v>
      </c>
      <c r="N111" s="470">
        <v>1.02</v>
      </c>
      <c r="P111" s="895">
        <v>1.1650485436893288E-2</v>
      </c>
      <c r="Q111" s="895">
        <v>2.0000000000000018E-2</v>
      </c>
      <c r="S111" s="267"/>
    </row>
    <row r="112" spans="2:31" ht="14.25" customHeight="1">
      <c r="B112" s="278" t="s">
        <v>115</v>
      </c>
      <c r="C112" s="318">
        <v>0.99827572036439038</v>
      </c>
      <c r="D112" s="318">
        <v>1.0131928547145208</v>
      </c>
      <c r="E112" s="318">
        <v>1.0044506918583029</v>
      </c>
      <c r="F112" s="318">
        <v>1.009520345402749</v>
      </c>
      <c r="G112" s="470">
        <v>1</v>
      </c>
      <c r="H112" s="470">
        <v>0.73170385364816604</v>
      </c>
      <c r="I112" s="470">
        <v>1.1068945789516347</v>
      </c>
      <c r="J112" s="470">
        <v>1.2104029936456768</v>
      </c>
      <c r="K112" s="470">
        <v>1.265460811869457</v>
      </c>
      <c r="L112" s="470">
        <v>1.3177657391820483</v>
      </c>
      <c r="M112" s="470">
        <v>1.3675192066257327</v>
      </c>
      <c r="N112" s="470">
        <v>1.4149034613340035</v>
      </c>
      <c r="P112" s="895">
        <v>0.21040299364567683</v>
      </c>
      <c r="Q112" s="895">
        <v>0.41490346133400346</v>
      </c>
    </row>
  </sheetData>
  <pageMargins left="0" right="0" top="0.39370078740157505" bottom="0.39370078740157505" header="0" footer="0"/>
  <pageSetup paperSize="9" fitToWidth="0" fitToHeight="0" pageOrder="overThenDown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2"/>
  <sheetViews>
    <sheetView workbookViewId="0">
      <selection activeCell="T8" sqref="T8"/>
    </sheetView>
  </sheetViews>
  <sheetFormatPr baseColWidth="10" defaultColWidth="11.42578125" defaultRowHeight="12.75"/>
  <cols>
    <col min="1" max="1" width="17.140625" style="1" customWidth="1"/>
    <col min="2" max="5" width="6.140625" style="2" customWidth="1"/>
    <col min="6" max="10" width="6.140625" style="1" customWidth="1"/>
    <col min="11" max="11" width="1.5703125" style="1" customWidth="1"/>
    <col min="12" max="12" width="2.42578125" style="1" customWidth="1"/>
    <col min="13" max="13" width="19.85546875" style="1" customWidth="1"/>
    <col min="14" max="24" width="7.7109375" style="1" customWidth="1"/>
    <col min="25" max="16384" width="11.42578125" style="1"/>
  </cols>
  <sheetData>
    <row r="1" spans="1:28">
      <c r="A1" s="1" t="s">
        <v>0</v>
      </c>
      <c r="B1" s="2">
        <v>41.868000000000002</v>
      </c>
      <c r="C1" s="2" t="s">
        <v>1</v>
      </c>
      <c r="D1" s="2">
        <v>11.63</v>
      </c>
      <c r="E1" s="2" t="s">
        <v>2</v>
      </c>
    </row>
    <row r="3" spans="1:28" s="3" customFormat="1">
      <c r="A3" s="3" t="s">
        <v>3</v>
      </c>
      <c r="B3" s="4"/>
      <c r="C3" s="4"/>
      <c r="D3" s="4"/>
      <c r="E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>
      <c r="A4" s="5" t="s">
        <v>4</v>
      </c>
    </row>
    <row r="5" spans="1:28" ht="25.5" customHeight="1">
      <c r="B5" s="6" t="s">
        <v>5</v>
      </c>
      <c r="C5" s="6" t="s">
        <v>6</v>
      </c>
    </row>
    <row r="6" spans="1:28">
      <c r="A6" s="7"/>
      <c r="B6" s="8">
        <v>2015</v>
      </c>
      <c r="C6" s="8">
        <v>2015</v>
      </c>
    </row>
    <row r="7" spans="1:28">
      <c r="A7" s="7" t="s">
        <v>7</v>
      </c>
      <c r="B7" s="9">
        <v>3.0350000000000001</v>
      </c>
      <c r="C7" s="9">
        <v>0.26096302665520205</v>
      </c>
    </row>
    <row r="8" spans="1:28">
      <c r="A8" s="7" t="s">
        <v>8</v>
      </c>
      <c r="B8" s="9">
        <v>3.18</v>
      </c>
      <c r="C8" s="9">
        <v>0.27343078245915736</v>
      </c>
    </row>
    <row r="9" spans="1:28">
      <c r="A9" s="7" t="s">
        <v>9</v>
      </c>
      <c r="B9" s="9">
        <v>3.0219999999999998</v>
      </c>
      <c r="C9" s="9">
        <v>0.25984522785898534</v>
      </c>
    </row>
    <row r="10" spans="1:28">
      <c r="A10" s="7" t="s">
        <v>10</v>
      </c>
      <c r="B10" s="9">
        <v>2.3620000000000001</v>
      </c>
      <c r="C10" s="9">
        <v>0.20309544282029235</v>
      </c>
    </row>
    <row r="12" spans="1:28">
      <c r="B12" s="5" t="s">
        <v>11</v>
      </c>
    </row>
    <row r="13" spans="1:28" customFormat="1" ht="15">
      <c r="A13" s="10" t="s">
        <v>7</v>
      </c>
      <c r="B13" s="331">
        <v>9</v>
      </c>
      <c r="C13" s="11" t="s">
        <v>12</v>
      </c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customFormat="1" ht="15">
      <c r="A14" s="10" t="s">
        <v>13</v>
      </c>
      <c r="B14" s="331">
        <v>9.83</v>
      </c>
      <c r="C14" s="11" t="s">
        <v>12</v>
      </c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customFormat="1" ht="15">
      <c r="A15" s="10" t="s">
        <v>9</v>
      </c>
      <c r="B15" s="331">
        <v>9.83</v>
      </c>
      <c r="C15" s="11" t="s">
        <v>12</v>
      </c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633"/>
      <c r="AA15" s="1"/>
    </row>
    <row r="16" spans="1:28" customFormat="1" ht="15">
      <c r="A16" s="10" t="s">
        <v>10</v>
      </c>
      <c r="B16" s="331">
        <v>13.8</v>
      </c>
      <c r="C16" s="11" t="s">
        <v>14</v>
      </c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633"/>
      <c r="AA16" s="1"/>
    </row>
    <row r="17" spans="1:27" ht="15">
      <c r="Z17" s="633"/>
    </row>
    <row r="18" spans="1:27" ht="15">
      <c r="A18" s="12" t="s">
        <v>15</v>
      </c>
      <c r="B18" s="5" t="s">
        <v>16</v>
      </c>
      <c r="Z18" s="633"/>
    </row>
    <row r="19" spans="1:27" customFormat="1" ht="15">
      <c r="A19" s="10" t="s">
        <v>7</v>
      </c>
      <c r="B19" s="13">
        <v>2.3486672398968182</v>
      </c>
      <c r="C19" s="11" t="s">
        <v>17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33"/>
      <c r="AA19" s="1"/>
    </row>
    <row r="20" spans="1:27" customFormat="1" ht="15">
      <c r="A20" s="10" t="s">
        <v>13</v>
      </c>
      <c r="B20" s="13">
        <v>2.6878245915735168</v>
      </c>
      <c r="C20" s="11" t="s">
        <v>17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634"/>
      <c r="AA20" s="1"/>
    </row>
    <row r="21" spans="1:27" customFormat="1" ht="15">
      <c r="A21" s="10" t="s">
        <v>9</v>
      </c>
      <c r="B21" s="13">
        <v>2.5542785898538258</v>
      </c>
      <c r="C21" s="11" t="s">
        <v>17</v>
      </c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634"/>
      <c r="AA21" s="1"/>
    </row>
    <row r="22" spans="1:27" customFormat="1" ht="15">
      <c r="A22" s="10" t="s">
        <v>10</v>
      </c>
      <c r="B22" s="13">
        <v>2.8027171109200344</v>
      </c>
      <c r="C22" s="11" t="s">
        <v>18</v>
      </c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634"/>
      <c r="AA22" s="1"/>
    </row>
    <row r="23" spans="1:27">
      <c r="Z23" s="634"/>
    </row>
    <row r="24" spans="1:27" customFormat="1" ht="15">
      <c r="A24" s="3" t="s">
        <v>19</v>
      </c>
      <c r="B24" s="2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634"/>
      <c r="AA24" s="1"/>
    </row>
    <row r="25" spans="1:27" ht="15">
      <c r="E25" s="1"/>
      <c r="L25"/>
      <c r="Z25" s="634"/>
    </row>
    <row r="26" spans="1:27" customFormat="1" ht="15">
      <c r="A26" s="1" t="s">
        <v>419</v>
      </c>
      <c r="B26" s="2"/>
      <c r="C26" s="2"/>
      <c r="D26" s="2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634"/>
      <c r="AA26" s="1"/>
    </row>
    <row r="27" spans="1:27" customFormat="1" ht="15">
      <c r="A27" s="222"/>
      <c r="B27" s="223">
        <v>2018</v>
      </c>
      <c r="C27" s="223">
        <v>2019</v>
      </c>
      <c r="D27" s="223">
        <v>2020</v>
      </c>
      <c r="E27" s="223">
        <v>2025</v>
      </c>
      <c r="F27" s="676">
        <v>2030</v>
      </c>
      <c r="G27" s="223">
        <v>2035</v>
      </c>
      <c r="H27" s="223">
        <v>2040</v>
      </c>
      <c r="I27" s="223">
        <v>2045</v>
      </c>
      <c r="J27" s="223">
        <v>2050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634"/>
      <c r="AA27" s="1"/>
    </row>
    <row r="28" spans="1:27" customFormat="1" ht="15">
      <c r="A28" s="222" t="s">
        <v>21</v>
      </c>
      <c r="B28" s="224">
        <v>7.2999999999999995E-2</v>
      </c>
      <c r="C28" s="224">
        <v>7.9000000000000001E-2</v>
      </c>
      <c r="D28" s="224">
        <v>8.2000000000000003E-2</v>
      </c>
      <c r="E28" s="224">
        <v>9.7000000000000003E-2</v>
      </c>
      <c r="F28" s="677">
        <v>8.6999999999999994E-2</v>
      </c>
      <c r="G28" s="224">
        <v>0.23</v>
      </c>
      <c r="H28" s="990">
        <v>0.55000000000000004</v>
      </c>
      <c r="I28" s="990">
        <v>1</v>
      </c>
      <c r="J28" s="990">
        <v>1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634"/>
      <c r="AA28" s="1"/>
    </row>
    <row r="29" spans="1:27" customFormat="1" ht="15">
      <c r="A29" s="222" t="s">
        <v>22</v>
      </c>
      <c r="B29" s="224">
        <v>6.9699999999999998E-2</v>
      </c>
      <c r="C29" s="224">
        <v>7.2999999999999995E-2</v>
      </c>
      <c r="D29" s="224">
        <v>0.08</v>
      </c>
      <c r="E29" s="224">
        <v>9.5000000000000015E-2</v>
      </c>
      <c r="F29" s="677">
        <v>0.121</v>
      </c>
      <c r="G29" s="224">
        <v>0.22</v>
      </c>
      <c r="H29" s="990">
        <v>0.55000000000000004</v>
      </c>
      <c r="I29" s="990">
        <v>1</v>
      </c>
      <c r="J29" s="990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634"/>
      <c r="AA29" s="1"/>
    </row>
    <row r="30" spans="1:27" customFormat="1" ht="15">
      <c r="A30" s="222" t="s">
        <v>23</v>
      </c>
      <c r="B30" s="224">
        <v>1E-3</v>
      </c>
      <c r="C30" s="224">
        <v>1E-3</v>
      </c>
      <c r="D30" s="224">
        <v>1E-3</v>
      </c>
      <c r="E30" s="224">
        <v>0.05</v>
      </c>
      <c r="F30" s="677">
        <v>0.12</v>
      </c>
      <c r="G30" s="224">
        <v>0.27</v>
      </c>
      <c r="H30" s="990">
        <v>0.45</v>
      </c>
      <c r="I30" s="990">
        <v>0.61</v>
      </c>
      <c r="J30" s="990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634"/>
      <c r="AA30" s="1"/>
    </row>
    <row r="31" spans="1:27" ht="15">
      <c r="A31" s="637" t="s">
        <v>495</v>
      </c>
      <c r="B31" s="636"/>
      <c r="C31" s="636"/>
      <c r="D31" s="636">
        <v>0</v>
      </c>
      <c r="E31" s="636">
        <v>0</v>
      </c>
      <c r="F31" s="678">
        <v>0</v>
      </c>
      <c r="G31" s="636">
        <v>0</v>
      </c>
      <c r="H31" s="636">
        <v>0</v>
      </c>
      <c r="I31" s="636">
        <v>0.01</v>
      </c>
      <c r="J31" s="636">
        <v>0.05</v>
      </c>
      <c r="L31"/>
      <c r="Z31" s="634"/>
    </row>
    <row r="32" spans="1:27">
      <c r="A32" s="637" t="s">
        <v>496</v>
      </c>
      <c r="B32" s="636"/>
      <c r="C32" s="636"/>
      <c r="D32" s="636">
        <v>1E-3</v>
      </c>
      <c r="E32" s="636">
        <v>0.05</v>
      </c>
      <c r="F32" s="636">
        <v>0.12</v>
      </c>
      <c r="G32" s="636">
        <v>0.27</v>
      </c>
      <c r="H32" s="636">
        <v>0.45</v>
      </c>
      <c r="I32" s="636">
        <v>0.6</v>
      </c>
      <c r="J32" s="636">
        <v>0.95</v>
      </c>
      <c r="Z32" s="634"/>
    </row>
    <row r="33" spans="1:26" ht="15">
      <c r="F33" s="2"/>
      <c r="G33" s="2"/>
      <c r="H33" s="2"/>
      <c r="I33" s="2"/>
      <c r="J33" s="2"/>
      <c r="L33"/>
      <c r="Z33" s="634"/>
    </row>
    <row r="34" spans="1:26" ht="15">
      <c r="A34" s="1" t="s">
        <v>420</v>
      </c>
      <c r="E34" s="1"/>
      <c r="L34"/>
      <c r="Z34" s="634"/>
    </row>
    <row r="35" spans="1:26" ht="15">
      <c r="E35" s="1"/>
      <c r="L35"/>
      <c r="Z35" s="634"/>
    </row>
    <row r="36" spans="1:26" ht="15">
      <c r="A36" s="1" t="s">
        <v>421</v>
      </c>
      <c r="E36" s="1"/>
      <c r="L36"/>
      <c r="Z36" s="634"/>
    </row>
    <row r="37" spans="1:26" ht="15">
      <c r="E37" s="1"/>
      <c r="L37"/>
      <c r="Z37" s="634"/>
    </row>
    <row r="38" spans="1:26" ht="15">
      <c r="A38" s="3" t="s">
        <v>362</v>
      </c>
      <c r="E38" s="1"/>
      <c r="L38"/>
      <c r="Z38" s="634"/>
    </row>
    <row r="39" spans="1:26" ht="15">
      <c r="E39" s="1"/>
      <c r="L39"/>
      <c r="Z39" s="634"/>
    </row>
    <row r="40" spans="1:26" ht="15">
      <c r="A40" s="10"/>
      <c r="B40" s="15">
        <v>2018</v>
      </c>
      <c r="C40" s="15">
        <v>2019</v>
      </c>
      <c r="D40" s="15">
        <v>2020</v>
      </c>
      <c r="E40" s="15">
        <v>2025</v>
      </c>
      <c r="F40" s="15">
        <v>2030</v>
      </c>
      <c r="G40" s="15">
        <v>2035</v>
      </c>
      <c r="H40" s="15">
        <v>2040</v>
      </c>
      <c r="I40" s="15">
        <v>2045</v>
      </c>
      <c r="J40" s="15">
        <v>2050</v>
      </c>
      <c r="L40"/>
      <c r="Z40" s="634"/>
    </row>
    <row r="41" spans="1:26" ht="15">
      <c r="A41" s="16" t="s">
        <v>24</v>
      </c>
      <c r="B41" s="13">
        <v>2.1772145313843505</v>
      </c>
      <c r="C41" s="13">
        <v>2.1631225279449695</v>
      </c>
      <c r="D41" s="13">
        <v>2.1560765262252795</v>
      </c>
      <c r="E41" s="13">
        <v>2.120846517626827</v>
      </c>
      <c r="F41" s="13">
        <v>2.1443331900257951</v>
      </c>
      <c r="G41" s="13">
        <v>1.8084737747205502</v>
      </c>
      <c r="H41" s="13">
        <v>1.056900257953568</v>
      </c>
      <c r="I41" s="13">
        <v>0</v>
      </c>
      <c r="J41" s="13">
        <v>0</v>
      </c>
      <c r="L41"/>
      <c r="Z41" s="634"/>
    </row>
    <row r="42" spans="1:26" ht="15">
      <c r="A42" s="16" t="s">
        <v>25</v>
      </c>
      <c r="B42" s="13">
        <v>2.5004832175408427</v>
      </c>
      <c r="C42" s="13">
        <v>2.4916133963886504</v>
      </c>
      <c r="D42" s="13">
        <v>2.4727986242476354</v>
      </c>
      <c r="E42" s="13">
        <v>2.4324812553740327</v>
      </c>
      <c r="F42" s="13">
        <v>2.3625978159931211</v>
      </c>
      <c r="G42" s="13">
        <v>2.0965031814273432</v>
      </c>
      <c r="H42" s="13">
        <v>1.2095210662080824</v>
      </c>
      <c r="I42" s="13">
        <v>0</v>
      </c>
      <c r="J42" s="13">
        <v>0</v>
      </c>
      <c r="L42"/>
      <c r="Z42" s="634"/>
    </row>
    <row r="43" spans="1:26" ht="15">
      <c r="A43" s="16" t="s">
        <v>26</v>
      </c>
      <c r="B43" s="13">
        <v>2.7999143938091144</v>
      </c>
      <c r="C43" s="13">
        <v>2.7999143938091144</v>
      </c>
      <c r="D43" s="13">
        <v>2.7999143938091144</v>
      </c>
      <c r="E43" s="13">
        <v>2.6625812553740325</v>
      </c>
      <c r="F43" s="13">
        <v>2.4663910576096302</v>
      </c>
      <c r="G43" s="13">
        <v>2.0459834909716252</v>
      </c>
      <c r="H43" s="13">
        <v>1.5414944110060191</v>
      </c>
      <c r="I43" s="13">
        <v>1.0930596732588134</v>
      </c>
      <c r="J43" s="13">
        <v>0</v>
      </c>
      <c r="L43"/>
      <c r="Z43" s="634"/>
    </row>
    <row r="44" spans="1:26" ht="15">
      <c r="E44" s="1"/>
      <c r="L44"/>
      <c r="Z44" s="634"/>
    </row>
    <row r="45" spans="1:26" ht="15">
      <c r="A45" s="3" t="s">
        <v>363</v>
      </c>
      <c r="E45" s="1"/>
      <c r="L45"/>
      <c r="Z45" s="634"/>
    </row>
    <row r="46" spans="1:26" ht="15">
      <c r="E46" s="1"/>
      <c r="L46"/>
      <c r="Z46" s="634"/>
    </row>
    <row r="47" spans="1:26" ht="15">
      <c r="A47" s="10"/>
      <c r="B47" s="15">
        <v>2018</v>
      </c>
      <c r="C47" s="15">
        <v>2019</v>
      </c>
      <c r="D47" s="15">
        <v>2020</v>
      </c>
      <c r="E47" s="15">
        <v>2025</v>
      </c>
      <c r="F47" s="15">
        <v>2030</v>
      </c>
      <c r="G47" s="15">
        <v>2035</v>
      </c>
      <c r="H47" s="15">
        <v>2040</v>
      </c>
      <c r="I47" s="15">
        <v>2045</v>
      </c>
      <c r="J47" s="15">
        <v>2050</v>
      </c>
      <c r="L47"/>
    </row>
    <row r="48" spans="1:26" ht="15">
      <c r="A48" s="16" t="s">
        <v>24</v>
      </c>
      <c r="B48" s="13">
        <v>2.8134450000000002</v>
      </c>
      <c r="C48" s="13">
        <v>2.7952350000000004</v>
      </c>
      <c r="D48" s="13">
        <v>2.7861300000000004</v>
      </c>
      <c r="E48" s="13">
        <v>2.7406050000000004</v>
      </c>
      <c r="F48" s="13">
        <v>2.7709550000000003</v>
      </c>
      <c r="G48" s="13">
        <v>2.3369500000000003</v>
      </c>
      <c r="H48" s="13">
        <v>1.36575</v>
      </c>
      <c r="I48" s="13">
        <v>0</v>
      </c>
      <c r="J48" s="13">
        <v>0</v>
      </c>
      <c r="L48"/>
    </row>
    <row r="49" spans="1:26" ht="15">
      <c r="A49" s="16" t="s">
        <v>25</v>
      </c>
      <c r="B49" s="13">
        <v>2.9583540000000004</v>
      </c>
      <c r="C49" s="13">
        <v>2.9478600000000004</v>
      </c>
      <c r="D49" s="13">
        <v>2.9256000000000002</v>
      </c>
      <c r="E49" s="13">
        <v>2.8779000000000003</v>
      </c>
      <c r="F49" s="13">
        <v>2.79522</v>
      </c>
      <c r="G49" s="13">
        <v>2.4804000000000004</v>
      </c>
      <c r="H49" s="13">
        <v>1.4309999999999998</v>
      </c>
      <c r="I49" s="13">
        <v>0</v>
      </c>
      <c r="J49" s="13">
        <v>0</v>
      </c>
      <c r="L49"/>
    </row>
    <row r="50" spans="1:26">
      <c r="A50" s="16" t="s">
        <v>26</v>
      </c>
      <c r="B50" s="13">
        <v>2.3596379999999999</v>
      </c>
      <c r="C50" s="13">
        <v>2.3596379999999999</v>
      </c>
      <c r="D50" s="13">
        <v>2.3596379999999999</v>
      </c>
      <c r="E50" s="13">
        <v>2.2439</v>
      </c>
      <c r="F50" s="13">
        <v>2.07856</v>
      </c>
      <c r="G50" s="13">
        <v>1.7242600000000001</v>
      </c>
      <c r="H50" s="13">
        <v>1.2991000000000001</v>
      </c>
      <c r="I50" s="13">
        <v>0.92118000000000011</v>
      </c>
      <c r="J50" s="13">
        <v>0</v>
      </c>
    </row>
    <row r="52" spans="1:26">
      <c r="M52" s="634"/>
    </row>
    <row r="53" spans="1:26">
      <c r="M53" s="634"/>
    </row>
    <row r="54" spans="1:26" ht="15">
      <c r="M54"/>
      <c r="N54"/>
      <c r="O54"/>
      <c r="P54"/>
      <c r="Q54"/>
      <c r="R54"/>
      <c r="S54"/>
      <c r="T54"/>
      <c r="U54"/>
      <c r="V54"/>
      <c r="W54"/>
      <c r="X54"/>
      <c r="Y54"/>
      <c r="Z54" s="634"/>
    </row>
    <row r="55" spans="1:26" ht="15">
      <c r="M55"/>
      <c r="N55"/>
      <c r="O55"/>
      <c r="P55"/>
      <c r="Q55"/>
      <c r="R55"/>
      <c r="S55"/>
      <c r="T55"/>
      <c r="U55"/>
      <c r="V55"/>
      <c r="W55"/>
      <c r="X55"/>
      <c r="Y55"/>
      <c r="Z55" s="634"/>
    </row>
    <row r="56" spans="1:26" ht="15">
      <c r="M56"/>
      <c r="N56"/>
      <c r="O56"/>
      <c r="P56"/>
      <c r="Q56"/>
      <c r="R56"/>
      <c r="S56"/>
      <c r="T56"/>
      <c r="U56"/>
      <c r="V56"/>
      <c r="W56"/>
      <c r="X56"/>
      <c r="Y56"/>
      <c r="Z56" s="634"/>
    </row>
    <row r="57" spans="1:26" ht="15">
      <c r="M57"/>
      <c r="N57"/>
      <c r="O57"/>
      <c r="P57"/>
      <c r="Q57"/>
      <c r="R57"/>
      <c r="S57"/>
      <c r="T57"/>
      <c r="U57"/>
      <c r="V57"/>
      <c r="W57"/>
      <c r="X57"/>
      <c r="Y57"/>
      <c r="Z57" s="634"/>
    </row>
    <row r="58" spans="1:26" ht="15">
      <c r="M58"/>
      <c r="N58"/>
      <c r="O58"/>
      <c r="P58"/>
      <c r="Q58"/>
      <c r="R58"/>
      <c r="S58"/>
      <c r="T58"/>
      <c r="U58"/>
      <c r="V58"/>
      <c r="W58"/>
      <c r="X58"/>
      <c r="Y58"/>
      <c r="Z58" s="634"/>
    </row>
    <row r="59" spans="1:26" ht="15">
      <c r="M59"/>
      <c r="N59"/>
      <c r="O59"/>
      <c r="P59"/>
      <c r="Q59"/>
      <c r="R59"/>
      <c r="S59"/>
      <c r="T59"/>
      <c r="U59"/>
      <c r="V59"/>
      <c r="W59"/>
      <c r="X59"/>
      <c r="Y59" s="634"/>
    </row>
    <row r="60" spans="1:26" ht="15">
      <c r="M60"/>
      <c r="N60"/>
      <c r="O60"/>
      <c r="P60"/>
      <c r="Q60"/>
      <c r="R60"/>
      <c r="S60"/>
      <c r="T60"/>
      <c r="U60"/>
      <c r="V60"/>
      <c r="W60"/>
      <c r="X60"/>
      <c r="Y60" s="634"/>
    </row>
    <row r="61" spans="1:26" ht="15">
      <c r="M61"/>
      <c r="N61"/>
      <c r="O61"/>
      <c r="P61"/>
      <c r="Q61"/>
      <c r="R61"/>
      <c r="S61"/>
      <c r="T61"/>
      <c r="U61"/>
      <c r="V61"/>
      <c r="W61"/>
      <c r="X61"/>
      <c r="Y61" s="634"/>
    </row>
    <row r="62" spans="1:26" ht="15">
      <c r="M62"/>
      <c r="N62" s="635"/>
      <c r="O62" s="635"/>
      <c r="P62" s="635"/>
      <c r="Q62" s="635"/>
      <c r="R62" s="635"/>
      <c r="S62" s="635"/>
      <c r="T62" s="634"/>
      <c r="U62" s="634"/>
      <c r="V62" s="634"/>
      <c r="W62" s="634"/>
      <c r="X62" s="634"/>
      <c r="Y62" s="634"/>
    </row>
    <row r="101" spans="1:11" ht="15">
      <c r="A101"/>
      <c r="B101"/>
      <c r="C101"/>
      <c r="D101"/>
      <c r="E101"/>
      <c r="F101"/>
      <c r="G101"/>
      <c r="H101"/>
      <c r="I101"/>
      <c r="J101"/>
    </row>
    <row r="102" spans="1:11" ht="15">
      <c r="K102"/>
    </row>
    <row r="113" spans="12:14" ht="15">
      <c r="L113"/>
    </row>
    <row r="122" spans="12:14">
      <c r="M122" s="634"/>
      <c r="N122" s="634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T200"/>
  <sheetViews>
    <sheetView topLeftCell="A13" zoomScaleNormal="100" workbookViewId="0">
      <selection activeCell="R46" sqref="R46"/>
    </sheetView>
  </sheetViews>
  <sheetFormatPr baseColWidth="10" defaultColWidth="11.42578125" defaultRowHeight="15"/>
  <cols>
    <col min="1" max="1" width="10.5703125" style="85" customWidth="1"/>
    <col min="2" max="2" width="20.140625" style="85" customWidth="1"/>
    <col min="3" max="14" width="7.7109375" style="85" customWidth="1"/>
    <col min="15" max="16" width="6.5703125" style="85" customWidth="1"/>
    <col min="17" max="17" width="12.42578125" style="85" customWidth="1"/>
    <col min="18" max="29" width="9.5703125" style="85" customWidth="1"/>
    <col min="30" max="983" width="12.140625" style="85" customWidth="1"/>
    <col min="984" max="984" width="12.5703125" style="85" customWidth="1"/>
    <col min="985" max="985" width="11.42578125" style="85" customWidth="1"/>
    <col min="986" max="16384" width="11.42578125" style="85"/>
  </cols>
  <sheetData>
    <row r="2" spans="2:12">
      <c r="B2" s="85" t="s">
        <v>0</v>
      </c>
      <c r="C2" s="225">
        <v>41.868000000000002</v>
      </c>
      <c r="D2" s="225" t="s">
        <v>1</v>
      </c>
      <c r="E2" s="225">
        <v>11.63</v>
      </c>
      <c r="F2" s="225" t="s">
        <v>2</v>
      </c>
    </row>
    <row r="3" spans="2:12">
      <c r="C3" s="225"/>
      <c r="D3" s="225"/>
      <c r="E3" s="225"/>
      <c r="F3" s="225"/>
    </row>
    <row r="4" spans="2:12">
      <c r="B4" s="85" t="s">
        <v>27</v>
      </c>
      <c r="C4" s="225"/>
      <c r="D4" s="225"/>
      <c r="E4" s="225"/>
      <c r="F4" s="225"/>
    </row>
    <row r="5" spans="2:12">
      <c r="B5" s="226" t="s">
        <v>15</v>
      </c>
      <c r="C5" s="227" t="s">
        <v>16</v>
      </c>
      <c r="D5" s="227"/>
      <c r="E5" s="227" t="s">
        <v>11</v>
      </c>
      <c r="F5" s="227"/>
    </row>
    <row r="6" spans="2:12">
      <c r="B6" s="228" t="s">
        <v>7</v>
      </c>
      <c r="C6" s="229">
        <v>2.3486672398968182</v>
      </c>
      <c r="D6" s="227" t="s">
        <v>17</v>
      </c>
      <c r="E6" s="230">
        <v>9</v>
      </c>
      <c r="F6" s="227" t="s">
        <v>12</v>
      </c>
    </row>
    <row r="7" spans="2:12">
      <c r="B7" s="228" t="s">
        <v>13</v>
      </c>
      <c r="C7" s="229">
        <v>2.6878245915735168</v>
      </c>
      <c r="D7" s="227" t="s">
        <v>17</v>
      </c>
      <c r="E7" s="230">
        <v>9.83</v>
      </c>
      <c r="F7" s="227" t="s">
        <v>12</v>
      </c>
    </row>
    <row r="8" spans="2:12">
      <c r="B8" s="228" t="s">
        <v>9</v>
      </c>
      <c r="C8" s="229">
        <v>2.5542785898538258</v>
      </c>
      <c r="D8" s="227" t="s">
        <v>17</v>
      </c>
      <c r="E8" s="230">
        <v>9.83</v>
      </c>
      <c r="F8" s="227" t="s">
        <v>12</v>
      </c>
    </row>
    <row r="9" spans="2:12">
      <c r="B9" s="228" t="s">
        <v>10</v>
      </c>
      <c r="C9" s="229">
        <v>2.8027171109200344</v>
      </c>
      <c r="D9" s="227" t="s">
        <v>18</v>
      </c>
      <c r="E9" s="230">
        <v>13.8</v>
      </c>
      <c r="F9" s="227" t="s">
        <v>14</v>
      </c>
    </row>
    <row r="10" spans="2:12">
      <c r="B10" s="228" t="s">
        <v>28</v>
      </c>
      <c r="C10" s="229">
        <v>0</v>
      </c>
      <c r="D10" s="227"/>
      <c r="E10" s="231"/>
      <c r="F10" s="227"/>
    </row>
    <row r="12" spans="2:12">
      <c r="B12" s="85" t="s">
        <v>181</v>
      </c>
    </row>
    <row r="13" spans="2:12">
      <c r="B13" s="232" t="s">
        <v>15</v>
      </c>
      <c r="C13" s="233">
        <v>2015</v>
      </c>
      <c r="D13" s="233">
        <v>2018</v>
      </c>
      <c r="E13" s="233">
        <v>2019</v>
      </c>
      <c r="F13" s="233">
        <v>2020</v>
      </c>
      <c r="G13" s="233">
        <v>2025</v>
      </c>
      <c r="H13" s="233">
        <v>2030</v>
      </c>
      <c r="I13" s="233">
        <v>2035</v>
      </c>
      <c r="J13" s="233">
        <v>2040</v>
      </c>
      <c r="K13" s="233">
        <v>2045</v>
      </c>
      <c r="L13" s="234">
        <v>2050</v>
      </c>
    </row>
    <row r="14" spans="2:12">
      <c r="B14" s="235" t="s">
        <v>7</v>
      </c>
      <c r="C14" s="236" t="s">
        <v>29</v>
      </c>
      <c r="D14" s="236">
        <v>2.1772145313843505</v>
      </c>
      <c r="E14" s="236">
        <v>2.1631225279449695</v>
      </c>
      <c r="F14" s="236">
        <v>2.1560765262252795</v>
      </c>
      <c r="G14" s="236">
        <v>2.120846517626827</v>
      </c>
      <c r="H14" s="236">
        <v>2.1443331900257951</v>
      </c>
      <c r="I14" s="236">
        <v>1.8084737747205502</v>
      </c>
      <c r="J14" s="236">
        <v>1.056900257953568</v>
      </c>
      <c r="K14" s="236">
        <v>0</v>
      </c>
      <c r="L14" s="236">
        <v>0</v>
      </c>
    </row>
    <row r="15" spans="2:12">
      <c r="B15" s="235" t="s">
        <v>13</v>
      </c>
      <c r="C15" s="236" t="s">
        <v>29</v>
      </c>
      <c r="D15" s="236">
        <v>2.5004832175408427</v>
      </c>
      <c r="E15" s="236">
        <v>2.4916133963886504</v>
      </c>
      <c r="F15" s="236">
        <v>2.4727986242476354</v>
      </c>
      <c r="G15" s="236">
        <v>2.4324812553740327</v>
      </c>
      <c r="H15" s="236">
        <v>2.3625978159931211</v>
      </c>
      <c r="I15" s="236">
        <v>2.0965031814273432</v>
      </c>
      <c r="J15" s="236">
        <v>1.2095210662080824</v>
      </c>
      <c r="K15" s="236">
        <v>0</v>
      </c>
      <c r="L15" s="236">
        <v>0</v>
      </c>
    </row>
    <row r="16" spans="2:12">
      <c r="B16" s="235" t="s">
        <v>10</v>
      </c>
      <c r="C16" s="236" t="s">
        <v>29</v>
      </c>
      <c r="D16" s="236">
        <v>2.7999143938091144</v>
      </c>
      <c r="E16" s="236">
        <v>2.7999143938091144</v>
      </c>
      <c r="F16" s="236">
        <v>2.7999143938091144</v>
      </c>
      <c r="G16" s="236">
        <v>2.6625812553740325</v>
      </c>
      <c r="H16" s="236">
        <v>2.4663910576096302</v>
      </c>
      <c r="I16" s="236">
        <v>2.0459834909716252</v>
      </c>
      <c r="J16" s="236">
        <v>1.5414944110060191</v>
      </c>
      <c r="K16" s="236">
        <v>1.0930596732588134</v>
      </c>
      <c r="L16" s="236">
        <v>0</v>
      </c>
    </row>
    <row r="17" spans="1:982">
      <c r="B17" s="235" t="s">
        <v>28</v>
      </c>
      <c r="C17" s="236" t="s">
        <v>29</v>
      </c>
      <c r="D17" s="236">
        <v>0</v>
      </c>
      <c r="E17" s="236">
        <v>0</v>
      </c>
      <c r="F17" s="236">
        <v>0</v>
      </c>
      <c r="G17" s="236">
        <v>0</v>
      </c>
      <c r="H17" s="236">
        <v>0</v>
      </c>
      <c r="I17" s="236">
        <v>0</v>
      </c>
      <c r="J17" s="236">
        <v>0</v>
      </c>
      <c r="K17" s="236">
        <v>0</v>
      </c>
      <c r="L17" s="236">
        <v>0</v>
      </c>
    </row>
    <row r="21" spans="1:982">
      <c r="B21" s="237" t="s">
        <v>30</v>
      </c>
      <c r="C21" s="237" t="s">
        <v>289</v>
      </c>
      <c r="D21" s="237"/>
      <c r="E21" s="237"/>
      <c r="F21" s="238"/>
      <c r="G21" s="238"/>
      <c r="H21" s="238"/>
      <c r="I21" s="238"/>
      <c r="J21" s="238"/>
      <c r="K21" s="238"/>
      <c r="L21" s="238"/>
      <c r="M21" s="238"/>
      <c r="N21" s="238"/>
    </row>
    <row r="23" spans="1:982">
      <c r="A23" s="239"/>
      <c r="B23" s="240" t="s">
        <v>32</v>
      </c>
      <c r="C23" s="241"/>
      <c r="D23" s="241"/>
      <c r="E23" s="241"/>
      <c r="F23" s="241"/>
      <c r="G23" s="241"/>
      <c r="H23" s="242"/>
      <c r="I23" s="241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39"/>
      <c r="CH23" s="239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39"/>
      <c r="CX23" s="239"/>
      <c r="CY23" s="239"/>
      <c r="CZ23" s="239"/>
      <c r="DA23" s="239"/>
      <c r="DB23" s="239"/>
      <c r="DC23" s="239"/>
      <c r="DD23" s="239"/>
      <c r="DE23" s="239"/>
      <c r="DF23" s="239"/>
      <c r="DG23" s="239"/>
      <c r="DH23" s="239"/>
      <c r="DI23" s="239"/>
      <c r="DJ23" s="239"/>
      <c r="DK23" s="239"/>
      <c r="DL23" s="239"/>
      <c r="DM23" s="239"/>
      <c r="DN23" s="239"/>
      <c r="DO23" s="239"/>
      <c r="DP23" s="239"/>
      <c r="DQ23" s="239"/>
      <c r="DR23" s="239"/>
      <c r="DS23" s="239"/>
      <c r="DT23" s="239"/>
      <c r="DU23" s="239"/>
      <c r="DV23" s="239"/>
      <c r="DW23" s="239"/>
      <c r="DX23" s="239"/>
      <c r="DY23" s="239"/>
      <c r="DZ23" s="239"/>
      <c r="EA23" s="239"/>
      <c r="EB23" s="239"/>
      <c r="EC23" s="239"/>
      <c r="ED23" s="239"/>
      <c r="EE23" s="239"/>
      <c r="EF23" s="239"/>
      <c r="EG23" s="239"/>
      <c r="EH23" s="239"/>
      <c r="EI23" s="239"/>
      <c r="EJ23" s="239"/>
      <c r="EK23" s="239"/>
      <c r="EL23" s="239"/>
      <c r="EM23" s="239"/>
      <c r="EN23" s="239"/>
      <c r="EO23" s="239"/>
      <c r="EP23" s="239"/>
      <c r="EQ23" s="239"/>
      <c r="ER23" s="239"/>
      <c r="ES23" s="239"/>
      <c r="ET23" s="239"/>
      <c r="EU23" s="239"/>
      <c r="EV23" s="239"/>
      <c r="EW23" s="239"/>
      <c r="EX23" s="239"/>
      <c r="EY23" s="239"/>
      <c r="EZ23" s="239"/>
      <c r="FA23" s="239"/>
      <c r="FB23" s="239"/>
      <c r="FC23" s="239"/>
      <c r="FD23" s="239"/>
      <c r="FE23" s="239"/>
      <c r="FF23" s="239"/>
      <c r="FG23" s="239"/>
      <c r="FH23" s="239"/>
      <c r="FI23" s="239"/>
      <c r="FJ23" s="239"/>
      <c r="FK23" s="239"/>
      <c r="FL23" s="239"/>
      <c r="FM23" s="239"/>
      <c r="FN23" s="239"/>
      <c r="FO23" s="239"/>
      <c r="FP23" s="239"/>
      <c r="FQ23" s="239"/>
      <c r="FR23" s="239"/>
      <c r="FS23" s="239"/>
      <c r="FT23" s="239"/>
      <c r="FU23" s="239"/>
      <c r="FV23" s="239"/>
      <c r="FW23" s="239"/>
      <c r="FX23" s="239"/>
      <c r="FY23" s="239"/>
      <c r="FZ23" s="239"/>
      <c r="GA23" s="239"/>
      <c r="GB23" s="239"/>
      <c r="GC23" s="239"/>
      <c r="GD23" s="239"/>
      <c r="GE23" s="239"/>
      <c r="GF23" s="239"/>
      <c r="GG23" s="239"/>
      <c r="GH23" s="239"/>
      <c r="GI23" s="239"/>
      <c r="GJ23" s="239"/>
      <c r="GK23" s="239"/>
      <c r="GL23" s="239"/>
      <c r="GM23" s="239"/>
      <c r="GN23" s="239"/>
      <c r="GO23" s="239"/>
      <c r="GP23" s="239"/>
      <c r="GQ23" s="239"/>
      <c r="GR23" s="239"/>
      <c r="GS23" s="239"/>
      <c r="GT23" s="239"/>
      <c r="GU23" s="239"/>
      <c r="GV23" s="239"/>
      <c r="GW23" s="239"/>
      <c r="GX23" s="239"/>
      <c r="GY23" s="239"/>
      <c r="GZ23" s="239"/>
      <c r="HA23" s="239"/>
      <c r="HB23" s="239"/>
      <c r="HC23" s="239"/>
      <c r="HD23" s="239"/>
      <c r="HE23" s="239"/>
      <c r="HF23" s="239"/>
      <c r="HG23" s="239"/>
      <c r="HH23" s="239"/>
      <c r="HI23" s="239"/>
      <c r="HJ23" s="239"/>
      <c r="HK23" s="239"/>
      <c r="HL23" s="239"/>
      <c r="HM23" s="239"/>
      <c r="HN23" s="239"/>
      <c r="HO23" s="239"/>
      <c r="HP23" s="239"/>
      <c r="HQ23" s="239"/>
      <c r="HR23" s="239"/>
      <c r="HS23" s="239"/>
      <c r="HT23" s="239"/>
      <c r="HU23" s="239"/>
      <c r="HV23" s="239"/>
      <c r="HW23" s="239"/>
      <c r="HX23" s="239"/>
      <c r="HY23" s="239"/>
      <c r="HZ23" s="239"/>
      <c r="IA23" s="239"/>
      <c r="IB23" s="239"/>
      <c r="IC23" s="239"/>
      <c r="ID23" s="239"/>
      <c r="IE23" s="239"/>
      <c r="IF23" s="239"/>
      <c r="IG23" s="239"/>
      <c r="IH23" s="239"/>
      <c r="II23" s="239"/>
      <c r="IJ23" s="239"/>
      <c r="IK23" s="239"/>
      <c r="IL23" s="239"/>
      <c r="IM23" s="239"/>
      <c r="IN23" s="239"/>
      <c r="IO23" s="239"/>
      <c r="IP23" s="239"/>
      <c r="IQ23" s="239"/>
      <c r="IR23" s="239"/>
      <c r="IS23" s="239"/>
      <c r="IT23" s="239"/>
      <c r="IU23" s="239"/>
      <c r="IV23" s="239"/>
      <c r="IW23" s="239"/>
      <c r="IX23" s="239"/>
      <c r="IY23" s="239"/>
      <c r="IZ23" s="239"/>
      <c r="JA23" s="239"/>
      <c r="JB23" s="239"/>
      <c r="JC23" s="239"/>
      <c r="JD23" s="239"/>
      <c r="JE23" s="239"/>
      <c r="JF23" s="239"/>
      <c r="JG23" s="239"/>
      <c r="JH23" s="239"/>
      <c r="JI23" s="239"/>
      <c r="JJ23" s="239"/>
      <c r="JK23" s="239"/>
      <c r="JL23" s="239"/>
      <c r="JM23" s="239"/>
      <c r="JN23" s="239"/>
      <c r="JO23" s="239"/>
      <c r="JP23" s="239"/>
      <c r="JQ23" s="239"/>
      <c r="JR23" s="239"/>
      <c r="JS23" s="239"/>
      <c r="JT23" s="239"/>
      <c r="JU23" s="239"/>
      <c r="JV23" s="239"/>
      <c r="JW23" s="239"/>
      <c r="JX23" s="239"/>
      <c r="JY23" s="239"/>
      <c r="JZ23" s="239"/>
      <c r="KA23" s="239"/>
      <c r="KB23" s="239"/>
      <c r="KC23" s="239"/>
      <c r="KD23" s="239"/>
      <c r="KE23" s="239"/>
      <c r="KF23" s="239"/>
      <c r="KG23" s="239"/>
      <c r="KH23" s="239"/>
      <c r="KI23" s="239"/>
      <c r="KJ23" s="239"/>
      <c r="KK23" s="239"/>
      <c r="KL23" s="239"/>
      <c r="KM23" s="239"/>
      <c r="KN23" s="239"/>
      <c r="KO23" s="239"/>
      <c r="KP23" s="239"/>
      <c r="KQ23" s="239"/>
      <c r="KR23" s="239"/>
      <c r="KS23" s="239"/>
      <c r="KT23" s="239"/>
      <c r="KU23" s="239"/>
      <c r="KV23" s="239"/>
      <c r="KW23" s="239"/>
      <c r="KX23" s="239"/>
      <c r="KY23" s="239"/>
      <c r="KZ23" s="239"/>
      <c r="LA23" s="239"/>
      <c r="LB23" s="239"/>
      <c r="LC23" s="239"/>
      <c r="LD23" s="239"/>
      <c r="LE23" s="239"/>
      <c r="LF23" s="239"/>
      <c r="LG23" s="239"/>
      <c r="LH23" s="239"/>
      <c r="LI23" s="239"/>
      <c r="LJ23" s="239"/>
      <c r="LK23" s="239"/>
      <c r="LL23" s="239"/>
      <c r="LM23" s="239"/>
      <c r="LN23" s="239"/>
      <c r="LO23" s="239"/>
      <c r="LP23" s="239"/>
      <c r="LQ23" s="239"/>
      <c r="LR23" s="239"/>
      <c r="LS23" s="239"/>
      <c r="LT23" s="239"/>
      <c r="LU23" s="239"/>
      <c r="LV23" s="239"/>
      <c r="LW23" s="239"/>
      <c r="LX23" s="239"/>
      <c r="LY23" s="239"/>
      <c r="LZ23" s="239"/>
      <c r="MA23" s="239"/>
      <c r="MB23" s="239"/>
      <c r="MC23" s="239"/>
      <c r="MD23" s="239"/>
      <c r="ME23" s="239"/>
      <c r="MF23" s="239"/>
      <c r="MG23" s="239"/>
      <c r="MH23" s="239"/>
      <c r="MI23" s="239"/>
      <c r="MJ23" s="239"/>
      <c r="MK23" s="239"/>
      <c r="ML23" s="239"/>
      <c r="MM23" s="239"/>
      <c r="MN23" s="239"/>
      <c r="MO23" s="239"/>
      <c r="MP23" s="239"/>
      <c r="MQ23" s="239"/>
      <c r="MR23" s="239"/>
      <c r="MS23" s="239"/>
      <c r="MT23" s="239"/>
      <c r="MU23" s="239"/>
      <c r="MV23" s="239"/>
      <c r="MW23" s="239"/>
      <c r="MX23" s="239"/>
      <c r="MY23" s="239"/>
      <c r="MZ23" s="239"/>
      <c r="NA23" s="239"/>
      <c r="NB23" s="239"/>
      <c r="NC23" s="239"/>
      <c r="ND23" s="239"/>
      <c r="NE23" s="239"/>
      <c r="NF23" s="239"/>
      <c r="NG23" s="239"/>
      <c r="NH23" s="239"/>
      <c r="NI23" s="239"/>
      <c r="NJ23" s="239"/>
      <c r="NK23" s="239"/>
      <c r="NL23" s="239"/>
      <c r="NM23" s="239"/>
      <c r="NN23" s="239"/>
      <c r="NO23" s="239"/>
      <c r="NP23" s="239"/>
      <c r="NQ23" s="239"/>
      <c r="NR23" s="239"/>
      <c r="NS23" s="239"/>
      <c r="NT23" s="239"/>
      <c r="NU23" s="239"/>
      <c r="NV23" s="239"/>
      <c r="NW23" s="239"/>
      <c r="NX23" s="239"/>
      <c r="NY23" s="239"/>
      <c r="NZ23" s="239"/>
      <c r="OA23" s="239"/>
      <c r="OB23" s="239"/>
      <c r="OC23" s="239"/>
      <c r="OD23" s="239"/>
      <c r="OE23" s="239"/>
      <c r="OF23" s="239"/>
      <c r="OG23" s="239"/>
      <c r="OH23" s="239"/>
      <c r="OI23" s="239"/>
      <c r="OJ23" s="239"/>
      <c r="OK23" s="239"/>
      <c r="OL23" s="239"/>
      <c r="OM23" s="239"/>
      <c r="ON23" s="239"/>
      <c r="OO23" s="239"/>
      <c r="OP23" s="239"/>
      <c r="OQ23" s="239"/>
      <c r="OR23" s="239"/>
      <c r="OS23" s="239"/>
      <c r="OT23" s="239"/>
      <c r="OU23" s="239"/>
      <c r="OV23" s="239"/>
      <c r="OW23" s="239"/>
      <c r="OX23" s="239"/>
      <c r="OY23" s="239"/>
      <c r="OZ23" s="239"/>
      <c r="PA23" s="239"/>
      <c r="PB23" s="239"/>
      <c r="PC23" s="239"/>
      <c r="PD23" s="239"/>
      <c r="PE23" s="239"/>
      <c r="PF23" s="239"/>
      <c r="PG23" s="239"/>
      <c r="PH23" s="239"/>
      <c r="PI23" s="239"/>
      <c r="PJ23" s="239"/>
      <c r="PK23" s="239"/>
      <c r="PL23" s="239"/>
      <c r="PM23" s="239"/>
      <c r="PN23" s="239"/>
      <c r="PO23" s="239"/>
      <c r="PP23" s="239"/>
      <c r="PQ23" s="239"/>
      <c r="PR23" s="239"/>
      <c r="PS23" s="239"/>
      <c r="PT23" s="239"/>
      <c r="PU23" s="239"/>
      <c r="PV23" s="239"/>
      <c r="PW23" s="239"/>
      <c r="PX23" s="239"/>
      <c r="PY23" s="239"/>
      <c r="PZ23" s="239"/>
      <c r="QA23" s="239"/>
      <c r="QB23" s="239"/>
      <c r="QC23" s="239"/>
      <c r="QD23" s="239"/>
      <c r="QE23" s="239"/>
      <c r="QF23" s="239"/>
      <c r="QG23" s="239"/>
      <c r="QH23" s="239"/>
      <c r="QI23" s="239"/>
      <c r="QJ23" s="239"/>
      <c r="QK23" s="239"/>
      <c r="QL23" s="239"/>
      <c r="QM23" s="239"/>
      <c r="QN23" s="239"/>
      <c r="QO23" s="239"/>
      <c r="QP23" s="239"/>
      <c r="QQ23" s="239"/>
      <c r="QR23" s="239"/>
      <c r="QS23" s="239"/>
      <c r="QT23" s="239"/>
      <c r="QU23" s="239"/>
      <c r="QV23" s="239"/>
      <c r="QW23" s="239"/>
      <c r="QX23" s="239"/>
      <c r="QY23" s="239"/>
      <c r="QZ23" s="239"/>
      <c r="RA23" s="239"/>
      <c r="RB23" s="239"/>
      <c r="RC23" s="239"/>
      <c r="RD23" s="239"/>
      <c r="RE23" s="239"/>
      <c r="RF23" s="239"/>
      <c r="RG23" s="239"/>
      <c r="RH23" s="239"/>
      <c r="RI23" s="239"/>
      <c r="RJ23" s="239"/>
      <c r="RK23" s="239"/>
      <c r="RL23" s="239"/>
      <c r="RM23" s="239"/>
      <c r="RN23" s="239"/>
      <c r="RO23" s="239"/>
      <c r="RP23" s="239"/>
      <c r="RQ23" s="239"/>
      <c r="RR23" s="239"/>
      <c r="RS23" s="239"/>
      <c r="RT23" s="239"/>
      <c r="RU23" s="239"/>
      <c r="RV23" s="239"/>
      <c r="RW23" s="239"/>
      <c r="RX23" s="239"/>
      <c r="RY23" s="239"/>
      <c r="RZ23" s="239"/>
      <c r="SA23" s="239"/>
      <c r="SB23" s="239"/>
      <c r="SC23" s="239"/>
      <c r="SD23" s="239"/>
      <c r="SE23" s="239"/>
      <c r="SF23" s="239"/>
      <c r="SG23" s="239"/>
      <c r="SH23" s="239"/>
      <c r="SI23" s="239"/>
      <c r="SJ23" s="239"/>
      <c r="SK23" s="239"/>
      <c r="SL23" s="239"/>
      <c r="SM23" s="239"/>
      <c r="SN23" s="239"/>
      <c r="SO23" s="239"/>
      <c r="SP23" s="239"/>
      <c r="SQ23" s="239"/>
      <c r="SR23" s="239"/>
      <c r="SS23" s="239"/>
      <c r="ST23" s="239"/>
      <c r="SU23" s="239"/>
      <c r="SV23" s="239"/>
      <c r="SW23" s="239"/>
      <c r="SX23" s="239"/>
      <c r="SY23" s="239"/>
      <c r="SZ23" s="239"/>
      <c r="TA23" s="239"/>
      <c r="TB23" s="239"/>
      <c r="TC23" s="239"/>
      <c r="TD23" s="239"/>
      <c r="TE23" s="239"/>
      <c r="TF23" s="239"/>
      <c r="TG23" s="239"/>
      <c r="TH23" s="239"/>
      <c r="TI23" s="239"/>
      <c r="TJ23" s="239"/>
      <c r="TK23" s="239"/>
      <c r="TL23" s="239"/>
      <c r="TM23" s="239"/>
      <c r="TN23" s="239"/>
      <c r="TO23" s="239"/>
      <c r="TP23" s="239"/>
      <c r="TQ23" s="239"/>
      <c r="TR23" s="239"/>
      <c r="TS23" s="239"/>
      <c r="TT23" s="239"/>
      <c r="TU23" s="239"/>
      <c r="TV23" s="239"/>
      <c r="TW23" s="239"/>
      <c r="TX23" s="239"/>
      <c r="TY23" s="239"/>
      <c r="TZ23" s="239"/>
      <c r="UA23" s="239"/>
      <c r="UB23" s="239"/>
      <c r="UC23" s="239"/>
      <c r="UD23" s="239"/>
      <c r="UE23" s="239"/>
      <c r="UF23" s="239"/>
      <c r="UG23" s="239"/>
      <c r="UH23" s="239"/>
      <c r="UI23" s="239"/>
      <c r="UJ23" s="239"/>
      <c r="UK23" s="239"/>
      <c r="UL23" s="239"/>
      <c r="UM23" s="239"/>
      <c r="UN23" s="239"/>
      <c r="UO23" s="239"/>
      <c r="UP23" s="239"/>
      <c r="UQ23" s="239"/>
      <c r="UR23" s="239"/>
      <c r="US23" s="239"/>
      <c r="UT23" s="239"/>
      <c r="UU23" s="239"/>
      <c r="UV23" s="239"/>
      <c r="UW23" s="239"/>
      <c r="UX23" s="239"/>
      <c r="UY23" s="239"/>
      <c r="UZ23" s="239"/>
      <c r="VA23" s="239"/>
      <c r="VB23" s="239"/>
      <c r="VC23" s="239"/>
      <c r="VD23" s="239"/>
      <c r="VE23" s="239"/>
      <c r="VF23" s="239"/>
      <c r="VG23" s="239"/>
      <c r="VH23" s="239"/>
      <c r="VI23" s="239"/>
      <c r="VJ23" s="239"/>
      <c r="VK23" s="239"/>
      <c r="VL23" s="239"/>
      <c r="VM23" s="239"/>
      <c r="VN23" s="239"/>
      <c r="VO23" s="239"/>
      <c r="VP23" s="239"/>
      <c r="VQ23" s="239"/>
      <c r="VR23" s="239"/>
      <c r="VS23" s="239"/>
      <c r="VT23" s="239"/>
      <c r="VU23" s="239"/>
      <c r="VV23" s="239"/>
      <c r="VW23" s="239"/>
      <c r="VX23" s="239"/>
      <c r="VY23" s="239"/>
      <c r="VZ23" s="239"/>
      <c r="WA23" s="239"/>
      <c r="WB23" s="239"/>
      <c r="WC23" s="239"/>
      <c r="WD23" s="239"/>
      <c r="WE23" s="239"/>
      <c r="WF23" s="239"/>
      <c r="WG23" s="239"/>
      <c r="WH23" s="239"/>
      <c r="WI23" s="239"/>
      <c r="WJ23" s="239"/>
      <c r="WK23" s="239"/>
      <c r="WL23" s="239"/>
      <c r="WM23" s="239"/>
      <c r="WN23" s="239"/>
      <c r="WO23" s="239"/>
      <c r="WP23" s="239"/>
      <c r="WQ23" s="239"/>
      <c r="WR23" s="239"/>
      <c r="WS23" s="239"/>
      <c r="WT23" s="239"/>
      <c r="WU23" s="239"/>
      <c r="WV23" s="239"/>
      <c r="WW23" s="239"/>
      <c r="WX23" s="239"/>
      <c r="WY23" s="239"/>
      <c r="WZ23" s="239"/>
      <c r="XA23" s="239"/>
      <c r="XB23" s="239"/>
      <c r="XC23" s="239"/>
      <c r="XD23" s="239"/>
      <c r="XE23" s="239"/>
      <c r="XF23" s="239"/>
      <c r="XG23" s="239"/>
      <c r="XH23" s="239"/>
      <c r="XI23" s="239"/>
      <c r="XJ23" s="239"/>
      <c r="XK23" s="239"/>
      <c r="XL23" s="239"/>
      <c r="XM23" s="239"/>
      <c r="XN23" s="239"/>
      <c r="XO23" s="239"/>
      <c r="XP23" s="239"/>
      <c r="XQ23" s="239"/>
      <c r="XR23" s="239"/>
      <c r="XS23" s="239"/>
      <c r="XT23" s="239"/>
      <c r="XU23" s="239"/>
      <c r="XV23" s="239"/>
      <c r="XW23" s="239"/>
      <c r="XX23" s="239"/>
      <c r="XY23" s="239"/>
      <c r="XZ23" s="239"/>
      <c r="YA23" s="239"/>
      <c r="YB23" s="239"/>
      <c r="YC23" s="239"/>
      <c r="YD23" s="239"/>
      <c r="YE23" s="239"/>
      <c r="YF23" s="239"/>
      <c r="YG23" s="239"/>
      <c r="YH23" s="239"/>
      <c r="YI23" s="239"/>
      <c r="YJ23" s="239"/>
      <c r="YK23" s="239"/>
      <c r="YL23" s="239"/>
      <c r="YM23" s="239"/>
      <c r="YN23" s="239"/>
      <c r="YO23" s="239"/>
      <c r="YP23" s="239"/>
      <c r="YQ23" s="239"/>
      <c r="YR23" s="239"/>
      <c r="YS23" s="239"/>
      <c r="YT23" s="239"/>
      <c r="YU23" s="239"/>
      <c r="YV23" s="239"/>
      <c r="YW23" s="239"/>
      <c r="YX23" s="239"/>
      <c r="YY23" s="239"/>
      <c r="YZ23" s="239"/>
      <c r="ZA23" s="239"/>
      <c r="ZB23" s="239"/>
      <c r="ZC23" s="239"/>
      <c r="ZD23" s="239"/>
      <c r="ZE23" s="239"/>
      <c r="ZF23" s="239"/>
      <c r="ZG23" s="239"/>
      <c r="ZH23" s="239"/>
      <c r="ZI23" s="239"/>
      <c r="ZJ23" s="239"/>
      <c r="ZK23" s="239"/>
      <c r="ZL23" s="239"/>
      <c r="ZM23" s="239"/>
      <c r="ZN23" s="239"/>
      <c r="ZO23" s="239"/>
      <c r="ZP23" s="239"/>
      <c r="ZQ23" s="239"/>
      <c r="ZR23" s="239"/>
      <c r="ZS23" s="239"/>
      <c r="ZT23" s="239"/>
      <c r="ZU23" s="239"/>
      <c r="ZV23" s="239"/>
      <c r="ZW23" s="239"/>
      <c r="ZX23" s="239"/>
      <c r="ZY23" s="239"/>
      <c r="ZZ23" s="239"/>
      <c r="AAA23" s="239"/>
      <c r="AAB23" s="239"/>
      <c r="AAC23" s="239"/>
      <c r="AAD23" s="239"/>
      <c r="AAE23" s="239"/>
      <c r="AAF23" s="239"/>
      <c r="AAG23" s="239"/>
      <c r="AAH23" s="239"/>
      <c r="AAI23" s="239"/>
      <c r="AAJ23" s="239"/>
      <c r="AAK23" s="239"/>
      <c r="AAL23" s="239"/>
      <c r="AAM23" s="239"/>
      <c r="AAN23" s="239"/>
      <c r="AAO23" s="239"/>
      <c r="AAP23" s="239"/>
      <c r="AAQ23" s="239"/>
      <c r="AAR23" s="239"/>
      <c r="AAS23" s="239"/>
      <c r="AAT23" s="239"/>
      <c r="AAU23" s="239"/>
      <c r="AAV23" s="239"/>
      <c r="AAW23" s="239"/>
      <c r="AAX23" s="239"/>
      <c r="AAY23" s="239"/>
      <c r="AAZ23" s="239"/>
      <c r="ABA23" s="239"/>
      <c r="ABB23" s="239"/>
      <c r="ABC23" s="239"/>
      <c r="ABD23" s="239"/>
      <c r="ABE23" s="239"/>
      <c r="ABF23" s="239"/>
      <c r="ABG23" s="239"/>
      <c r="ABH23" s="239"/>
      <c r="ABI23" s="239"/>
      <c r="ABJ23" s="239"/>
      <c r="ABK23" s="239"/>
      <c r="ABL23" s="239"/>
      <c r="ABM23" s="239"/>
      <c r="ABN23" s="239"/>
      <c r="ABO23" s="239"/>
      <c r="ABP23" s="239"/>
      <c r="ABQ23" s="239"/>
      <c r="ABR23" s="239"/>
      <c r="ABS23" s="239"/>
      <c r="ABT23" s="239"/>
      <c r="ABU23" s="239"/>
      <c r="ABV23" s="239"/>
      <c r="ABW23" s="239"/>
      <c r="ABX23" s="239"/>
      <c r="ABY23" s="239"/>
      <c r="ABZ23" s="239"/>
      <c r="ACA23" s="239"/>
      <c r="ACB23" s="239"/>
      <c r="ACC23" s="239"/>
      <c r="ACD23" s="239"/>
      <c r="ACE23" s="239"/>
      <c r="ACF23" s="239"/>
      <c r="ACG23" s="239"/>
      <c r="ACH23" s="239"/>
      <c r="ACI23" s="239"/>
      <c r="ACJ23" s="239"/>
      <c r="ACK23" s="239"/>
      <c r="ACL23" s="239"/>
      <c r="ACM23" s="239"/>
      <c r="ACN23" s="239"/>
      <c r="ACO23" s="239"/>
      <c r="ACP23" s="239"/>
      <c r="ACQ23" s="239"/>
      <c r="ACR23" s="239"/>
      <c r="ACS23" s="239"/>
      <c r="ACT23" s="239"/>
      <c r="ACU23" s="239"/>
      <c r="ACV23" s="239"/>
      <c r="ACW23" s="239"/>
      <c r="ACX23" s="239"/>
      <c r="ACY23" s="239"/>
      <c r="ACZ23" s="239"/>
      <c r="ADA23" s="239"/>
      <c r="ADB23" s="239"/>
      <c r="ADC23" s="239"/>
      <c r="ADD23" s="239"/>
      <c r="ADE23" s="239"/>
      <c r="ADF23" s="239"/>
      <c r="ADG23" s="239"/>
      <c r="ADH23" s="239"/>
      <c r="ADI23" s="239"/>
      <c r="ADJ23" s="239"/>
      <c r="ADK23" s="239"/>
      <c r="ADL23" s="239"/>
      <c r="ADM23" s="239"/>
      <c r="ADN23" s="239"/>
      <c r="ADO23" s="239"/>
      <c r="ADP23" s="239"/>
      <c r="ADQ23" s="239"/>
      <c r="ADR23" s="239"/>
      <c r="ADS23" s="239"/>
      <c r="ADT23" s="239"/>
      <c r="ADU23" s="239"/>
      <c r="ADV23" s="239"/>
      <c r="ADW23" s="239"/>
      <c r="ADX23" s="239"/>
      <c r="ADY23" s="239"/>
      <c r="ADZ23" s="239"/>
      <c r="AEA23" s="239"/>
      <c r="AEB23" s="239"/>
      <c r="AEC23" s="239"/>
      <c r="AED23" s="239"/>
      <c r="AEE23" s="239"/>
      <c r="AEF23" s="239"/>
      <c r="AEG23" s="239"/>
      <c r="AEH23" s="239"/>
      <c r="AEI23" s="239"/>
      <c r="AEJ23" s="239"/>
      <c r="AEK23" s="239"/>
      <c r="AEL23" s="239"/>
      <c r="AEM23" s="239"/>
      <c r="AEN23" s="239"/>
      <c r="AEO23" s="239"/>
      <c r="AEP23" s="239"/>
      <c r="AEQ23" s="239"/>
      <c r="AER23" s="239"/>
      <c r="AES23" s="239"/>
      <c r="AET23" s="239"/>
      <c r="AEU23" s="239"/>
      <c r="AEV23" s="239"/>
      <c r="AEW23" s="239"/>
      <c r="AEX23" s="239"/>
      <c r="AEY23" s="239"/>
      <c r="AEZ23" s="239"/>
      <c r="AFA23" s="239"/>
      <c r="AFB23" s="239"/>
      <c r="AFC23" s="239"/>
      <c r="AFD23" s="239"/>
      <c r="AFE23" s="239"/>
      <c r="AFF23" s="239"/>
      <c r="AFG23" s="239"/>
      <c r="AFH23" s="239"/>
      <c r="AFI23" s="239"/>
      <c r="AFJ23" s="239"/>
      <c r="AFK23" s="239"/>
      <c r="AFL23" s="239"/>
      <c r="AFM23" s="239"/>
      <c r="AFN23" s="239"/>
      <c r="AFO23" s="239"/>
      <c r="AFP23" s="239"/>
      <c r="AFQ23" s="239"/>
      <c r="AFR23" s="239"/>
      <c r="AFS23" s="239"/>
      <c r="AFT23" s="239"/>
      <c r="AFU23" s="239"/>
      <c r="AFV23" s="239"/>
      <c r="AFW23" s="239"/>
      <c r="AFX23" s="239"/>
      <c r="AFY23" s="239"/>
      <c r="AFZ23" s="239"/>
      <c r="AGA23" s="239"/>
      <c r="AGB23" s="239"/>
      <c r="AGC23" s="239"/>
      <c r="AGD23" s="239"/>
      <c r="AGE23" s="239"/>
      <c r="AGF23" s="239"/>
      <c r="AGG23" s="239"/>
      <c r="AGH23" s="239"/>
      <c r="AGI23" s="239"/>
      <c r="AGJ23" s="239"/>
      <c r="AGK23" s="239"/>
      <c r="AGL23" s="239"/>
      <c r="AGM23" s="239"/>
      <c r="AGN23" s="239"/>
      <c r="AGO23" s="239"/>
      <c r="AGP23" s="239"/>
      <c r="AGQ23" s="239"/>
      <c r="AGR23" s="239"/>
      <c r="AGS23" s="239"/>
      <c r="AGT23" s="239"/>
      <c r="AGU23" s="239"/>
      <c r="AGV23" s="239"/>
      <c r="AGW23" s="239"/>
      <c r="AGX23" s="239"/>
      <c r="AGY23" s="239"/>
      <c r="AGZ23" s="239"/>
      <c r="AHA23" s="239"/>
      <c r="AHB23" s="239"/>
      <c r="AHC23" s="239"/>
      <c r="AHD23" s="239"/>
      <c r="AHE23" s="239"/>
      <c r="AHF23" s="239"/>
      <c r="AHG23" s="239"/>
      <c r="AHH23" s="239"/>
      <c r="AHI23" s="239"/>
      <c r="AHJ23" s="239"/>
      <c r="AHK23" s="239"/>
      <c r="AHL23" s="239"/>
      <c r="AHM23" s="239"/>
      <c r="AHN23" s="239"/>
      <c r="AHO23" s="239"/>
      <c r="AHP23" s="239"/>
      <c r="AHQ23" s="239"/>
      <c r="AHR23" s="239"/>
      <c r="AHS23" s="239"/>
      <c r="AHT23" s="239"/>
      <c r="AHU23" s="239"/>
      <c r="AHV23" s="239"/>
      <c r="AHW23" s="239"/>
      <c r="AHX23" s="239"/>
      <c r="AHY23" s="239"/>
      <c r="AHZ23" s="239"/>
      <c r="AIA23" s="239"/>
      <c r="AIB23" s="239"/>
      <c r="AIC23" s="239"/>
      <c r="AID23" s="239"/>
      <c r="AIE23" s="239"/>
      <c r="AIF23" s="239"/>
      <c r="AIG23" s="239"/>
      <c r="AIH23" s="239"/>
      <c r="AII23" s="239"/>
      <c r="AIJ23" s="239"/>
      <c r="AIK23" s="239"/>
      <c r="AIL23" s="239"/>
      <c r="AIM23" s="239"/>
      <c r="AIN23" s="239"/>
      <c r="AIO23" s="239"/>
      <c r="AIP23" s="239"/>
      <c r="AIQ23" s="239"/>
      <c r="AIR23" s="239"/>
      <c r="AIS23" s="239"/>
      <c r="AIT23" s="239"/>
      <c r="AIU23" s="239"/>
      <c r="AIV23" s="239"/>
      <c r="AIW23" s="239"/>
      <c r="AIX23" s="239"/>
      <c r="AIY23" s="239"/>
      <c r="AIZ23" s="239"/>
      <c r="AJA23" s="239"/>
      <c r="AJB23" s="239"/>
      <c r="AJC23" s="239"/>
      <c r="AJD23" s="239"/>
      <c r="AJE23" s="239"/>
      <c r="AJF23" s="239"/>
      <c r="AJG23" s="239"/>
      <c r="AJH23" s="239"/>
      <c r="AJI23" s="239"/>
      <c r="AJJ23" s="239"/>
      <c r="AJK23" s="239"/>
      <c r="AJL23" s="239"/>
      <c r="AJM23" s="239"/>
      <c r="AJN23" s="239"/>
      <c r="AJO23" s="239"/>
      <c r="AJP23" s="239"/>
      <c r="AJQ23" s="239"/>
      <c r="AJR23" s="239"/>
      <c r="AJS23" s="239"/>
      <c r="AJT23" s="239"/>
      <c r="AJU23" s="239"/>
      <c r="AJV23" s="239"/>
      <c r="AJW23" s="239"/>
      <c r="AJX23" s="239"/>
      <c r="AJY23" s="239"/>
      <c r="AJZ23" s="239"/>
      <c r="AKA23" s="239"/>
      <c r="AKB23" s="239"/>
      <c r="AKC23" s="239"/>
      <c r="AKD23" s="239"/>
      <c r="AKE23" s="239"/>
      <c r="AKF23" s="239"/>
      <c r="AKG23" s="239"/>
      <c r="AKH23" s="239"/>
      <c r="AKI23" s="239"/>
      <c r="AKJ23" s="239"/>
      <c r="AKK23" s="239"/>
      <c r="AKL23" s="239"/>
      <c r="AKM23" s="239"/>
      <c r="AKN23" s="239"/>
      <c r="AKO23" s="239"/>
      <c r="AKP23" s="239"/>
      <c r="AKQ23" s="239"/>
      <c r="AKR23" s="239"/>
      <c r="AKS23" s="239"/>
      <c r="AKT23" s="239"/>
    </row>
    <row r="24" spans="1:982">
      <c r="C24" s="225"/>
      <c r="D24" s="225"/>
      <c r="E24" s="225"/>
      <c r="F24" s="225"/>
      <c r="G24" s="225"/>
      <c r="H24" s="225"/>
      <c r="I24" s="225"/>
    </row>
    <row r="25" spans="1:982">
      <c r="B25" s="243" t="s">
        <v>33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</row>
    <row r="27" spans="1:982">
      <c r="B27" s="245" t="s">
        <v>34</v>
      </c>
      <c r="C27" s="225" t="s">
        <v>35</v>
      </c>
      <c r="D27" s="225"/>
      <c r="E27" s="225"/>
      <c r="F27" s="225" t="s">
        <v>35</v>
      </c>
      <c r="G27" s="225"/>
      <c r="H27" s="225"/>
      <c r="I27" s="225"/>
      <c r="K27" s="225"/>
      <c r="L27" s="225"/>
      <c r="M27" s="225"/>
    </row>
    <row r="28" spans="1:982">
      <c r="B28" s="332" t="s">
        <v>30</v>
      </c>
      <c r="C28" s="332">
        <v>2015</v>
      </c>
      <c r="D28" s="332">
        <v>2016</v>
      </c>
      <c r="E28" s="332">
        <v>2017</v>
      </c>
      <c r="F28" s="332">
        <v>2018</v>
      </c>
      <c r="G28" s="332">
        <v>2019</v>
      </c>
      <c r="H28" s="332">
        <v>2020</v>
      </c>
      <c r="I28" s="332">
        <v>2025</v>
      </c>
      <c r="J28" s="332">
        <v>2030</v>
      </c>
      <c r="K28" s="332">
        <v>2035</v>
      </c>
      <c r="L28" s="332">
        <v>2040</v>
      </c>
      <c r="M28" s="332">
        <v>2045</v>
      </c>
      <c r="N28" s="333">
        <v>2050</v>
      </c>
    </row>
    <row r="29" spans="1:982">
      <c r="B29" s="392" t="s">
        <v>309</v>
      </c>
      <c r="C29" s="334">
        <v>36.0214709888496</v>
      </c>
      <c r="D29" s="334">
        <v>36.538360800235118</v>
      </c>
      <c r="E29" s="334">
        <v>37.058760598969918</v>
      </c>
      <c r="F29" s="334">
        <v>37.32108904987151</v>
      </c>
      <c r="G29" s="334">
        <v>37.548734020812553</v>
      </c>
      <c r="H29" s="334">
        <v>37.309447543669911</v>
      </c>
      <c r="I29" s="393">
        <v>36.309447543669897</v>
      </c>
      <c r="J29" s="393">
        <v>34.809447543669897</v>
      </c>
      <c r="K29" s="393">
        <v>33.309447543669897</v>
      </c>
      <c r="L29" s="393">
        <v>31.809447543669901</v>
      </c>
      <c r="M29" s="393">
        <v>30.309447543669901</v>
      </c>
      <c r="N29" s="393">
        <v>28.809447543669901</v>
      </c>
      <c r="Q29" s="251"/>
    </row>
    <row r="30" spans="1:982">
      <c r="B30" s="392" t="s">
        <v>36</v>
      </c>
      <c r="C30" s="335">
        <v>1.9403870000000001</v>
      </c>
      <c r="D30" s="335">
        <v>2.042316</v>
      </c>
      <c r="E30" s="335">
        <v>2.1416279999999999</v>
      </c>
      <c r="F30" s="335">
        <v>2.2037420000000001</v>
      </c>
      <c r="G30" s="335">
        <v>2.2403019999999998</v>
      </c>
      <c r="H30" s="335">
        <v>1.684725</v>
      </c>
      <c r="I30" s="394">
        <v>1.9</v>
      </c>
      <c r="J30" s="394">
        <v>1.8</v>
      </c>
      <c r="K30" s="394">
        <v>1.8</v>
      </c>
      <c r="L30" s="394">
        <v>1.8</v>
      </c>
      <c r="M30" s="394">
        <v>1.8</v>
      </c>
      <c r="N30" s="394">
        <v>1.8</v>
      </c>
    </row>
    <row r="31" spans="1:982">
      <c r="B31" s="247" t="s">
        <v>226</v>
      </c>
    </row>
    <row r="33" spans="2:14">
      <c r="B33" s="85" t="s">
        <v>297</v>
      </c>
    </row>
    <row r="34" spans="2:14">
      <c r="B34" s="336"/>
      <c r="C34" s="337">
        <v>2015</v>
      </c>
      <c r="D34" s="337">
        <v>2016</v>
      </c>
      <c r="E34" s="338">
        <v>2017</v>
      </c>
      <c r="F34" s="338">
        <v>2018</v>
      </c>
      <c r="G34" s="338">
        <v>2019</v>
      </c>
      <c r="H34" s="338">
        <v>2020</v>
      </c>
    </row>
    <row r="35" spans="2:14">
      <c r="B35" s="339" t="s">
        <v>298</v>
      </c>
      <c r="C35" s="340">
        <v>12358.893814058703</v>
      </c>
      <c r="D35" s="340">
        <v>12392.043181639354</v>
      </c>
      <c r="E35" s="340">
        <v>12258.503028016919</v>
      </c>
      <c r="F35" s="340">
        <v>12102.69526997353</v>
      </c>
      <c r="G35" s="340">
        <v>11923.716460932385</v>
      </c>
      <c r="H35" s="340">
        <v>9881.9155520911791</v>
      </c>
    </row>
    <row r="36" spans="2:14">
      <c r="B36" s="339" t="s">
        <v>299</v>
      </c>
      <c r="C36" s="340">
        <v>14696.561120752529</v>
      </c>
      <c r="D36" s="340">
        <v>14693.011335865924</v>
      </c>
      <c r="E36" s="340">
        <v>14509.956480231316</v>
      </c>
      <c r="F36" s="340">
        <v>14308.779978401368</v>
      </c>
      <c r="G36" s="340">
        <v>14079.293274463304</v>
      </c>
      <c r="H36" s="340">
        <v>11628.166762943314</v>
      </c>
    </row>
    <row r="37" spans="2:14">
      <c r="B37" s="339" t="s">
        <v>300</v>
      </c>
      <c r="C37" s="340">
        <v>8180.2486617022532</v>
      </c>
      <c r="D37" s="340">
        <v>8335.8644002792607</v>
      </c>
      <c r="E37" s="340">
        <v>8414.2437276707624</v>
      </c>
      <c r="F37" s="340">
        <v>8540.0786831883161</v>
      </c>
      <c r="G37" s="340">
        <v>8680.2800007233764</v>
      </c>
      <c r="H37" s="340">
        <v>7422.0969569149811</v>
      </c>
    </row>
    <row r="39" spans="2:14">
      <c r="B39" s="243" t="s">
        <v>37</v>
      </c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</row>
    <row r="41" spans="2:14">
      <c r="B41" s="248" t="s">
        <v>474</v>
      </c>
      <c r="C41" s="249"/>
      <c r="D41" s="249"/>
      <c r="E41" s="249"/>
      <c r="F41" s="249"/>
      <c r="G41" s="249"/>
      <c r="H41" s="249"/>
      <c r="I41" s="249"/>
    </row>
    <row r="42" spans="2:14">
      <c r="C42" s="225" t="s">
        <v>35</v>
      </c>
      <c r="D42" s="225"/>
      <c r="E42" s="225"/>
      <c r="F42" s="225" t="s">
        <v>35</v>
      </c>
      <c r="G42" s="225" t="s">
        <v>35</v>
      </c>
      <c r="H42" s="225" t="s">
        <v>38</v>
      </c>
      <c r="I42" s="225" t="s">
        <v>39</v>
      </c>
      <c r="J42" s="225" t="s">
        <v>39</v>
      </c>
      <c r="K42" s="225" t="s">
        <v>39</v>
      </c>
      <c r="L42" s="225" t="s">
        <v>39</v>
      </c>
      <c r="M42" s="225" t="s">
        <v>39</v>
      </c>
      <c r="N42" s="225" t="s">
        <v>39</v>
      </c>
    </row>
    <row r="43" spans="2:14">
      <c r="B43" s="389" t="s">
        <v>40</v>
      </c>
      <c r="C43" s="332">
        <v>2015</v>
      </c>
      <c r="D43" s="332">
        <v>2016</v>
      </c>
      <c r="E43" s="332">
        <v>2017</v>
      </c>
      <c r="F43" s="332">
        <v>2018</v>
      </c>
      <c r="G43" s="332">
        <v>2019</v>
      </c>
      <c r="H43" s="332">
        <v>2020</v>
      </c>
      <c r="I43" s="332">
        <v>2025</v>
      </c>
      <c r="J43" s="332">
        <v>2030</v>
      </c>
      <c r="K43" s="332">
        <v>2035</v>
      </c>
      <c r="L43" s="332">
        <v>2040</v>
      </c>
      <c r="M43" s="332">
        <v>2045</v>
      </c>
      <c r="N43" s="333">
        <v>2050</v>
      </c>
    </row>
    <row r="44" spans="2:14">
      <c r="B44" s="250" t="s">
        <v>41</v>
      </c>
      <c r="C44" s="321">
        <v>0.98716183936503388</v>
      </c>
      <c r="D44" s="321">
        <v>0.98523147250474463</v>
      </c>
      <c r="E44" s="321">
        <v>0.98198940245458122</v>
      </c>
      <c r="F44" s="321">
        <v>0.97796883664240186</v>
      </c>
      <c r="G44" s="321">
        <v>0.97133466827240256</v>
      </c>
      <c r="H44" s="321">
        <v>0.87953582928964669</v>
      </c>
      <c r="I44" s="321">
        <v>0.71</v>
      </c>
      <c r="J44" s="321">
        <v>0.36</v>
      </c>
      <c r="K44" s="321">
        <v>0</v>
      </c>
      <c r="L44" s="321">
        <v>0</v>
      </c>
      <c r="M44" s="321">
        <v>0</v>
      </c>
      <c r="N44" s="321">
        <v>0</v>
      </c>
    </row>
    <row r="45" spans="2:14">
      <c r="B45" s="275" t="s">
        <v>43</v>
      </c>
      <c r="C45" s="322">
        <v>0.41103707662440536</v>
      </c>
      <c r="D45" s="322">
        <v>0.46661829021561796</v>
      </c>
      <c r="E45" s="322">
        <v>0.51316475130134642</v>
      </c>
      <c r="F45" s="322">
        <v>0.59254622365049991</v>
      </c>
      <c r="G45" s="322">
        <v>0.62892949254163055</v>
      </c>
      <c r="H45" s="322">
        <v>0.56228167801866769</v>
      </c>
      <c r="I45" s="395">
        <v>0.49599999999999989</v>
      </c>
      <c r="J45" s="395">
        <v>0.22999999999999998</v>
      </c>
      <c r="K45" s="396">
        <v>0</v>
      </c>
      <c r="L45" s="396">
        <v>0</v>
      </c>
      <c r="M45" s="396">
        <v>0</v>
      </c>
      <c r="N45" s="396">
        <v>0</v>
      </c>
    </row>
    <row r="46" spans="2:14">
      <c r="B46" s="275" t="s">
        <v>45</v>
      </c>
      <c r="C46" s="322">
        <v>0.57612476274062852</v>
      </c>
      <c r="D46" s="322">
        <v>0.51861318228912667</v>
      </c>
      <c r="E46" s="322">
        <v>0.46882465115323485</v>
      </c>
      <c r="F46" s="322">
        <v>0.38542261299190195</v>
      </c>
      <c r="G46" s="322">
        <v>0.342405175730772</v>
      </c>
      <c r="H46" s="322">
        <v>0.31725415127097895</v>
      </c>
      <c r="I46" s="397">
        <v>0.17400000000000002</v>
      </c>
      <c r="J46" s="397">
        <v>0.06</v>
      </c>
      <c r="K46" s="396">
        <v>0</v>
      </c>
      <c r="L46" s="396">
        <v>0</v>
      </c>
      <c r="M46" s="396">
        <v>0</v>
      </c>
      <c r="N46" s="396">
        <v>0</v>
      </c>
    </row>
    <row r="47" spans="2:14">
      <c r="B47" s="275" t="s">
        <v>47</v>
      </c>
      <c r="C47" s="322">
        <v>8.9698601361480976E-3</v>
      </c>
      <c r="D47" s="322">
        <v>1.0740257629083844E-2</v>
      </c>
      <c r="E47" s="322">
        <v>1.1801302560482025E-2</v>
      </c>
      <c r="F47" s="322">
        <v>1.4284339999872943E-2</v>
      </c>
      <c r="G47" s="322">
        <v>1.9216605618349668E-2</v>
      </c>
      <c r="H47" s="322">
        <v>6.602620605736842E-2</v>
      </c>
      <c r="I47" s="398">
        <v>0.26</v>
      </c>
      <c r="J47" s="398">
        <v>0.66</v>
      </c>
      <c r="K47" s="396">
        <v>1</v>
      </c>
      <c r="L47" s="396">
        <v>1</v>
      </c>
      <c r="M47" s="396">
        <v>1</v>
      </c>
      <c r="N47" s="396">
        <v>1</v>
      </c>
    </row>
    <row r="48" spans="2:14">
      <c r="B48" s="275" t="s">
        <v>48</v>
      </c>
      <c r="C48" s="322">
        <v>3.8683004988180193E-3</v>
      </c>
      <c r="D48" s="322">
        <v>4.0282698661715426E-3</v>
      </c>
      <c r="E48" s="322">
        <v>6.2092949849366927E-3</v>
      </c>
      <c r="F48" s="322">
        <v>7.7468233577251784E-3</v>
      </c>
      <c r="G48" s="322">
        <v>9.4487261092477716E-3</v>
      </c>
      <c r="H48" s="322">
        <v>5.4437964652984908E-2</v>
      </c>
      <c r="I48" s="398">
        <v>7.0000000000000007E-2</v>
      </c>
      <c r="J48" s="398">
        <v>0.05</v>
      </c>
      <c r="K48" s="396">
        <v>0</v>
      </c>
      <c r="L48" s="396">
        <v>0</v>
      </c>
      <c r="M48" s="396">
        <v>0</v>
      </c>
      <c r="N48" s="396">
        <v>0</v>
      </c>
    </row>
    <row r="49" spans="1:17">
      <c r="B49" s="275" t="s">
        <v>83</v>
      </c>
      <c r="C49" s="391">
        <v>0</v>
      </c>
      <c r="D49" s="391">
        <v>0</v>
      </c>
      <c r="E49" s="391">
        <v>0</v>
      </c>
      <c r="F49" s="391">
        <v>0</v>
      </c>
      <c r="G49" s="391">
        <v>0</v>
      </c>
      <c r="H49" s="391">
        <v>0</v>
      </c>
      <c r="I49" s="391">
        <v>0</v>
      </c>
      <c r="J49" s="391">
        <v>0</v>
      </c>
      <c r="K49" s="391">
        <v>0</v>
      </c>
      <c r="L49" s="391">
        <v>0</v>
      </c>
      <c r="M49" s="391">
        <v>0</v>
      </c>
      <c r="N49" s="391">
        <v>0</v>
      </c>
    </row>
    <row r="50" spans="1:17">
      <c r="B50" s="85" t="s">
        <v>294</v>
      </c>
      <c r="C50" s="251">
        <v>0.5836173358475909</v>
      </c>
      <c r="D50" s="251">
        <v>0.52638714531790309</v>
      </c>
      <c r="E50" s="251">
        <v>0.4774233306198219</v>
      </c>
      <c r="F50" s="251">
        <v>0.39410520923667552</v>
      </c>
      <c r="G50" s="251">
        <v>0.35250999157660806</v>
      </c>
      <c r="H50" s="251">
        <v>0.36070634157929404</v>
      </c>
      <c r="I50" s="251">
        <v>0.2450704225352113</v>
      </c>
      <c r="J50" s="251">
        <v>0.16666666666666666</v>
      </c>
      <c r="K50" s="251" t="e">
        <v>#DIV/0!</v>
      </c>
      <c r="L50" s="251" t="e">
        <v>#DIV/0!</v>
      </c>
      <c r="M50" s="251" t="e">
        <v>#DIV/0!</v>
      </c>
      <c r="N50" s="251" t="e">
        <v>#DIV/0!</v>
      </c>
    </row>
    <row r="51" spans="1:17">
      <c r="B51" s="85" t="s">
        <v>295</v>
      </c>
      <c r="C51" s="251">
        <v>1.2838160634966117E-2</v>
      </c>
      <c r="D51" s="251">
        <v>1.4768527495255385E-2</v>
      </c>
      <c r="E51" s="251">
        <v>1.8010597545418717E-2</v>
      </c>
      <c r="F51" s="251">
        <v>2.2031163357598121E-2</v>
      </c>
      <c r="G51" s="251">
        <v>2.8665331727597439E-2</v>
      </c>
      <c r="H51" s="251">
        <v>0.12046417071035333</v>
      </c>
      <c r="I51" s="251">
        <v>0.33</v>
      </c>
      <c r="J51" s="251">
        <v>0.71000000000000008</v>
      </c>
      <c r="K51" s="251">
        <v>1</v>
      </c>
      <c r="L51" s="251">
        <v>1</v>
      </c>
      <c r="M51" s="251">
        <v>1</v>
      </c>
      <c r="N51" s="251">
        <v>1</v>
      </c>
    </row>
    <row r="52" spans="1:17">
      <c r="B52" s="327" t="s">
        <v>196</v>
      </c>
      <c r="C52" s="328">
        <v>1</v>
      </c>
      <c r="D52" s="328">
        <v>1</v>
      </c>
      <c r="E52" s="328">
        <v>1</v>
      </c>
      <c r="F52" s="328">
        <v>1</v>
      </c>
      <c r="G52" s="328">
        <v>1</v>
      </c>
      <c r="H52" s="328">
        <v>1</v>
      </c>
      <c r="I52" s="328">
        <v>1</v>
      </c>
      <c r="J52" s="328">
        <v>1</v>
      </c>
      <c r="K52" s="328">
        <v>1</v>
      </c>
      <c r="L52" s="328">
        <v>1</v>
      </c>
      <c r="M52" s="328">
        <v>1</v>
      </c>
      <c r="N52" s="328">
        <v>1</v>
      </c>
      <c r="O52" s="251"/>
      <c r="P52" s="251"/>
    </row>
    <row r="53" spans="1:17">
      <c r="A53" s="225"/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</row>
    <row r="54" spans="1:17">
      <c r="J54" s="267"/>
    </row>
    <row r="55" spans="1:17">
      <c r="B55" s="243" t="s">
        <v>51</v>
      </c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</row>
    <row r="56" spans="1:17">
      <c r="A56" s="259"/>
      <c r="B56" s="259"/>
    </row>
    <row r="57" spans="1:17">
      <c r="B57" s="248" t="s">
        <v>288</v>
      </c>
      <c r="C57" s="249"/>
      <c r="D57" s="249"/>
      <c r="E57" s="249"/>
      <c r="F57" s="249"/>
      <c r="G57" s="249"/>
      <c r="H57" s="249"/>
      <c r="I57" s="249"/>
      <c r="J57" s="249"/>
    </row>
    <row r="58" spans="1:17">
      <c r="C58" s="85" t="s">
        <v>35</v>
      </c>
      <c r="F58" s="85" t="s">
        <v>35</v>
      </c>
    </row>
    <row r="59" spans="1:17">
      <c r="B59" s="399"/>
      <c r="C59" s="332">
        <v>2015</v>
      </c>
      <c r="D59" s="332">
        <v>2016</v>
      </c>
      <c r="E59" s="332">
        <v>2017</v>
      </c>
      <c r="F59" s="332">
        <v>2018</v>
      </c>
      <c r="G59" s="332">
        <v>2019</v>
      </c>
      <c r="H59" s="332">
        <v>2020</v>
      </c>
      <c r="I59" s="332">
        <v>2025</v>
      </c>
      <c r="J59" s="332">
        <v>2030</v>
      </c>
      <c r="K59" s="332">
        <v>2035</v>
      </c>
      <c r="L59" s="332">
        <v>2040</v>
      </c>
      <c r="M59" s="332">
        <v>2045</v>
      </c>
      <c r="N59" s="333">
        <v>2050</v>
      </c>
      <c r="Q59" s="85" t="s">
        <v>617</v>
      </c>
    </row>
    <row r="60" spans="1:17">
      <c r="B60" s="100" t="s">
        <v>52</v>
      </c>
      <c r="C60" s="261">
        <v>6.22</v>
      </c>
      <c r="D60" s="262">
        <v>6.22</v>
      </c>
      <c r="E60" s="262">
        <v>6.22</v>
      </c>
      <c r="F60" s="262">
        <v>6.22</v>
      </c>
      <c r="G60" s="262">
        <v>6.22</v>
      </c>
      <c r="H60" s="266">
        <v>6</v>
      </c>
      <c r="I60" s="261">
        <v>5.6</v>
      </c>
      <c r="J60" s="400">
        <v>5.2</v>
      </c>
      <c r="K60" s="401" t="s">
        <v>29</v>
      </c>
      <c r="L60" s="401" t="s">
        <v>29</v>
      </c>
      <c r="M60" s="401" t="s">
        <v>29</v>
      </c>
      <c r="N60" s="401" t="s">
        <v>29</v>
      </c>
      <c r="Q60" s="171">
        <v>-0.16398713826366551</v>
      </c>
    </row>
    <row r="61" spans="1:17">
      <c r="B61" s="100" t="s">
        <v>53</v>
      </c>
      <c r="C61" s="261">
        <v>5.35</v>
      </c>
      <c r="D61" s="262">
        <v>5.35</v>
      </c>
      <c r="E61" s="262">
        <v>5.35</v>
      </c>
      <c r="F61" s="262">
        <v>5.35</v>
      </c>
      <c r="G61" s="262">
        <v>5.35</v>
      </c>
      <c r="H61" s="261">
        <v>5.2</v>
      </c>
      <c r="I61" s="261">
        <v>4.8</v>
      </c>
      <c r="J61" s="400">
        <v>4.5</v>
      </c>
      <c r="K61" s="401" t="s">
        <v>29</v>
      </c>
      <c r="L61" s="401" t="s">
        <v>29</v>
      </c>
      <c r="M61" s="401" t="s">
        <v>29</v>
      </c>
      <c r="N61" s="401" t="s">
        <v>29</v>
      </c>
      <c r="Q61" s="171">
        <v>-0.1588785046728971</v>
      </c>
    </row>
    <row r="62" spans="1:17">
      <c r="B62" s="100" t="s">
        <v>54</v>
      </c>
      <c r="C62" s="264" t="s">
        <v>29</v>
      </c>
      <c r="D62" s="262" t="s">
        <v>29</v>
      </c>
      <c r="E62" s="262" t="s">
        <v>29</v>
      </c>
      <c r="F62" s="262" t="s">
        <v>29</v>
      </c>
      <c r="G62" s="262" t="s">
        <v>29</v>
      </c>
      <c r="H62" s="264" t="s">
        <v>29</v>
      </c>
      <c r="I62" s="264" t="s">
        <v>29</v>
      </c>
      <c r="J62" s="402" t="s">
        <v>29</v>
      </c>
      <c r="K62" s="264" t="s">
        <v>29</v>
      </c>
      <c r="L62" s="263" t="s">
        <v>29</v>
      </c>
      <c r="M62" s="263" t="s">
        <v>29</v>
      </c>
      <c r="N62" s="263" t="s">
        <v>29</v>
      </c>
      <c r="Q62" s="171" t="e">
        <v>#VALUE!</v>
      </c>
    </row>
    <row r="63" spans="1:17">
      <c r="B63" s="100" t="s">
        <v>55</v>
      </c>
      <c r="C63" s="264">
        <v>17.8</v>
      </c>
      <c r="D63" s="262">
        <v>17.8</v>
      </c>
      <c r="E63" s="262">
        <v>17.8</v>
      </c>
      <c r="F63" s="262">
        <v>17.8</v>
      </c>
      <c r="G63" s="262">
        <v>17.8</v>
      </c>
      <c r="H63" s="265">
        <v>17.3594278055694</v>
      </c>
      <c r="I63" s="265">
        <v>16.5</v>
      </c>
      <c r="J63" s="403">
        <v>15.7</v>
      </c>
      <c r="K63" s="266">
        <v>14.85</v>
      </c>
      <c r="L63" s="266">
        <v>14</v>
      </c>
      <c r="M63" s="266">
        <v>13.675000000000001</v>
      </c>
      <c r="N63" s="265">
        <v>13</v>
      </c>
      <c r="Q63" s="171">
        <v>-0.11797752808988771</v>
      </c>
    </row>
    <row r="65" spans="2:14">
      <c r="B65" s="85" t="s">
        <v>56</v>
      </c>
      <c r="C65" s="85" t="s">
        <v>57</v>
      </c>
    </row>
    <row r="66" spans="2:14">
      <c r="B66" s="85" t="s">
        <v>58</v>
      </c>
      <c r="C66" s="267">
        <v>0.7</v>
      </c>
      <c r="D66" s="267"/>
      <c r="E66" s="267"/>
    </row>
    <row r="68" spans="2:14">
      <c r="B68" s="268"/>
      <c r="C68" s="268">
        <v>2015</v>
      </c>
      <c r="D68" s="268">
        <v>2016</v>
      </c>
      <c r="E68" s="268">
        <v>2017</v>
      </c>
      <c r="F68" s="268">
        <v>2018</v>
      </c>
      <c r="G68" s="268">
        <v>2019</v>
      </c>
      <c r="H68" s="268">
        <v>2020</v>
      </c>
      <c r="I68" s="268">
        <v>2025</v>
      </c>
      <c r="J68" s="268">
        <v>2030</v>
      </c>
      <c r="K68" s="268">
        <v>2035</v>
      </c>
      <c r="L68" s="268">
        <v>2040</v>
      </c>
      <c r="M68" s="268">
        <v>2045</v>
      </c>
      <c r="N68" s="268">
        <v>2050</v>
      </c>
    </row>
    <row r="69" spans="2:14">
      <c r="B69" s="85" t="s">
        <v>290</v>
      </c>
      <c r="C69" s="85">
        <v>111.2</v>
      </c>
      <c r="F69" s="85">
        <v>111.8</v>
      </c>
    </row>
    <row r="71" spans="2:14">
      <c r="B71" s="268" t="s">
        <v>291</v>
      </c>
    </row>
    <row r="72" spans="2:14">
      <c r="B72" s="269" t="s">
        <v>88</v>
      </c>
      <c r="C72" s="270">
        <v>2015</v>
      </c>
      <c r="D72" s="270">
        <v>2016</v>
      </c>
      <c r="E72" s="270">
        <v>2017</v>
      </c>
      <c r="F72" s="270">
        <v>2018</v>
      </c>
      <c r="G72" s="270">
        <v>2019</v>
      </c>
      <c r="H72" s="270">
        <v>2020</v>
      </c>
      <c r="I72" s="270">
        <v>2025</v>
      </c>
      <c r="J72" s="270">
        <v>2030</v>
      </c>
      <c r="K72" s="270">
        <v>2035</v>
      </c>
      <c r="L72" s="270">
        <v>2040</v>
      </c>
      <c r="M72" s="270">
        <v>2045</v>
      </c>
      <c r="N72" s="270">
        <v>2050</v>
      </c>
    </row>
    <row r="73" spans="2:14">
      <c r="B73" s="100" t="s">
        <v>42</v>
      </c>
      <c r="C73" s="271">
        <v>146.08710232158211</v>
      </c>
      <c r="D73" s="271">
        <v>146.08710232158211</v>
      </c>
      <c r="E73" s="271">
        <v>146.08710232158211</v>
      </c>
      <c r="F73" s="271">
        <v>146.08710232158211</v>
      </c>
      <c r="G73" s="271">
        <v>146.08710232158211</v>
      </c>
      <c r="H73" s="271">
        <v>140.92003439380909</v>
      </c>
      <c r="I73" s="271">
        <v>131.52536543422181</v>
      </c>
      <c r="J73" s="324">
        <v>122.13069647463456</v>
      </c>
      <c r="K73" s="271" t="e">
        <v>#VALUE!</v>
      </c>
      <c r="L73" s="271" t="e">
        <v>#VALUE!</v>
      </c>
      <c r="M73" s="271" t="e">
        <v>#VALUE!</v>
      </c>
      <c r="N73" s="271" t="e">
        <v>#VALUE!</v>
      </c>
    </row>
    <row r="74" spans="2:14">
      <c r="B74" s="100" t="s">
        <v>44</v>
      </c>
      <c r="C74" s="271">
        <v>143.79861564918315</v>
      </c>
      <c r="D74" s="271">
        <v>143.79861564918315</v>
      </c>
      <c r="E74" s="271">
        <v>143.79861564918315</v>
      </c>
      <c r="F74" s="271">
        <v>143.79861564918315</v>
      </c>
      <c r="G74" s="271">
        <v>143.79861564918315</v>
      </c>
      <c r="H74" s="271">
        <v>139.76687876182288</v>
      </c>
      <c r="I74" s="271">
        <v>129.01558039552879</v>
      </c>
      <c r="J74" s="324">
        <v>120.95210662080825</v>
      </c>
      <c r="K74" s="271" t="e">
        <v>#VALUE!</v>
      </c>
      <c r="L74" s="271" t="e">
        <v>#VALUE!</v>
      </c>
      <c r="M74" s="271" t="e">
        <v>#VALUE!</v>
      </c>
      <c r="N74" s="271" t="e">
        <v>#VALUE!</v>
      </c>
    </row>
    <row r="75" spans="2:14">
      <c r="B75" s="105" t="s">
        <v>47</v>
      </c>
      <c r="C75" s="254">
        <v>0</v>
      </c>
      <c r="D75" s="254">
        <v>1</v>
      </c>
      <c r="E75" s="254">
        <v>2</v>
      </c>
      <c r="F75" s="254">
        <v>0</v>
      </c>
      <c r="G75" s="254">
        <v>1</v>
      </c>
      <c r="H75" s="254">
        <v>0</v>
      </c>
      <c r="I75" s="254">
        <v>0</v>
      </c>
      <c r="J75" s="319">
        <v>0</v>
      </c>
      <c r="K75" s="254">
        <v>0</v>
      </c>
      <c r="L75" s="254">
        <v>0</v>
      </c>
      <c r="M75" s="254">
        <v>1</v>
      </c>
      <c r="N75" s="254">
        <v>0</v>
      </c>
    </row>
    <row r="76" spans="2:14">
      <c r="B76" s="272" t="s">
        <v>177</v>
      </c>
      <c r="C76" s="273">
        <v>43.826130696474642</v>
      </c>
      <c r="D76" s="273">
        <v>43.826130696474642</v>
      </c>
      <c r="E76" s="273">
        <v>43.826130696474642</v>
      </c>
      <c r="F76" s="273">
        <v>43.826130696474642</v>
      </c>
      <c r="G76" s="273">
        <v>43.826130696474642</v>
      </c>
      <c r="H76" s="273">
        <v>42.276010318142731</v>
      </c>
      <c r="I76" s="273">
        <v>39.457609630266546</v>
      </c>
      <c r="J76" s="325">
        <v>36.639208942390376</v>
      </c>
      <c r="K76" s="273" t="e">
        <v>#VALUE!</v>
      </c>
      <c r="L76" s="273" t="e">
        <v>#VALUE!</v>
      </c>
      <c r="M76" s="273" t="e">
        <v>#VALUE!</v>
      </c>
      <c r="N76" s="273" t="e">
        <v>#VALUE!</v>
      </c>
    </row>
    <row r="77" spans="2:14">
      <c r="B77" s="272" t="s">
        <v>83</v>
      </c>
      <c r="C77" s="274">
        <v>0</v>
      </c>
      <c r="D77" s="274">
        <v>1</v>
      </c>
      <c r="E77" s="274">
        <v>2</v>
      </c>
      <c r="F77" s="274">
        <v>0</v>
      </c>
      <c r="G77" s="274">
        <v>1</v>
      </c>
      <c r="H77" s="274">
        <v>0</v>
      </c>
      <c r="I77" s="274">
        <v>0</v>
      </c>
      <c r="J77" s="326">
        <v>0</v>
      </c>
      <c r="K77" s="274">
        <v>0</v>
      </c>
      <c r="L77" s="274">
        <v>0</v>
      </c>
      <c r="M77" s="274">
        <v>1</v>
      </c>
      <c r="N77" s="274">
        <v>0</v>
      </c>
    </row>
    <row r="78" spans="2:14">
      <c r="B78" s="275" t="s">
        <v>171</v>
      </c>
      <c r="C78" s="329">
        <v>143.06269143734443</v>
      </c>
      <c r="D78" s="329">
        <v>142.93005531770913</v>
      </c>
      <c r="E78" s="329">
        <v>142.67881932789922</v>
      </c>
      <c r="F78" s="329">
        <v>142.32611228578219</v>
      </c>
      <c r="G78" s="329">
        <v>141.54919510218761</v>
      </c>
      <c r="H78" s="329">
        <v>125.87979585814354</v>
      </c>
      <c r="I78" s="329">
        <v>90.447324918314678</v>
      </c>
      <c r="J78" s="330">
        <v>37.179147033533958</v>
      </c>
      <c r="K78" s="329" t="e">
        <v>#VALUE!</v>
      </c>
      <c r="L78" s="329" t="e">
        <v>#VALUE!</v>
      </c>
      <c r="M78" s="329" t="e">
        <v>#VALUE!</v>
      </c>
      <c r="N78" s="329" t="e">
        <v>#VALUE!</v>
      </c>
    </row>
    <row r="79" spans="2:14">
      <c r="G79" s="277"/>
      <c r="I79" s="171">
        <v>-0.28147861774226601</v>
      </c>
      <c r="J79" s="171">
        <v>-0.70464563610007858</v>
      </c>
    </row>
    <row r="80" spans="2:14">
      <c r="G80" s="277"/>
      <c r="I80" s="171"/>
      <c r="J80" s="171"/>
    </row>
    <row r="81" spans="1:18">
      <c r="B81" s="296" t="s">
        <v>314</v>
      </c>
      <c r="C81" s="289">
        <v>1.2947368421052632</v>
      </c>
      <c r="G81" s="277"/>
      <c r="I81" s="171"/>
      <c r="J81" s="171"/>
    </row>
    <row r="82" spans="1:18">
      <c r="B82" s="296" t="s">
        <v>292</v>
      </c>
      <c r="C82" s="277">
        <v>1.0426829268292683</v>
      </c>
      <c r="D82" s="277"/>
      <c r="E82" s="277"/>
      <c r="F82" s="277"/>
      <c r="G82" s="277"/>
      <c r="H82" s="277"/>
      <c r="I82" s="171"/>
      <c r="J82" s="277">
        <v>123.5</v>
      </c>
    </row>
    <row r="83" spans="1:18">
      <c r="B83" s="296"/>
      <c r="C83" s="277"/>
      <c r="D83" s="277"/>
      <c r="E83" s="277"/>
      <c r="F83" s="277"/>
      <c r="G83" s="277"/>
      <c r="I83" s="171"/>
      <c r="J83" s="171"/>
    </row>
    <row r="84" spans="1:18">
      <c r="B84" s="268" t="s">
        <v>293</v>
      </c>
    </row>
    <row r="85" spans="1:18">
      <c r="B85" s="269" t="s">
        <v>88</v>
      </c>
      <c r="C85" s="270">
        <v>2015</v>
      </c>
      <c r="D85" s="270">
        <v>2016</v>
      </c>
      <c r="E85" s="270">
        <v>2017</v>
      </c>
      <c r="F85" s="270">
        <v>2018</v>
      </c>
      <c r="G85" s="270">
        <v>2019</v>
      </c>
      <c r="H85" s="270">
        <v>2020</v>
      </c>
      <c r="I85" s="270">
        <v>2025</v>
      </c>
      <c r="J85" s="270">
        <v>2030</v>
      </c>
      <c r="K85" s="270">
        <v>2035</v>
      </c>
      <c r="L85" s="270">
        <v>2040</v>
      </c>
      <c r="M85" s="270">
        <v>2045</v>
      </c>
      <c r="N85" s="270">
        <v>2050</v>
      </c>
      <c r="Q85" s="85" t="s">
        <v>617</v>
      </c>
    </row>
    <row r="86" spans="1:18">
      <c r="B86" s="100" t="s">
        <v>42</v>
      </c>
      <c r="C86" s="271">
        <v>140.10692854233605</v>
      </c>
      <c r="D86" s="271">
        <v>140.10692854233605</v>
      </c>
      <c r="E86" s="271">
        <v>140.10692854233605</v>
      </c>
      <c r="F86" s="271">
        <v>140.10692854233605</v>
      </c>
      <c r="G86" s="271">
        <v>140.10692854233605</v>
      </c>
      <c r="H86" s="271">
        <v>135.15137801511514</v>
      </c>
      <c r="I86" s="271">
        <v>126.14128614744079</v>
      </c>
      <c r="J86" s="324">
        <v>117.13119427976648</v>
      </c>
      <c r="K86" s="271" t="e">
        <v>#VALUE!</v>
      </c>
      <c r="L86" s="271" t="e">
        <v>#VALUE!</v>
      </c>
      <c r="M86" s="271" t="e">
        <v>#VALUE!</v>
      </c>
      <c r="N86" s="271" t="e">
        <v>#VALUE!</v>
      </c>
      <c r="Q86" s="171">
        <v>-0.16398713826366562</v>
      </c>
    </row>
    <row r="87" spans="1:18">
      <c r="B87" s="100" t="s">
        <v>44</v>
      </c>
      <c r="C87" s="271">
        <v>137.91212261091249</v>
      </c>
      <c r="D87" s="271">
        <v>137.91212261091249</v>
      </c>
      <c r="E87" s="271">
        <v>137.91212261091249</v>
      </c>
      <c r="F87" s="271">
        <v>137.91212261091249</v>
      </c>
      <c r="G87" s="271">
        <v>137.91212261091249</v>
      </c>
      <c r="H87" s="271">
        <v>134.0454275844383</v>
      </c>
      <c r="I87" s="271">
        <v>123.73424084717381</v>
      </c>
      <c r="J87" s="324">
        <v>116.00085079422546</v>
      </c>
      <c r="K87" s="271" t="e">
        <v>#VALUE!</v>
      </c>
      <c r="L87" s="271" t="e">
        <v>#VALUE!</v>
      </c>
      <c r="M87" s="271" t="e">
        <v>#VALUE!</v>
      </c>
      <c r="N87" s="271" t="e">
        <v>#VALUE!</v>
      </c>
      <c r="Q87" s="171">
        <v>-0.15887850467289721</v>
      </c>
    </row>
    <row r="88" spans="1:18">
      <c r="B88" s="105" t="s">
        <v>47</v>
      </c>
      <c r="C88" s="271">
        <v>0</v>
      </c>
      <c r="D88" s="271">
        <v>0.95906432748538006</v>
      </c>
      <c r="E88" s="271">
        <v>1.9181286549707601</v>
      </c>
      <c r="F88" s="271">
        <v>0</v>
      </c>
      <c r="G88" s="271">
        <v>0.95906432748538006</v>
      </c>
      <c r="H88" s="271">
        <v>0</v>
      </c>
      <c r="I88" s="271">
        <v>0</v>
      </c>
      <c r="J88" s="324">
        <v>0</v>
      </c>
      <c r="K88" s="271">
        <v>0</v>
      </c>
      <c r="L88" s="271">
        <v>0</v>
      </c>
      <c r="M88" s="271">
        <v>0.95906432748538006</v>
      </c>
      <c r="N88" s="271">
        <v>0</v>
      </c>
      <c r="Q88" s="171">
        <v>-1</v>
      </c>
    </row>
    <row r="89" spans="1:18">
      <c r="B89" s="272" t="s">
        <v>177</v>
      </c>
      <c r="C89" s="271">
        <v>42.032078562700825</v>
      </c>
      <c r="D89" s="271">
        <v>42.032078562700825</v>
      </c>
      <c r="E89" s="271">
        <v>42.032078562700825</v>
      </c>
      <c r="F89" s="271">
        <v>42.032078562700825</v>
      </c>
      <c r="G89" s="271">
        <v>42.032078562700825</v>
      </c>
      <c r="H89" s="271">
        <v>40.54541340453455</v>
      </c>
      <c r="I89" s="271">
        <v>37.84238584423224</v>
      </c>
      <c r="J89" s="324">
        <v>35.139358283929951</v>
      </c>
      <c r="K89" s="271" t="e">
        <v>#VALUE!</v>
      </c>
      <c r="L89" s="271" t="e">
        <v>#VALUE!</v>
      </c>
      <c r="M89" s="271" t="e">
        <v>#VALUE!</v>
      </c>
      <c r="N89" s="271" t="e">
        <v>#VALUE!</v>
      </c>
      <c r="Q89" s="171">
        <v>-0.16398713826366562</v>
      </c>
    </row>
    <row r="90" spans="1:18">
      <c r="B90" s="272" t="s">
        <v>83</v>
      </c>
      <c r="C90" s="271">
        <v>0</v>
      </c>
      <c r="D90" s="271">
        <v>0.95906432748538006</v>
      </c>
      <c r="E90" s="271">
        <v>1.9181286549707601</v>
      </c>
      <c r="F90" s="271">
        <v>0</v>
      </c>
      <c r="G90" s="271">
        <v>0.95906432748538006</v>
      </c>
      <c r="H90" s="271">
        <v>0</v>
      </c>
      <c r="I90" s="271">
        <v>0</v>
      </c>
      <c r="J90" s="324">
        <v>0</v>
      </c>
      <c r="K90" s="271">
        <v>0</v>
      </c>
      <c r="L90" s="271">
        <v>0</v>
      </c>
      <c r="M90" s="271">
        <v>0.95906432748538006</v>
      </c>
      <c r="N90" s="271">
        <v>0</v>
      </c>
      <c r="Q90" s="171">
        <v>-1</v>
      </c>
    </row>
    <row r="91" spans="1:18">
      <c r="B91" s="275" t="s">
        <v>171</v>
      </c>
      <c r="C91" s="276">
        <v>137.20632395160516</v>
      </c>
      <c r="D91" s="276">
        <v>137.0791173807269</v>
      </c>
      <c r="E91" s="276">
        <v>136.83816590511967</v>
      </c>
      <c r="F91" s="276">
        <v>136.49989716297239</v>
      </c>
      <c r="G91" s="276">
        <v>135.75478360677641</v>
      </c>
      <c r="H91" s="276">
        <v>120.72682175868738</v>
      </c>
      <c r="I91" s="276">
        <v>86.744802845635121</v>
      </c>
      <c r="J91" s="320">
        <v>35.657193646196319</v>
      </c>
      <c r="K91" s="276" t="e">
        <v>#VALUE!</v>
      </c>
      <c r="L91" s="276" t="e">
        <v>#VALUE!</v>
      </c>
      <c r="M91" s="276" t="e">
        <v>#VALUE!</v>
      </c>
      <c r="N91" s="276" t="e">
        <v>#VALUE!</v>
      </c>
      <c r="Q91" s="171">
        <v>-0.73734116250754034</v>
      </c>
    </row>
    <row r="92" spans="1:18">
      <c r="B92" s="296"/>
      <c r="C92" s="277"/>
      <c r="D92" s="277"/>
      <c r="E92" s="277"/>
      <c r="F92" s="277"/>
      <c r="G92" s="277"/>
      <c r="I92" s="171"/>
      <c r="J92" s="171"/>
    </row>
    <row r="94" spans="1:18">
      <c r="A94" s="239"/>
      <c r="B94" s="240" t="s">
        <v>59</v>
      </c>
      <c r="C94" s="241"/>
      <c r="D94" s="241"/>
      <c r="E94" s="241"/>
      <c r="F94" s="241"/>
      <c r="G94" s="241"/>
      <c r="H94" s="242"/>
      <c r="I94" s="241"/>
      <c r="J94" s="241"/>
      <c r="K94" s="239"/>
      <c r="L94" s="239"/>
      <c r="M94" s="239"/>
      <c r="N94" s="239"/>
      <c r="O94" s="239"/>
      <c r="P94" s="239"/>
      <c r="Q94" s="239"/>
      <c r="R94" s="239"/>
    </row>
    <row r="95" spans="1:18">
      <c r="B95" s="259"/>
      <c r="C95" s="249"/>
      <c r="D95" s="249"/>
      <c r="E95" s="249"/>
      <c r="F95" s="249"/>
      <c r="G95" s="249"/>
      <c r="H95" s="249"/>
      <c r="I95" s="249"/>
      <c r="J95" s="249"/>
    </row>
    <row r="96" spans="1:18">
      <c r="B96" s="259" t="s">
        <v>60</v>
      </c>
      <c r="C96" s="249"/>
      <c r="D96" s="249"/>
      <c r="E96" s="249"/>
      <c r="F96" s="249"/>
      <c r="G96" s="249"/>
      <c r="H96" s="249"/>
      <c r="I96" s="249"/>
      <c r="J96" s="249"/>
    </row>
    <row r="97" spans="2:25">
      <c r="B97" s="259"/>
      <c r="C97" s="249"/>
      <c r="D97" s="249"/>
      <c r="E97" s="249"/>
      <c r="F97" s="249"/>
      <c r="G97" s="249"/>
      <c r="H97" s="249"/>
      <c r="I97" s="249"/>
      <c r="J97" s="249"/>
    </row>
    <row r="98" spans="2:25">
      <c r="B98" s="279" t="s">
        <v>61</v>
      </c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</row>
    <row r="100" spans="2:25">
      <c r="B100" s="85" t="s">
        <v>323</v>
      </c>
      <c r="C100" s="430">
        <v>0.6424110385710059</v>
      </c>
      <c r="D100" s="430">
        <v>0.63960673738282259</v>
      </c>
      <c r="E100" s="430">
        <v>0.63264178457154052</v>
      </c>
      <c r="F100" s="430">
        <v>0.6200580505470169</v>
      </c>
      <c r="G100" s="430">
        <v>0.60382731895150166</v>
      </c>
      <c r="H100" s="430">
        <v>0.58931095757765672</v>
      </c>
      <c r="I100" s="430">
        <v>0.46281122887240927</v>
      </c>
      <c r="J100" s="430">
        <v>0.37433884896087743</v>
      </c>
      <c r="K100" s="430">
        <v>0.34957870694653848</v>
      </c>
      <c r="L100" s="430">
        <v>0.33606422723046547</v>
      </c>
      <c r="M100" s="430">
        <v>0.33606422723046547</v>
      </c>
      <c r="N100" s="430">
        <v>0.33606422723046547</v>
      </c>
    </row>
    <row r="102" spans="2:25">
      <c r="B102" s="85" t="s">
        <v>62</v>
      </c>
      <c r="N102" s="280"/>
    </row>
    <row r="103" spans="2:25">
      <c r="B103" s="246"/>
      <c r="C103" s="332">
        <v>2015</v>
      </c>
      <c r="D103" s="332">
        <v>2016</v>
      </c>
      <c r="E103" s="332">
        <v>2017</v>
      </c>
      <c r="F103" s="332">
        <v>2018</v>
      </c>
      <c r="G103" s="332">
        <v>2019</v>
      </c>
      <c r="H103" s="332">
        <v>2020</v>
      </c>
      <c r="I103" s="332">
        <v>2025</v>
      </c>
      <c r="J103" s="332">
        <v>2030</v>
      </c>
      <c r="K103" s="332">
        <v>2035</v>
      </c>
      <c r="L103" s="332">
        <v>2040</v>
      </c>
      <c r="M103" s="332">
        <v>2045</v>
      </c>
      <c r="N103" s="333">
        <v>2050</v>
      </c>
    </row>
    <row r="104" spans="2:25">
      <c r="B104" s="105" t="s">
        <v>41</v>
      </c>
      <c r="C104" s="322">
        <v>0.99817939206092809</v>
      </c>
      <c r="D104" s="322">
        <v>0.99753554838880865</v>
      </c>
      <c r="E104" s="322">
        <v>0.99680950650725098</v>
      </c>
      <c r="F104" s="322">
        <v>0.9959458743324231</v>
      </c>
      <c r="G104" s="322">
        <v>0.99482887420275667</v>
      </c>
      <c r="H104" s="390">
        <v>0.99228510536579151</v>
      </c>
      <c r="I104" s="404">
        <v>0.94464872081803786</v>
      </c>
      <c r="J104" s="404">
        <v>0.81392481567521024</v>
      </c>
      <c r="K104" s="404">
        <v>0.58726993745817602</v>
      </c>
      <c r="L104" s="404">
        <v>0.32839144243763224</v>
      </c>
      <c r="M104" s="404">
        <v>0.12334187489308809</v>
      </c>
      <c r="N104" s="404">
        <v>0</v>
      </c>
      <c r="R104" s="870"/>
      <c r="S104" s="870"/>
      <c r="T104" s="870"/>
      <c r="U104" s="870"/>
      <c r="V104" s="870"/>
      <c r="W104" s="870"/>
      <c r="X104" s="870"/>
      <c r="Y104" s="870"/>
    </row>
    <row r="105" spans="2:25">
      <c r="B105" s="405" t="s">
        <v>42</v>
      </c>
      <c r="C105" s="322">
        <v>0.35693793212689195</v>
      </c>
      <c r="D105" s="322">
        <v>0.35950509086045801</v>
      </c>
      <c r="E105" s="322">
        <v>0.36618616143262706</v>
      </c>
      <c r="F105" s="322">
        <v>0.3784016170435166</v>
      </c>
      <c r="G105" s="322">
        <v>0.39412402227736543</v>
      </c>
      <c r="H105" s="390">
        <v>0.40752061973263082</v>
      </c>
      <c r="I105" s="404">
        <v>0.50745468548349226</v>
      </c>
      <c r="J105" s="404">
        <v>0.50924113703465768</v>
      </c>
      <c r="K105" s="404">
        <v>0.38197287209297232</v>
      </c>
      <c r="L105" s="404">
        <v>0.21803082610573149</v>
      </c>
      <c r="M105" s="404">
        <v>8.1891083021985694E-2</v>
      </c>
      <c r="N105" s="404">
        <v>0</v>
      </c>
      <c r="R105" s="870"/>
      <c r="S105" s="870"/>
      <c r="T105" s="870"/>
      <c r="U105" s="870"/>
      <c r="V105" s="870"/>
      <c r="W105" s="870"/>
      <c r="X105" s="870"/>
      <c r="Y105" s="870"/>
    </row>
    <row r="106" spans="2:25">
      <c r="B106" s="405" t="s">
        <v>44</v>
      </c>
      <c r="C106" s="322">
        <v>0.64124145993403614</v>
      </c>
      <c r="D106" s="322">
        <v>0.63803045752835064</v>
      </c>
      <c r="E106" s="322">
        <v>0.63062334507462392</v>
      </c>
      <c r="F106" s="322">
        <v>0.6175442572889065</v>
      </c>
      <c r="G106" s="322">
        <v>0.60070485192539125</v>
      </c>
      <c r="H106" s="390">
        <v>0.58476448563316064</v>
      </c>
      <c r="I106" s="404">
        <v>0.43719403533454559</v>
      </c>
      <c r="J106" s="404">
        <v>0.30468367864055251</v>
      </c>
      <c r="K106" s="404">
        <v>0.2052970653652037</v>
      </c>
      <c r="L106" s="404">
        <v>0.11036061633190077</v>
      </c>
      <c r="M106" s="404">
        <v>4.1450791871102399E-2</v>
      </c>
      <c r="N106" s="404">
        <v>0</v>
      </c>
      <c r="R106" s="870"/>
      <c r="S106" s="870"/>
      <c r="T106" s="870"/>
      <c r="U106" s="870"/>
      <c r="V106" s="870"/>
      <c r="W106" s="870"/>
      <c r="X106" s="870"/>
      <c r="Y106" s="870"/>
    </row>
    <row r="107" spans="2:25">
      <c r="B107" s="105" t="s">
        <v>47</v>
      </c>
      <c r="C107" s="323">
        <v>8.9915861138482281E-4</v>
      </c>
      <c r="D107" s="323">
        <v>1.3875366486196725E-3</v>
      </c>
      <c r="E107" s="323">
        <v>1.9145991706828176E-3</v>
      </c>
      <c r="F107" s="323">
        <v>2.4418121201078683E-3</v>
      </c>
      <c r="G107" s="323">
        <v>3.1926999580735274E-3</v>
      </c>
      <c r="H107" s="406">
        <v>4.8318472639337596E-3</v>
      </c>
      <c r="I107" s="623">
        <v>3.7559110625204617E-2</v>
      </c>
      <c r="J107" s="623">
        <v>0.15092886925142127</v>
      </c>
      <c r="K107" s="624">
        <v>0.36991479792268012</v>
      </c>
      <c r="L107" s="624">
        <v>0.64370194574811035</v>
      </c>
      <c r="M107" s="624">
        <v>0.86642059424528506</v>
      </c>
      <c r="N107" s="623">
        <v>1</v>
      </c>
      <c r="R107" s="870"/>
      <c r="S107" s="870"/>
      <c r="T107" s="870"/>
      <c r="U107" s="870"/>
      <c r="V107" s="870"/>
      <c r="W107" s="870"/>
      <c r="X107" s="870"/>
      <c r="Y107" s="870"/>
    </row>
    <row r="108" spans="2:25">
      <c r="B108" s="105" t="s">
        <v>48</v>
      </c>
      <c r="C108" s="323">
        <v>9.2144932768713759E-4</v>
      </c>
      <c r="D108" s="323">
        <v>1.0769149625717055E-3</v>
      </c>
      <c r="E108" s="323">
        <v>1.2758943220661371E-3</v>
      </c>
      <c r="F108" s="323">
        <v>1.6123135474688697E-3</v>
      </c>
      <c r="G108" s="323">
        <v>1.9784258391697023E-3</v>
      </c>
      <c r="H108" s="406">
        <v>2.8830473702747272E-3</v>
      </c>
      <c r="I108" s="623">
        <v>1.779216855675745E-2</v>
      </c>
      <c r="J108" s="623">
        <v>3.5146315073368559E-2</v>
      </c>
      <c r="K108" s="624">
        <v>4.2815264619143846E-2</v>
      </c>
      <c r="L108" s="624">
        <v>2.7906611814257434E-2</v>
      </c>
      <c r="M108" s="624">
        <v>1.0237530861626848E-2</v>
      </c>
      <c r="N108" s="623">
        <v>0</v>
      </c>
      <c r="R108" s="870"/>
      <c r="S108" s="870"/>
      <c r="T108" s="870"/>
      <c r="U108" s="870"/>
      <c r="V108" s="870"/>
      <c r="W108" s="870"/>
      <c r="X108" s="870"/>
      <c r="Y108" s="870"/>
    </row>
    <row r="109" spans="2:25">
      <c r="B109" s="275" t="s">
        <v>83</v>
      </c>
      <c r="C109" s="391">
        <v>0</v>
      </c>
      <c r="D109" s="391">
        <v>0</v>
      </c>
      <c r="E109" s="391">
        <v>0</v>
      </c>
      <c r="F109" s="391">
        <v>0</v>
      </c>
      <c r="G109" s="391">
        <v>0</v>
      </c>
      <c r="H109" s="391">
        <v>0</v>
      </c>
      <c r="I109" s="391">
        <v>0</v>
      </c>
      <c r="J109" s="391">
        <v>0</v>
      </c>
      <c r="K109" s="391">
        <v>0</v>
      </c>
      <c r="L109" s="391">
        <v>0</v>
      </c>
      <c r="M109" s="391">
        <v>0</v>
      </c>
      <c r="N109" s="391">
        <v>0</v>
      </c>
      <c r="R109" s="870"/>
      <c r="S109" s="870"/>
      <c r="T109" s="870"/>
      <c r="U109" s="870"/>
      <c r="V109" s="870"/>
      <c r="W109" s="870"/>
      <c r="X109" s="870"/>
      <c r="Y109" s="870"/>
    </row>
    <row r="110" spans="2:25">
      <c r="B110" s="105" t="s">
        <v>63</v>
      </c>
      <c r="C110" s="322">
        <v>1</v>
      </c>
      <c r="D110" s="322">
        <v>1</v>
      </c>
      <c r="E110" s="322">
        <v>0.99999999999999989</v>
      </c>
      <c r="F110" s="322">
        <v>0.99999999999999978</v>
      </c>
      <c r="G110" s="322">
        <v>0.99999999999999989</v>
      </c>
      <c r="H110" s="390">
        <v>1</v>
      </c>
      <c r="I110" s="407">
        <v>1.0000000000000004</v>
      </c>
      <c r="J110" s="407">
        <v>1.0000000000000009</v>
      </c>
      <c r="K110" s="407">
        <v>0.99999999999999978</v>
      </c>
      <c r="L110" s="407">
        <v>1.0000000000000007</v>
      </c>
      <c r="M110" s="407">
        <v>0.99999999999999989</v>
      </c>
      <c r="N110" s="407">
        <v>1</v>
      </c>
      <c r="R110" s="870"/>
      <c r="S110" s="870"/>
      <c r="T110" s="870"/>
      <c r="U110" s="870"/>
      <c r="V110" s="870"/>
      <c r="W110" s="870"/>
      <c r="X110" s="870"/>
      <c r="Y110" s="870"/>
    </row>
    <row r="111" spans="2:25"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</row>
    <row r="112" spans="2:25"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R112" s="870"/>
      <c r="S112" s="870"/>
      <c r="T112" s="870"/>
      <c r="U112" s="870"/>
      <c r="V112" s="870"/>
    </row>
    <row r="113" spans="2:22">
      <c r="B113" s="282" t="s">
        <v>322</v>
      </c>
      <c r="C113" s="428">
        <v>0.76392509338717751</v>
      </c>
      <c r="D113" s="428">
        <v>0.75829249805814891</v>
      </c>
      <c r="E113" s="428">
        <v>0.74868718006243595</v>
      </c>
      <c r="F113" s="428">
        <v>0.73292123742769222</v>
      </c>
      <c r="G113" s="428">
        <v>0.71283171417286306</v>
      </c>
      <c r="H113" s="428">
        <v>0.69359855736945808</v>
      </c>
      <c r="I113" s="429">
        <v>0.5802899180387201</v>
      </c>
      <c r="J113" s="429">
        <v>0.48417786012825287</v>
      </c>
      <c r="K113" s="429">
        <v>0.4468285725922983</v>
      </c>
      <c r="L113" s="429">
        <v>0.4081632653061234</v>
      </c>
      <c r="M113" s="429">
        <v>0.4081632653061224</v>
      </c>
      <c r="N113" s="429">
        <v>0.40816326530612246</v>
      </c>
      <c r="O113" s="282"/>
      <c r="P113" s="282"/>
      <c r="R113" s="870"/>
      <c r="S113" s="870"/>
      <c r="T113" s="870"/>
      <c r="U113" s="870"/>
      <c r="V113" s="870"/>
    </row>
    <row r="114" spans="2:22">
      <c r="B114" s="85" t="s">
        <v>64</v>
      </c>
    </row>
    <row r="115" spans="2:22">
      <c r="B115" s="399"/>
      <c r="C115" s="332">
        <v>2015</v>
      </c>
      <c r="D115" s="332">
        <v>2016</v>
      </c>
      <c r="E115" s="332">
        <v>2017</v>
      </c>
      <c r="F115" s="332">
        <v>2018</v>
      </c>
      <c r="G115" s="332">
        <v>2019</v>
      </c>
      <c r="H115" s="332">
        <v>2020</v>
      </c>
      <c r="I115" s="332">
        <v>2025</v>
      </c>
      <c r="J115" s="332">
        <v>2030</v>
      </c>
      <c r="K115" s="332">
        <v>2035</v>
      </c>
      <c r="L115" s="332">
        <v>2040</v>
      </c>
      <c r="M115" s="332">
        <v>2045</v>
      </c>
      <c r="N115" s="333">
        <v>2050</v>
      </c>
      <c r="R115" s="870"/>
      <c r="S115" s="870"/>
      <c r="T115" s="870"/>
      <c r="U115" s="870"/>
      <c r="V115" s="870"/>
    </row>
    <row r="116" spans="2:22">
      <c r="B116" s="105" t="s">
        <v>310</v>
      </c>
      <c r="C116" s="322">
        <v>0.99816858860186342</v>
      </c>
      <c r="D116" s="322">
        <v>0.99763056820410168</v>
      </c>
      <c r="E116" s="322">
        <v>0.99699983164422179</v>
      </c>
      <c r="F116" s="322">
        <v>0.9961548878102604</v>
      </c>
      <c r="G116" s="322">
        <v>0.99503346563545492</v>
      </c>
      <c r="H116" s="390">
        <v>0.99205140933177649</v>
      </c>
      <c r="I116" s="404">
        <v>0.94464872081803786</v>
      </c>
      <c r="J116" s="404">
        <v>0.81392481567521024</v>
      </c>
      <c r="K116" s="404">
        <v>0.58726993745817602</v>
      </c>
      <c r="L116" s="404">
        <v>0.32839144243763224</v>
      </c>
      <c r="M116" s="404">
        <v>0.12334187489308809</v>
      </c>
      <c r="N116" s="404">
        <v>0</v>
      </c>
      <c r="R116" s="870"/>
      <c r="S116" s="870"/>
      <c r="T116" s="870"/>
      <c r="U116" s="870"/>
      <c r="V116" s="870"/>
    </row>
    <row r="117" spans="2:22">
      <c r="B117" s="405" t="s">
        <v>42</v>
      </c>
      <c r="C117" s="341">
        <v>0.23564255633803777</v>
      </c>
      <c r="D117" s="341">
        <v>0.24113479250144285</v>
      </c>
      <c r="E117" s="341">
        <v>0.25055883916778598</v>
      </c>
      <c r="F117" s="341">
        <v>0.26605181476672052</v>
      </c>
      <c r="G117" s="341">
        <v>0.28574205466716901</v>
      </c>
      <c r="H117" s="408">
        <v>0.30396598298291855</v>
      </c>
      <c r="I117" s="404">
        <v>0.50745468548349226</v>
      </c>
      <c r="J117" s="404">
        <v>0.50924113703465768</v>
      </c>
      <c r="K117" s="404">
        <v>0.38197287209297232</v>
      </c>
      <c r="L117" s="404">
        <v>0.21803082610573149</v>
      </c>
      <c r="M117" s="404">
        <v>8.1891083021985694E-2</v>
      </c>
      <c r="N117" s="404">
        <v>0</v>
      </c>
    </row>
    <row r="118" spans="2:22">
      <c r="B118" s="405" t="s">
        <v>44</v>
      </c>
      <c r="C118" s="341">
        <v>0.76252603226382565</v>
      </c>
      <c r="D118" s="341">
        <v>0.7564957757026588</v>
      </c>
      <c r="E118" s="341">
        <v>0.74644099247643581</v>
      </c>
      <c r="F118" s="341">
        <v>0.73010307304353994</v>
      </c>
      <c r="G118" s="341">
        <v>0.70929141096828596</v>
      </c>
      <c r="H118" s="408">
        <v>0.68808542634885794</v>
      </c>
      <c r="I118" s="404">
        <v>0.43719403533454559</v>
      </c>
      <c r="J118" s="404">
        <v>0.30468367864055251</v>
      </c>
      <c r="K118" s="404">
        <v>0.2052970653652037</v>
      </c>
      <c r="L118" s="404">
        <v>0.11036061633190077</v>
      </c>
      <c r="M118" s="404">
        <v>4.1450791871102399E-2</v>
      </c>
      <c r="N118" s="404">
        <v>0</v>
      </c>
      <c r="R118" s="870"/>
      <c r="S118" s="870"/>
      <c r="T118" s="870"/>
      <c r="U118" s="870"/>
      <c r="V118" s="870"/>
    </row>
    <row r="119" spans="2:22">
      <c r="B119" s="105" t="s">
        <v>47</v>
      </c>
      <c r="C119" s="341">
        <v>6.772753265360395E-4</v>
      </c>
      <c r="D119" s="341">
        <v>1.0408389609970995E-3</v>
      </c>
      <c r="E119" s="341">
        <v>1.4127468521703834E-3</v>
      </c>
      <c r="F119" s="341">
        <v>1.8032512426758194E-3</v>
      </c>
      <c r="G119" s="341">
        <v>2.4209346608353838E-3</v>
      </c>
      <c r="H119" s="408">
        <v>4.1600723998783742E-3</v>
      </c>
      <c r="I119" s="404">
        <v>3.7559110625204617E-2</v>
      </c>
      <c r="J119" s="404">
        <v>0.15092886925142127</v>
      </c>
      <c r="K119" s="404">
        <v>0.36991479792268012</v>
      </c>
      <c r="L119" s="404">
        <v>0.64370194574811035</v>
      </c>
      <c r="M119" s="404">
        <v>0.86642059424528506</v>
      </c>
      <c r="N119" s="404">
        <v>1</v>
      </c>
      <c r="R119" s="870"/>
      <c r="S119" s="870"/>
      <c r="T119" s="870"/>
      <c r="U119" s="870"/>
      <c r="V119" s="870"/>
    </row>
    <row r="120" spans="2:22">
      <c r="B120" s="105" t="s">
        <v>48</v>
      </c>
      <c r="C120" s="341">
        <v>1.1541360716005511E-3</v>
      </c>
      <c r="D120" s="341">
        <v>1.3285928349013741E-3</v>
      </c>
      <c r="E120" s="341">
        <v>1.5874215036078988E-3</v>
      </c>
      <c r="F120" s="341">
        <v>2.0418609470636818E-3</v>
      </c>
      <c r="G120" s="341">
        <v>2.5455997037096365E-3</v>
      </c>
      <c r="H120" s="408">
        <v>3.7885182683451758E-3</v>
      </c>
      <c r="I120" s="404">
        <v>1.779216855675745E-2</v>
      </c>
      <c r="J120" s="404">
        <v>3.5146315073368559E-2</v>
      </c>
      <c r="K120" s="404">
        <v>4.2815264619143846E-2</v>
      </c>
      <c r="L120" s="404">
        <v>2.7906611814257434E-2</v>
      </c>
      <c r="M120" s="404">
        <v>1.0237530861626848E-2</v>
      </c>
      <c r="N120" s="404">
        <v>0</v>
      </c>
    </row>
    <row r="121" spans="2:22">
      <c r="B121" s="275" t="s">
        <v>83</v>
      </c>
      <c r="C121" s="391">
        <v>0</v>
      </c>
      <c r="D121" s="391">
        <v>0</v>
      </c>
      <c r="E121" s="391">
        <v>0</v>
      </c>
      <c r="F121" s="391">
        <v>0</v>
      </c>
      <c r="G121" s="391">
        <v>0</v>
      </c>
      <c r="H121" s="391">
        <v>0</v>
      </c>
      <c r="I121" s="404">
        <v>0</v>
      </c>
      <c r="J121" s="404">
        <v>0</v>
      </c>
      <c r="K121" s="404">
        <v>0</v>
      </c>
      <c r="L121" s="404">
        <v>0</v>
      </c>
      <c r="M121" s="404">
        <v>0</v>
      </c>
      <c r="N121" s="404">
        <v>0</v>
      </c>
      <c r="R121" s="870"/>
      <c r="S121" s="870"/>
      <c r="T121" s="870"/>
      <c r="U121" s="870"/>
      <c r="V121" s="870"/>
    </row>
    <row r="122" spans="2:22">
      <c r="B122" s="105" t="s">
        <v>63</v>
      </c>
      <c r="C122" s="281">
        <v>1</v>
      </c>
      <c r="D122" s="281">
        <v>1</v>
      </c>
      <c r="E122" s="281">
        <v>1</v>
      </c>
      <c r="F122" s="281">
        <v>0.99999999999999989</v>
      </c>
      <c r="G122" s="281">
        <v>0.99999999999999989</v>
      </c>
      <c r="H122" s="281">
        <v>1</v>
      </c>
      <c r="I122" s="873">
        <v>1</v>
      </c>
      <c r="J122" s="873">
        <v>1</v>
      </c>
      <c r="K122" s="873">
        <v>1</v>
      </c>
      <c r="L122" s="873">
        <v>1</v>
      </c>
      <c r="M122" s="873">
        <v>1</v>
      </c>
      <c r="N122" s="873">
        <v>1</v>
      </c>
      <c r="R122" s="870"/>
      <c r="S122" s="870"/>
      <c r="T122" s="870"/>
      <c r="U122" s="870"/>
      <c r="V122" s="870"/>
    </row>
    <row r="123" spans="2:22">
      <c r="B123" s="282"/>
      <c r="H123" s="284"/>
      <c r="I123" s="267">
        <v>0</v>
      </c>
      <c r="J123" s="267">
        <v>0</v>
      </c>
      <c r="K123" s="267">
        <v>0</v>
      </c>
      <c r="L123" s="267">
        <v>0</v>
      </c>
      <c r="M123" s="267">
        <v>0</v>
      </c>
      <c r="N123" s="267">
        <v>0</v>
      </c>
    </row>
    <row r="124" spans="2:22">
      <c r="B124" s="252" t="s">
        <v>296</v>
      </c>
      <c r="F124" s="284"/>
      <c r="R124" s="870"/>
      <c r="S124" s="870"/>
      <c r="T124" s="870"/>
      <c r="U124" s="870"/>
      <c r="V124" s="870"/>
    </row>
    <row r="125" spans="2:22">
      <c r="B125" s="253"/>
      <c r="C125" s="253">
        <v>2018</v>
      </c>
      <c r="D125" s="253">
        <v>2030</v>
      </c>
      <c r="E125" s="253">
        <v>2050</v>
      </c>
      <c r="F125" s="284"/>
    </row>
    <row r="126" spans="2:22">
      <c r="B126" s="254" t="s">
        <v>41</v>
      </c>
      <c r="C126" s="255">
        <v>0.9961548878102604</v>
      </c>
      <c r="D126" s="255">
        <v>0.81392481567521013</v>
      </c>
      <c r="E126" s="255">
        <v>0</v>
      </c>
      <c r="F126" s="284"/>
    </row>
    <row r="127" spans="2:22">
      <c r="B127" s="256" t="s">
        <v>42</v>
      </c>
      <c r="C127" s="257">
        <v>0.26605181476672052</v>
      </c>
      <c r="D127" s="257">
        <v>0.50924113703465768</v>
      </c>
      <c r="E127" s="257">
        <v>0</v>
      </c>
      <c r="F127" s="284"/>
    </row>
    <row r="128" spans="2:22">
      <c r="B128" s="256" t="s">
        <v>44</v>
      </c>
      <c r="C128" s="257">
        <v>0.73010307304353994</v>
      </c>
      <c r="D128" s="257">
        <v>0.30468367864055251</v>
      </c>
      <c r="E128" s="257">
        <v>0</v>
      </c>
      <c r="F128" s="284"/>
    </row>
    <row r="129" spans="1:982">
      <c r="B129" s="254" t="s">
        <v>176</v>
      </c>
      <c r="C129" s="255">
        <v>1.8032512426758194E-3</v>
      </c>
      <c r="D129" s="255">
        <v>0.15092886925142127</v>
      </c>
      <c r="E129" s="255">
        <v>1</v>
      </c>
      <c r="F129" s="284"/>
      <c r="G129" s="284"/>
      <c r="H129" s="284"/>
      <c r="I129" s="284"/>
      <c r="J129" s="284"/>
      <c r="K129" s="284"/>
    </row>
    <row r="130" spans="1:982">
      <c r="B130" s="254" t="s">
        <v>177</v>
      </c>
      <c r="C130" s="255">
        <v>2.0418609470636818E-3</v>
      </c>
      <c r="D130" s="255">
        <v>3.5146315073368559E-2</v>
      </c>
      <c r="E130" s="255">
        <v>0</v>
      </c>
      <c r="F130" s="284"/>
      <c r="G130" s="284"/>
      <c r="H130" s="284"/>
      <c r="I130" s="284"/>
      <c r="J130" s="284"/>
      <c r="K130" s="284"/>
    </row>
    <row r="131" spans="1:982">
      <c r="B131" s="256" t="s">
        <v>42</v>
      </c>
      <c r="C131" s="257">
        <v>2.0418609470636818E-3</v>
      </c>
      <c r="D131" s="257">
        <v>3.5146315073368559E-2</v>
      </c>
      <c r="E131" s="257">
        <v>0</v>
      </c>
      <c r="F131" s="284"/>
      <c r="G131" s="284"/>
      <c r="H131" s="284"/>
      <c r="I131" s="284"/>
      <c r="J131" s="284"/>
      <c r="K131" s="284"/>
    </row>
    <row r="132" spans="1:982">
      <c r="B132" s="256" t="s">
        <v>44</v>
      </c>
      <c r="C132" s="257">
        <v>0</v>
      </c>
      <c r="D132" s="257">
        <v>0</v>
      </c>
      <c r="E132" s="257">
        <v>0</v>
      </c>
      <c r="F132" s="284"/>
      <c r="G132" s="284"/>
      <c r="H132" s="284"/>
      <c r="I132" s="284"/>
      <c r="J132" s="284"/>
      <c r="K132" s="284"/>
    </row>
    <row r="133" spans="1:982">
      <c r="B133" s="254" t="s">
        <v>49</v>
      </c>
      <c r="C133" s="255">
        <v>0</v>
      </c>
      <c r="D133" s="255">
        <v>0</v>
      </c>
      <c r="E133" s="255">
        <v>0</v>
      </c>
      <c r="F133" s="284"/>
      <c r="G133" s="284"/>
      <c r="H133" s="284"/>
      <c r="I133" s="284"/>
      <c r="J133" s="284"/>
      <c r="K133" s="284"/>
    </row>
    <row r="134" spans="1:982">
      <c r="B134" s="225"/>
      <c r="C134" s="258">
        <v>0.99999999999999989</v>
      </c>
      <c r="D134" s="258">
        <v>0.99999999999999989</v>
      </c>
      <c r="E134" s="258">
        <v>1</v>
      </c>
      <c r="F134" s="284"/>
      <c r="G134" s="284"/>
      <c r="H134" s="284"/>
      <c r="I134" s="284"/>
      <c r="J134" s="284"/>
      <c r="K134" s="284"/>
    </row>
    <row r="135" spans="1:982">
      <c r="B135" s="282"/>
      <c r="H135" s="284"/>
      <c r="I135" s="284"/>
      <c r="J135" s="284"/>
      <c r="K135" s="284"/>
      <c r="L135" s="284"/>
      <c r="M135" s="284"/>
      <c r="N135" s="284"/>
    </row>
    <row r="136" spans="1:982">
      <c r="B136" s="279" t="s">
        <v>65</v>
      </c>
      <c r="C136" s="279"/>
      <c r="D136" s="279"/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</row>
    <row r="137" spans="1:982">
      <c r="B137" s="259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</row>
    <row r="138" spans="1:982">
      <c r="B138" s="399" t="s">
        <v>625</v>
      </c>
      <c r="C138" s="332">
        <v>2015</v>
      </c>
      <c r="D138" s="332">
        <v>2016</v>
      </c>
      <c r="E138" s="332">
        <v>2017</v>
      </c>
      <c r="F138" s="332">
        <v>2018</v>
      </c>
      <c r="G138" s="332">
        <v>2019</v>
      </c>
      <c r="H138" s="332">
        <v>2020</v>
      </c>
      <c r="I138" s="332">
        <v>2025</v>
      </c>
      <c r="J138" s="332">
        <v>2030</v>
      </c>
      <c r="K138" s="332">
        <v>2035</v>
      </c>
      <c r="L138" s="332">
        <v>2040</v>
      </c>
      <c r="M138" s="332">
        <v>2045</v>
      </c>
      <c r="N138" s="333">
        <v>2050</v>
      </c>
    </row>
    <row r="139" spans="1:982">
      <c r="B139" s="100" t="s">
        <v>52</v>
      </c>
      <c r="C139" s="342">
        <v>7.2981730340281841</v>
      </c>
      <c r="D139" s="342">
        <v>7.1292471704155318</v>
      </c>
      <c r="E139" s="342">
        <v>7.1486582419405238</v>
      </c>
      <c r="F139" s="342">
        <v>6.9992153961651482</v>
      </c>
      <c r="G139" s="342">
        <v>6.9</v>
      </c>
      <c r="H139" s="342">
        <v>6.8273092056842799</v>
      </c>
      <c r="I139" s="265">
        <v>6.3821120542236303</v>
      </c>
      <c r="J139" s="265">
        <v>5.9369890995627301</v>
      </c>
      <c r="K139" s="265">
        <v>5.7865770182836203</v>
      </c>
      <c r="L139" s="265">
        <v>5.5236024103673396</v>
      </c>
      <c r="M139" s="265">
        <v>5.3013162999958698</v>
      </c>
      <c r="N139" s="265">
        <v>5.2</v>
      </c>
    </row>
    <row r="140" spans="1:982">
      <c r="B140" s="100" t="s">
        <v>53</v>
      </c>
      <c r="C140" s="342">
        <v>6.1175198178165662</v>
      </c>
      <c r="D140" s="342">
        <v>6.0049630808395529</v>
      </c>
      <c r="E140" s="342">
        <v>6.0062465531985385</v>
      </c>
      <c r="F140" s="342">
        <v>5.938800809949127</v>
      </c>
      <c r="G140" s="342">
        <v>5.96</v>
      </c>
      <c r="H140" s="342">
        <v>5.9419375641315302</v>
      </c>
      <c r="I140" s="265">
        <v>5.5934254946722302</v>
      </c>
      <c r="J140" s="265">
        <v>5.24500739203582</v>
      </c>
      <c r="K140" s="265">
        <v>5.0822494729410499</v>
      </c>
      <c r="L140" s="265">
        <v>4.7913446647172799</v>
      </c>
      <c r="M140" s="265">
        <v>4.5829968804526002</v>
      </c>
      <c r="N140" s="265">
        <v>4.5</v>
      </c>
    </row>
    <row r="141" spans="1:982">
      <c r="B141" s="100" t="s">
        <v>55</v>
      </c>
      <c r="C141" s="264">
        <v>17.8</v>
      </c>
      <c r="D141" s="264">
        <v>17.8</v>
      </c>
      <c r="E141" s="264">
        <v>17.8</v>
      </c>
      <c r="F141" s="264">
        <v>17.8</v>
      </c>
      <c r="G141" s="264">
        <v>17.8</v>
      </c>
      <c r="H141" s="264">
        <v>17.604489500010601</v>
      </c>
      <c r="I141" s="265">
        <v>16.872163346001599</v>
      </c>
      <c r="J141" s="265">
        <v>16.231319269674099</v>
      </c>
      <c r="K141" s="265">
        <v>15.6323762597001</v>
      </c>
      <c r="L141" s="265">
        <v>15.0535774155149</v>
      </c>
      <c r="M141" s="265">
        <v>14.5115482019729</v>
      </c>
      <c r="N141" s="265">
        <v>13.933595558705401</v>
      </c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/>
      <c r="AL141" s="239"/>
      <c r="AM141" s="239"/>
      <c r="AN141" s="239"/>
      <c r="AO141" s="239"/>
      <c r="AP141" s="239"/>
      <c r="AQ141" s="239"/>
      <c r="AR141" s="239"/>
      <c r="AS141" s="239"/>
      <c r="AT141" s="239"/>
      <c r="AU141" s="239"/>
      <c r="AV141" s="239"/>
      <c r="AW141" s="239"/>
      <c r="AX141" s="239"/>
      <c r="AY141" s="239"/>
      <c r="AZ141" s="239"/>
      <c r="BA141" s="239"/>
      <c r="BB141" s="239"/>
      <c r="BC141" s="239"/>
      <c r="BD141" s="239"/>
      <c r="BE141" s="239"/>
      <c r="BF141" s="239"/>
      <c r="BG141" s="239"/>
      <c r="BH141" s="239"/>
      <c r="BI141" s="239"/>
      <c r="BJ141" s="239"/>
      <c r="BK141" s="239"/>
      <c r="BL141" s="239"/>
      <c r="BM141" s="239"/>
      <c r="BN141" s="239"/>
      <c r="BO141" s="239"/>
      <c r="BP141" s="239"/>
      <c r="BQ141" s="239"/>
      <c r="BR141" s="239"/>
      <c r="BS141" s="239"/>
      <c r="BT141" s="239"/>
      <c r="BU141" s="239"/>
      <c r="BV141" s="239"/>
      <c r="BW141" s="239"/>
      <c r="BX141" s="239"/>
      <c r="BY141" s="239"/>
      <c r="BZ141" s="239"/>
      <c r="CA141" s="239"/>
      <c r="CB141" s="239"/>
      <c r="CC141" s="239"/>
      <c r="CD141" s="239"/>
      <c r="CE141" s="239"/>
      <c r="CF141" s="239"/>
      <c r="CG141" s="239"/>
      <c r="CH141" s="239"/>
      <c r="CI141" s="239"/>
      <c r="CJ141" s="239"/>
      <c r="CK141" s="239"/>
      <c r="CL141" s="239"/>
      <c r="CM141" s="239"/>
      <c r="CN141" s="239"/>
      <c r="CO141" s="239"/>
      <c r="CP141" s="239"/>
      <c r="CQ141" s="239"/>
      <c r="CR141" s="239"/>
      <c r="CS141" s="239"/>
      <c r="CT141" s="239"/>
      <c r="CU141" s="239"/>
      <c r="CV141" s="239"/>
      <c r="CW141" s="239"/>
      <c r="CX141" s="239"/>
      <c r="CY141" s="239"/>
      <c r="CZ141" s="239"/>
      <c r="DA141" s="239"/>
      <c r="DB141" s="239"/>
      <c r="DC141" s="239"/>
      <c r="DD141" s="239"/>
      <c r="DE141" s="239"/>
      <c r="DF141" s="239"/>
      <c r="DG141" s="239"/>
      <c r="DH141" s="239"/>
      <c r="DI141" s="239"/>
      <c r="DJ141" s="239"/>
      <c r="DK141" s="239"/>
      <c r="DL141" s="239"/>
      <c r="DM141" s="239"/>
      <c r="DN141" s="239"/>
      <c r="DO141" s="239"/>
      <c r="DP141" s="239"/>
      <c r="DQ141" s="239"/>
      <c r="DR141" s="239"/>
      <c r="DS141" s="239"/>
      <c r="DT141" s="239"/>
      <c r="DU141" s="239"/>
      <c r="DV141" s="239"/>
      <c r="DW141" s="239"/>
      <c r="DX141" s="239"/>
      <c r="DY141" s="239"/>
      <c r="DZ141" s="239"/>
      <c r="EA141" s="239"/>
      <c r="EB141" s="239"/>
      <c r="EC141" s="239"/>
      <c r="ED141" s="239"/>
      <c r="EE141" s="239"/>
      <c r="EF141" s="239"/>
      <c r="EG141" s="239"/>
      <c r="EH141" s="239"/>
      <c r="EI141" s="239"/>
      <c r="EJ141" s="239"/>
      <c r="EK141" s="239"/>
      <c r="EL141" s="239"/>
      <c r="EM141" s="239"/>
      <c r="EN141" s="239"/>
      <c r="EO141" s="239"/>
      <c r="EP141" s="239"/>
      <c r="EQ141" s="239"/>
      <c r="ER141" s="239"/>
      <c r="ES141" s="239"/>
      <c r="ET141" s="239"/>
      <c r="EU141" s="239"/>
      <c r="EV141" s="239"/>
      <c r="EW141" s="239"/>
      <c r="EX141" s="239"/>
      <c r="EY141" s="239"/>
      <c r="EZ141" s="239"/>
      <c r="FA141" s="239"/>
      <c r="FB141" s="239"/>
      <c r="FC141" s="239"/>
      <c r="FD141" s="239"/>
      <c r="FE141" s="239"/>
      <c r="FF141" s="239"/>
      <c r="FG141" s="239"/>
      <c r="FH141" s="239"/>
      <c r="FI141" s="239"/>
      <c r="FJ141" s="239"/>
      <c r="FK141" s="239"/>
      <c r="FL141" s="239"/>
      <c r="FM141" s="239"/>
      <c r="FN141" s="239"/>
      <c r="FO141" s="239"/>
      <c r="FP141" s="239"/>
      <c r="FQ141" s="239"/>
      <c r="FR141" s="239"/>
      <c r="FS141" s="239"/>
      <c r="FT141" s="239"/>
      <c r="FU141" s="239"/>
      <c r="FV141" s="239"/>
      <c r="FW141" s="239"/>
      <c r="FX141" s="239"/>
      <c r="FY141" s="239"/>
      <c r="FZ141" s="239"/>
      <c r="GA141" s="239"/>
      <c r="GB141" s="239"/>
      <c r="GC141" s="239"/>
      <c r="GD141" s="239"/>
      <c r="GE141" s="239"/>
      <c r="GF141" s="239"/>
      <c r="GG141" s="239"/>
      <c r="GH141" s="239"/>
      <c r="GI141" s="239"/>
      <c r="GJ141" s="239"/>
      <c r="GK141" s="239"/>
      <c r="GL141" s="239"/>
      <c r="GM141" s="239"/>
      <c r="GN141" s="239"/>
      <c r="GO141" s="239"/>
      <c r="GP141" s="239"/>
      <c r="GQ141" s="239"/>
      <c r="GR141" s="239"/>
      <c r="GS141" s="239"/>
      <c r="GT141" s="239"/>
      <c r="GU141" s="239"/>
      <c r="GV141" s="239"/>
      <c r="GW141" s="239"/>
      <c r="GX141" s="239"/>
      <c r="GY141" s="239"/>
      <c r="GZ141" s="239"/>
      <c r="HA141" s="239"/>
      <c r="HB141" s="239"/>
      <c r="HC141" s="239"/>
      <c r="HD141" s="239"/>
      <c r="HE141" s="239"/>
      <c r="HF141" s="239"/>
      <c r="HG141" s="239"/>
      <c r="HH141" s="239"/>
      <c r="HI141" s="239"/>
      <c r="HJ141" s="239"/>
      <c r="HK141" s="239"/>
      <c r="HL141" s="239"/>
      <c r="HM141" s="239"/>
      <c r="HN141" s="239"/>
      <c r="HO141" s="239"/>
      <c r="HP141" s="239"/>
      <c r="HQ141" s="239"/>
      <c r="HR141" s="239"/>
      <c r="HS141" s="239"/>
      <c r="HT141" s="239"/>
      <c r="HU141" s="239"/>
      <c r="HV141" s="239"/>
      <c r="HW141" s="239"/>
      <c r="HX141" s="239"/>
      <c r="HY141" s="239"/>
      <c r="HZ141" s="239"/>
      <c r="IA141" s="239"/>
      <c r="IB141" s="239"/>
      <c r="IC141" s="239"/>
      <c r="ID141" s="239"/>
      <c r="IE141" s="239"/>
      <c r="IF141" s="239"/>
      <c r="IG141" s="239"/>
      <c r="IH141" s="239"/>
      <c r="II141" s="239"/>
      <c r="IJ141" s="239"/>
      <c r="IK141" s="239"/>
      <c r="IL141" s="239"/>
      <c r="IM141" s="239"/>
      <c r="IN141" s="239"/>
      <c r="IO141" s="239"/>
      <c r="IP141" s="239"/>
      <c r="IQ141" s="239"/>
      <c r="IR141" s="239"/>
      <c r="IS141" s="239"/>
      <c r="IT141" s="239"/>
      <c r="IU141" s="239"/>
      <c r="IV141" s="239"/>
      <c r="IW141" s="239"/>
      <c r="IX141" s="239"/>
      <c r="IY141" s="239"/>
      <c r="IZ141" s="239"/>
      <c r="JA141" s="239"/>
      <c r="JB141" s="239"/>
      <c r="JC141" s="239"/>
      <c r="JD141" s="239"/>
      <c r="JE141" s="239"/>
      <c r="JF141" s="239"/>
      <c r="JG141" s="239"/>
      <c r="JH141" s="239"/>
      <c r="JI141" s="239"/>
      <c r="JJ141" s="239"/>
      <c r="JK141" s="239"/>
      <c r="JL141" s="239"/>
      <c r="JM141" s="239"/>
      <c r="JN141" s="239"/>
      <c r="JO141" s="239"/>
      <c r="JP141" s="239"/>
      <c r="JQ141" s="239"/>
      <c r="JR141" s="239"/>
      <c r="JS141" s="239"/>
      <c r="JT141" s="239"/>
      <c r="JU141" s="239"/>
      <c r="JV141" s="239"/>
      <c r="JW141" s="239"/>
      <c r="JX141" s="239"/>
      <c r="JY141" s="239"/>
      <c r="JZ141" s="239"/>
      <c r="KA141" s="239"/>
      <c r="KB141" s="239"/>
      <c r="KC141" s="239"/>
      <c r="KD141" s="239"/>
      <c r="KE141" s="239"/>
      <c r="KF141" s="239"/>
      <c r="KG141" s="239"/>
      <c r="KH141" s="239"/>
      <c r="KI141" s="239"/>
      <c r="KJ141" s="239"/>
      <c r="KK141" s="239"/>
      <c r="KL141" s="239"/>
      <c r="KM141" s="239"/>
      <c r="KN141" s="239"/>
      <c r="KO141" s="239"/>
      <c r="KP141" s="239"/>
      <c r="KQ141" s="239"/>
      <c r="KR141" s="239"/>
      <c r="KS141" s="239"/>
      <c r="KT141" s="239"/>
      <c r="KU141" s="239"/>
      <c r="KV141" s="239"/>
      <c r="KW141" s="239"/>
      <c r="KX141" s="239"/>
      <c r="KY141" s="239"/>
      <c r="KZ141" s="239"/>
      <c r="LA141" s="239"/>
      <c r="LB141" s="239"/>
      <c r="LC141" s="239"/>
      <c r="LD141" s="239"/>
      <c r="LE141" s="239"/>
      <c r="LF141" s="239"/>
      <c r="LG141" s="239"/>
      <c r="LH141" s="239"/>
      <c r="LI141" s="239"/>
      <c r="LJ141" s="239"/>
      <c r="LK141" s="239"/>
      <c r="LL141" s="239"/>
      <c r="LM141" s="239"/>
      <c r="LN141" s="239"/>
      <c r="LO141" s="239"/>
      <c r="LP141" s="239"/>
      <c r="LQ141" s="239"/>
      <c r="LR141" s="239"/>
      <c r="LS141" s="239"/>
      <c r="LT141" s="239"/>
      <c r="LU141" s="239"/>
      <c r="LV141" s="239"/>
      <c r="LW141" s="239"/>
      <c r="LX141" s="239"/>
      <c r="LY141" s="239"/>
      <c r="LZ141" s="239"/>
      <c r="MA141" s="239"/>
      <c r="MB141" s="239"/>
      <c r="MC141" s="239"/>
      <c r="MD141" s="239"/>
      <c r="ME141" s="239"/>
      <c r="MF141" s="239"/>
      <c r="MG141" s="239"/>
      <c r="MH141" s="239"/>
      <c r="MI141" s="239"/>
      <c r="MJ141" s="239"/>
      <c r="MK141" s="239"/>
      <c r="ML141" s="239"/>
      <c r="MM141" s="239"/>
      <c r="MN141" s="239"/>
      <c r="MO141" s="239"/>
      <c r="MP141" s="239"/>
      <c r="MQ141" s="239"/>
      <c r="MR141" s="239"/>
      <c r="MS141" s="239"/>
      <c r="MT141" s="239"/>
      <c r="MU141" s="239"/>
      <c r="MV141" s="239"/>
      <c r="MW141" s="239"/>
      <c r="MX141" s="239"/>
      <c r="MY141" s="239"/>
      <c r="MZ141" s="239"/>
      <c r="NA141" s="239"/>
      <c r="NB141" s="239"/>
      <c r="NC141" s="239"/>
      <c r="ND141" s="239"/>
      <c r="NE141" s="239"/>
      <c r="NF141" s="239"/>
      <c r="NG141" s="239"/>
      <c r="NH141" s="239"/>
      <c r="NI141" s="239"/>
      <c r="NJ141" s="239"/>
      <c r="NK141" s="239"/>
      <c r="NL141" s="239"/>
      <c r="NM141" s="239"/>
      <c r="NN141" s="239"/>
      <c r="NO141" s="239"/>
      <c r="NP141" s="239"/>
      <c r="NQ141" s="239"/>
      <c r="NR141" s="239"/>
      <c r="NS141" s="239"/>
      <c r="NT141" s="239"/>
      <c r="NU141" s="239"/>
      <c r="NV141" s="239"/>
      <c r="NW141" s="239"/>
      <c r="NX141" s="239"/>
      <c r="NY141" s="239"/>
      <c r="NZ141" s="239"/>
      <c r="OA141" s="239"/>
      <c r="OB141" s="239"/>
      <c r="OC141" s="239"/>
      <c r="OD141" s="239"/>
      <c r="OE141" s="239"/>
      <c r="OF141" s="239"/>
      <c r="OG141" s="239"/>
      <c r="OH141" s="239"/>
      <c r="OI141" s="239"/>
      <c r="OJ141" s="239"/>
      <c r="OK141" s="239"/>
      <c r="OL141" s="239"/>
      <c r="OM141" s="239"/>
      <c r="ON141" s="239"/>
      <c r="OO141" s="239"/>
      <c r="OP141" s="239"/>
      <c r="OQ141" s="239"/>
      <c r="OR141" s="239"/>
      <c r="OS141" s="239"/>
      <c r="OT141" s="239"/>
      <c r="OU141" s="239"/>
      <c r="OV141" s="239"/>
      <c r="OW141" s="239"/>
      <c r="OX141" s="239"/>
      <c r="OY141" s="239"/>
      <c r="OZ141" s="239"/>
      <c r="PA141" s="239"/>
      <c r="PB141" s="239"/>
      <c r="PC141" s="239"/>
      <c r="PD141" s="239"/>
      <c r="PE141" s="239"/>
      <c r="PF141" s="239"/>
      <c r="PG141" s="239"/>
      <c r="PH141" s="239"/>
      <c r="PI141" s="239"/>
      <c r="PJ141" s="239"/>
      <c r="PK141" s="239"/>
      <c r="PL141" s="239"/>
      <c r="PM141" s="239"/>
      <c r="PN141" s="239"/>
      <c r="PO141" s="239"/>
      <c r="PP141" s="239"/>
      <c r="PQ141" s="239"/>
      <c r="PR141" s="239"/>
      <c r="PS141" s="239"/>
      <c r="PT141" s="239"/>
      <c r="PU141" s="239"/>
      <c r="PV141" s="239"/>
      <c r="PW141" s="239"/>
      <c r="PX141" s="239"/>
      <c r="PY141" s="239"/>
      <c r="PZ141" s="239"/>
      <c r="QA141" s="239"/>
      <c r="QB141" s="239"/>
      <c r="QC141" s="239"/>
      <c r="QD141" s="239"/>
      <c r="QE141" s="239"/>
      <c r="QF141" s="239"/>
      <c r="QG141" s="239"/>
      <c r="QH141" s="239"/>
      <c r="QI141" s="239"/>
      <c r="QJ141" s="239"/>
      <c r="QK141" s="239"/>
      <c r="QL141" s="239"/>
      <c r="QM141" s="239"/>
      <c r="QN141" s="239"/>
      <c r="QO141" s="239"/>
      <c r="QP141" s="239"/>
      <c r="QQ141" s="239"/>
      <c r="QR141" s="239"/>
      <c r="QS141" s="239"/>
      <c r="QT141" s="239"/>
      <c r="QU141" s="239"/>
      <c r="QV141" s="239"/>
      <c r="QW141" s="239"/>
      <c r="QX141" s="239"/>
      <c r="QY141" s="239"/>
      <c r="QZ141" s="239"/>
      <c r="RA141" s="239"/>
      <c r="RB141" s="239"/>
      <c r="RC141" s="239"/>
      <c r="RD141" s="239"/>
      <c r="RE141" s="239"/>
      <c r="RF141" s="239"/>
      <c r="RG141" s="239"/>
      <c r="RH141" s="239"/>
      <c r="RI141" s="239"/>
      <c r="RJ141" s="239"/>
      <c r="RK141" s="239"/>
      <c r="RL141" s="239"/>
      <c r="RM141" s="239"/>
      <c r="RN141" s="239"/>
      <c r="RO141" s="239"/>
      <c r="RP141" s="239"/>
      <c r="RQ141" s="239"/>
      <c r="RR141" s="239"/>
      <c r="RS141" s="239"/>
      <c r="RT141" s="239"/>
      <c r="RU141" s="239"/>
      <c r="RV141" s="239"/>
      <c r="RW141" s="239"/>
      <c r="RX141" s="239"/>
      <c r="RY141" s="239"/>
      <c r="RZ141" s="239"/>
      <c r="SA141" s="239"/>
      <c r="SB141" s="239"/>
      <c r="SC141" s="239"/>
      <c r="SD141" s="239"/>
      <c r="SE141" s="239"/>
      <c r="SF141" s="239"/>
      <c r="SG141" s="239"/>
      <c r="SH141" s="239"/>
      <c r="SI141" s="239"/>
      <c r="SJ141" s="239"/>
      <c r="SK141" s="239"/>
      <c r="SL141" s="239"/>
      <c r="SM141" s="239"/>
      <c r="SN141" s="239"/>
      <c r="SO141" s="239"/>
      <c r="SP141" s="239"/>
      <c r="SQ141" s="239"/>
      <c r="SR141" s="239"/>
      <c r="SS141" s="239"/>
      <c r="ST141" s="239"/>
      <c r="SU141" s="239"/>
      <c r="SV141" s="239"/>
      <c r="SW141" s="239"/>
      <c r="SX141" s="239"/>
      <c r="SY141" s="239"/>
      <c r="SZ141" s="239"/>
      <c r="TA141" s="239"/>
      <c r="TB141" s="239"/>
      <c r="TC141" s="239"/>
      <c r="TD141" s="239"/>
      <c r="TE141" s="239"/>
      <c r="TF141" s="239"/>
      <c r="TG141" s="239"/>
      <c r="TH141" s="239"/>
      <c r="TI141" s="239"/>
      <c r="TJ141" s="239"/>
      <c r="TK141" s="239"/>
      <c r="TL141" s="239"/>
      <c r="TM141" s="239"/>
      <c r="TN141" s="239"/>
      <c r="TO141" s="239"/>
      <c r="TP141" s="239"/>
      <c r="TQ141" s="239"/>
      <c r="TR141" s="239"/>
      <c r="TS141" s="239"/>
      <c r="TT141" s="239"/>
      <c r="TU141" s="239"/>
      <c r="TV141" s="239"/>
      <c r="TW141" s="239"/>
      <c r="TX141" s="239"/>
      <c r="TY141" s="239"/>
      <c r="TZ141" s="239"/>
      <c r="UA141" s="239"/>
      <c r="UB141" s="239"/>
      <c r="UC141" s="239"/>
      <c r="UD141" s="239"/>
      <c r="UE141" s="239"/>
      <c r="UF141" s="239"/>
      <c r="UG141" s="239"/>
      <c r="UH141" s="239"/>
      <c r="UI141" s="239"/>
      <c r="UJ141" s="239"/>
      <c r="UK141" s="239"/>
      <c r="UL141" s="239"/>
      <c r="UM141" s="239"/>
      <c r="UN141" s="239"/>
      <c r="UO141" s="239"/>
      <c r="UP141" s="239"/>
      <c r="UQ141" s="239"/>
      <c r="UR141" s="239"/>
      <c r="US141" s="239"/>
      <c r="UT141" s="239"/>
      <c r="UU141" s="239"/>
      <c r="UV141" s="239"/>
      <c r="UW141" s="239"/>
      <c r="UX141" s="239"/>
      <c r="UY141" s="239"/>
      <c r="UZ141" s="239"/>
      <c r="VA141" s="239"/>
      <c r="VB141" s="239"/>
      <c r="VC141" s="239"/>
      <c r="VD141" s="239"/>
      <c r="VE141" s="239"/>
      <c r="VF141" s="239"/>
      <c r="VG141" s="239"/>
      <c r="VH141" s="239"/>
      <c r="VI141" s="239"/>
      <c r="VJ141" s="239"/>
      <c r="VK141" s="239"/>
      <c r="VL141" s="239"/>
      <c r="VM141" s="239"/>
      <c r="VN141" s="239"/>
      <c r="VO141" s="239"/>
      <c r="VP141" s="239"/>
      <c r="VQ141" s="239"/>
      <c r="VR141" s="239"/>
      <c r="VS141" s="239"/>
      <c r="VT141" s="239"/>
      <c r="VU141" s="239"/>
      <c r="VV141" s="239"/>
      <c r="VW141" s="239"/>
      <c r="VX141" s="239"/>
      <c r="VY141" s="239"/>
      <c r="VZ141" s="239"/>
      <c r="WA141" s="239"/>
      <c r="WB141" s="239"/>
      <c r="WC141" s="239"/>
      <c r="WD141" s="239"/>
      <c r="WE141" s="239"/>
      <c r="WF141" s="239"/>
      <c r="WG141" s="239"/>
      <c r="WH141" s="239"/>
      <c r="WI141" s="239"/>
      <c r="WJ141" s="239"/>
      <c r="WK141" s="239"/>
      <c r="WL141" s="239"/>
      <c r="WM141" s="239"/>
      <c r="WN141" s="239"/>
      <c r="WO141" s="239"/>
      <c r="WP141" s="239"/>
      <c r="WQ141" s="239"/>
      <c r="WR141" s="239"/>
      <c r="WS141" s="239"/>
      <c r="WT141" s="239"/>
      <c r="WU141" s="239"/>
      <c r="WV141" s="239"/>
      <c r="WW141" s="239"/>
      <c r="WX141" s="239"/>
      <c r="WY141" s="239"/>
      <c r="WZ141" s="239"/>
      <c r="XA141" s="239"/>
      <c r="XB141" s="239"/>
      <c r="XC141" s="239"/>
      <c r="XD141" s="239"/>
      <c r="XE141" s="239"/>
      <c r="XF141" s="239"/>
      <c r="XG141" s="239"/>
      <c r="XH141" s="239"/>
      <c r="XI141" s="239"/>
      <c r="XJ141" s="239"/>
      <c r="XK141" s="239"/>
      <c r="XL141" s="239"/>
      <c r="XM141" s="239"/>
      <c r="XN141" s="239"/>
      <c r="XO141" s="239"/>
      <c r="XP141" s="239"/>
      <c r="XQ141" s="239"/>
      <c r="XR141" s="239"/>
      <c r="XS141" s="239"/>
      <c r="XT141" s="239"/>
      <c r="XU141" s="239"/>
      <c r="XV141" s="239"/>
      <c r="XW141" s="239"/>
      <c r="XX141" s="239"/>
      <c r="XY141" s="239"/>
      <c r="XZ141" s="239"/>
      <c r="YA141" s="239"/>
      <c r="YB141" s="239"/>
      <c r="YC141" s="239"/>
      <c r="YD141" s="239"/>
      <c r="YE141" s="239"/>
      <c r="YF141" s="239"/>
      <c r="YG141" s="239"/>
      <c r="YH141" s="239"/>
      <c r="YI141" s="239"/>
      <c r="YJ141" s="239"/>
      <c r="YK141" s="239"/>
      <c r="YL141" s="239"/>
      <c r="YM141" s="239"/>
      <c r="YN141" s="239"/>
      <c r="YO141" s="239"/>
      <c r="YP141" s="239"/>
      <c r="YQ141" s="239"/>
      <c r="YR141" s="239"/>
      <c r="YS141" s="239"/>
      <c r="YT141" s="239"/>
      <c r="YU141" s="239"/>
      <c r="YV141" s="239"/>
      <c r="YW141" s="239"/>
      <c r="YX141" s="239"/>
      <c r="YY141" s="239"/>
      <c r="YZ141" s="239"/>
      <c r="ZA141" s="239"/>
      <c r="ZB141" s="239"/>
      <c r="ZC141" s="239"/>
      <c r="ZD141" s="239"/>
      <c r="ZE141" s="239"/>
      <c r="ZF141" s="239"/>
      <c r="ZG141" s="239"/>
      <c r="ZH141" s="239"/>
      <c r="ZI141" s="239"/>
      <c r="ZJ141" s="239"/>
      <c r="ZK141" s="239"/>
      <c r="ZL141" s="239"/>
      <c r="ZM141" s="239"/>
      <c r="ZN141" s="239"/>
      <c r="ZO141" s="239"/>
      <c r="ZP141" s="239"/>
      <c r="ZQ141" s="239"/>
      <c r="ZR141" s="239"/>
      <c r="ZS141" s="239"/>
      <c r="ZT141" s="239"/>
      <c r="ZU141" s="239"/>
      <c r="ZV141" s="239"/>
      <c r="ZW141" s="239"/>
      <c r="ZX141" s="239"/>
      <c r="ZY141" s="239"/>
      <c r="ZZ141" s="239"/>
      <c r="AAA141" s="239"/>
      <c r="AAB141" s="239"/>
      <c r="AAC141" s="239"/>
      <c r="AAD141" s="239"/>
      <c r="AAE141" s="239"/>
      <c r="AAF141" s="239"/>
      <c r="AAG141" s="239"/>
      <c r="AAH141" s="239"/>
      <c r="AAI141" s="239"/>
      <c r="AAJ141" s="239"/>
      <c r="AAK141" s="239"/>
      <c r="AAL141" s="239"/>
      <c r="AAM141" s="239"/>
      <c r="AAN141" s="239"/>
      <c r="AAO141" s="239"/>
      <c r="AAP141" s="239"/>
      <c r="AAQ141" s="239"/>
      <c r="AAR141" s="239"/>
      <c r="AAS141" s="239"/>
      <c r="AAT141" s="239"/>
      <c r="AAU141" s="239"/>
      <c r="AAV141" s="239"/>
      <c r="AAW141" s="239"/>
      <c r="AAX141" s="239"/>
      <c r="AAY141" s="239"/>
      <c r="AAZ141" s="239"/>
      <c r="ABA141" s="239"/>
      <c r="ABB141" s="239"/>
      <c r="ABC141" s="239"/>
      <c r="ABD141" s="239"/>
      <c r="ABE141" s="239"/>
      <c r="ABF141" s="239"/>
      <c r="ABG141" s="239"/>
      <c r="ABH141" s="239"/>
      <c r="ABI141" s="239"/>
      <c r="ABJ141" s="239"/>
      <c r="ABK141" s="239"/>
      <c r="ABL141" s="239"/>
      <c r="ABM141" s="239"/>
      <c r="ABN141" s="239"/>
      <c r="ABO141" s="239"/>
      <c r="ABP141" s="239"/>
      <c r="ABQ141" s="239"/>
      <c r="ABR141" s="239"/>
      <c r="ABS141" s="239"/>
      <c r="ABT141" s="239"/>
      <c r="ABU141" s="239"/>
      <c r="ABV141" s="239"/>
      <c r="ABW141" s="239"/>
      <c r="ABX141" s="239"/>
      <c r="ABY141" s="239"/>
      <c r="ABZ141" s="239"/>
      <c r="ACA141" s="239"/>
      <c r="ACB141" s="239"/>
      <c r="ACC141" s="239"/>
      <c r="ACD141" s="239"/>
      <c r="ACE141" s="239"/>
      <c r="ACF141" s="239"/>
      <c r="ACG141" s="239"/>
      <c r="ACH141" s="239"/>
      <c r="ACI141" s="239"/>
      <c r="ACJ141" s="239"/>
      <c r="ACK141" s="239"/>
      <c r="ACL141" s="239"/>
      <c r="ACM141" s="239"/>
      <c r="ACN141" s="239"/>
      <c r="ACO141" s="239"/>
      <c r="ACP141" s="239"/>
      <c r="ACQ141" s="239"/>
      <c r="ACR141" s="239"/>
      <c r="ACS141" s="239"/>
      <c r="ACT141" s="239"/>
      <c r="ACU141" s="239"/>
      <c r="ACV141" s="239"/>
      <c r="ACW141" s="239"/>
      <c r="ACX141" s="239"/>
      <c r="ACY141" s="239"/>
      <c r="ACZ141" s="239"/>
      <c r="ADA141" s="239"/>
      <c r="ADB141" s="239"/>
      <c r="ADC141" s="239"/>
      <c r="ADD141" s="239"/>
      <c r="ADE141" s="239"/>
      <c r="ADF141" s="239"/>
      <c r="ADG141" s="239"/>
      <c r="ADH141" s="239"/>
      <c r="ADI141" s="239"/>
      <c r="ADJ141" s="239"/>
      <c r="ADK141" s="239"/>
      <c r="ADL141" s="239"/>
      <c r="ADM141" s="239"/>
      <c r="ADN141" s="239"/>
      <c r="ADO141" s="239"/>
      <c r="ADP141" s="239"/>
      <c r="ADQ141" s="239"/>
      <c r="ADR141" s="239"/>
      <c r="ADS141" s="239"/>
      <c r="ADT141" s="239"/>
      <c r="ADU141" s="239"/>
      <c r="ADV141" s="239"/>
      <c r="ADW141" s="239"/>
      <c r="ADX141" s="239"/>
      <c r="ADY141" s="239"/>
      <c r="ADZ141" s="239"/>
      <c r="AEA141" s="239"/>
      <c r="AEB141" s="239"/>
      <c r="AEC141" s="239"/>
      <c r="AED141" s="239"/>
      <c r="AEE141" s="239"/>
      <c r="AEF141" s="239"/>
      <c r="AEG141" s="239"/>
      <c r="AEH141" s="239"/>
      <c r="AEI141" s="239"/>
      <c r="AEJ141" s="239"/>
      <c r="AEK141" s="239"/>
      <c r="AEL141" s="239"/>
      <c r="AEM141" s="239"/>
      <c r="AEN141" s="239"/>
      <c r="AEO141" s="239"/>
      <c r="AEP141" s="239"/>
      <c r="AEQ141" s="239"/>
      <c r="AER141" s="239"/>
      <c r="AES141" s="239"/>
      <c r="AET141" s="239"/>
      <c r="AEU141" s="239"/>
      <c r="AEV141" s="239"/>
      <c r="AEW141" s="239"/>
      <c r="AEX141" s="239"/>
      <c r="AEY141" s="239"/>
      <c r="AEZ141" s="239"/>
      <c r="AFA141" s="239"/>
      <c r="AFB141" s="239"/>
      <c r="AFC141" s="239"/>
      <c r="AFD141" s="239"/>
      <c r="AFE141" s="239"/>
      <c r="AFF141" s="239"/>
      <c r="AFG141" s="239"/>
      <c r="AFH141" s="239"/>
      <c r="AFI141" s="239"/>
      <c r="AFJ141" s="239"/>
      <c r="AFK141" s="239"/>
      <c r="AFL141" s="239"/>
      <c r="AFM141" s="239"/>
      <c r="AFN141" s="239"/>
      <c r="AFO141" s="239"/>
      <c r="AFP141" s="239"/>
      <c r="AFQ141" s="239"/>
      <c r="AFR141" s="239"/>
      <c r="AFS141" s="239"/>
      <c r="AFT141" s="239"/>
      <c r="AFU141" s="239"/>
      <c r="AFV141" s="239"/>
      <c r="AFW141" s="239"/>
      <c r="AFX141" s="239"/>
      <c r="AFY141" s="239"/>
      <c r="AFZ141" s="239"/>
      <c r="AGA141" s="239"/>
      <c r="AGB141" s="239"/>
      <c r="AGC141" s="239"/>
      <c r="AGD141" s="239"/>
      <c r="AGE141" s="239"/>
      <c r="AGF141" s="239"/>
      <c r="AGG141" s="239"/>
      <c r="AGH141" s="239"/>
      <c r="AGI141" s="239"/>
      <c r="AGJ141" s="239"/>
      <c r="AGK141" s="239"/>
      <c r="AGL141" s="239"/>
      <c r="AGM141" s="239"/>
      <c r="AGN141" s="239"/>
      <c r="AGO141" s="239"/>
      <c r="AGP141" s="239"/>
      <c r="AGQ141" s="239"/>
      <c r="AGR141" s="239"/>
      <c r="AGS141" s="239"/>
      <c r="AGT141" s="239"/>
      <c r="AGU141" s="239"/>
      <c r="AGV141" s="239"/>
      <c r="AGW141" s="239"/>
      <c r="AGX141" s="239"/>
      <c r="AGY141" s="239"/>
      <c r="AGZ141" s="239"/>
      <c r="AHA141" s="239"/>
      <c r="AHB141" s="239"/>
      <c r="AHC141" s="239"/>
      <c r="AHD141" s="239"/>
      <c r="AHE141" s="239"/>
      <c r="AHF141" s="239"/>
      <c r="AHG141" s="239"/>
      <c r="AHH141" s="239"/>
      <c r="AHI141" s="239"/>
      <c r="AHJ141" s="239"/>
      <c r="AHK141" s="239"/>
      <c r="AHL141" s="239"/>
      <c r="AHM141" s="239"/>
      <c r="AHN141" s="239"/>
      <c r="AHO141" s="239"/>
      <c r="AHP141" s="239"/>
      <c r="AHQ141" s="239"/>
      <c r="AHR141" s="239"/>
      <c r="AHS141" s="239"/>
      <c r="AHT141" s="239"/>
      <c r="AHU141" s="239"/>
      <c r="AHV141" s="239"/>
      <c r="AHW141" s="239"/>
      <c r="AHX141" s="239"/>
      <c r="AHY141" s="239"/>
      <c r="AHZ141" s="239"/>
      <c r="AIA141" s="239"/>
      <c r="AIB141" s="239"/>
      <c r="AIC141" s="239"/>
      <c r="AID141" s="239"/>
      <c r="AIE141" s="239"/>
      <c r="AIF141" s="239"/>
      <c r="AIG141" s="239"/>
      <c r="AIH141" s="239"/>
      <c r="AII141" s="239"/>
      <c r="AIJ141" s="239"/>
      <c r="AIK141" s="239"/>
      <c r="AIL141" s="239"/>
      <c r="AIM141" s="239"/>
      <c r="AIN141" s="239"/>
      <c r="AIO141" s="239"/>
      <c r="AIP141" s="239"/>
      <c r="AIQ141" s="239"/>
      <c r="AIR141" s="239"/>
      <c r="AIS141" s="239"/>
      <c r="AIT141" s="239"/>
      <c r="AIU141" s="239"/>
      <c r="AIV141" s="239"/>
      <c r="AIW141" s="239"/>
      <c r="AIX141" s="239"/>
      <c r="AIY141" s="239"/>
      <c r="AIZ141" s="239"/>
      <c r="AJA141" s="239"/>
      <c r="AJB141" s="239"/>
      <c r="AJC141" s="239"/>
      <c r="AJD141" s="239"/>
      <c r="AJE141" s="239"/>
      <c r="AJF141" s="239"/>
      <c r="AJG141" s="239"/>
      <c r="AJH141" s="239"/>
      <c r="AJI141" s="239"/>
      <c r="AJJ141" s="239"/>
      <c r="AJK141" s="239"/>
      <c r="AJL141" s="239"/>
      <c r="AJM141" s="239"/>
      <c r="AJN141" s="239"/>
      <c r="AJO141" s="239"/>
      <c r="AJP141" s="239"/>
      <c r="AJQ141" s="239"/>
      <c r="AJR141" s="239"/>
      <c r="AJS141" s="239"/>
      <c r="AJT141" s="239"/>
      <c r="AJU141" s="239"/>
      <c r="AJV141" s="239"/>
      <c r="AJW141" s="239"/>
      <c r="AJX141" s="239"/>
      <c r="AJY141" s="239"/>
      <c r="AJZ141" s="239"/>
      <c r="AKA141" s="239"/>
      <c r="AKB141" s="239"/>
      <c r="AKC141" s="239"/>
      <c r="AKD141" s="239"/>
      <c r="AKE141" s="239"/>
      <c r="AKF141" s="239"/>
      <c r="AKG141" s="239"/>
      <c r="AKH141" s="239"/>
      <c r="AKI141" s="239"/>
      <c r="AKJ141" s="239"/>
      <c r="AKK141" s="239"/>
      <c r="AKL141" s="239"/>
      <c r="AKM141" s="239"/>
      <c r="AKN141" s="239"/>
      <c r="AKO141" s="239"/>
      <c r="AKP141" s="239"/>
      <c r="AKQ141" s="239"/>
      <c r="AKR141" s="239"/>
      <c r="AKS141" s="239"/>
      <c r="AKT141" s="239"/>
    </row>
    <row r="142" spans="1:982">
      <c r="B142" s="259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</row>
    <row r="143" spans="1:982">
      <c r="B143" s="259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</row>
    <row r="144" spans="1:982">
      <c r="A144" s="239"/>
      <c r="B144" s="240" t="s">
        <v>197</v>
      </c>
      <c r="C144" s="241"/>
      <c r="D144" s="241"/>
      <c r="E144" s="241"/>
      <c r="F144" s="241"/>
      <c r="G144" s="241"/>
      <c r="H144" s="242"/>
      <c r="I144" s="241"/>
      <c r="J144" s="241"/>
      <c r="K144" s="239"/>
      <c r="L144" s="239"/>
      <c r="M144" s="239"/>
      <c r="N144" s="239"/>
      <c r="O144" s="239"/>
      <c r="P144" s="239"/>
      <c r="Q144" s="239"/>
      <c r="Y144" s="239"/>
      <c r="Z144" s="239"/>
      <c r="AA144" s="239"/>
      <c r="AB144" s="239"/>
      <c r="AC144" s="239"/>
      <c r="AD144" s="239"/>
      <c r="AE144" s="239"/>
      <c r="AF144" s="239"/>
      <c r="AG144" s="239"/>
      <c r="AH144" s="239"/>
      <c r="AI144" s="239"/>
      <c r="AJ144" s="239"/>
      <c r="AK144" s="239"/>
      <c r="AL144" s="239"/>
      <c r="AM144" s="239"/>
      <c r="AN144" s="239"/>
      <c r="AO144" s="239"/>
      <c r="AP144" s="239"/>
      <c r="AQ144" s="239"/>
      <c r="AR144" s="239"/>
      <c r="AS144" s="239"/>
      <c r="AT144" s="239"/>
      <c r="AU144" s="239"/>
      <c r="AV144" s="239"/>
      <c r="AW144" s="239"/>
      <c r="AX144" s="239"/>
      <c r="AY144" s="239"/>
      <c r="AZ144" s="239"/>
      <c r="BA144" s="239"/>
      <c r="BB144" s="239"/>
      <c r="BC144" s="239"/>
      <c r="BD144" s="239"/>
      <c r="BE144" s="239"/>
      <c r="BF144" s="239"/>
      <c r="BG144" s="239"/>
      <c r="BH144" s="239"/>
      <c r="BI144" s="239"/>
      <c r="BJ144" s="239"/>
      <c r="BK144" s="239"/>
      <c r="BL144" s="239"/>
      <c r="BM144" s="239"/>
      <c r="BN144" s="239"/>
      <c r="BO144" s="239"/>
      <c r="BP144" s="239"/>
      <c r="BQ144" s="239"/>
      <c r="BR144" s="239"/>
      <c r="BS144" s="239"/>
      <c r="BT144" s="239"/>
      <c r="BU144" s="239"/>
      <c r="BV144" s="239"/>
      <c r="BW144" s="239"/>
      <c r="BX144" s="239"/>
      <c r="BY144" s="239"/>
      <c r="BZ144" s="239"/>
      <c r="CA144" s="239"/>
      <c r="CB144" s="239"/>
      <c r="CC144" s="239"/>
      <c r="CD144" s="239"/>
      <c r="CE144" s="239"/>
      <c r="CF144" s="239"/>
      <c r="CG144" s="239"/>
      <c r="CH144" s="239"/>
      <c r="CI144" s="239"/>
      <c r="CJ144" s="239"/>
      <c r="CK144" s="239"/>
      <c r="CL144" s="239"/>
      <c r="CM144" s="239"/>
      <c r="CN144" s="239"/>
      <c r="CO144" s="239"/>
      <c r="CP144" s="239"/>
      <c r="CQ144" s="239"/>
      <c r="CR144" s="239"/>
      <c r="CS144" s="239"/>
      <c r="CT144" s="239"/>
      <c r="CU144" s="239"/>
      <c r="CV144" s="239"/>
      <c r="CW144" s="239"/>
      <c r="CX144" s="239"/>
      <c r="CY144" s="239"/>
      <c r="CZ144" s="239"/>
      <c r="DA144" s="239"/>
      <c r="DB144" s="239"/>
      <c r="DC144" s="239"/>
      <c r="DD144" s="239"/>
      <c r="DE144" s="239"/>
      <c r="DF144" s="239"/>
      <c r="DG144" s="239"/>
      <c r="DH144" s="239"/>
      <c r="DI144" s="239"/>
      <c r="DJ144" s="239"/>
      <c r="DK144" s="239"/>
      <c r="DL144" s="239"/>
      <c r="DM144" s="239"/>
      <c r="DN144" s="239"/>
      <c r="DO144" s="239"/>
      <c r="DP144" s="239"/>
      <c r="DQ144" s="239"/>
      <c r="DR144" s="239"/>
      <c r="DS144" s="239"/>
      <c r="DT144" s="239"/>
      <c r="DU144" s="239"/>
      <c r="DV144" s="239"/>
      <c r="DW144" s="239"/>
      <c r="DX144" s="239"/>
      <c r="DY144" s="239"/>
      <c r="DZ144" s="239"/>
      <c r="EA144" s="239"/>
      <c r="EB144" s="239"/>
      <c r="EC144" s="239"/>
      <c r="ED144" s="239"/>
      <c r="EE144" s="239"/>
      <c r="EF144" s="239"/>
      <c r="EG144" s="239"/>
      <c r="EH144" s="239"/>
      <c r="EI144" s="239"/>
      <c r="EJ144" s="239"/>
      <c r="EK144" s="239"/>
      <c r="EL144" s="239"/>
      <c r="EM144" s="239"/>
      <c r="EN144" s="239"/>
      <c r="EO144" s="239"/>
      <c r="EP144" s="239"/>
      <c r="EQ144" s="239"/>
      <c r="ER144" s="239"/>
      <c r="ES144" s="239"/>
      <c r="ET144" s="239"/>
      <c r="EU144" s="239"/>
      <c r="EV144" s="239"/>
      <c r="EW144" s="239"/>
      <c r="EX144" s="239"/>
      <c r="EY144" s="239"/>
      <c r="EZ144" s="239"/>
      <c r="FA144" s="239"/>
      <c r="FB144" s="239"/>
      <c r="FC144" s="239"/>
      <c r="FD144" s="239"/>
      <c r="FE144" s="239"/>
      <c r="FF144" s="239"/>
      <c r="FG144" s="239"/>
      <c r="FH144" s="239"/>
      <c r="FI144" s="239"/>
      <c r="FJ144" s="239"/>
      <c r="FK144" s="239"/>
      <c r="FL144" s="239"/>
      <c r="FM144" s="239"/>
      <c r="FN144" s="239"/>
      <c r="FO144" s="239"/>
      <c r="FP144" s="239"/>
      <c r="FQ144" s="239"/>
      <c r="FR144" s="239"/>
      <c r="FS144" s="239"/>
      <c r="FT144" s="239"/>
      <c r="FU144" s="239"/>
      <c r="FV144" s="239"/>
      <c r="FW144" s="239"/>
      <c r="FX144" s="239"/>
      <c r="FY144" s="239"/>
      <c r="FZ144" s="239"/>
      <c r="GA144" s="239"/>
      <c r="GB144" s="239"/>
      <c r="GC144" s="239"/>
      <c r="GD144" s="239"/>
      <c r="GE144" s="239"/>
      <c r="GF144" s="239"/>
      <c r="GG144" s="239"/>
      <c r="GH144" s="239"/>
      <c r="GI144" s="239"/>
      <c r="GJ144" s="239"/>
      <c r="GK144" s="239"/>
      <c r="GL144" s="239"/>
      <c r="GM144" s="239"/>
      <c r="GN144" s="239"/>
      <c r="GO144" s="239"/>
      <c r="GP144" s="239"/>
      <c r="GQ144" s="239"/>
      <c r="GR144" s="239"/>
      <c r="GS144" s="239"/>
      <c r="GT144" s="239"/>
      <c r="GU144" s="239"/>
      <c r="GV144" s="239"/>
      <c r="GW144" s="239"/>
      <c r="GX144" s="239"/>
      <c r="GY144" s="239"/>
      <c r="GZ144" s="239"/>
      <c r="HA144" s="239"/>
      <c r="HB144" s="239"/>
      <c r="HC144" s="239"/>
      <c r="HD144" s="239"/>
      <c r="HE144" s="239"/>
      <c r="HF144" s="239"/>
      <c r="HG144" s="239"/>
      <c r="HH144" s="239"/>
      <c r="HI144" s="239"/>
      <c r="HJ144" s="239"/>
      <c r="HK144" s="239"/>
      <c r="HL144" s="239"/>
      <c r="HM144" s="239"/>
      <c r="HN144" s="239"/>
      <c r="HO144" s="239"/>
      <c r="HP144" s="239"/>
      <c r="HQ144" s="239"/>
      <c r="HR144" s="239"/>
      <c r="HS144" s="239"/>
      <c r="HT144" s="239"/>
      <c r="HU144" s="239"/>
      <c r="HV144" s="239"/>
      <c r="HW144" s="239"/>
      <c r="HX144" s="239"/>
      <c r="HY144" s="239"/>
      <c r="HZ144" s="239"/>
      <c r="IA144" s="239"/>
      <c r="IB144" s="239"/>
      <c r="IC144" s="239"/>
      <c r="ID144" s="239"/>
      <c r="IE144" s="239"/>
      <c r="IF144" s="239"/>
      <c r="IG144" s="239"/>
      <c r="IH144" s="239"/>
      <c r="II144" s="239"/>
      <c r="IJ144" s="239"/>
      <c r="IK144" s="239"/>
      <c r="IL144" s="239"/>
      <c r="IM144" s="239"/>
      <c r="IN144" s="239"/>
      <c r="IO144" s="239"/>
      <c r="IP144" s="239"/>
      <c r="IQ144" s="239"/>
      <c r="IR144" s="239"/>
      <c r="IS144" s="239"/>
      <c r="IT144" s="239"/>
      <c r="IU144" s="239"/>
      <c r="IV144" s="239"/>
      <c r="IW144" s="239"/>
      <c r="IX144" s="239"/>
      <c r="IY144" s="239"/>
      <c r="IZ144" s="239"/>
      <c r="JA144" s="239"/>
      <c r="JB144" s="239"/>
      <c r="JC144" s="239"/>
      <c r="JD144" s="239"/>
      <c r="JE144" s="239"/>
      <c r="JF144" s="239"/>
      <c r="JG144" s="239"/>
      <c r="JH144" s="239"/>
      <c r="JI144" s="239"/>
      <c r="JJ144" s="239"/>
      <c r="JK144" s="239"/>
      <c r="JL144" s="239"/>
      <c r="JM144" s="239"/>
      <c r="JN144" s="239"/>
      <c r="JO144" s="239"/>
      <c r="JP144" s="239"/>
      <c r="JQ144" s="239"/>
      <c r="JR144" s="239"/>
      <c r="JS144" s="239"/>
      <c r="JT144" s="239"/>
      <c r="JU144" s="239"/>
      <c r="JV144" s="239"/>
      <c r="JW144" s="239"/>
      <c r="JX144" s="239"/>
      <c r="JY144" s="239"/>
      <c r="JZ144" s="239"/>
      <c r="KA144" s="239"/>
      <c r="KB144" s="239"/>
      <c r="KC144" s="239"/>
      <c r="KD144" s="239"/>
      <c r="KE144" s="239"/>
      <c r="KF144" s="239"/>
      <c r="KG144" s="239"/>
      <c r="KH144" s="239"/>
      <c r="KI144" s="239"/>
      <c r="KJ144" s="239"/>
      <c r="KK144" s="239"/>
      <c r="KL144" s="239"/>
      <c r="KM144" s="239"/>
      <c r="KN144" s="239"/>
      <c r="KO144" s="239"/>
      <c r="KP144" s="239"/>
      <c r="KQ144" s="239"/>
      <c r="KR144" s="239"/>
      <c r="KS144" s="239"/>
      <c r="KT144" s="239"/>
      <c r="KU144" s="239"/>
      <c r="KV144" s="239"/>
      <c r="KW144" s="239"/>
      <c r="KX144" s="239"/>
      <c r="KY144" s="239"/>
      <c r="KZ144" s="239"/>
      <c r="LA144" s="239"/>
      <c r="LB144" s="239"/>
      <c r="LC144" s="239"/>
      <c r="LD144" s="239"/>
      <c r="LE144" s="239"/>
      <c r="LF144" s="239"/>
      <c r="LG144" s="239"/>
      <c r="LH144" s="239"/>
      <c r="LI144" s="239"/>
      <c r="LJ144" s="239"/>
      <c r="LK144" s="239"/>
      <c r="LL144" s="239"/>
      <c r="LM144" s="239"/>
      <c r="LN144" s="239"/>
      <c r="LO144" s="239"/>
      <c r="LP144" s="239"/>
      <c r="LQ144" s="239"/>
      <c r="LR144" s="239"/>
      <c r="LS144" s="239"/>
      <c r="LT144" s="239"/>
      <c r="LU144" s="239"/>
      <c r="LV144" s="239"/>
      <c r="LW144" s="239"/>
      <c r="LX144" s="239"/>
      <c r="LY144" s="239"/>
      <c r="LZ144" s="239"/>
      <c r="MA144" s="239"/>
      <c r="MB144" s="239"/>
      <c r="MC144" s="239"/>
      <c r="MD144" s="239"/>
      <c r="ME144" s="239"/>
      <c r="MF144" s="239"/>
      <c r="MG144" s="239"/>
      <c r="MH144" s="239"/>
      <c r="MI144" s="239"/>
      <c r="MJ144" s="239"/>
      <c r="MK144" s="239"/>
      <c r="ML144" s="239"/>
      <c r="MM144" s="239"/>
      <c r="MN144" s="239"/>
      <c r="MO144" s="239"/>
      <c r="MP144" s="239"/>
      <c r="MQ144" s="239"/>
      <c r="MR144" s="239"/>
      <c r="MS144" s="239"/>
      <c r="MT144" s="239"/>
      <c r="MU144" s="239"/>
      <c r="MV144" s="239"/>
      <c r="MW144" s="239"/>
      <c r="MX144" s="239"/>
      <c r="MY144" s="239"/>
      <c r="MZ144" s="239"/>
      <c r="NA144" s="239"/>
      <c r="NB144" s="239"/>
      <c r="NC144" s="239"/>
      <c r="ND144" s="239"/>
      <c r="NE144" s="239"/>
      <c r="NF144" s="239"/>
      <c r="NG144" s="239"/>
      <c r="NH144" s="239"/>
      <c r="NI144" s="239"/>
      <c r="NJ144" s="239"/>
      <c r="NK144" s="239"/>
      <c r="NL144" s="239"/>
      <c r="NM144" s="239"/>
      <c r="NN144" s="239"/>
      <c r="NO144" s="239"/>
      <c r="NP144" s="239"/>
      <c r="NQ144" s="239"/>
      <c r="NR144" s="239"/>
      <c r="NS144" s="239"/>
      <c r="NT144" s="239"/>
      <c r="NU144" s="239"/>
      <c r="NV144" s="239"/>
      <c r="NW144" s="239"/>
      <c r="NX144" s="239"/>
      <c r="NY144" s="239"/>
      <c r="NZ144" s="239"/>
      <c r="OA144" s="239"/>
      <c r="OB144" s="239"/>
      <c r="OC144" s="239"/>
      <c r="OD144" s="239"/>
      <c r="OE144" s="239"/>
      <c r="OF144" s="239"/>
      <c r="OG144" s="239"/>
      <c r="OH144" s="239"/>
      <c r="OI144" s="239"/>
      <c r="OJ144" s="239"/>
      <c r="OK144" s="239"/>
      <c r="OL144" s="239"/>
      <c r="OM144" s="239"/>
      <c r="ON144" s="239"/>
      <c r="OO144" s="239"/>
      <c r="OP144" s="239"/>
      <c r="OQ144" s="239"/>
      <c r="OR144" s="239"/>
      <c r="OS144" s="239"/>
      <c r="OT144" s="239"/>
      <c r="OU144" s="239"/>
      <c r="OV144" s="239"/>
      <c r="OW144" s="239"/>
      <c r="OX144" s="239"/>
      <c r="OY144" s="239"/>
      <c r="OZ144" s="239"/>
      <c r="PA144" s="239"/>
      <c r="PB144" s="239"/>
      <c r="PC144" s="239"/>
      <c r="PD144" s="239"/>
      <c r="PE144" s="239"/>
      <c r="PF144" s="239"/>
      <c r="PG144" s="239"/>
      <c r="PH144" s="239"/>
      <c r="PI144" s="239"/>
      <c r="PJ144" s="239"/>
      <c r="PK144" s="239"/>
      <c r="PL144" s="239"/>
      <c r="PM144" s="239"/>
      <c r="PN144" s="239"/>
      <c r="PO144" s="239"/>
      <c r="PP144" s="239"/>
      <c r="PQ144" s="239"/>
      <c r="PR144" s="239"/>
      <c r="PS144" s="239"/>
      <c r="PT144" s="239"/>
      <c r="PU144" s="239"/>
      <c r="PV144" s="239"/>
      <c r="PW144" s="239"/>
      <c r="PX144" s="239"/>
      <c r="PY144" s="239"/>
      <c r="PZ144" s="239"/>
      <c r="QA144" s="239"/>
      <c r="QB144" s="239"/>
      <c r="QC144" s="239"/>
      <c r="QD144" s="239"/>
      <c r="QE144" s="239"/>
      <c r="QF144" s="239"/>
      <c r="QG144" s="239"/>
      <c r="QH144" s="239"/>
      <c r="QI144" s="239"/>
      <c r="QJ144" s="239"/>
      <c r="QK144" s="239"/>
      <c r="QL144" s="239"/>
      <c r="QM144" s="239"/>
      <c r="QN144" s="239"/>
      <c r="QO144" s="239"/>
      <c r="QP144" s="239"/>
      <c r="QQ144" s="239"/>
      <c r="QR144" s="239"/>
      <c r="QS144" s="239"/>
      <c r="QT144" s="239"/>
      <c r="QU144" s="239"/>
      <c r="QV144" s="239"/>
      <c r="QW144" s="239"/>
      <c r="QX144" s="239"/>
      <c r="QY144" s="239"/>
      <c r="QZ144" s="239"/>
      <c r="RA144" s="239"/>
      <c r="RB144" s="239"/>
      <c r="RC144" s="239"/>
      <c r="RD144" s="239"/>
      <c r="RE144" s="239"/>
      <c r="RF144" s="239"/>
      <c r="RG144" s="239"/>
      <c r="RH144" s="239"/>
      <c r="RI144" s="239"/>
      <c r="RJ144" s="239"/>
      <c r="RK144" s="239"/>
      <c r="RL144" s="239"/>
      <c r="RM144" s="239"/>
      <c r="RN144" s="239"/>
      <c r="RO144" s="239"/>
      <c r="RP144" s="239"/>
      <c r="RQ144" s="239"/>
      <c r="RR144" s="239"/>
      <c r="RS144" s="239"/>
      <c r="RT144" s="239"/>
      <c r="RU144" s="239"/>
      <c r="RV144" s="239"/>
      <c r="RW144" s="239"/>
      <c r="RX144" s="239"/>
      <c r="RY144" s="239"/>
      <c r="RZ144" s="239"/>
      <c r="SA144" s="239"/>
      <c r="SB144" s="239"/>
      <c r="SC144" s="239"/>
      <c r="SD144" s="239"/>
      <c r="SE144" s="239"/>
      <c r="SF144" s="239"/>
      <c r="SG144" s="239"/>
      <c r="SH144" s="239"/>
      <c r="SI144" s="239"/>
      <c r="SJ144" s="239"/>
      <c r="SK144" s="239"/>
      <c r="SL144" s="239"/>
      <c r="SM144" s="239"/>
      <c r="SN144" s="239"/>
      <c r="SO144" s="239"/>
      <c r="SP144" s="239"/>
      <c r="SQ144" s="239"/>
      <c r="SR144" s="239"/>
      <c r="SS144" s="239"/>
      <c r="ST144" s="239"/>
      <c r="SU144" s="239"/>
      <c r="SV144" s="239"/>
      <c r="SW144" s="239"/>
      <c r="SX144" s="239"/>
      <c r="SY144" s="239"/>
      <c r="SZ144" s="239"/>
      <c r="TA144" s="239"/>
      <c r="TB144" s="239"/>
      <c r="TC144" s="239"/>
      <c r="TD144" s="239"/>
      <c r="TE144" s="239"/>
      <c r="TF144" s="239"/>
      <c r="TG144" s="239"/>
      <c r="TH144" s="239"/>
      <c r="TI144" s="239"/>
      <c r="TJ144" s="239"/>
      <c r="TK144" s="239"/>
      <c r="TL144" s="239"/>
      <c r="TM144" s="239"/>
      <c r="TN144" s="239"/>
      <c r="TO144" s="239"/>
      <c r="TP144" s="239"/>
      <c r="TQ144" s="239"/>
      <c r="TR144" s="239"/>
      <c r="TS144" s="239"/>
      <c r="TT144" s="239"/>
      <c r="TU144" s="239"/>
      <c r="TV144" s="239"/>
      <c r="TW144" s="239"/>
      <c r="TX144" s="239"/>
      <c r="TY144" s="239"/>
      <c r="TZ144" s="239"/>
      <c r="UA144" s="239"/>
      <c r="UB144" s="239"/>
      <c r="UC144" s="239"/>
      <c r="UD144" s="239"/>
      <c r="UE144" s="239"/>
      <c r="UF144" s="239"/>
      <c r="UG144" s="239"/>
      <c r="UH144" s="239"/>
      <c r="UI144" s="239"/>
      <c r="UJ144" s="239"/>
      <c r="UK144" s="239"/>
      <c r="UL144" s="239"/>
      <c r="UM144" s="239"/>
      <c r="UN144" s="239"/>
      <c r="UO144" s="239"/>
      <c r="UP144" s="239"/>
      <c r="UQ144" s="239"/>
      <c r="UR144" s="239"/>
      <c r="US144" s="239"/>
      <c r="UT144" s="239"/>
      <c r="UU144" s="239"/>
      <c r="UV144" s="239"/>
      <c r="UW144" s="239"/>
      <c r="UX144" s="239"/>
      <c r="UY144" s="239"/>
      <c r="UZ144" s="239"/>
      <c r="VA144" s="239"/>
      <c r="VB144" s="239"/>
      <c r="VC144" s="239"/>
      <c r="VD144" s="239"/>
      <c r="VE144" s="239"/>
      <c r="VF144" s="239"/>
      <c r="VG144" s="239"/>
      <c r="VH144" s="239"/>
      <c r="VI144" s="239"/>
      <c r="VJ144" s="239"/>
      <c r="VK144" s="239"/>
      <c r="VL144" s="239"/>
      <c r="VM144" s="239"/>
      <c r="VN144" s="239"/>
      <c r="VO144" s="239"/>
      <c r="VP144" s="239"/>
      <c r="VQ144" s="239"/>
      <c r="VR144" s="239"/>
      <c r="VS144" s="239"/>
      <c r="VT144" s="239"/>
      <c r="VU144" s="239"/>
      <c r="VV144" s="239"/>
      <c r="VW144" s="239"/>
      <c r="VX144" s="239"/>
      <c r="VY144" s="239"/>
      <c r="VZ144" s="239"/>
      <c r="WA144" s="239"/>
      <c r="WB144" s="239"/>
      <c r="WC144" s="239"/>
      <c r="WD144" s="239"/>
      <c r="WE144" s="239"/>
      <c r="WF144" s="239"/>
      <c r="WG144" s="239"/>
      <c r="WH144" s="239"/>
      <c r="WI144" s="239"/>
      <c r="WJ144" s="239"/>
      <c r="WK144" s="239"/>
      <c r="WL144" s="239"/>
      <c r="WM144" s="239"/>
      <c r="WN144" s="239"/>
      <c r="WO144" s="239"/>
      <c r="WP144" s="239"/>
      <c r="WQ144" s="239"/>
      <c r="WR144" s="239"/>
      <c r="WS144" s="239"/>
      <c r="WT144" s="239"/>
      <c r="WU144" s="239"/>
      <c r="WV144" s="239"/>
      <c r="WW144" s="239"/>
      <c r="WX144" s="239"/>
      <c r="WY144" s="239"/>
      <c r="WZ144" s="239"/>
      <c r="XA144" s="239"/>
      <c r="XB144" s="239"/>
      <c r="XC144" s="239"/>
      <c r="XD144" s="239"/>
      <c r="XE144" s="239"/>
      <c r="XF144" s="239"/>
      <c r="XG144" s="239"/>
      <c r="XH144" s="239"/>
      <c r="XI144" s="239"/>
      <c r="XJ144" s="239"/>
      <c r="XK144" s="239"/>
      <c r="XL144" s="239"/>
      <c r="XM144" s="239"/>
      <c r="XN144" s="239"/>
      <c r="XO144" s="239"/>
      <c r="XP144" s="239"/>
      <c r="XQ144" s="239"/>
      <c r="XR144" s="239"/>
      <c r="XS144" s="239"/>
      <c r="XT144" s="239"/>
      <c r="XU144" s="239"/>
      <c r="XV144" s="239"/>
      <c r="XW144" s="239"/>
      <c r="XX144" s="239"/>
      <c r="XY144" s="239"/>
      <c r="XZ144" s="239"/>
      <c r="YA144" s="239"/>
      <c r="YB144" s="239"/>
      <c r="YC144" s="239"/>
      <c r="YD144" s="239"/>
      <c r="YE144" s="239"/>
      <c r="YF144" s="239"/>
      <c r="YG144" s="239"/>
      <c r="YH144" s="239"/>
      <c r="YI144" s="239"/>
      <c r="YJ144" s="239"/>
      <c r="YK144" s="239"/>
      <c r="YL144" s="239"/>
      <c r="YM144" s="239"/>
      <c r="YN144" s="239"/>
      <c r="YO144" s="239"/>
      <c r="YP144" s="239"/>
      <c r="YQ144" s="239"/>
      <c r="YR144" s="239"/>
      <c r="YS144" s="239"/>
      <c r="YT144" s="239"/>
      <c r="YU144" s="239"/>
      <c r="YV144" s="239"/>
      <c r="YW144" s="239"/>
      <c r="YX144" s="239"/>
      <c r="YY144" s="239"/>
      <c r="YZ144" s="239"/>
      <c r="ZA144" s="239"/>
      <c r="ZB144" s="239"/>
      <c r="ZC144" s="239"/>
      <c r="ZD144" s="239"/>
      <c r="ZE144" s="239"/>
      <c r="ZF144" s="239"/>
      <c r="ZG144" s="239"/>
      <c r="ZH144" s="239"/>
      <c r="ZI144" s="239"/>
      <c r="ZJ144" s="239"/>
      <c r="ZK144" s="239"/>
      <c r="ZL144" s="239"/>
      <c r="ZM144" s="239"/>
      <c r="ZN144" s="239"/>
      <c r="ZO144" s="239"/>
      <c r="ZP144" s="239"/>
      <c r="ZQ144" s="239"/>
      <c r="ZR144" s="239"/>
      <c r="ZS144" s="239"/>
      <c r="ZT144" s="239"/>
      <c r="ZU144" s="239"/>
      <c r="ZV144" s="239"/>
      <c r="ZW144" s="239"/>
      <c r="ZX144" s="239"/>
      <c r="ZY144" s="239"/>
      <c r="ZZ144" s="239"/>
      <c r="AAA144" s="239"/>
      <c r="AAB144" s="239"/>
      <c r="AAC144" s="239"/>
      <c r="AAD144" s="239"/>
      <c r="AAE144" s="239"/>
      <c r="AAF144" s="239"/>
      <c r="AAG144" s="239"/>
      <c r="AAH144" s="239"/>
      <c r="AAI144" s="239"/>
      <c r="AAJ144" s="239"/>
      <c r="AAK144" s="239"/>
      <c r="AAL144" s="239"/>
      <c r="AAM144" s="239"/>
      <c r="AAN144" s="239"/>
      <c r="AAO144" s="239"/>
      <c r="AAP144" s="239"/>
      <c r="AAQ144" s="239"/>
      <c r="AAR144" s="239"/>
      <c r="AAS144" s="239"/>
      <c r="AAT144" s="239"/>
      <c r="AAU144" s="239"/>
      <c r="AAV144" s="239"/>
      <c r="AAW144" s="239"/>
      <c r="AAX144" s="239"/>
      <c r="AAY144" s="239"/>
      <c r="AAZ144" s="239"/>
      <c r="ABA144" s="239"/>
      <c r="ABB144" s="239"/>
      <c r="ABC144" s="239"/>
      <c r="ABD144" s="239"/>
      <c r="ABE144" s="239"/>
      <c r="ABF144" s="239"/>
      <c r="ABG144" s="239"/>
      <c r="ABH144" s="239"/>
      <c r="ABI144" s="239"/>
      <c r="ABJ144" s="239"/>
      <c r="ABK144" s="239"/>
      <c r="ABL144" s="239"/>
      <c r="ABM144" s="239"/>
      <c r="ABN144" s="239"/>
      <c r="ABO144" s="239"/>
      <c r="ABP144" s="239"/>
      <c r="ABQ144" s="239"/>
      <c r="ABR144" s="239"/>
      <c r="ABS144" s="239"/>
      <c r="ABT144" s="239"/>
      <c r="ABU144" s="239"/>
      <c r="ABV144" s="239"/>
      <c r="ABW144" s="239"/>
      <c r="ABX144" s="239"/>
      <c r="ABY144" s="239"/>
      <c r="ABZ144" s="239"/>
      <c r="ACA144" s="239"/>
      <c r="ACB144" s="239"/>
      <c r="ACC144" s="239"/>
      <c r="ACD144" s="239"/>
      <c r="ACE144" s="239"/>
      <c r="ACF144" s="239"/>
      <c r="ACG144" s="239"/>
      <c r="ACH144" s="239"/>
      <c r="ACI144" s="239"/>
      <c r="ACJ144" s="239"/>
      <c r="ACK144" s="239"/>
      <c r="ACL144" s="239"/>
      <c r="ACM144" s="239"/>
      <c r="ACN144" s="239"/>
      <c r="ACO144" s="239"/>
      <c r="ACP144" s="239"/>
      <c r="ACQ144" s="239"/>
      <c r="ACR144" s="239"/>
      <c r="ACS144" s="239"/>
      <c r="ACT144" s="239"/>
      <c r="ACU144" s="239"/>
      <c r="ACV144" s="239"/>
      <c r="ACW144" s="239"/>
      <c r="ACX144" s="239"/>
      <c r="ACY144" s="239"/>
      <c r="ACZ144" s="239"/>
      <c r="ADA144" s="239"/>
      <c r="ADB144" s="239"/>
      <c r="ADC144" s="239"/>
      <c r="ADD144" s="239"/>
      <c r="ADE144" s="239"/>
      <c r="ADF144" s="239"/>
      <c r="ADG144" s="239"/>
      <c r="ADH144" s="239"/>
      <c r="ADI144" s="239"/>
      <c r="ADJ144" s="239"/>
      <c r="ADK144" s="239"/>
      <c r="ADL144" s="239"/>
      <c r="ADM144" s="239"/>
      <c r="ADN144" s="239"/>
      <c r="ADO144" s="239"/>
      <c r="ADP144" s="239"/>
      <c r="ADQ144" s="239"/>
      <c r="ADR144" s="239"/>
      <c r="ADS144" s="239"/>
      <c r="ADT144" s="239"/>
      <c r="ADU144" s="239"/>
      <c r="ADV144" s="239"/>
      <c r="ADW144" s="239"/>
      <c r="ADX144" s="239"/>
      <c r="ADY144" s="239"/>
      <c r="ADZ144" s="239"/>
      <c r="AEA144" s="239"/>
      <c r="AEB144" s="239"/>
      <c r="AEC144" s="239"/>
      <c r="AED144" s="239"/>
      <c r="AEE144" s="239"/>
      <c r="AEF144" s="239"/>
      <c r="AEG144" s="239"/>
      <c r="AEH144" s="239"/>
      <c r="AEI144" s="239"/>
      <c r="AEJ144" s="239"/>
      <c r="AEK144" s="239"/>
      <c r="AEL144" s="239"/>
      <c r="AEM144" s="239"/>
      <c r="AEN144" s="239"/>
      <c r="AEO144" s="239"/>
      <c r="AEP144" s="239"/>
      <c r="AEQ144" s="239"/>
      <c r="AER144" s="239"/>
      <c r="AES144" s="239"/>
      <c r="AET144" s="239"/>
      <c r="AEU144" s="239"/>
      <c r="AEV144" s="239"/>
      <c r="AEW144" s="239"/>
      <c r="AEX144" s="239"/>
      <c r="AEY144" s="239"/>
      <c r="AEZ144" s="239"/>
      <c r="AFA144" s="239"/>
      <c r="AFB144" s="239"/>
      <c r="AFC144" s="239"/>
      <c r="AFD144" s="239"/>
      <c r="AFE144" s="239"/>
      <c r="AFF144" s="239"/>
      <c r="AFG144" s="239"/>
      <c r="AFH144" s="239"/>
      <c r="AFI144" s="239"/>
      <c r="AFJ144" s="239"/>
      <c r="AFK144" s="239"/>
      <c r="AFL144" s="239"/>
      <c r="AFM144" s="239"/>
      <c r="AFN144" s="239"/>
      <c r="AFO144" s="239"/>
      <c r="AFP144" s="239"/>
      <c r="AFQ144" s="239"/>
      <c r="AFR144" s="239"/>
      <c r="AFS144" s="239"/>
      <c r="AFT144" s="239"/>
      <c r="AFU144" s="239"/>
      <c r="AFV144" s="239"/>
      <c r="AFW144" s="239"/>
      <c r="AFX144" s="239"/>
      <c r="AFY144" s="239"/>
      <c r="AFZ144" s="239"/>
      <c r="AGA144" s="239"/>
      <c r="AGB144" s="239"/>
      <c r="AGC144" s="239"/>
      <c r="AGD144" s="239"/>
      <c r="AGE144" s="239"/>
      <c r="AGF144" s="239"/>
      <c r="AGG144" s="239"/>
      <c r="AGH144" s="239"/>
      <c r="AGI144" s="239"/>
      <c r="AGJ144" s="239"/>
      <c r="AGK144" s="239"/>
      <c r="AGL144" s="239"/>
      <c r="AGM144" s="239"/>
      <c r="AGN144" s="239"/>
      <c r="AGO144" s="239"/>
      <c r="AGP144" s="239"/>
      <c r="AGQ144" s="239"/>
      <c r="AGR144" s="239"/>
      <c r="AGS144" s="239"/>
      <c r="AGT144" s="239"/>
      <c r="AGU144" s="239"/>
      <c r="AGV144" s="239"/>
      <c r="AGW144" s="239"/>
      <c r="AGX144" s="239"/>
      <c r="AGY144" s="239"/>
      <c r="AGZ144" s="239"/>
      <c r="AHA144" s="239"/>
      <c r="AHB144" s="239"/>
      <c r="AHC144" s="239"/>
      <c r="AHD144" s="239"/>
      <c r="AHE144" s="239"/>
      <c r="AHF144" s="239"/>
      <c r="AHG144" s="239"/>
      <c r="AHH144" s="239"/>
      <c r="AHI144" s="239"/>
      <c r="AHJ144" s="239"/>
      <c r="AHK144" s="239"/>
      <c r="AHL144" s="239"/>
      <c r="AHM144" s="239"/>
      <c r="AHN144" s="239"/>
      <c r="AHO144" s="239"/>
      <c r="AHP144" s="239"/>
      <c r="AHQ144" s="239"/>
      <c r="AHR144" s="239"/>
      <c r="AHS144" s="239"/>
      <c r="AHT144" s="239"/>
      <c r="AHU144" s="239"/>
      <c r="AHV144" s="239"/>
      <c r="AHW144" s="239"/>
      <c r="AHX144" s="239"/>
      <c r="AHY144" s="239"/>
      <c r="AHZ144" s="239"/>
      <c r="AIA144" s="239"/>
      <c r="AIB144" s="239"/>
      <c r="AIC144" s="239"/>
      <c r="AID144" s="239"/>
      <c r="AIE144" s="239"/>
      <c r="AIF144" s="239"/>
      <c r="AIG144" s="239"/>
      <c r="AIH144" s="239"/>
      <c r="AII144" s="239"/>
      <c r="AIJ144" s="239"/>
      <c r="AIK144" s="239"/>
      <c r="AIL144" s="239"/>
      <c r="AIM144" s="239"/>
      <c r="AIN144" s="239"/>
      <c r="AIO144" s="239"/>
      <c r="AIP144" s="239"/>
      <c r="AIQ144" s="239"/>
      <c r="AIR144" s="239"/>
      <c r="AIS144" s="239"/>
      <c r="AIT144" s="239"/>
      <c r="AIU144" s="239"/>
      <c r="AIV144" s="239"/>
      <c r="AIW144" s="239"/>
      <c r="AIX144" s="239"/>
      <c r="AIY144" s="239"/>
      <c r="AIZ144" s="239"/>
      <c r="AJA144" s="239"/>
      <c r="AJB144" s="239"/>
      <c r="AJC144" s="239"/>
      <c r="AJD144" s="239"/>
      <c r="AJE144" s="239"/>
      <c r="AJF144" s="239"/>
      <c r="AJG144" s="239"/>
      <c r="AJH144" s="239"/>
      <c r="AJI144" s="239"/>
      <c r="AJJ144" s="239"/>
      <c r="AJK144" s="239"/>
      <c r="AJL144" s="239"/>
      <c r="AJM144" s="239"/>
      <c r="AJN144" s="239"/>
      <c r="AJO144" s="239"/>
      <c r="AJP144" s="239"/>
      <c r="AJQ144" s="239"/>
      <c r="AJR144" s="239"/>
      <c r="AJS144" s="239"/>
      <c r="AJT144" s="239"/>
      <c r="AJU144" s="239"/>
      <c r="AJV144" s="239"/>
      <c r="AJW144" s="239"/>
      <c r="AJX144" s="239"/>
      <c r="AJY144" s="239"/>
      <c r="AJZ144" s="239"/>
      <c r="AKA144" s="239"/>
      <c r="AKB144" s="239"/>
      <c r="AKC144" s="239"/>
      <c r="AKD144" s="239"/>
      <c r="AKE144" s="239"/>
      <c r="AKF144" s="239"/>
      <c r="AKG144" s="239"/>
      <c r="AKH144" s="239"/>
      <c r="AKI144" s="239"/>
      <c r="AKJ144" s="239"/>
      <c r="AKK144" s="239"/>
      <c r="AKL144" s="239"/>
      <c r="AKM144" s="239"/>
      <c r="AKN144" s="239"/>
      <c r="AKO144" s="239"/>
      <c r="AKP144" s="239"/>
      <c r="AKQ144" s="239"/>
      <c r="AKR144" s="239"/>
      <c r="AKS144" s="239"/>
      <c r="AKT144" s="239"/>
    </row>
    <row r="145" spans="1:17">
      <c r="B145" s="259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</row>
    <row r="146" spans="1:17">
      <c r="B146" s="259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</row>
    <row r="147" spans="1:17">
      <c r="B147" s="240" t="s">
        <v>198</v>
      </c>
      <c r="C147" s="241"/>
      <c r="D147" s="241"/>
      <c r="E147" s="241"/>
      <c r="F147" s="285"/>
      <c r="G147" s="285"/>
      <c r="H147" s="242"/>
      <c r="I147" s="241"/>
      <c r="J147" s="241"/>
      <c r="K147" s="239"/>
      <c r="L147" s="239"/>
      <c r="M147" s="239"/>
      <c r="N147" s="239"/>
      <c r="O147" s="239"/>
      <c r="P147" s="239"/>
      <c r="Q147" s="239"/>
    </row>
    <row r="148" spans="1:17">
      <c r="B148" s="286"/>
      <c r="C148" s="225"/>
      <c r="D148" s="225"/>
      <c r="E148" s="225"/>
      <c r="F148" s="225"/>
      <c r="G148" s="225"/>
      <c r="H148" s="287"/>
      <c r="I148" s="225"/>
      <c r="J148" s="225"/>
    </row>
    <row r="149" spans="1:17">
      <c r="B149" s="259" t="s">
        <v>66</v>
      </c>
      <c r="C149" s="249"/>
      <c r="D149" s="249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</row>
    <row r="150" spans="1:17">
      <c r="B150" s="260" t="s">
        <v>67</v>
      </c>
      <c r="C150" s="332">
        <v>2015</v>
      </c>
      <c r="D150" s="332">
        <v>2016</v>
      </c>
      <c r="E150" s="332">
        <v>2017</v>
      </c>
      <c r="F150" s="332">
        <v>2018</v>
      </c>
      <c r="G150" s="332">
        <v>2019</v>
      </c>
      <c r="H150" s="332">
        <v>2020</v>
      </c>
      <c r="I150" s="332">
        <v>2025</v>
      </c>
      <c r="J150" s="332">
        <v>2030</v>
      </c>
      <c r="K150" s="332">
        <v>2035</v>
      </c>
      <c r="L150" s="332">
        <v>2040</v>
      </c>
      <c r="M150" s="332">
        <v>2045</v>
      </c>
      <c r="N150" s="333">
        <v>2050</v>
      </c>
      <c r="Q150" s="283"/>
    </row>
    <row r="151" spans="1:17">
      <c r="B151" s="100" t="s">
        <v>42</v>
      </c>
      <c r="C151" s="101">
        <v>65.683557306253661</v>
      </c>
      <c r="D151" s="101">
        <v>64.163224533739793</v>
      </c>
      <c r="E151" s="101">
        <v>64.337924177464714</v>
      </c>
      <c r="F151" s="101">
        <v>62.992938565486334</v>
      </c>
      <c r="G151" s="101">
        <v>62.1</v>
      </c>
      <c r="H151" s="101">
        <v>61.445782851158519</v>
      </c>
      <c r="I151" s="101">
        <v>57.439008488012675</v>
      </c>
      <c r="J151" s="101">
        <v>53.432901896064571</v>
      </c>
      <c r="K151" s="101">
        <v>52.079193164552585</v>
      </c>
      <c r="L151" s="101">
        <v>49.712421693306055</v>
      </c>
      <c r="M151" s="101">
        <v>47.711846699962827</v>
      </c>
      <c r="N151" s="101">
        <v>46.800000000000004</v>
      </c>
      <c r="Q151" s="283"/>
    </row>
    <row r="152" spans="1:17">
      <c r="B152" s="100" t="s">
        <v>44</v>
      </c>
      <c r="C152" s="101">
        <v>60.135219809136849</v>
      </c>
      <c r="D152" s="101">
        <v>59.028787084652805</v>
      </c>
      <c r="E152" s="101">
        <v>59.041403617941633</v>
      </c>
      <c r="F152" s="101">
        <v>58.37841196179992</v>
      </c>
      <c r="G152" s="101">
        <v>58.586799999999997</v>
      </c>
      <c r="H152" s="101">
        <v>58.409246255412945</v>
      </c>
      <c r="I152" s="101">
        <v>54.983372612628024</v>
      </c>
      <c r="J152" s="101">
        <v>51.558422663712108</v>
      </c>
      <c r="K152" s="101">
        <v>49.958512319010524</v>
      </c>
      <c r="L152" s="101">
        <v>47.098918054170859</v>
      </c>
      <c r="M152" s="101">
        <v>45.050859334849058</v>
      </c>
      <c r="N152" s="101">
        <v>44.234999999999999</v>
      </c>
      <c r="Q152" s="283"/>
    </row>
    <row r="153" spans="1:17">
      <c r="B153" s="100" t="s">
        <v>47</v>
      </c>
      <c r="C153" s="101">
        <v>17.8</v>
      </c>
      <c r="D153" s="101">
        <v>17.8</v>
      </c>
      <c r="E153" s="101">
        <v>17.8</v>
      </c>
      <c r="F153" s="101">
        <v>17.8</v>
      </c>
      <c r="G153" s="101">
        <v>17.8</v>
      </c>
      <c r="H153" s="101">
        <v>17.604489500010601</v>
      </c>
      <c r="I153" s="101">
        <v>16.872163346001599</v>
      </c>
      <c r="J153" s="101">
        <v>16.231319269674099</v>
      </c>
      <c r="K153" s="101">
        <v>15.6323762597001</v>
      </c>
      <c r="L153" s="101">
        <v>15.0535774155149</v>
      </c>
      <c r="M153" s="101">
        <v>14.5115482019729</v>
      </c>
      <c r="N153" s="101">
        <v>13.933595558705401</v>
      </c>
      <c r="Q153" s="283"/>
    </row>
    <row r="154" spans="1:17">
      <c r="B154" s="100" t="s">
        <v>48</v>
      </c>
      <c r="C154" s="101">
        <v>32.165067191876098</v>
      </c>
      <c r="D154" s="101">
        <v>31.708967360121939</v>
      </c>
      <c r="E154" s="101">
        <v>31.761377253239417</v>
      </c>
      <c r="F154" s="101">
        <v>31.357881569645905</v>
      </c>
      <c r="G154" s="101">
        <v>31.090000000000003</v>
      </c>
      <c r="H154" s="101">
        <v>30.756877505354979</v>
      </c>
      <c r="I154" s="101">
        <v>29.042216888604926</v>
      </c>
      <c r="J154" s="101">
        <v>27.391794057591241</v>
      </c>
      <c r="K154" s="101">
        <v>26.566421331155848</v>
      </c>
      <c r="L154" s="101">
        <v>25.45123069885225</v>
      </c>
      <c r="M154" s="101">
        <v>24.47163775136988</v>
      </c>
      <c r="N154" s="101">
        <v>23.79351689109378</v>
      </c>
      <c r="Q154" s="283"/>
    </row>
    <row r="155" spans="1:17">
      <c r="B155" s="275" t="s">
        <v>83</v>
      </c>
      <c r="C155" s="101">
        <v>28.480000000000004</v>
      </c>
      <c r="D155" s="101">
        <v>28.480000000000004</v>
      </c>
      <c r="E155" s="101">
        <v>28.480000000000004</v>
      </c>
      <c r="F155" s="101">
        <v>28.480000000000004</v>
      </c>
      <c r="G155" s="101">
        <v>28.480000000000004</v>
      </c>
      <c r="H155" s="101">
        <v>28.167183200016964</v>
      </c>
      <c r="I155" s="101">
        <v>26.995461353602561</v>
      </c>
      <c r="J155" s="101">
        <v>25.970110831478561</v>
      </c>
      <c r="K155" s="101">
        <v>25.011802015520161</v>
      </c>
      <c r="L155" s="101">
        <v>24.085723864823841</v>
      </c>
      <c r="M155" s="101">
        <v>23.218477123156642</v>
      </c>
      <c r="N155" s="101">
        <v>22.293752893928641</v>
      </c>
      <c r="Q155" s="283"/>
    </row>
    <row r="156" spans="1:17">
      <c r="B156" s="100" t="s">
        <v>63</v>
      </c>
      <c r="C156" s="90">
        <v>61.381690278499683</v>
      </c>
      <c r="D156" s="90">
        <v>60.187669148900866</v>
      </c>
      <c r="E156" s="90">
        <v>60.266925097353401</v>
      </c>
      <c r="F156" s="90">
        <v>59.477769901427386</v>
      </c>
      <c r="G156" s="90">
        <v>59.421930962699179</v>
      </c>
      <c r="H156" s="90">
        <v>59.057737840067851</v>
      </c>
      <c r="I156" s="90">
        <v>54.336524003328861</v>
      </c>
      <c r="J156" s="90">
        <v>46.331736886901126</v>
      </c>
      <c r="K156" s="90">
        <v>37.069270622888453</v>
      </c>
      <c r="L156" s="90">
        <v>26.436980682676726</v>
      </c>
      <c r="M156" s="90">
        <v>18.598201956428706</v>
      </c>
      <c r="N156" s="90">
        <v>13.933595558705401</v>
      </c>
      <c r="Q156" s="283"/>
    </row>
    <row r="157" spans="1:17">
      <c r="A157" s="249"/>
      <c r="B157" s="44" t="s">
        <v>239</v>
      </c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</row>
    <row r="158" spans="1:17">
      <c r="A158" s="249"/>
      <c r="B158" s="249"/>
      <c r="C158" s="249"/>
      <c r="D158" s="249"/>
      <c r="E158" s="249"/>
      <c r="F158" s="249"/>
      <c r="G158" s="249">
        <v>0.28663446054750402</v>
      </c>
      <c r="H158" s="249">
        <v>0.28348614331740096</v>
      </c>
      <c r="I158" s="249">
        <v>0.27169345162643477</v>
      </c>
      <c r="J158" s="249">
        <v>0.26137390128299676</v>
      </c>
      <c r="K158" s="249">
        <v>0.25172908630757007</v>
      </c>
      <c r="L158" s="249">
        <v>0.24240865403405634</v>
      </c>
      <c r="M158" s="249">
        <v>0.23368032531357327</v>
      </c>
      <c r="N158" s="249">
        <v>0.22437351946385509</v>
      </c>
      <c r="O158" s="249"/>
      <c r="P158" s="249"/>
    </row>
    <row r="159" spans="1:17">
      <c r="B159" s="282" t="s">
        <v>68</v>
      </c>
      <c r="C159" s="85" t="s">
        <v>200</v>
      </c>
    </row>
    <row r="160" spans="1:17">
      <c r="B160" s="260" t="s">
        <v>69</v>
      </c>
      <c r="C160" s="332">
        <v>2015</v>
      </c>
      <c r="D160" s="332">
        <v>2016</v>
      </c>
      <c r="E160" s="332">
        <v>2017</v>
      </c>
      <c r="F160" s="332">
        <v>2018</v>
      </c>
      <c r="G160" s="332">
        <v>2019</v>
      </c>
      <c r="H160" s="332">
        <v>2020</v>
      </c>
      <c r="I160" s="332">
        <v>2025</v>
      </c>
      <c r="J160" s="332">
        <v>2030</v>
      </c>
      <c r="K160" s="332">
        <v>2035</v>
      </c>
      <c r="L160" s="332">
        <v>2040</v>
      </c>
      <c r="M160" s="332">
        <v>2045</v>
      </c>
      <c r="N160" s="333">
        <v>2050</v>
      </c>
    </row>
    <row r="161" spans="1:26">
      <c r="B161" s="100" t="s">
        <v>42</v>
      </c>
      <c r="C161" s="101" t="s">
        <v>29</v>
      </c>
      <c r="D161" s="101" t="s">
        <v>29</v>
      </c>
      <c r="E161" s="101" t="s">
        <v>29</v>
      </c>
      <c r="F161" s="101">
        <v>152.38793468819833</v>
      </c>
      <c r="G161" s="101">
        <v>149.25545442820291</v>
      </c>
      <c r="H161" s="101">
        <v>147.20201115657633</v>
      </c>
      <c r="I161" s="101">
        <v>135.35480125304383</v>
      </c>
      <c r="J161" s="101">
        <v>127.30882775013723</v>
      </c>
      <c r="K161" s="101">
        <v>104.64872782966565</v>
      </c>
      <c r="L161" s="101">
        <v>58.378968123501913</v>
      </c>
      <c r="M161" s="101">
        <v>0</v>
      </c>
      <c r="N161" s="101">
        <v>0</v>
      </c>
    </row>
    <row r="162" spans="1:26">
      <c r="B162" s="100" t="s">
        <v>44</v>
      </c>
      <c r="C162" s="101" t="s">
        <v>29</v>
      </c>
      <c r="D162" s="101" t="s">
        <v>29</v>
      </c>
      <c r="E162" s="101" t="s">
        <v>29</v>
      </c>
      <c r="F162" s="101">
        <v>148.49871757595756</v>
      </c>
      <c r="G162" s="101">
        <v>148.50015842476355</v>
      </c>
      <c r="H162" s="101">
        <v>146.93215033949795</v>
      </c>
      <c r="I162" s="101">
        <v>136.05902669121429</v>
      </c>
      <c r="J162" s="101">
        <v>123.91843009291604</v>
      </c>
      <c r="K162" s="101">
        <v>106.54952188828348</v>
      </c>
      <c r="L162" s="101">
        <v>57.95232307439251</v>
      </c>
      <c r="M162" s="101">
        <v>0</v>
      </c>
      <c r="N162" s="101">
        <v>0</v>
      </c>
    </row>
    <row r="163" spans="1:26">
      <c r="B163" s="100" t="s">
        <v>47</v>
      </c>
      <c r="C163" s="101" t="s">
        <v>29</v>
      </c>
      <c r="D163" s="101" t="s">
        <v>29</v>
      </c>
      <c r="E163" s="101" t="s">
        <v>29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1">
        <v>0</v>
      </c>
      <c r="M163" s="101">
        <v>0</v>
      </c>
      <c r="N163" s="101">
        <v>0</v>
      </c>
    </row>
    <row r="164" spans="1:26">
      <c r="B164" s="100" t="s">
        <v>48</v>
      </c>
      <c r="C164" s="101" t="s">
        <v>29</v>
      </c>
      <c r="D164" s="101" t="s">
        <v>29</v>
      </c>
      <c r="E164" s="101" t="s">
        <v>29</v>
      </c>
      <c r="F164" s="101">
        <v>45.716380406459507</v>
      </c>
      <c r="G164" s="101">
        <v>44.776636328460881</v>
      </c>
      <c r="H164" s="101">
        <v>44.160603346972906</v>
      </c>
      <c r="I164" s="101">
        <v>40.606440375913152</v>
      </c>
      <c r="J164" s="101">
        <v>38.192648325041176</v>
      </c>
      <c r="K164" s="101">
        <v>31.394618348899698</v>
      </c>
      <c r="L164" s="101">
        <v>17.513690437050577</v>
      </c>
      <c r="M164" s="101">
        <v>0</v>
      </c>
      <c r="N164" s="101">
        <v>0</v>
      </c>
    </row>
    <row r="165" spans="1:26">
      <c r="B165" s="275" t="s">
        <v>83</v>
      </c>
      <c r="C165" s="101" t="s">
        <v>29</v>
      </c>
      <c r="D165" s="101" t="s">
        <v>29</v>
      </c>
      <c r="E165" s="101" t="s">
        <v>29</v>
      </c>
      <c r="F165" s="101">
        <v>0</v>
      </c>
      <c r="G165" s="101">
        <v>0</v>
      </c>
      <c r="H165" s="101">
        <v>0</v>
      </c>
      <c r="I165" s="101">
        <v>0</v>
      </c>
      <c r="J165" s="101">
        <v>0</v>
      </c>
      <c r="K165" s="101">
        <v>0</v>
      </c>
      <c r="L165" s="101">
        <v>0</v>
      </c>
      <c r="M165" s="101">
        <v>0</v>
      </c>
      <c r="N165" s="101">
        <v>0</v>
      </c>
    </row>
    <row r="166" spans="1:26">
      <c r="B166" s="100" t="s">
        <v>63</v>
      </c>
      <c r="C166" s="288" t="s">
        <v>29</v>
      </c>
      <c r="D166" s="288" t="s">
        <v>29</v>
      </c>
      <c r="E166" s="288" t="s">
        <v>29</v>
      </c>
      <c r="F166" s="288">
        <v>149.05580310937208</v>
      </c>
      <c r="G166" s="288">
        <v>148.0924305088821</v>
      </c>
      <c r="H166" s="288">
        <v>146.01357858150035</v>
      </c>
      <c r="I166" s="288">
        <v>128.89309965302473</v>
      </c>
      <c r="J166" s="288">
        <v>103.92914618161933</v>
      </c>
      <c r="K166" s="288">
        <v>63.191448181928457</v>
      </c>
      <c r="L166" s="288">
        <v>19.612816499984522</v>
      </c>
      <c r="M166" s="288">
        <v>0</v>
      </c>
      <c r="N166" s="288">
        <v>0</v>
      </c>
    </row>
    <row r="168" spans="1:26">
      <c r="B168" s="44" t="s">
        <v>179</v>
      </c>
      <c r="H168" s="289">
        <v>0.9795900296103236</v>
      </c>
      <c r="I168" s="289">
        <v>0.86473050337025359</v>
      </c>
      <c r="J168" s="289">
        <v>0.69724991589465091</v>
      </c>
      <c r="K168" s="289">
        <v>0.42394490428232923</v>
      </c>
      <c r="L168" s="289">
        <v>0.13158036178969365</v>
      </c>
      <c r="M168" s="289">
        <v>0</v>
      </c>
      <c r="N168" s="289">
        <v>0</v>
      </c>
    </row>
    <row r="170" spans="1:26">
      <c r="B170" s="240" t="s">
        <v>199</v>
      </c>
      <c r="C170" s="241"/>
      <c r="D170" s="241"/>
      <c r="E170" s="241"/>
      <c r="F170" s="285"/>
      <c r="G170" s="285"/>
      <c r="H170" s="242"/>
      <c r="I170" s="241"/>
      <c r="J170" s="241"/>
      <c r="K170" s="239"/>
      <c r="L170" s="239"/>
      <c r="M170" s="239"/>
      <c r="N170" s="239"/>
      <c r="O170" s="239"/>
      <c r="P170" s="239"/>
      <c r="Q170" s="239"/>
    </row>
    <row r="172" spans="1:26">
      <c r="A172" s="249"/>
      <c r="B172" s="290" t="s">
        <v>194</v>
      </c>
      <c r="C172" s="332">
        <v>2015</v>
      </c>
      <c r="D172" s="332">
        <v>2016</v>
      </c>
      <c r="E172" s="332">
        <v>2017</v>
      </c>
      <c r="F172" s="332">
        <v>2018</v>
      </c>
      <c r="G172" s="332">
        <v>2019</v>
      </c>
      <c r="H172" s="332">
        <v>2020</v>
      </c>
      <c r="I172" s="332">
        <v>2025</v>
      </c>
      <c r="J172" s="332">
        <v>2030</v>
      </c>
      <c r="K172" s="332">
        <v>2035</v>
      </c>
      <c r="L172" s="332">
        <v>2040</v>
      </c>
      <c r="M172" s="332">
        <v>2045</v>
      </c>
      <c r="N172" s="333">
        <v>2050</v>
      </c>
      <c r="Q172" s="249"/>
    </row>
    <row r="173" spans="1:26">
      <c r="A173" s="249"/>
      <c r="B173" s="291" t="s">
        <v>30</v>
      </c>
      <c r="C173" s="292">
        <v>474.70552779332081</v>
      </c>
      <c r="D173" s="292">
        <v>482.43291957436469</v>
      </c>
      <c r="E173" s="292">
        <v>486.0754081023714</v>
      </c>
      <c r="F173" s="292">
        <v>484.63829615710631</v>
      </c>
      <c r="G173" s="292">
        <v>480.93660640004379</v>
      </c>
      <c r="H173" s="292">
        <v>391.44187162292457</v>
      </c>
      <c r="I173" s="292">
        <v>463.51265612904984</v>
      </c>
      <c r="J173" s="292">
        <v>438.89784898651811</v>
      </c>
      <c r="K173" s="292">
        <v>429.8644768733576</v>
      </c>
      <c r="L173" s="292">
        <v>414.52897985397891</v>
      </c>
      <c r="M173" s="292">
        <v>398.23528329007098</v>
      </c>
      <c r="N173" s="292">
        <v>380.35046870692486</v>
      </c>
      <c r="Q173" s="249"/>
    </row>
    <row r="174" spans="1:26">
      <c r="A174" s="249"/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Q174" s="249"/>
    </row>
    <row r="175" spans="1:26">
      <c r="A175" s="249"/>
      <c r="B175" s="290" t="s">
        <v>195</v>
      </c>
      <c r="C175" s="332">
        <v>2015</v>
      </c>
      <c r="D175" s="332">
        <v>2016</v>
      </c>
      <c r="E175" s="332">
        <v>2017</v>
      </c>
      <c r="F175" s="332">
        <v>2018</v>
      </c>
      <c r="G175" s="332">
        <v>2019</v>
      </c>
      <c r="H175" s="332">
        <v>2020</v>
      </c>
      <c r="I175" s="332">
        <v>2025</v>
      </c>
      <c r="J175" s="332">
        <v>2030</v>
      </c>
      <c r="K175" s="332">
        <v>2035</v>
      </c>
      <c r="L175" s="332">
        <v>2040</v>
      </c>
      <c r="M175" s="332">
        <v>2045</v>
      </c>
      <c r="N175" s="333">
        <v>2050</v>
      </c>
      <c r="Q175" s="249"/>
      <c r="Y175" s="85">
        <v>2030</v>
      </c>
      <c r="Z175" s="85">
        <v>2035</v>
      </c>
    </row>
    <row r="176" spans="1:26">
      <c r="B176" s="165" t="s">
        <v>42</v>
      </c>
      <c r="C176" s="293"/>
      <c r="D176" s="293"/>
      <c r="E176" s="293"/>
      <c r="F176" s="293">
        <v>6.9999490596430531</v>
      </c>
      <c r="G176" s="293">
        <v>7.3575468986315729</v>
      </c>
      <c r="H176" s="293">
        <v>6.3099434526959959</v>
      </c>
      <c r="I176" s="293">
        <v>11.738979455450224</v>
      </c>
      <c r="J176" s="293">
        <v>10.481326927702357</v>
      </c>
      <c r="K176" s="293">
        <v>7.5999796747912685</v>
      </c>
      <c r="L176" s="293">
        <v>4.0116396481046053</v>
      </c>
      <c r="M176" s="293">
        <v>1.3880743334880765</v>
      </c>
      <c r="N176" s="293">
        <v>0</v>
      </c>
      <c r="Q176" s="249"/>
      <c r="Y176" s="506">
        <v>0</v>
      </c>
      <c r="Z176" s="506">
        <v>0</v>
      </c>
    </row>
    <row r="177" spans="2:28">
      <c r="B177" s="165" t="s">
        <v>13</v>
      </c>
      <c r="C177" s="294"/>
      <c r="D177" s="294"/>
      <c r="E177" s="294"/>
      <c r="F177" s="295">
        <v>17.76128846282349</v>
      </c>
      <c r="G177" s="295">
        <v>17.184329770504579</v>
      </c>
      <c r="H177" s="295">
        <v>13.527312595858483</v>
      </c>
      <c r="I177" s="295">
        <v>9.5804847932088144</v>
      </c>
      <c r="J177" s="295">
        <v>5.9283324565388895</v>
      </c>
      <c r="K177" s="295">
        <v>3.790915301802575</v>
      </c>
      <c r="L177" s="295">
        <v>1.8526792218050361</v>
      </c>
      <c r="M177" s="295">
        <v>0.63943430484018648</v>
      </c>
      <c r="N177" s="295">
        <v>0</v>
      </c>
      <c r="Q177" s="249"/>
      <c r="Y177" s="506">
        <v>0</v>
      </c>
      <c r="Z177" s="506">
        <v>0</v>
      </c>
    </row>
    <row r="178" spans="2:28" s="686" customFormat="1">
      <c r="B178" s="687" t="s">
        <v>47</v>
      </c>
      <c r="C178" s="688"/>
      <c r="D178" s="688"/>
      <c r="E178" s="688"/>
      <c r="F178" s="689">
        <v>2.3977494087355514E-2</v>
      </c>
      <c r="G178" s="689">
        <v>3.093659220368003E-2</v>
      </c>
      <c r="H178" s="689">
        <v>4.0363413124086783E-2</v>
      </c>
      <c r="I178" s="689">
        <v>0.33631095822215828</v>
      </c>
      <c r="J178" s="689">
        <v>1.0752070469455257</v>
      </c>
      <c r="K178" s="689">
        <v>2.3105346230492056</v>
      </c>
      <c r="L178" s="689">
        <v>3.5586343827209079</v>
      </c>
      <c r="M178" s="689">
        <v>4.3409008412971355</v>
      </c>
      <c r="N178" s="689">
        <v>4.5568784191971838</v>
      </c>
      <c r="O178" s="85"/>
      <c r="P178" s="85"/>
      <c r="Q178" s="249"/>
      <c r="R178" s="85"/>
      <c r="S178" s="85"/>
      <c r="T178" s="85"/>
      <c r="U178" s="85"/>
      <c r="V178" s="85"/>
      <c r="W178" s="85"/>
      <c r="X178" s="85"/>
      <c r="Y178" s="506">
        <v>0</v>
      </c>
      <c r="Z178" s="506">
        <v>0</v>
      </c>
      <c r="AA178" s="686">
        <v>0</v>
      </c>
      <c r="AB178" s="686">
        <v>0</v>
      </c>
    </row>
    <row r="179" spans="2:28">
      <c r="B179" s="165" t="s">
        <v>49</v>
      </c>
      <c r="C179" s="294"/>
      <c r="D179" s="294"/>
      <c r="E179" s="294"/>
      <c r="F179" s="295">
        <v>0</v>
      </c>
      <c r="G179" s="295">
        <v>0</v>
      </c>
      <c r="H179" s="295">
        <v>0</v>
      </c>
      <c r="I179" s="295">
        <v>0</v>
      </c>
      <c r="J179" s="295">
        <v>0</v>
      </c>
      <c r="K179" s="295">
        <v>0</v>
      </c>
      <c r="L179" s="295">
        <v>0</v>
      </c>
      <c r="M179" s="295">
        <v>0</v>
      </c>
      <c r="N179" s="295">
        <v>0</v>
      </c>
      <c r="Q179" s="249"/>
      <c r="Y179" s="506">
        <v>0</v>
      </c>
      <c r="Z179" s="506">
        <v>0</v>
      </c>
    </row>
    <row r="180" spans="2:28">
      <c r="B180" s="165" t="s">
        <v>63</v>
      </c>
      <c r="C180" s="294"/>
      <c r="D180" s="294"/>
      <c r="E180" s="294"/>
      <c r="F180" s="293">
        <v>24.785215016553899</v>
      </c>
      <c r="G180" s="293">
        <v>24.572813261339832</v>
      </c>
      <c r="H180" s="293">
        <v>19.877619461678567</v>
      </c>
      <c r="I180" s="293">
        <v>21.655775206881195</v>
      </c>
      <c r="J180" s="293">
        <v>17.48486643118677</v>
      </c>
      <c r="K180" s="293">
        <v>13.701429599643049</v>
      </c>
      <c r="L180" s="293">
        <v>9.4229532526305491</v>
      </c>
      <c r="M180" s="293">
        <v>6.3684094796253987</v>
      </c>
      <c r="N180" s="293">
        <v>4.5568784191971838</v>
      </c>
      <c r="Q180" s="249"/>
      <c r="Y180" s="506">
        <v>0</v>
      </c>
      <c r="Z180" s="506">
        <v>0</v>
      </c>
    </row>
    <row r="181" spans="2:28">
      <c r="B181" s="296" t="s">
        <v>196</v>
      </c>
      <c r="F181" s="297">
        <v>0</v>
      </c>
      <c r="G181" s="297">
        <v>0</v>
      </c>
      <c r="H181" s="297">
        <v>0</v>
      </c>
      <c r="I181" s="297">
        <v>0</v>
      </c>
      <c r="J181" s="297">
        <v>0</v>
      </c>
      <c r="K181" s="297">
        <v>0</v>
      </c>
      <c r="L181" s="297">
        <v>0</v>
      </c>
      <c r="M181" s="297">
        <v>0</v>
      </c>
      <c r="N181" s="297">
        <v>0</v>
      </c>
      <c r="Q181" s="249"/>
    </row>
    <row r="182" spans="2:28">
      <c r="B182" s="85" t="s">
        <v>236</v>
      </c>
      <c r="I182" s="171">
        <v>-0.12626236276677727</v>
      </c>
      <c r="J182" s="171">
        <v>-0.29454449277487682</v>
      </c>
      <c r="K182" s="171">
        <v>-0.44719343404961609</v>
      </c>
      <c r="L182" s="171">
        <v>-0.61981555349279738</v>
      </c>
      <c r="M182" s="171">
        <v>-0.7430561132767266</v>
      </c>
      <c r="N182" s="171">
        <v>-0.81614529403300828</v>
      </c>
      <c r="Q182" s="249"/>
    </row>
    <row r="184" spans="2:28">
      <c r="B184" s="860" t="s">
        <v>574</v>
      </c>
      <c r="C184" s="332">
        <v>2015</v>
      </c>
      <c r="D184" s="332">
        <v>2016</v>
      </c>
      <c r="E184" s="332">
        <v>2017</v>
      </c>
      <c r="F184" s="332">
        <v>2018</v>
      </c>
      <c r="G184" s="332">
        <v>2019</v>
      </c>
      <c r="H184" s="332">
        <v>2020</v>
      </c>
      <c r="I184" s="332">
        <v>2025</v>
      </c>
      <c r="J184" s="332">
        <v>2030</v>
      </c>
      <c r="K184" s="332">
        <v>2035</v>
      </c>
      <c r="L184" s="332">
        <v>2040</v>
      </c>
      <c r="M184" s="332">
        <v>2045</v>
      </c>
      <c r="N184" s="333">
        <v>2050</v>
      </c>
    </row>
    <row r="185" spans="2:28">
      <c r="B185" s="275" t="s">
        <v>42</v>
      </c>
      <c r="C185" s="855"/>
      <c r="D185" s="855"/>
      <c r="E185" s="855"/>
      <c r="F185" s="856">
        <v>81.409407563648713</v>
      </c>
      <c r="G185" s="856">
        <v>85.568270431085196</v>
      </c>
      <c r="H185" s="856">
        <v>73.384642354854435</v>
      </c>
      <c r="I185" s="856">
        <v>136.52433106688611</v>
      </c>
      <c r="J185" s="856">
        <v>121.89783216917841</v>
      </c>
      <c r="K185" s="856">
        <v>88.387763617822458</v>
      </c>
      <c r="L185" s="856">
        <v>46.655369107456565</v>
      </c>
      <c r="M185" s="856">
        <v>16.143304498466332</v>
      </c>
      <c r="N185" s="856">
        <v>0</v>
      </c>
    </row>
    <row r="186" spans="2:28">
      <c r="B186" s="275" t="s">
        <v>13</v>
      </c>
      <c r="C186" s="278"/>
      <c r="D186" s="278"/>
      <c r="E186" s="278"/>
      <c r="F186" s="856">
        <v>206.56378482263722</v>
      </c>
      <c r="G186" s="856">
        <v>199.85375523096826</v>
      </c>
      <c r="H186" s="856">
        <v>157.32264548983417</v>
      </c>
      <c r="I186" s="856">
        <v>111.42103814501851</v>
      </c>
      <c r="J186" s="856">
        <v>68.946506469547288</v>
      </c>
      <c r="K186" s="856">
        <v>44.088344959963948</v>
      </c>
      <c r="L186" s="856">
        <v>21.54665934959257</v>
      </c>
      <c r="M186" s="856">
        <v>7.4366209652913691</v>
      </c>
      <c r="N186" s="856">
        <v>0</v>
      </c>
    </row>
    <row r="187" spans="2:28">
      <c r="B187" s="275" t="s">
        <v>47</v>
      </c>
      <c r="C187" s="278"/>
      <c r="D187" s="278"/>
      <c r="E187" s="278"/>
      <c r="F187" s="855">
        <v>0.27885825623594462</v>
      </c>
      <c r="G187" s="856">
        <v>0.35979256732879877</v>
      </c>
      <c r="H187" s="856">
        <v>0.4694264946331293</v>
      </c>
      <c r="I187" s="856">
        <v>3.911296444123701</v>
      </c>
      <c r="J187" s="856">
        <v>12.504657955976464</v>
      </c>
      <c r="K187" s="856">
        <v>26.871517666062264</v>
      </c>
      <c r="L187" s="856">
        <v>41.386917871044162</v>
      </c>
      <c r="M187" s="856">
        <v>50.484676784285689</v>
      </c>
      <c r="N187" s="856">
        <v>52.996496015263254</v>
      </c>
    </row>
    <row r="188" spans="2:28">
      <c r="B188" s="275" t="s">
        <v>49</v>
      </c>
      <c r="C188" s="278"/>
      <c r="D188" s="278"/>
      <c r="E188" s="278"/>
      <c r="F188" s="856">
        <v>0</v>
      </c>
      <c r="G188" s="856">
        <v>0</v>
      </c>
      <c r="H188" s="856">
        <v>0</v>
      </c>
      <c r="I188" s="856">
        <v>0</v>
      </c>
      <c r="J188" s="856">
        <v>0</v>
      </c>
      <c r="K188" s="856">
        <v>0</v>
      </c>
      <c r="L188" s="856">
        <v>0</v>
      </c>
      <c r="M188" s="856">
        <v>0</v>
      </c>
      <c r="N188" s="856">
        <v>0</v>
      </c>
    </row>
    <row r="189" spans="2:28">
      <c r="B189" s="275" t="s">
        <v>63</v>
      </c>
      <c r="C189" s="278"/>
      <c r="D189" s="278"/>
      <c r="E189" s="278"/>
      <c r="F189" s="856">
        <v>288.25205064252185</v>
      </c>
      <c r="G189" s="856">
        <v>285.78181822938228</v>
      </c>
      <c r="H189" s="856">
        <v>231.17671433932173</v>
      </c>
      <c r="I189" s="856">
        <v>251.85666565602833</v>
      </c>
      <c r="J189" s="856">
        <v>203.34899659470216</v>
      </c>
      <c r="K189" s="856">
        <v>159.34762624384868</v>
      </c>
      <c r="L189" s="856">
        <v>109.58894632809329</v>
      </c>
      <c r="M189" s="856">
        <v>74.064602248043386</v>
      </c>
      <c r="N189" s="856">
        <v>52.996496015263254</v>
      </c>
    </row>
    <row r="190" spans="2:28">
      <c r="B190" s="85" t="s">
        <v>236</v>
      </c>
      <c r="I190" s="171">
        <v>-0.12626236276677716</v>
      </c>
      <c r="J190" s="171">
        <v>-0.29454449277487682</v>
      </c>
      <c r="K190" s="171">
        <v>-0.44719343404961598</v>
      </c>
      <c r="L190" s="171">
        <v>-0.61981555349279749</v>
      </c>
      <c r="M190" s="171">
        <v>-0.7430561132767266</v>
      </c>
      <c r="N190" s="171">
        <v>-0.81614529403300828</v>
      </c>
    </row>
    <row r="193" spans="2:14">
      <c r="B193" s="85" t="s">
        <v>386</v>
      </c>
    </row>
    <row r="195" spans="2:14">
      <c r="B195" s="85" t="s">
        <v>318</v>
      </c>
      <c r="C195" s="297">
        <v>22.25</v>
      </c>
      <c r="D195" s="297">
        <v>22.25</v>
      </c>
      <c r="E195" s="297">
        <v>22.25</v>
      </c>
      <c r="F195" s="297">
        <v>22.25</v>
      </c>
      <c r="G195" s="297">
        <v>22.25</v>
      </c>
      <c r="H195" s="297">
        <v>22.005611875013251</v>
      </c>
      <c r="I195" s="297">
        <v>21.090204182501999</v>
      </c>
      <c r="J195" s="297">
        <v>20.289149087092625</v>
      </c>
      <c r="K195" s="297">
        <v>19.540470324625126</v>
      </c>
      <c r="L195" s="297">
        <v>18.816971769393625</v>
      </c>
      <c r="M195" s="297">
        <v>18.139435252466125</v>
      </c>
      <c r="N195" s="297">
        <v>17.41699444838175</v>
      </c>
    </row>
    <row r="196" spans="2:14">
      <c r="B196" s="85" t="s">
        <v>319</v>
      </c>
      <c r="C196" s="297">
        <v>16.322600000000001</v>
      </c>
      <c r="D196" s="297">
        <v>16.322600000000001</v>
      </c>
      <c r="E196" s="297">
        <v>16.322600000000001</v>
      </c>
      <c r="F196" s="297">
        <v>16.322600000000001</v>
      </c>
      <c r="G196" s="297">
        <v>16.322600000000001</v>
      </c>
      <c r="H196" s="297">
        <v>16.143316871509722</v>
      </c>
      <c r="I196" s="297">
        <v>15.471773788283468</v>
      </c>
      <c r="J196" s="297">
        <v>14.88411977029115</v>
      </c>
      <c r="K196" s="297">
        <v>14.334889030144993</v>
      </c>
      <c r="L196" s="297">
        <v>13.804130490027163</v>
      </c>
      <c r="M196" s="297">
        <v>13.307089701209151</v>
      </c>
      <c r="N196" s="297">
        <v>12.777107127332853</v>
      </c>
    </row>
    <row r="197" spans="2:14">
      <c r="B197" s="530" t="s">
        <v>320</v>
      </c>
      <c r="C197" s="531">
        <v>17.8</v>
      </c>
      <c r="D197" s="531">
        <v>17.8</v>
      </c>
      <c r="E197" s="531">
        <v>17.8</v>
      </c>
      <c r="F197" s="531">
        <v>17.8</v>
      </c>
      <c r="G197" s="531">
        <v>17.8</v>
      </c>
      <c r="H197" s="531">
        <v>17.604489500010601</v>
      </c>
      <c r="I197" s="531">
        <v>16.872163346001599</v>
      </c>
      <c r="J197" s="531">
        <v>16.231319269674099</v>
      </c>
      <c r="K197" s="531">
        <v>15.6323762597001</v>
      </c>
      <c r="L197" s="531">
        <v>15.0535774155149</v>
      </c>
      <c r="M197" s="531">
        <v>14.5115482019729</v>
      </c>
      <c r="N197" s="531">
        <v>13.933595558705401</v>
      </c>
    </row>
    <row r="198" spans="2:14">
      <c r="B198" s="85" t="s">
        <v>321</v>
      </c>
      <c r="C198" s="427">
        <v>1.25</v>
      </c>
      <c r="D198" s="427">
        <v>1.25</v>
      </c>
      <c r="E198" s="427">
        <v>1.25</v>
      </c>
      <c r="F198" s="427">
        <v>1.25</v>
      </c>
      <c r="G198" s="427">
        <v>1.25</v>
      </c>
      <c r="H198" s="427">
        <v>1.25</v>
      </c>
      <c r="I198" s="427">
        <v>1.25</v>
      </c>
      <c r="J198" s="427">
        <v>1.25</v>
      </c>
      <c r="K198" s="427">
        <v>1.25</v>
      </c>
      <c r="L198" s="427">
        <v>1.25</v>
      </c>
      <c r="M198" s="427">
        <v>1.25</v>
      </c>
      <c r="N198" s="427">
        <v>1.25</v>
      </c>
    </row>
    <row r="199" spans="2:14">
      <c r="B199" s="85" t="s">
        <v>385</v>
      </c>
      <c r="C199" s="289">
        <v>0.91700000000000004</v>
      </c>
      <c r="D199" s="289">
        <v>0.91700000000000004</v>
      </c>
      <c r="E199" s="289">
        <v>0.91700000000000004</v>
      </c>
      <c r="F199" s="289">
        <v>0.91700000000000004</v>
      </c>
      <c r="G199" s="289">
        <v>0.91700000000000004</v>
      </c>
      <c r="H199" s="289">
        <v>0.91700000000000004</v>
      </c>
      <c r="I199" s="289">
        <v>0.91700000000000004</v>
      </c>
      <c r="J199" s="289">
        <v>0.91700000000000004</v>
      </c>
      <c r="K199" s="289">
        <v>0.91700000000000004</v>
      </c>
      <c r="L199" s="289">
        <v>0.91699999999999993</v>
      </c>
      <c r="M199" s="289">
        <v>0.91700000000000004</v>
      </c>
      <c r="N199" s="289">
        <v>0.91700000000000004</v>
      </c>
    </row>
    <row r="200" spans="2:14">
      <c r="B200" s="530" t="s">
        <v>102</v>
      </c>
      <c r="C200" s="532">
        <v>17.804450000000003</v>
      </c>
      <c r="D200" s="532">
        <v>17.804450000000003</v>
      </c>
      <c r="E200" s="532">
        <v>17.804450000000003</v>
      </c>
      <c r="F200" s="532">
        <v>17.804450000000003</v>
      </c>
      <c r="G200" s="532">
        <v>17.804450000000003</v>
      </c>
      <c r="H200" s="532">
        <v>17.608890622385601</v>
      </c>
      <c r="I200" s="532">
        <v>16.876381386838098</v>
      </c>
      <c r="J200" s="532">
        <v>16.235377099491519</v>
      </c>
      <c r="K200" s="532">
        <v>15.636284353765026</v>
      </c>
      <c r="L200" s="532">
        <v>15.057340809868778</v>
      </c>
      <c r="M200" s="532">
        <v>14.515176089023395</v>
      </c>
      <c r="N200" s="532">
        <v>13.937078957595077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J143"/>
  <sheetViews>
    <sheetView topLeftCell="A67" zoomScaleNormal="100" workbookViewId="0">
      <selection activeCell="O92" sqref="O92"/>
    </sheetView>
  </sheetViews>
  <sheetFormatPr baseColWidth="10" defaultColWidth="11.42578125" defaultRowHeight="13.5" customHeight="1"/>
  <cols>
    <col min="1" max="1" width="5.85546875" style="20" customWidth="1"/>
    <col min="2" max="2" width="22" style="20" customWidth="1"/>
    <col min="3" max="14" width="8.140625" style="20" customWidth="1"/>
    <col min="15" max="15" width="6" style="20" customWidth="1"/>
    <col min="16" max="17" width="10.42578125" style="20" customWidth="1"/>
    <col min="18" max="998" width="12.140625" style="20" customWidth="1"/>
    <col min="999" max="1000" width="12.5703125" style="20" customWidth="1"/>
    <col min="1001" max="1001" width="11.42578125" style="20" customWidth="1"/>
    <col min="1002" max="16384" width="11.42578125" style="20"/>
  </cols>
  <sheetData>
    <row r="1" spans="2:17" ht="13.5" customHeight="1">
      <c r="B1" s="20" t="s">
        <v>0</v>
      </c>
      <c r="C1" s="23">
        <v>41.868000000000002</v>
      </c>
      <c r="D1" s="23"/>
      <c r="E1" s="23"/>
      <c r="F1" s="23" t="s">
        <v>1</v>
      </c>
      <c r="G1" s="23">
        <v>11.63</v>
      </c>
      <c r="H1" s="23" t="s">
        <v>2</v>
      </c>
    </row>
    <row r="2" spans="2:17" ht="13.5" customHeight="1">
      <c r="C2" s="23"/>
      <c r="D2" s="23"/>
      <c r="E2" s="23"/>
      <c r="F2" s="23"/>
      <c r="G2" s="23"/>
      <c r="H2" s="23"/>
    </row>
    <row r="3" spans="2:17" ht="13.5" customHeight="1">
      <c r="B3" s="20" t="s">
        <v>70</v>
      </c>
      <c r="C3" s="23"/>
      <c r="D3" s="23"/>
      <c r="E3" s="23"/>
      <c r="F3" s="23"/>
      <c r="G3" s="23"/>
      <c r="H3" s="23"/>
    </row>
    <row r="4" spans="2:17" ht="13.5" customHeight="1">
      <c r="B4" s="55" t="s">
        <v>15</v>
      </c>
      <c r="C4" s="56" t="s">
        <v>16</v>
      </c>
      <c r="D4" s="56"/>
      <c r="E4" s="56" t="s">
        <v>11</v>
      </c>
      <c r="F4" s="56"/>
      <c r="O4" s="85"/>
      <c r="P4" s="85"/>
      <c r="Q4" s="85"/>
    </row>
    <row r="5" spans="2:17" ht="13.5" customHeight="1">
      <c r="B5" s="45" t="s">
        <v>7</v>
      </c>
      <c r="C5" s="57">
        <v>2.3486672398968182</v>
      </c>
      <c r="D5" s="56" t="s">
        <v>17</v>
      </c>
      <c r="E5" s="47">
        <v>9</v>
      </c>
      <c r="F5" s="56" t="s">
        <v>12</v>
      </c>
      <c r="K5" s="20">
        <v>30.000000000000004</v>
      </c>
      <c r="L5" s="20">
        <v>22.035369774919616</v>
      </c>
      <c r="M5" s="20">
        <v>17.8</v>
      </c>
      <c r="O5" s="85"/>
      <c r="P5" s="85"/>
      <c r="Q5" s="85"/>
    </row>
    <row r="6" spans="2:17" ht="13.5" customHeight="1">
      <c r="B6" s="45" t="s">
        <v>13</v>
      </c>
      <c r="C6" s="57">
        <v>2.6878245915735168</v>
      </c>
      <c r="D6" s="56" t="s">
        <v>17</v>
      </c>
      <c r="E6" s="47">
        <v>9.83</v>
      </c>
      <c r="F6" s="56" t="s">
        <v>12</v>
      </c>
      <c r="K6" s="20">
        <v>21</v>
      </c>
      <c r="L6" s="20">
        <v>7.7</v>
      </c>
      <c r="M6" s="20">
        <v>6.22</v>
      </c>
      <c r="O6" s="85"/>
      <c r="P6" s="85"/>
      <c r="Q6" s="85"/>
    </row>
    <row r="7" spans="2:17" ht="13.5" customHeight="1">
      <c r="B7" s="45" t="s">
        <v>9</v>
      </c>
      <c r="C7" s="57">
        <v>2.5542785898538258</v>
      </c>
      <c r="D7" s="56" t="s">
        <v>17</v>
      </c>
      <c r="E7" s="47">
        <v>9.83</v>
      </c>
      <c r="F7" s="56" t="s">
        <v>12</v>
      </c>
      <c r="O7" s="85"/>
      <c r="P7" s="85"/>
      <c r="Q7" s="85"/>
    </row>
    <row r="8" spans="2:17" ht="13.5" customHeight="1">
      <c r="B8" s="45" t="s">
        <v>10</v>
      </c>
      <c r="C8" s="57">
        <v>2.8027171109200344</v>
      </c>
      <c r="D8" s="56" t="s">
        <v>18</v>
      </c>
      <c r="E8" s="47">
        <v>13.8</v>
      </c>
      <c r="F8" s="56" t="s">
        <v>14</v>
      </c>
      <c r="O8" s="85"/>
      <c r="P8" s="85"/>
      <c r="Q8" s="85"/>
    </row>
    <row r="9" spans="2:17" ht="13.5" customHeight="1">
      <c r="B9" s="45" t="s">
        <v>28</v>
      </c>
      <c r="C9" s="57">
        <v>0</v>
      </c>
      <c r="D9" s="57"/>
      <c r="E9" s="47"/>
      <c r="F9" s="56"/>
      <c r="O9" s="85"/>
      <c r="P9" s="85"/>
      <c r="Q9" s="85"/>
    </row>
    <row r="11" spans="2:17" ht="13.5" customHeight="1">
      <c r="B11" s="20" t="s">
        <v>181</v>
      </c>
    </row>
    <row r="12" spans="2:17" ht="13.5" customHeight="1">
      <c r="B12" s="58" t="s">
        <v>15</v>
      </c>
      <c r="C12" s="332">
        <v>2015</v>
      </c>
      <c r="D12" s="332">
        <v>2016</v>
      </c>
      <c r="E12" s="332">
        <v>2017</v>
      </c>
      <c r="F12" s="332">
        <v>2018</v>
      </c>
      <c r="G12" s="332">
        <v>2019</v>
      </c>
      <c r="H12" s="332">
        <v>2020</v>
      </c>
      <c r="I12" s="332">
        <v>2025</v>
      </c>
      <c r="J12" s="332">
        <v>2030</v>
      </c>
      <c r="K12" s="332">
        <v>2035</v>
      </c>
      <c r="L12" s="332">
        <v>2040</v>
      </c>
      <c r="M12" s="332">
        <v>2045</v>
      </c>
      <c r="N12" s="333">
        <v>2050</v>
      </c>
    </row>
    <row r="13" spans="2:17" ht="13.5" customHeight="1">
      <c r="B13" s="59" t="s">
        <v>7</v>
      </c>
      <c r="C13" s="60" t="s">
        <v>29</v>
      </c>
      <c r="D13" s="60" t="s">
        <v>29</v>
      </c>
      <c r="E13" s="60" t="s">
        <v>29</v>
      </c>
      <c r="F13" s="60">
        <v>2.1772145313843505</v>
      </c>
      <c r="G13" s="60">
        <v>2.1631225279449695</v>
      </c>
      <c r="H13" s="60">
        <v>2.1560765262252795</v>
      </c>
      <c r="I13" s="60">
        <v>2.120846517626827</v>
      </c>
      <c r="J13" s="60">
        <v>2.1443331900257951</v>
      </c>
      <c r="K13" s="60">
        <v>1.8084737747205502</v>
      </c>
      <c r="L13" s="60">
        <v>1.056900257953568</v>
      </c>
      <c r="M13" s="60">
        <v>0</v>
      </c>
      <c r="N13" s="60">
        <v>0</v>
      </c>
    </row>
    <row r="14" spans="2:17" ht="13.5" customHeight="1">
      <c r="B14" s="59" t="s">
        <v>13</v>
      </c>
      <c r="C14" s="60" t="s">
        <v>29</v>
      </c>
      <c r="D14" s="60" t="s">
        <v>29</v>
      </c>
      <c r="E14" s="60" t="s">
        <v>29</v>
      </c>
      <c r="F14" s="60">
        <v>2.5004832175408427</v>
      </c>
      <c r="G14" s="60">
        <v>2.4916133963886504</v>
      </c>
      <c r="H14" s="60">
        <v>2.4727986242476354</v>
      </c>
      <c r="I14" s="60">
        <v>2.4324812553740327</v>
      </c>
      <c r="J14" s="60">
        <v>2.3625978159931211</v>
      </c>
      <c r="K14" s="60">
        <v>2.0965031814273432</v>
      </c>
      <c r="L14" s="60">
        <v>1.2095210662080824</v>
      </c>
      <c r="M14" s="60">
        <v>0</v>
      </c>
      <c r="N14" s="60">
        <v>0</v>
      </c>
    </row>
    <row r="15" spans="2:17" ht="13.5" customHeight="1">
      <c r="B15" s="59" t="s">
        <v>10</v>
      </c>
      <c r="C15" s="60" t="s">
        <v>29</v>
      </c>
      <c r="D15" s="60" t="s">
        <v>29</v>
      </c>
      <c r="E15" s="60" t="s">
        <v>29</v>
      </c>
      <c r="F15" s="60">
        <v>2.7999143938091144</v>
      </c>
      <c r="G15" s="60">
        <v>2.7999143938091144</v>
      </c>
      <c r="H15" s="60">
        <v>2.7999143938091144</v>
      </c>
      <c r="I15" s="60">
        <v>2.6625812553740325</v>
      </c>
      <c r="J15" s="60">
        <v>2.4663910576096302</v>
      </c>
      <c r="K15" s="60">
        <v>2.0459834909716252</v>
      </c>
      <c r="L15" s="60">
        <v>1.5414944110060191</v>
      </c>
      <c r="M15" s="60">
        <v>1.0930596732588134</v>
      </c>
      <c r="N15" s="60">
        <v>0</v>
      </c>
    </row>
    <row r="16" spans="2:17" ht="13.5" customHeight="1">
      <c r="B16" s="59" t="s">
        <v>28</v>
      </c>
      <c r="C16" s="60" t="s">
        <v>29</v>
      </c>
      <c r="D16" s="60" t="s">
        <v>29</v>
      </c>
      <c r="E16" s="60" t="s">
        <v>29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</row>
    <row r="18" spans="1:998" ht="13.5" customHeight="1">
      <c r="B18" s="61" t="s">
        <v>71</v>
      </c>
      <c r="C18" s="22"/>
      <c r="D18" s="22"/>
      <c r="E18" s="22"/>
      <c r="F18" s="22"/>
      <c r="G18" s="22"/>
      <c r="H18" s="22"/>
      <c r="I18" s="22"/>
      <c r="J18" s="22"/>
      <c r="K18" s="21"/>
      <c r="L18" s="21"/>
      <c r="M18" s="21"/>
      <c r="N18" s="21"/>
    </row>
    <row r="19" spans="1:998" ht="13.5" customHeight="1">
      <c r="C19" s="23"/>
      <c r="D19" s="23"/>
      <c r="E19" s="23"/>
      <c r="F19" s="23"/>
      <c r="G19" s="23"/>
      <c r="H19" s="23"/>
      <c r="I19" s="23"/>
      <c r="J19" s="23"/>
    </row>
    <row r="20" spans="1:998" ht="13.5" customHeight="1">
      <c r="A20" s="22"/>
      <c r="B20" s="62" t="s">
        <v>72</v>
      </c>
      <c r="C20" s="22"/>
      <c r="D20" s="22"/>
      <c r="E20" s="22"/>
      <c r="F20" s="22"/>
      <c r="G20" s="22"/>
      <c r="H20" s="63"/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  <c r="ZF20" s="21"/>
      <c r="ZG20" s="21"/>
      <c r="ZH20" s="21"/>
      <c r="ZI20" s="21"/>
      <c r="ZJ20" s="21"/>
      <c r="ZK20" s="21"/>
      <c r="ZL20" s="21"/>
      <c r="ZM20" s="21"/>
      <c r="ZN20" s="21"/>
      <c r="ZO20" s="21"/>
      <c r="ZP20" s="21"/>
      <c r="ZQ20" s="21"/>
      <c r="ZR20" s="21"/>
      <c r="ZS20" s="21"/>
      <c r="ZT20" s="21"/>
      <c r="ZU20" s="21"/>
      <c r="ZV20" s="21"/>
      <c r="ZW20" s="21"/>
      <c r="ZX20" s="21"/>
      <c r="ZY20" s="21"/>
      <c r="ZZ20" s="21"/>
      <c r="AAA20" s="21"/>
      <c r="AAB20" s="21"/>
      <c r="AAC20" s="21"/>
      <c r="AAD20" s="21"/>
      <c r="AAE20" s="21"/>
      <c r="AAF20" s="21"/>
      <c r="AAG20" s="21"/>
      <c r="AAH20" s="21"/>
      <c r="AAI20" s="21"/>
      <c r="AAJ20" s="21"/>
      <c r="AAK20" s="21"/>
      <c r="AAL20" s="21"/>
      <c r="AAM20" s="21"/>
      <c r="AAN20" s="21"/>
      <c r="AAO20" s="21"/>
      <c r="AAP20" s="21"/>
      <c r="AAQ20" s="21"/>
      <c r="AAR20" s="21"/>
      <c r="AAS20" s="21"/>
      <c r="AAT20" s="21"/>
      <c r="AAU20" s="21"/>
      <c r="AAV20" s="21"/>
      <c r="AAW20" s="21"/>
      <c r="AAX20" s="21"/>
      <c r="AAY20" s="21"/>
      <c r="AAZ20" s="21"/>
      <c r="ABA20" s="21"/>
      <c r="ABB20" s="21"/>
      <c r="ABC20" s="21"/>
      <c r="ABD20" s="21"/>
      <c r="ABE20" s="21"/>
      <c r="ABF20" s="21"/>
      <c r="ABG20" s="21"/>
      <c r="ABH20" s="21"/>
      <c r="ABI20" s="21"/>
      <c r="ABJ20" s="21"/>
      <c r="ABK20" s="21"/>
      <c r="ABL20" s="21"/>
      <c r="ABM20" s="21"/>
      <c r="ABN20" s="21"/>
      <c r="ABO20" s="21"/>
      <c r="ABP20" s="21"/>
      <c r="ABQ20" s="21"/>
      <c r="ABR20" s="21"/>
      <c r="ABS20" s="21"/>
      <c r="ABT20" s="21"/>
      <c r="ABU20" s="21"/>
      <c r="ABV20" s="21"/>
      <c r="ABW20" s="21"/>
      <c r="ABX20" s="21"/>
      <c r="ABY20" s="21"/>
      <c r="ABZ20" s="21"/>
      <c r="ACA20" s="21"/>
      <c r="ACB20" s="21"/>
      <c r="ACC20" s="21"/>
      <c r="ACD20" s="21"/>
      <c r="ACE20" s="21"/>
      <c r="ACF20" s="21"/>
      <c r="ACG20" s="21"/>
      <c r="ACH20" s="21"/>
      <c r="ACI20" s="21"/>
      <c r="ACJ20" s="21"/>
      <c r="ACK20" s="21"/>
      <c r="ACL20" s="21"/>
      <c r="ACM20" s="21"/>
      <c r="ACN20" s="21"/>
      <c r="ACO20" s="21"/>
      <c r="ACP20" s="21"/>
      <c r="ACQ20" s="21"/>
      <c r="ACR20" s="21"/>
      <c r="ACS20" s="21"/>
      <c r="ACT20" s="21"/>
      <c r="ACU20" s="21"/>
      <c r="ACV20" s="21"/>
      <c r="ACW20" s="21"/>
      <c r="ACX20" s="21"/>
      <c r="ACY20" s="21"/>
      <c r="ACZ20" s="21"/>
      <c r="ADA20" s="21"/>
      <c r="ADB20" s="21"/>
      <c r="ADC20" s="21"/>
      <c r="ADD20" s="21"/>
      <c r="ADE20" s="21"/>
      <c r="ADF20" s="21"/>
      <c r="ADG20" s="21"/>
      <c r="ADH20" s="21"/>
      <c r="ADI20" s="21"/>
      <c r="ADJ20" s="21"/>
      <c r="ADK20" s="21"/>
      <c r="ADL20" s="21"/>
      <c r="ADM20" s="21"/>
      <c r="ADN20" s="21"/>
      <c r="ADO20" s="21"/>
      <c r="ADP20" s="21"/>
      <c r="ADQ20" s="21"/>
      <c r="ADR20" s="21"/>
      <c r="ADS20" s="21"/>
      <c r="ADT20" s="21"/>
      <c r="ADU20" s="21"/>
      <c r="ADV20" s="21"/>
      <c r="ADW20" s="21"/>
      <c r="ADX20" s="21"/>
      <c r="ADY20" s="21"/>
      <c r="ADZ20" s="21"/>
      <c r="AEA20" s="21"/>
      <c r="AEB20" s="21"/>
      <c r="AEC20" s="21"/>
      <c r="AED20" s="21"/>
      <c r="AEE20" s="21"/>
      <c r="AEF20" s="21"/>
      <c r="AEG20" s="21"/>
      <c r="AEH20" s="21"/>
      <c r="AEI20" s="21"/>
      <c r="AEJ20" s="21"/>
      <c r="AEK20" s="21"/>
      <c r="AEL20" s="21"/>
      <c r="AEM20" s="21"/>
      <c r="AEN20" s="21"/>
      <c r="AEO20" s="21"/>
      <c r="AEP20" s="21"/>
      <c r="AEQ20" s="21"/>
      <c r="AER20" s="21"/>
      <c r="AES20" s="21"/>
      <c r="AET20" s="21"/>
      <c r="AEU20" s="21"/>
      <c r="AEV20" s="21"/>
      <c r="AEW20" s="21"/>
      <c r="AEX20" s="21"/>
      <c r="AEY20" s="21"/>
      <c r="AEZ20" s="21"/>
      <c r="AFA20" s="21"/>
      <c r="AFB20" s="21"/>
      <c r="AFC20" s="21"/>
      <c r="AFD20" s="21"/>
      <c r="AFE20" s="21"/>
      <c r="AFF20" s="21"/>
      <c r="AFG20" s="21"/>
      <c r="AFH20" s="21"/>
      <c r="AFI20" s="21"/>
      <c r="AFJ20" s="21"/>
      <c r="AFK20" s="21"/>
      <c r="AFL20" s="21"/>
      <c r="AFM20" s="21"/>
      <c r="AFN20" s="21"/>
      <c r="AFO20" s="21"/>
      <c r="AFP20" s="21"/>
      <c r="AFQ20" s="21"/>
      <c r="AFR20" s="21"/>
      <c r="AFS20" s="21"/>
      <c r="AFT20" s="21"/>
      <c r="AFU20" s="21"/>
      <c r="AFV20" s="21"/>
      <c r="AFW20" s="21"/>
      <c r="AFX20" s="21"/>
      <c r="AFY20" s="21"/>
      <c r="AFZ20" s="21"/>
      <c r="AGA20" s="21"/>
      <c r="AGB20" s="21"/>
      <c r="AGC20" s="21"/>
      <c r="AGD20" s="21"/>
      <c r="AGE20" s="21"/>
      <c r="AGF20" s="21"/>
      <c r="AGG20" s="21"/>
      <c r="AGH20" s="21"/>
      <c r="AGI20" s="21"/>
      <c r="AGJ20" s="21"/>
      <c r="AGK20" s="21"/>
      <c r="AGL20" s="21"/>
      <c r="AGM20" s="21"/>
      <c r="AGN20" s="21"/>
      <c r="AGO20" s="21"/>
      <c r="AGP20" s="21"/>
      <c r="AGQ20" s="21"/>
      <c r="AGR20" s="21"/>
      <c r="AGS20" s="21"/>
      <c r="AGT20" s="21"/>
      <c r="AGU20" s="21"/>
      <c r="AGV20" s="21"/>
      <c r="AGW20" s="21"/>
      <c r="AGX20" s="21"/>
      <c r="AGY20" s="21"/>
      <c r="AGZ20" s="21"/>
      <c r="AHA20" s="21"/>
      <c r="AHB20" s="21"/>
      <c r="AHC20" s="21"/>
      <c r="AHD20" s="21"/>
      <c r="AHE20" s="21"/>
      <c r="AHF20" s="21"/>
      <c r="AHG20" s="21"/>
      <c r="AHH20" s="21"/>
      <c r="AHI20" s="21"/>
      <c r="AHJ20" s="21"/>
      <c r="AHK20" s="21"/>
      <c r="AHL20" s="21"/>
      <c r="AHM20" s="21"/>
      <c r="AHN20" s="21"/>
      <c r="AHO20" s="21"/>
      <c r="AHP20" s="21"/>
      <c r="AHQ20" s="21"/>
      <c r="AHR20" s="21"/>
      <c r="AHS20" s="21"/>
      <c r="AHT20" s="21"/>
      <c r="AHU20" s="21"/>
      <c r="AHV20" s="21"/>
      <c r="AHW20" s="21"/>
      <c r="AHX20" s="21"/>
      <c r="AHY20" s="21"/>
      <c r="AHZ20" s="21"/>
      <c r="AIA20" s="21"/>
      <c r="AIB20" s="21"/>
      <c r="AIC20" s="21"/>
      <c r="AID20" s="21"/>
      <c r="AIE20" s="21"/>
      <c r="AIF20" s="21"/>
      <c r="AIG20" s="21"/>
      <c r="AIH20" s="21"/>
      <c r="AII20" s="21"/>
      <c r="AIJ20" s="21"/>
      <c r="AIK20" s="21"/>
      <c r="AIL20" s="21"/>
      <c r="AIM20" s="21"/>
      <c r="AIN20" s="21"/>
      <c r="AIO20" s="21"/>
      <c r="AIP20" s="21"/>
      <c r="AIQ20" s="21"/>
      <c r="AIR20" s="21"/>
      <c r="AIS20" s="21"/>
      <c r="AIT20" s="21"/>
      <c r="AIU20" s="21"/>
      <c r="AIV20" s="21"/>
      <c r="AIW20" s="21"/>
      <c r="AIX20" s="21"/>
      <c r="AIY20" s="21"/>
      <c r="AIZ20" s="21"/>
      <c r="AJA20" s="21"/>
      <c r="AJB20" s="21"/>
      <c r="AJC20" s="21"/>
      <c r="AJD20" s="21"/>
      <c r="AJE20" s="21"/>
      <c r="AJF20" s="21"/>
      <c r="AJG20" s="21"/>
      <c r="AJH20" s="21"/>
      <c r="AJI20" s="21"/>
      <c r="AJJ20" s="21"/>
      <c r="AJK20" s="21"/>
      <c r="AJL20" s="21"/>
      <c r="AJM20" s="21"/>
      <c r="AJN20" s="21"/>
      <c r="AJO20" s="21"/>
      <c r="AJP20" s="21"/>
      <c r="AJQ20" s="21"/>
      <c r="AJR20" s="21"/>
      <c r="AJS20" s="21"/>
      <c r="AJT20" s="21"/>
      <c r="AJU20" s="21"/>
      <c r="AJV20" s="21"/>
      <c r="AJW20" s="21"/>
      <c r="AJX20" s="21"/>
      <c r="AJY20" s="21"/>
      <c r="AJZ20" s="21"/>
      <c r="AKA20" s="21"/>
      <c r="AKB20" s="21"/>
      <c r="AKC20" s="21"/>
      <c r="AKD20" s="21"/>
      <c r="AKE20" s="21"/>
      <c r="AKF20" s="21"/>
      <c r="AKG20" s="21"/>
      <c r="AKH20" s="21"/>
      <c r="AKI20" s="21"/>
      <c r="AKJ20" s="21"/>
      <c r="AKK20" s="21"/>
      <c r="AKL20" s="21"/>
      <c r="AKM20" s="21"/>
      <c r="AKN20" s="21"/>
      <c r="AKO20" s="21"/>
      <c r="AKP20" s="21"/>
      <c r="AKQ20" s="21"/>
      <c r="AKR20" s="21"/>
      <c r="AKS20" s="21"/>
      <c r="AKT20" s="21"/>
      <c r="AKU20" s="21"/>
      <c r="AKV20" s="21"/>
      <c r="AKW20" s="21"/>
      <c r="AKX20" s="21"/>
      <c r="AKY20" s="21"/>
      <c r="AKZ20" s="21"/>
      <c r="ALA20" s="21"/>
      <c r="ALB20" s="21"/>
      <c r="ALC20" s="21"/>
      <c r="ALD20" s="21"/>
      <c r="ALE20" s="21"/>
      <c r="ALF20" s="21"/>
      <c r="ALG20" s="21"/>
      <c r="ALH20" s="21"/>
      <c r="ALI20" s="21"/>
      <c r="ALJ20" s="21"/>
    </row>
    <row r="21" spans="1:998" ht="13.5" customHeight="1">
      <c r="C21" s="23"/>
      <c r="D21" s="23"/>
      <c r="E21" s="23"/>
      <c r="F21" s="23"/>
      <c r="G21" s="23"/>
      <c r="H21" s="23"/>
      <c r="I21" s="23"/>
      <c r="J21" s="23"/>
    </row>
    <row r="22" spans="1:998" ht="13.5" customHeight="1">
      <c r="B22" s="64" t="s">
        <v>73</v>
      </c>
      <c r="C22" s="25"/>
      <c r="D22" s="25"/>
      <c r="E22" s="25"/>
      <c r="F22" s="25"/>
      <c r="G22" s="25"/>
      <c r="H22" s="25"/>
      <c r="I22" s="25"/>
      <c r="J22" s="25"/>
      <c r="K22" s="24"/>
      <c r="L22" s="24"/>
      <c r="M22" s="24"/>
      <c r="N22" s="24"/>
    </row>
    <row r="23" spans="1:998" ht="13.5" customHeight="1">
      <c r="C23" s="23"/>
      <c r="D23" s="23"/>
      <c r="E23" s="23"/>
      <c r="F23" s="23"/>
      <c r="G23" s="23"/>
      <c r="H23" s="23"/>
      <c r="I23" s="23"/>
      <c r="J23" s="23"/>
    </row>
    <row r="24" spans="1:998" ht="13.5" customHeight="1">
      <c r="B24" s="26" t="s">
        <v>74</v>
      </c>
      <c r="C24" s="23"/>
      <c r="D24" s="23"/>
      <c r="E24" s="23"/>
      <c r="F24" s="65"/>
      <c r="G24" s="65"/>
      <c r="H24" s="23"/>
      <c r="I24" s="23"/>
      <c r="J24" s="23"/>
    </row>
    <row r="26" spans="1:998" ht="13.5" customHeight="1">
      <c r="B26" s="343"/>
      <c r="C26" s="332">
        <v>2015</v>
      </c>
      <c r="D26" s="332">
        <v>2016</v>
      </c>
      <c r="E26" s="332">
        <v>2017</v>
      </c>
      <c r="F26" s="332">
        <v>2018</v>
      </c>
      <c r="G26" s="332">
        <v>2019</v>
      </c>
      <c r="H26" s="332">
        <v>2020</v>
      </c>
      <c r="I26" s="332">
        <v>2025</v>
      </c>
      <c r="J26" s="332">
        <v>2030</v>
      </c>
      <c r="K26" s="332">
        <v>2035</v>
      </c>
      <c r="L26" s="332">
        <v>2040</v>
      </c>
      <c r="M26" s="332">
        <v>2045</v>
      </c>
      <c r="N26" s="333">
        <v>2050</v>
      </c>
    </row>
    <row r="27" spans="1:998" ht="13.5" customHeight="1">
      <c r="B27" s="32" t="s">
        <v>76</v>
      </c>
      <c r="C27" s="344">
        <v>5676.203017464064</v>
      </c>
      <c r="D27" s="344">
        <v>5770.7285637053637</v>
      </c>
      <c r="E27" s="344">
        <v>5905.8251667411769</v>
      </c>
      <c r="F27" s="344">
        <v>6016.3430764482991</v>
      </c>
      <c r="G27" s="344">
        <v>5930.384221321814</v>
      </c>
      <c r="H27" s="344">
        <v>5690.6007940269592</v>
      </c>
      <c r="I27" s="345">
        <v>5690.6007940269592</v>
      </c>
      <c r="J27" s="345">
        <v>5690.6007940269592</v>
      </c>
      <c r="K27" s="345">
        <v>5690.6007940269592</v>
      </c>
      <c r="L27" s="345">
        <v>5690.6007940269592</v>
      </c>
      <c r="M27" s="345">
        <v>5690.6007940269592</v>
      </c>
      <c r="N27" s="345">
        <v>5690.6007940269592</v>
      </c>
    </row>
    <row r="28" spans="1:998" ht="13.5" customHeight="1">
      <c r="B28" s="32" t="s">
        <v>77</v>
      </c>
      <c r="C28" s="344">
        <v>388.02199999999999</v>
      </c>
      <c r="D28" s="344">
        <v>419.21</v>
      </c>
      <c r="E28" s="344">
        <v>449.08300000000003</v>
      </c>
      <c r="F28" s="344">
        <v>469.77699999999999</v>
      </c>
      <c r="G28" s="344">
        <v>487.43299999999999</v>
      </c>
      <c r="H28" s="344">
        <v>410.55599999999998</v>
      </c>
      <c r="I28" s="345">
        <v>410.55599999999998</v>
      </c>
      <c r="J28" s="345">
        <v>410.55599999999998</v>
      </c>
      <c r="K28" s="345">
        <v>410.55599999999998</v>
      </c>
      <c r="L28" s="345">
        <v>410.55599999999998</v>
      </c>
      <c r="M28" s="345">
        <v>410.55599999999998</v>
      </c>
      <c r="N28" s="345">
        <v>410.55599999999998</v>
      </c>
    </row>
    <row r="29" spans="1:998" ht="13.5" customHeight="1">
      <c r="C29" s="414">
        <v>14.628559765848493</v>
      </c>
      <c r="D29" s="414">
        <v>13.765722582250815</v>
      </c>
      <c r="E29" s="414">
        <v>13.150854445038393</v>
      </c>
      <c r="F29" s="414">
        <v>12.806806370785074</v>
      </c>
      <c r="G29" s="414">
        <v>12.166562832885369</v>
      </c>
      <c r="H29" s="414">
        <v>13.860717646379445</v>
      </c>
    </row>
    <row r="31" spans="1:998" ht="13.5" customHeight="1">
      <c r="B31" s="85" t="s">
        <v>297</v>
      </c>
      <c r="C31" s="85"/>
      <c r="D31" s="85"/>
      <c r="E31" s="85"/>
      <c r="F31" s="85"/>
      <c r="G31" s="85"/>
      <c r="H31" s="85"/>
    </row>
    <row r="32" spans="1:998" ht="13.5" customHeight="1">
      <c r="B32" s="346"/>
      <c r="C32" s="347">
        <v>2015</v>
      </c>
      <c r="D32" s="347">
        <v>2016</v>
      </c>
      <c r="E32" s="348">
        <v>2017</v>
      </c>
      <c r="F32" s="348">
        <v>2018</v>
      </c>
      <c r="G32" s="348">
        <v>2019</v>
      </c>
      <c r="H32" s="348">
        <v>2020</v>
      </c>
    </row>
    <row r="33" spans="2:24" ht="13.5" customHeight="1">
      <c r="B33" s="349" t="s">
        <v>301</v>
      </c>
      <c r="C33" s="344">
        <v>14155.205133650517</v>
      </c>
      <c r="D33" s="344">
        <v>14142.022526075238</v>
      </c>
      <c r="E33" s="344">
        <v>14014.60182971281</v>
      </c>
      <c r="F33" s="344">
        <v>13943.724649166421</v>
      </c>
      <c r="G33" s="344">
        <v>14016.29646575092</v>
      </c>
      <c r="H33" s="344">
        <v>12841.657670982409</v>
      </c>
    </row>
    <row r="34" spans="2:24" ht="13.5" customHeight="1">
      <c r="B34" s="349" t="s">
        <v>299</v>
      </c>
      <c r="C34" s="344">
        <v>14591.471106415722</v>
      </c>
      <c r="D34" s="344">
        <v>14556.488428505245</v>
      </c>
      <c r="E34" s="344">
        <v>14408.764428399476</v>
      </c>
      <c r="F34" s="344">
        <v>14321.222930977543</v>
      </c>
      <c r="G34" s="344">
        <v>14367.169301206677</v>
      </c>
      <c r="H34" s="344">
        <v>13161.572745873904</v>
      </c>
    </row>
    <row r="35" spans="2:24" ht="13.5" customHeight="1">
      <c r="B35" s="349" t="s">
        <v>302</v>
      </c>
      <c r="C35" s="344">
        <v>5640.5541617532672</v>
      </c>
      <c r="D35" s="344">
        <v>5736.8530076139932</v>
      </c>
      <c r="E35" s="344">
        <v>5794.2706947930556</v>
      </c>
      <c r="F35" s="344">
        <v>6042.1034442581777</v>
      </c>
      <c r="G35" s="344">
        <v>6623.6434568762934</v>
      </c>
      <c r="H35" s="344">
        <v>6265.196941207967</v>
      </c>
    </row>
    <row r="36" spans="2:24" ht="13.5" customHeight="1">
      <c r="B36" s="354"/>
      <c r="C36" s="355"/>
      <c r="D36" s="355"/>
      <c r="E36" s="355"/>
    </row>
    <row r="38" spans="2:24" ht="13.5" customHeight="1">
      <c r="B38" s="64" t="s">
        <v>78</v>
      </c>
      <c r="C38" s="25"/>
      <c r="D38" s="25"/>
      <c r="E38" s="25"/>
      <c r="F38" s="68" t="s">
        <v>79</v>
      </c>
      <c r="G38" s="68"/>
      <c r="H38" s="25"/>
      <c r="I38" s="25"/>
      <c r="J38" s="25"/>
      <c r="K38" s="25"/>
      <c r="L38" s="25"/>
      <c r="M38" s="25"/>
      <c r="N38" s="25"/>
    </row>
    <row r="39" spans="2:24" ht="13.5" customHeight="1">
      <c r="H39" s="23"/>
      <c r="I39" s="23"/>
      <c r="J39" s="23"/>
    </row>
    <row r="40" spans="2:24" ht="13.5" customHeight="1">
      <c r="B40" s="27" t="s">
        <v>80</v>
      </c>
      <c r="C40" s="19"/>
      <c r="D40" s="19"/>
      <c r="E40" s="19"/>
      <c r="F40" s="19"/>
      <c r="G40" s="19"/>
      <c r="H40" s="19"/>
      <c r="I40" s="19"/>
      <c r="J40" s="19"/>
    </row>
    <row r="41" spans="2:24" ht="13.5" customHeight="1">
      <c r="C41" s="69" t="s">
        <v>35</v>
      </c>
      <c r="D41" s="69"/>
      <c r="E41" s="69"/>
      <c r="F41" s="69" t="s">
        <v>35</v>
      </c>
      <c r="G41" s="69" t="s">
        <v>35</v>
      </c>
      <c r="H41" s="69" t="s">
        <v>35</v>
      </c>
    </row>
    <row r="42" spans="2:24" ht="13.5" customHeight="1">
      <c r="B42" s="343"/>
      <c r="C42" s="332">
        <v>2015</v>
      </c>
      <c r="D42" s="332">
        <v>2016</v>
      </c>
      <c r="E42" s="332">
        <v>2017</v>
      </c>
      <c r="F42" s="332">
        <v>2018</v>
      </c>
      <c r="G42" s="332">
        <v>2019</v>
      </c>
      <c r="H42" s="332">
        <v>2020</v>
      </c>
      <c r="I42" s="332">
        <v>2025</v>
      </c>
      <c r="J42" s="332">
        <v>2030</v>
      </c>
      <c r="K42" s="332">
        <v>2035</v>
      </c>
      <c r="L42" s="332">
        <v>2040</v>
      </c>
      <c r="M42" s="332">
        <v>2045</v>
      </c>
      <c r="N42" s="333">
        <v>2050</v>
      </c>
    </row>
    <row r="43" spans="2:24" ht="13.5" customHeight="1">
      <c r="B43" s="105" t="s">
        <v>82</v>
      </c>
      <c r="C43" s="350">
        <v>0.98674044255222637</v>
      </c>
      <c r="D43" s="350">
        <v>0.9859044393024976</v>
      </c>
      <c r="E43" s="350">
        <v>0.98574651011060321</v>
      </c>
      <c r="F43" s="350">
        <v>0.98163809637338562</v>
      </c>
      <c r="G43" s="350">
        <v>0.98232577605537574</v>
      </c>
      <c r="H43" s="350">
        <v>0.975942380576584</v>
      </c>
      <c r="I43" s="421">
        <v>0.83</v>
      </c>
      <c r="J43" s="421">
        <v>0.47699999999999998</v>
      </c>
      <c r="K43" s="421">
        <v>0</v>
      </c>
      <c r="L43" s="421">
        <v>2.7755575615628914E-17</v>
      </c>
      <c r="M43" s="421">
        <v>2.7755575615628914E-17</v>
      </c>
      <c r="N43" s="421">
        <v>2.7755575615628914E-17</v>
      </c>
      <c r="X43" s="34"/>
    </row>
    <row r="44" spans="2:24" ht="13.5" customHeight="1">
      <c r="B44" s="105" t="s">
        <v>10</v>
      </c>
      <c r="C44" s="350">
        <v>5.6182381411363277E-4</v>
      </c>
      <c r="D44" s="350">
        <v>8.2774742968917724E-4</v>
      </c>
      <c r="E44" s="350">
        <v>7.771391925323381E-4</v>
      </c>
      <c r="F44" s="350">
        <v>1.0089893715528857E-3</v>
      </c>
      <c r="G44" s="350">
        <v>1.8115310206736105E-3</v>
      </c>
      <c r="H44" s="350">
        <v>2.5355858884049923E-3</v>
      </c>
      <c r="I44" s="365">
        <v>3.0000000000000001E-3</v>
      </c>
      <c r="J44" s="365">
        <v>3.0000000000000001E-3</v>
      </c>
      <c r="K44" s="365">
        <v>0</v>
      </c>
      <c r="L44" s="365">
        <v>0</v>
      </c>
      <c r="M44" s="365">
        <v>0</v>
      </c>
      <c r="N44" s="365">
        <v>0</v>
      </c>
      <c r="X44" s="34"/>
    </row>
    <row r="45" spans="2:24" ht="13.5" customHeight="1">
      <c r="B45" s="105" t="s">
        <v>47</v>
      </c>
      <c r="C45" s="350">
        <v>1.2697733633659947E-2</v>
      </c>
      <c r="D45" s="350">
        <v>1.3267813267813268E-2</v>
      </c>
      <c r="E45" s="350">
        <v>1.34763506968645E-2</v>
      </c>
      <c r="F45" s="350">
        <v>1.7352914255061445E-2</v>
      </c>
      <c r="G45" s="350">
        <v>1.5862692923950573E-2</v>
      </c>
      <c r="H45" s="350">
        <v>2.1522033535011059E-2</v>
      </c>
      <c r="I45" s="422">
        <v>0.16700000000000001</v>
      </c>
      <c r="J45" s="423">
        <v>0.51</v>
      </c>
      <c r="K45" s="423">
        <v>0.98</v>
      </c>
      <c r="L45" s="424">
        <v>0.97</v>
      </c>
      <c r="M45" s="424">
        <v>0.97</v>
      </c>
      <c r="N45" s="424">
        <v>0.97</v>
      </c>
      <c r="X45" s="34"/>
    </row>
    <row r="46" spans="2:24" ht="13.5" customHeight="1">
      <c r="B46" s="105" t="s">
        <v>83</v>
      </c>
      <c r="C46" s="350">
        <v>0</v>
      </c>
      <c r="D46" s="350">
        <v>0</v>
      </c>
      <c r="E46" s="350">
        <v>0</v>
      </c>
      <c r="F46" s="350">
        <v>0</v>
      </c>
      <c r="G46" s="350">
        <v>0</v>
      </c>
      <c r="H46" s="350">
        <v>0</v>
      </c>
      <c r="I46" s="421">
        <v>0</v>
      </c>
      <c r="J46" s="365">
        <v>0.01</v>
      </c>
      <c r="K46" s="365">
        <v>0.02</v>
      </c>
      <c r="L46" s="365">
        <v>0.03</v>
      </c>
      <c r="M46" s="365">
        <v>0.03</v>
      </c>
      <c r="N46" s="365">
        <v>0.03</v>
      </c>
      <c r="X46" s="34"/>
    </row>
    <row r="47" spans="2:24" ht="13.5" customHeight="1">
      <c r="B47" s="70"/>
      <c r="C47" s="351">
        <v>1</v>
      </c>
      <c r="D47" s="351">
        <v>1</v>
      </c>
      <c r="E47" s="351">
        <v>1</v>
      </c>
      <c r="F47" s="351">
        <v>1</v>
      </c>
      <c r="G47" s="351">
        <v>1</v>
      </c>
      <c r="H47" s="351">
        <v>1</v>
      </c>
      <c r="I47" s="351">
        <v>1</v>
      </c>
      <c r="J47" s="351">
        <v>1</v>
      </c>
      <c r="K47" s="351">
        <v>1</v>
      </c>
      <c r="L47" s="351">
        <v>1</v>
      </c>
      <c r="M47" s="351">
        <v>1</v>
      </c>
      <c r="N47" s="351">
        <v>1</v>
      </c>
    </row>
    <row r="48" spans="2:24" ht="13.5" customHeight="1">
      <c r="B48" s="46" t="s">
        <v>202</v>
      </c>
    </row>
    <row r="49" spans="2:18" ht="13.5" customHeight="1">
      <c r="B49" s="46" t="s">
        <v>203</v>
      </c>
    </row>
    <row r="50" spans="2:18" ht="13.5" customHeight="1">
      <c r="B50" s="46"/>
    </row>
    <row r="52" spans="2:18" ht="13.5" customHeight="1">
      <c r="B52" s="64" t="s">
        <v>84</v>
      </c>
      <c r="C52" s="25"/>
      <c r="D52" s="25"/>
      <c r="E52" s="25"/>
      <c r="F52" s="68" t="s">
        <v>79</v>
      </c>
      <c r="G52" s="68"/>
      <c r="H52" s="25"/>
      <c r="I52" s="25"/>
      <c r="J52" s="25"/>
      <c r="K52" s="25"/>
      <c r="L52" s="25"/>
      <c r="M52" s="25"/>
      <c r="N52" s="25"/>
    </row>
    <row r="55" spans="2:18" ht="13.5" customHeight="1">
      <c r="B55" s="343"/>
      <c r="C55" s="332">
        <v>2015</v>
      </c>
      <c r="D55" s="332">
        <v>2016</v>
      </c>
      <c r="E55" s="332">
        <v>2017</v>
      </c>
      <c r="F55" s="332">
        <v>2018</v>
      </c>
      <c r="G55" s="332">
        <v>2019</v>
      </c>
      <c r="H55" s="332">
        <v>2020</v>
      </c>
      <c r="I55" s="332">
        <v>2025</v>
      </c>
      <c r="J55" s="332">
        <v>2030</v>
      </c>
      <c r="K55" s="332">
        <v>2035</v>
      </c>
      <c r="L55" s="332">
        <v>2040</v>
      </c>
      <c r="M55" s="332">
        <v>2045</v>
      </c>
      <c r="N55" s="333">
        <v>2050</v>
      </c>
      <c r="P55" s="420">
        <v>2030</v>
      </c>
      <c r="Q55" s="420">
        <v>2035</v>
      </c>
      <c r="R55" s="420">
        <v>2040</v>
      </c>
    </row>
    <row r="56" spans="2:18" ht="13.5" customHeight="1">
      <c r="B56" s="32" t="s">
        <v>303</v>
      </c>
      <c r="C56" s="416">
        <v>7.6514055509702672</v>
      </c>
      <c r="D56" s="416">
        <v>7.3136814290741343</v>
      </c>
      <c r="E56" s="416">
        <v>7.1247763935328248</v>
      </c>
      <c r="F56" s="416">
        <v>7.2755997773469741</v>
      </c>
      <c r="G56" s="416">
        <v>7.2705890336986627</v>
      </c>
      <c r="H56" s="416">
        <v>6.9647402061459909</v>
      </c>
      <c r="I56" s="292">
        <v>6.6165031958386908</v>
      </c>
      <c r="J56" s="292">
        <v>6.2682661855313917</v>
      </c>
      <c r="K56" s="292">
        <v>6.0941476803777412</v>
      </c>
      <c r="L56" s="292">
        <v>5.9200291752240917</v>
      </c>
      <c r="M56" s="292">
        <v>5.9200291752240917</v>
      </c>
      <c r="N56" s="292">
        <v>5.9200291752240917</v>
      </c>
      <c r="P56" s="419">
        <v>-0.13785992352498211</v>
      </c>
      <c r="Q56" s="419">
        <v>-0.12500000000000011</v>
      </c>
      <c r="R56" s="419">
        <v>-0.15000000000000013</v>
      </c>
    </row>
    <row r="57" spans="2:18" ht="13.5" customHeight="1">
      <c r="B57" s="32" t="s">
        <v>316</v>
      </c>
      <c r="C57" s="416">
        <v>6.5036947183247298</v>
      </c>
      <c r="D57" s="416">
        <v>6.2166292147130102</v>
      </c>
      <c r="E57" s="416">
        <v>6.0560599345029003</v>
      </c>
      <c r="F57" s="416">
        <v>6.1842598107449298</v>
      </c>
      <c r="G57" s="416">
        <v>6.1800006786438599</v>
      </c>
      <c r="H57" s="416">
        <v>5.9200291752240899</v>
      </c>
      <c r="I57" s="292">
        <v>5.6240277164628898</v>
      </c>
      <c r="J57" s="292">
        <v>5.3280262577016799</v>
      </c>
      <c r="K57" s="292">
        <v>5.1800255283210799</v>
      </c>
      <c r="L57" s="292">
        <v>5.0320247989404798</v>
      </c>
      <c r="M57" s="292">
        <v>5.0320247989404798</v>
      </c>
      <c r="N57" s="292">
        <v>5.0320247989404798</v>
      </c>
      <c r="P57" s="419">
        <v>-0.13785992352498211</v>
      </c>
      <c r="Q57" s="419">
        <v>-0.12499999999999978</v>
      </c>
      <c r="R57" s="419">
        <v>-0.14999999999999947</v>
      </c>
    </row>
    <row r="58" spans="2:18" ht="13.5" customHeight="1">
      <c r="B58" s="32" t="s">
        <v>87</v>
      </c>
      <c r="C58" s="416">
        <v>35</v>
      </c>
      <c r="D58" s="416">
        <v>35</v>
      </c>
      <c r="E58" s="416">
        <v>35</v>
      </c>
      <c r="F58" s="416">
        <v>35</v>
      </c>
      <c r="G58" s="416">
        <v>35</v>
      </c>
      <c r="H58" s="416">
        <v>35</v>
      </c>
      <c r="I58" s="292">
        <v>31.5</v>
      </c>
      <c r="J58" s="292">
        <v>28</v>
      </c>
      <c r="K58" s="292">
        <v>26</v>
      </c>
      <c r="L58" s="292">
        <v>24</v>
      </c>
      <c r="M58" s="292">
        <v>23.5</v>
      </c>
      <c r="N58" s="292">
        <v>23</v>
      </c>
      <c r="P58" s="419">
        <v>-0.19999999999999996</v>
      </c>
      <c r="Q58" s="419">
        <v>-0.25714285714285712</v>
      </c>
      <c r="R58" s="419">
        <v>-0.31428571428571428</v>
      </c>
    </row>
    <row r="59" spans="2:18" ht="13.5" customHeight="1">
      <c r="B59" s="48" t="s">
        <v>83</v>
      </c>
      <c r="C59" s="417">
        <v>1.55</v>
      </c>
      <c r="D59" s="417">
        <v>1.55</v>
      </c>
      <c r="E59" s="417">
        <v>1.55</v>
      </c>
      <c r="F59" s="417">
        <v>1.55</v>
      </c>
      <c r="G59" s="417">
        <v>1.55</v>
      </c>
      <c r="H59" s="417">
        <v>1.55</v>
      </c>
      <c r="I59" s="418">
        <v>1.3900000000000001</v>
      </c>
      <c r="J59" s="418">
        <v>1.23</v>
      </c>
      <c r="K59" s="292">
        <v>1.1499999999999999</v>
      </c>
      <c r="L59" s="292">
        <v>1.07</v>
      </c>
      <c r="M59" s="292">
        <v>1.0350000000000001</v>
      </c>
      <c r="N59" s="292">
        <v>1</v>
      </c>
      <c r="P59" s="419">
        <v>-0.20645161290322589</v>
      </c>
      <c r="Q59" s="419">
        <v>-0.25806451612903236</v>
      </c>
      <c r="R59" s="419">
        <v>-0.30967741935483872</v>
      </c>
    </row>
    <row r="61" spans="2:18" ht="13.5" customHeight="1"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</row>
    <row r="62" spans="2:18" ht="13.5" customHeight="1">
      <c r="B62" s="20" t="s">
        <v>201</v>
      </c>
    </row>
    <row r="63" spans="2:18" ht="13.5" customHeight="1">
      <c r="B63" s="40" t="s">
        <v>88</v>
      </c>
      <c r="C63" s="98">
        <v>2015</v>
      </c>
      <c r="D63" s="98">
        <v>2016</v>
      </c>
      <c r="E63" s="98">
        <v>2017</v>
      </c>
      <c r="F63" s="98">
        <v>2018</v>
      </c>
      <c r="G63" s="98">
        <v>2019</v>
      </c>
      <c r="H63" s="98">
        <v>2020</v>
      </c>
      <c r="I63" s="98">
        <v>2025</v>
      </c>
      <c r="J63" s="98">
        <v>2030</v>
      </c>
      <c r="K63" s="98">
        <v>2035</v>
      </c>
      <c r="L63" s="98">
        <v>2040</v>
      </c>
      <c r="M63" s="98">
        <v>2045</v>
      </c>
      <c r="N63" s="98">
        <v>2050</v>
      </c>
    </row>
    <row r="64" spans="2:18" ht="13.5" customHeight="1">
      <c r="B64" s="40" t="s">
        <v>89</v>
      </c>
      <c r="C64" s="38">
        <v>152.69999999999999</v>
      </c>
      <c r="D64" s="38">
        <v>145.96</v>
      </c>
      <c r="E64" s="38">
        <v>142.19</v>
      </c>
      <c r="F64" s="38">
        <v>145.19999999999999</v>
      </c>
      <c r="G64" s="38">
        <v>145.1</v>
      </c>
      <c r="H64" s="38">
        <v>139</v>
      </c>
      <c r="I64" s="38"/>
      <c r="J64" s="38"/>
      <c r="K64" s="38"/>
      <c r="L64" s="38"/>
      <c r="M64" s="38"/>
      <c r="N64" s="38"/>
    </row>
    <row r="65" spans="1:998" ht="13.5" customHeight="1">
      <c r="B65" s="40" t="s">
        <v>315</v>
      </c>
      <c r="C65" s="38">
        <v>197.74649999999997</v>
      </c>
      <c r="D65" s="38">
        <v>189.01820000000001</v>
      </c>
      <c r="E65" s="38">
        <v>184.13604999999998</v>
      </c>
      <c r="F65" s="38">
        <v>188.03399999999996</v>
      </c>
      <c r="G65" s="38">
        <v>187.90449999999998</v>
      </c>
      <c r="H65" s="38">
        <v>180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</row>
    <row r="66" spans="1:998" ht="13.5" customHeight="1">
      <c r="B66" s="20" t="s">
        <v>317</v>
      </c>
      <c r="C66" s="53">
        <v>1.04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</row>
    <row r="67" spans="1:998" ht="13.5" customHeight="1">
      <c r="F67" s="49"/>
      <c r="G67" s="49"/>
      <c r="H67" s="413"/>
    </row>
    <row r="68" spans="1:998" ht="13.5" customHeight="1">
      <c r="B68" s="20" t="s">
        <v>90</v>
      </c>
    </row>
    <row r="69" spans="1:998" ht="13.5" customHeight="1">
      <c r="B69" s="33" t="s">
        <v>88</v>
      </c>
      <c r="C69" s="98">
        <v>2015</v>
      </c>
      <c r="D69" s="98">
        <v>2016</v>
      </c>
      <c r="E69" s="98">
        <v>2017</v>
      </c>
      <c r="F69" s="75">
        <v>2018</v>
      </c>
      <c r="G69" s="75">
        <v>2019</v>
      </c>
      <c r="H69" s="75">
        <v>2020</v>
      </c>
      <c r="I69" s="75">
        <v>2025</v>
      </c>
      <c r="J69" s="75">
        <v>2030</v>
      </c>
      <c r="K69" s="75">
        <v>2035</v>
      </c>
      <c r="L69" s="75">
        <v>2040</v>
      </c>
      <c r="M69" s="75">
        <v>2045</v>
      </c>
      <c r="N69" s="75">
        <v>2050</v>
      </c>
    </row>
    <row r="70" spans="1:998" ht="13.5" customHeight="1">
      <c r="B70" s="33" t="s">
        <v>44</v>
      </c>
      <c r="C70" s="43">
        <v>205.65635999999998</v>
      </c>
      <c r="D70" s="43">
        <v>196.57892799999999</v>
      </c>
      <c r="E70" s="43">
        <v>191.50149199999998</v>
      </c>
      <c r="F70" s="43">
        <v>195.55536000000001</v>
      </c>
      <c r="G70" s="43">
        <v>195.42067999999998</v>
      </c>
      <c r="H70" s="43">
        <v>187.2</v>
      </c>
      <c r="I70" s="43">
        <v>177.83999999999997</v>
      </c>
      <c r="J70" s="43">
        <v>168.48</v>
      </c>
      <c r="K70" s="43">
        <v>163.79999999999998</v>
      </c>
      <c r="L70" s="43">
        <v>159.11999999999998</v>
      </c>
      <c r="M70" s="43">
        <v>159.11999999999998</v>
      </c>
      <c r="N70" s="43">
        <v>159.11999999999998</v>
      </c>
    </row>
    <row r="71" spans="1:998" ht="13.5" customHeight="1">
      <c r="B71" s="33" t="s">
        <v>47</v>
      </c>
      <c r="C71" s="51">
        <v>0</v>
      </c>
      <c r="D71" s="51"/>
      <c r="E71" s="51"/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</row>
    <row r="72" spans="1:998" ht="13.5" customHeight="1">
      <c r="B72" s="33" t="s">
        <v>91</v>
      </c>
      <c r="C72" s="43">
        <v>202.92944768007996</v>
      </c>
      <c r="D72" s="43"/>
      <c r="E72" s="43"/>
      <c r="F72" s="43">
        <v>191.96459132601211</v>
      </c>
      <c r="G72" s="43">
        <v>191.96677113826922</v>
      </c>
      <c r="H72" s="43">
        <v>182.69641364393652</v>
      </c>
      <c r="I72" s="43">
        <v>147.60719999999998</v>
      </c>
      <c r="J72" s="43">
        <v>80.364959999999996</v>
      </c>
      <c r="K72" s="43">
        <v>0</v>
      </c>
      <c r="L72" s="43">
        <v>4.4164671919588721E-15</v>
      </c>
      <c r="M72" s="43">
        <v>4.4164671919588721E-15</v>
      </c>
      <c r="N72" s="43">
        <v>4.4164671919588721E-15</v>
      </c>
    </row>
    <row r="73" spans="1:998" ht="13.5" customHeight="1">
      <c r="B73" s="20" t="s">
        <v>169</v>
      </c>
      <c r="C73" s="50"/>
      <c r="D73" s="50"/>
      <c r="E73" s="50"/>
      <c r="F73" s="50"/>
      <c r="G73" s="50"/>
      <c r="H73" s="50"/>
      <c r="I73" s="107">
        <v>-0.19206295812857688</v>
      </c>
      <c r="J73" s="107">
        <v>-0.56011747358858344</v>
      </c>
      <c r="K73" s="50"/>
      <c r="L73" s="50"/>
      <c r="M73" s="50"/>
      <c r="N73" s="50"/>
    </row>
    <row r="74" spans="1:998" ht="13.5" customHeight="1">
      <c r="C74" s="50"/>
      <c r="D74" s="50"/>
      <c r="E74" s="50"/>
      <c r="F74" s="50"/>
      <c r="G74" s="50"/>
      <c r="H74" s="49"/>
      <c r="I74" s="49"/>
      <c r="J74" s="52"/>
      <c r="K74" s="50"/>
      <c r="L74" s="50"/>
      <c r="M74" s="50"/>
      <c r="N74" s="50"/>
    </row>
    <row r="75" spans="1:998" ht="13.5" customHeight="1">
      <c r="B75" s="20" t="s">
        <v>204</v>
      </c>
      <c r="C75" s="50"/>
      <c r="D75" s="50"/>
      <c r="E75" s="50"/>
      <c r="F75" s="50"/>
      <c r="G75" s="50"/>
      <c r="H75" s="49"/>
      <c r="I75" s="49"/>
      <c r="J75" s="52"/>
      <c r="K75" s="50"/>
      <c r="L75" s="50"/>
      <c r="M75" s="50"/>
      <c r="N75" s="50"/>
    </row>
    <row r="76" spans="1:998" ht="13.5" customHeight="1">
      <c r="B76" s="20" t="s">
        <v>170</v>
      </c>
      <c r="C76" s="53">
        <v>1.3289420280293385</v>
      </c>
      <c r="D76" s="53"/>
      <c r="E76" s="53"/>
      <c r="F76" s="50"/>
      <c r="G76" s="50"/>
      <c r="H76" s="50"/>
      <c r="I76" s="50"/>
      <c r="J76" s="50"/>
      <c r="K76" s="50"/>
      <c r="L76" s="50"/>
      <c r="M76" s="50"/>
      <c r="N76" s="50"/>
    </row>
    <row r="77" spans="1:998" ht="13.5" customHeight="1">
      <c r="B77" s="40" t="s">
        <v>88</v>
      </c>
      <c r="C77" s="98">
        <v>2015</v>
      </c>
      <c r="D77" s="98">
        <v>2016</v>
      </c>
      <c r="E77" s="98">
        <v>2017</v>
      </c>
      <c r="F77" s="98">
        <v>2018</v>
      </c>
      <c r="G77" s="98">
        <v>2019</v>
      </c>
      <c r="H77" s="98">
        <v>2020</v>
      </c>
      <c r="I77" s="98">
        <v>2025</v>
      </c>
      <c r="J77" s="98">
        <v>2030</v>
      </c>
      <c r="K77" s="98">
        <v>2035</v>
      </c>
      <c r="L77" s="98">
        <v>2040</v>
      </c>
      <c r="M77" s="98">
        <v>2045</v>
      </c>
      <c r="N77" s="98">
        <v>2050</v>
      </c>
    </row>
    <row r="78" spans="1:998" ht="13.5" customHeight="1">
      <c r="B78" s="40" t="s">
        <v>92</v>
      </c>
      <c r="C78" s="38">
        <v>152.69999999999999</v>
      </c>
      <c r="D78" s="38"/>
      <c r="E78" s="38"/>
      <c r="F78" s="38">
        <v>144.44918384489094</v>
      </c>
      <c r="G78" s="38">
        <v>144.45082410625008</v>
      </c>
      <c r="H78" s="38">
        <v>137.47508152394983</v>
      </c>
      <c r="I78" s="38">
        <v>111.07121069749276</v>
      </c>
      <c r="J78" s="38">
        <v>60.472886179370505</v>
      </c>
      <c r="K78" s="38">
        <v>0</v>
      </c>
      <c r="L78" s="38">
        <v>3.3232955981593589E-15</v>
      </c>
      <c r="M78" s="38">
        <v>3.3232955981593589E-15</v>
      </c>
      <c r="N78" s="38">
        <v>3.3232955981593589E-15</v>
      </c>
    </row>
    <row r="80" spans="1:998" ht="13.5" customHeight="1">
      <c r="A80" s="22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  <c r="JB80" s="21"/>
      <c r="JC80" s="21"/>
      <c r="JD80" s="21"/>
      <c r="JE80" s="21"/>
      <c r="JF80" s="21"/>
      <c r="JG80" s="21"/>
      <c r="JH80" s="21"/>
      <c r="JI80" s="21"/>
      <c r="JJ80" s="21"/>
      <c r="JK80" s="21"/>
      <c r="JL80" s="21"/>
      <c r="JM80" s="21"/>
      <c r="JN80" s="21"/>
      <c r="JO80" s="21"/>
      <c r="JP80" s="21"/>
      <c r="JQ80" s="21"/>
      <c r="JR80" s="21"/>
      <c r="JS80" s="21"/>
      <c r="JT80" s="21"/>
      <c r="JU80" s="21"/>
      <c r="JV80" s="21"/>
      <c r="JW80" s="21"/>
      <c r="JX80" s="21"/>
      <c r="JY80" s="21"/>
      <c r="JZ80" s="21"/>
      <c r="KA80" s="21"/>
      <c r="KB80" s="21"/>
      <c r="KC80" s="21"/>
      <c r="KD80" s="21"/>
      <c r="KE80" s="21"/>
      <c r="KF80" s="21"/>
      <c r="KG80" s="21"/>
      <c r="KH80" s="21"/>
      <c r="KI80" s="21"/>
      <c r="KJ80" s="21"/>
      <c r="KK80" s="21"/>
      <c r="KL80" s="21"/>
      <c r="KM80" s="21"/>
      <c r="KN80" s="21"/>
      <c r="KO80" s="21"/>
      <c r="KP80" s="21"/>
      <c r="KQ80" s="21"/>
      <c r="KR80" s="21"/>
      <c r="KS80" s="21"/>
      <c r="KT80" s="21"/>
      <c r="KU80" s="21"/>
      <c r="KV80" s="21"/>
      <c r="KW80" s="21"/>
      <c r="KX80" s="21"/>
      <c r="KY80" s="21"/>
      <c r="KZ80" s="21"/>
      <c r="LA80" s="21"/>
      <c r="LB80" s="21"/>
      <c r="LC80" s="21"/>
      <c r="LD80" s="21"/>
      <c r="LE80" s="21"/>
      <c r="LF80" s="21"/>
      <c r="LG80" s="21"/>
      <c r="LH80" s="21"/>
      <c r="LI80" s="21"/>
      <c r="LJ80" s="21"/>
      <c r="LK80" s="21"/>
      <c r="LL80" s="21"/>
      <c r="LM80" s="21"/>
      <c r="LN80" s="21"/>
      <c r="LO80" s="21"/>
      <c r="LP80" s="21"/>
      <c r="LQ80" s="21"/>
      <c r="LR80" s="21"/>
      <c r="LS80" s="21"/>
      <c r="LT80" s="21"/>
      <c r="LU80" s="21"/>
      <c r="LV80" s="21"/>
      <c r="LW80" s="21"/>
      <c r="LX80" s="21"/>
      <c r="LY80" s="21"/>
      <c r="LZ80" s="21"/>
      <c r="MA80" s="21"/>
      <c r="MB80" s="21"/>
      <c r="MC80" s="21"/>
      <c r="MD80" s="21"/>
      <c r="ME80" s="21"/>
      <c r="MF80" s="21"/>
      <c r="MG80" s="21"/>
      <c r="MH80" s="21"/>
      <c r="MI80" s="21"/>
      <c r="MJ80" s="21"/>
      <c r="MK80" s="21"/>
      <c r="ML80" s="21"/>
      <c r="MM80" s="21"/>
      <c r="MN80" s="21"/>
      <c r="MO80" s="21"/>
      <c r="MP80" s="21"/>
      <c r="MQ80" s="21"/>
      <c r="MR80" s="21"/>
      <c r="MS80" s="21"/>
      <c r="MT80" s="21"/>
      <c r="MU80" s="21"/>
      <c r="MV80" s="21"/>
      <c r="MW80" s="21"/>
      <c r="MX80" s="21"/>
      <c r="MY80" s="21"/>
      <c r="MZ80" s="21"/>
      <c r="NA80" s="21"/>
      <c r="NB80" s="21"/>
      <c r="NC80" s="21"/>
      <c r="ND80" s="21"/>
      <c r="NE80" s="21"/>
      <c r="NF80" s="21"/>
      <c r="NG80" s="21"/>
      <c r="NH80" s="21"/>
      <c r="NI80" s="21"/>
      <c r="NJ80" s="21"/>
      <c r="NK80" s="21"/>
      <c r="NL80" s="21"/>
      <c r="NM80" s="21"/>
      <c r="NN80" s="21"/>
      <c r="NO80" s="21"/>
      <c r="NP80" s="21"/>
      <c r="NQ80" s="21"/>
      <c r="NR80" s="21"/>
      <c r="NS80" s="21"/>
      <c r="NT80" s="21"/>
      <c r="NU80" s="21"/>
      <c r="NV80" s="21"/>
      <c r="NW80" s="21"/>
      <c r="NX80" s="21"/>
      <c r="NY80" s="21"/>
      <c r="NZ80" s="21"/>
      <c r="OA80" s="21"/>
      <c r="OB80" s="21"/>
      <c r="OC80" s="21"/>
      <c r="OD80" s="21"/>
      <c r="OE80" s="21"/>
      <c r="OF80" s="21"/>
      <c r="OG80" s="21"/>
      <c r="OH80" s="21"/>
      <c r="OI80" s="21"/>
      <c r="OJ80" s="21"/>
      <c r="OK80" s="21"/>
      <c r="OL80" s="21"/>
      <c r="OM80" s="21"/>
      <c r="ON80" s="21"/>
      <c r="OO80" s="21"/>
      <c r="OP80" s="21"/>
      <c r="OQ80" s="21"/>
      <c r="OR80" s="21"/>
      <c r="OS80" s="21"/>
      <c r="OT80" s="21"/>
      <c r="OU80" s="21"/>
      <c r="OV80" s="21"/>
      <c r="OW80" s="21"/>
      <c r="OX80" s="21"/>
      <c r="OY80" s="21"/>
      <c r="OZ80" s="21"/>
      <c r="PA80" s="21"/>
      <c r="PB80" s="21"/>
      <c r="PC80" s="21"/>
      <c r="PD80" s="21"/>
      <c r="PE80" s="21"/>
      <c r="PF80" s="21"/>
      <c r="PG80" s="21"/>
      <c r="PH80" s="21"/>
      <c r="PI80" s="21"/>
      <c r="PJ80" s="21"/>
      <c r="PK80" s="21"/>
      <c r="PL80" s="21"/>
      <c r="PM80" s="21"/>
      <c r="PN80" s="21"/>
      <c r="PO80" s="21"/>
      <c r="PP80" s="21"/>
      <c r="PQ80" s="21"/>
      <c r="PR80" s="21"/>
      <c r="PS80" s="21"/>
      <c r="PT80" s="21"/>
      <c r="PU80" s="21"/>
      <c r="PV80" s="21"/>
      <c r="PW80" s="21"/>
      <c r="PX80" s="21"/>
      <c r="PY80" s="21"/>
      <c r="PZ80" s="21"/>
      <c r="QA80" s="21"/>
      <c r="QB80" s="21"/>
      <c r="QC80" s="21"/>
      <c r="QD80" s="21"/>
      <c r="QE80" s="21"/>
      <c r="QF80" s="21"/>
      <c r="QG80" s="21"/>
      <c r="QH80" s="21"/>
      <c r="QI80" s="21"/>
      <c r="QJ80" s="21"/>
      <c r="QK80" s="21"/>
      <c r="QL80" s="21"/>
      <c r="QM80" s="21"/>
      <c r="QN80" s="21"/>
      <c r="QO80" s="21"/>
      <c r="QP80" s="21"/>
      <c r="QQ80" s="21"/>
      <c r="QR80" s="21"/>
      <c r="QS80" s="21"/>
      <c r="QT80" s="21"/>
      <c r="QU80" s="21"/>
      <c r="QV80" s="21"/>
      <c r="QW80" s="21"/>
      <c r="QX80" s="21"/>
      <c r="QY80" s="21"/>
      <c r="QZ80" s="21"/>
      <c r="RA80" s="21"/>
      <c r="RB80" s="21"/>
      <c r="RC80" s="21"/>
      <c r="RD80" s="21"/>
      <c r="RE80" s="21"/>
      <c r="RF80" s="21"/>
      <c r="RG80" s="21"/>
      <c r="RH80" s="21"/>
      <c r="RI80" s="21"/>
      <c r="RJ80" s="21"/>
      <c r="RK80" s="21"/>
      <c r="RL80" s="21"/>
      <c r="RM80" s="21"/>
      <c r="RN80" s="21"/>
      <c r="RO80" s="21"/>
      <c r="RP80" s="21"/>
      <c r="RQ80" s="21"/>
      <c r="RR80" s="21"/>
      <c r="RS80" s="21"/>
      <c r="RT80" s="21"/>
      <c r="RU80" s="21"/>
      <c r="RV80" s="21"/>
      <c r="RW80" s="21"/>
      <c r="RX80" s="21"/>
      <c r="RY80" s="21"/>
      <c r="RZ80" s="21"/>
      <c r="SA80" s="21"/>
      <c r="SB80" s="21"/>
      <c r="SC80" s="21"/>
      <c r="SD80" s="21"/>
      <c r="SE80" s="21"/>
      <c r="SF80" s="21"/>
      <c r="SG80" s="21"/>
      <c r="SH80" s="21"/>
      <c r="SI80" s="21"/>
      <c r="SJ80" s="21"/>
      <c r="SK80" s="21"/>
      <c r="SL80" s="21"/>
      <c r="SM80" s="21"/>
      <c r="SN80" s="21"/>
      <c r="SO80" s="21"/>
      <c r="SP80" s="21"/>
      <c r="SQ80" s="21"/>
      <c r="SR80" s="21"/>
      <c r="SS80" s="21"/>
      <c r="ST80" s="21"/>
      <c r="SU80" s="21"/>
      <c r="SV80" s="21"/>
      <c r="SW80" s="21"/>
      <c r="SX80" s="21"/>
      <c r="SY80" s="21"/>
      <c r="SZ80" s="21"/>
      <c r="TA80" s="21"/>
      <c r="TB80" s="21"/>
      <c r="TC80" s="21"/>
      <c r="TD80" s="21"/>
      <c r="TE80" s="21"/>
      <c r="TF80" s="21"/>
      <c r="TG80" s="21"/>
      <c r="TH80" s="21"/>
      <c r="TI80" s="21"/>
      <c r="TJ80" s="21"/>
      <c r="TK80" s="21"/>
      <c r="TL80" s="21"/>
      <c r="TM80" s="21"/>
      <c r="TN80" s="21"/>
      <c r="TO80" s="21"/>
      <c r="TP80" s="21"/>
      <c r="TQ80" s="21"/>
      <c r="TR80" s="21"/>
      <c r="TS80" s="21"/>
      <c r="TT80" s="21"/>
      <c r="TU80" s="21"/>
      <c r="TV80" s="21"/>
      <c r="TW80" s="21"/>
      <c r="TX80" s="21"/>
      <c r="TY80" s="21"/>
      <c r="TZ80" s="21"/>
      <c r="UA80" s="21"/>
      <c r="UB80" s="21"/>
      <c r="UC80" s="21"/>
      <c r="UD80" s="21"/>
      <c r="UE80" s="21"/>
      <c r="UF80" s="21"/>
      <c r="UG80" s="21"/>
      <c r="UH80" s="21"/>
      <c r="UI80" s="21"/>
      <c r="UJ80" s="21"/>
      <c r="UK80" s="21"/>
      <c r="UL80" s="21"/>
      <c r="UM80" s="21"/>
      <c r="UN80" s="21"/>
      <c r="UO80" s="21"/>
      <c r="UP80" s="21"/>
      <c r="UQ80" s="21"/>
      <c r="UR80" s="21"/>
      <c r="US80" s="21"/>
      <c r="UT80" s="21"/>
      <c r="UU80" s="21"/>
      <c r="UV80" s="21"/>
      <c r="UW80" s="21"/>
      <c r="UX80" s="21"/>
      <c r="UY80" s="21"/>
      <c r="UZ80" s="21"/>
      <c r="VA80" s="21"/>
      <c r="VB80" s="21"/>
      <c r="VC80" s="21"/>
      <c r="VD80" s="21"/>
      <c r="VE80" s="21"/>
      <c r="VF80" s="21"/>
      <c r="VG80" s="21"/>
      <c r="VH80" s="21"/>
      <c r="VI80" s="21"/>
      <c r="VJ80" s="21"/>
      <c r="VK80" s="21"/>
      <c r="VL80" s="21"/>
      <c r="VM80" s="21"/>
      <c r="VN80" s="21"/>
      <c r="VO80" s="21"/>
      <c r="VP80" s="21"/>
      <c r="VQ80" s="21"/>
      <c r="VR80" s="21"/>
      <c r="VS80" s="21"/>
      <c r="VT80" s="21"/>
      <c r="VU80" s="21"/>
      <c r="VV80" s="21"/>
      <c r="VW80" s="21"/>
      <c r="VX80" s="21"/>
      <c r="VY80" s="21"/>
      <c r="VZ80" s="21"/>
      <c r="WA80" s="21"/>
      <c r="WB80" s="21"/>
      <c r="WC80" s="21"/>
      <c r="WD80" s="21"/>
      <c r="WE80" s="21"/>
      <c r="WF80" s="21"/>
      <c r="WG80" s="21"/>
      <c r="WH80" s="21"/>
      <c r="WI80" s="21"/>
      <c r="WJ80" s="21"/>
      <c r="WK80" s="21"/>
      <c r="WL80" s="21"/>
      <c r="WM80" s="21"/>
      <c r="WN80" s="21"/>
      <c r="WO80" s="21"/>
      <c r="WP80" s="21"/>
      <c r="WQ80" s="21"/>
      <c r="WR80" s="21"/>
      <c r="WS80" s="21"/>
      <c r="WT80" s="21"/>
      <c r="WU80" s="21"/>
      <c r="WV80" s="21"/>
      <c r="WW80" s="21"/>
      <c r="WX80" s="21"/>
      <c r="WY80" s="21"/>
      <c r="WZ80" s="21"/>
      <c r="XA80" s="21"/>
      <c r="XB80" s="21"/>
      <c r="XC80" s="21"/>
      <c r="XD80" s="21"/>
      <c r="XE80" s="21"/>
      <c r="XF80" s="21"/>
      <c r="XG80" s="21"/>
      <c r="XH80" s="21"/>
      <c r="XI80" s="21"/>
      <c r="XJ80" s="21"/>
      <c r="XK80" s="21"/>
      <c r="XL80" s="21"/>
      <c r="XM80" s="21"/>
      <c r="XN80" s="21"/>
      <c r="XO80" s="21"/>
      <c r="XP80" s="21"/>
      <c r="XQ80" s="21"/>
      <c r="XR80" s="21"/>
      <c r="XS80" s="21"/>
      <c r="XT80" s="21"/>
      <c r="XU80" s="21"/>
      <c r="XV80" s="21"/>
      <c r="XW80" s="21"/>
      <c r="XX80" s="21"/>
      <c r="XY80" s="21"/>
      <c r="XZ80" s="21"/>
      <c r="YA80" s="21"/>
      <c r="YB80" s="21"/>
      <c r="YC80" s="21"/>
      <c r="YD80" s="21"/>
      <c r="YE80" s="21"/>
      <c r="YF80" s="21"/>
      <c r="YG80" s="21"/>
      <c r="YH80" s="21"/>
      <c r="YI80" s="21"/>
      <c r="YJ80" s="21"/>
      <c r="YK80" s="21"/>
      <c r="YL80" s="21"/>
      <c r="YM80" s="21"/>
      <c r="YN80" s="21"/>
      <c r="YO80" s="21"/>
      <c r="YP80" s="21"/>
      <c r="YQ80" s="21"/>
      <c r="YR80" s="21"/>
      <c r="YS80" s="21"/>
      <c r="YT80" s="21"/>
      <c r="YU80" s="21"/>
      <c r="YV80" s="21"/>
      <c r="YW80" s="21"/>
      <c r="YX80" s="21"/>
      <c r="YY80" s="21"/>
      <c r="YZ80" s="21"/>
      <c r="ZA80" s="21"/>
      <c r="ZB80" s="21"/>
      <c r="ZC80" s="21"/>
      <c r="ZD80" s="21"/>
      <c r="ZE80" s="21"/>
      <c r="ZF80" s="21"/>
      <c r="ZG80" s="21"/>
      <c r="ZH80" s="21"/>
      <c r="ZI80" s="21"/>
      <c r="ZJ80" s="21"/>
      <c r="ZK80" s="21"/>
      <c r="ZL80" s="21"/>
      <c r="ZM80" s="21"/>
      <c r="ZN80" s="21"/>
      <c r="ZO80" s="21"/>
      <c r="ZP80" s="21"/>
      <c r="ZQ80" s="21"/>
      <c r="ZR80" s="21"/>
      <c r="ZS80" s="21"/>
      <c r="ZT80" s="21"/>
      <c r="ZU80" s="21"/>
      <c r="ZV80" s="21"/>
      <c r="ZW80" s="21"/>
      <c r="ZX80" s="21"/>
      <c r="ZY80" s="21"/>
      <c r="ZZ80" s="21"/>
      <c r="AAA80" s="21"/>
      <c r="AAB80" s="21"/>
      <c r="AAC80" s="21"/>
      <c r="AAD80" s="21"/>
      <c r="AAE80" s="21"/>
      <c r="AAF80" s="21"/>
      <c r="AAG80" s="21"/>
      <c r="AAH80" s="21"/>
      <c r="AAI80" s="21"/>
      <c r="AAJ80" s="21"/>
      <c r="AAK80" s="21"/>
      <c r="AAL80" s="21"/>
      <c r="AAM80" s="21"/>
      <c r="AAN80" s="21"/>
      <c r="AAO80" s="21"/>
      <c r="AAP80" s="21"/>
      <c r="AAQ80" s="21"/>
      <c r="AAR80" s="21"/>
      <c r="AAS80" s="21"/>
      <c r="AAT80" s="21"/>
      <c r="AAU80" s="21"/>
      <c r="AAV80" s="21"/>
      <c r="AAW80" s="21"/>
      <c r="AAX80" s="21"/>
      <c r="AAY80" s="21"/>
      <c r="AAZ80" s="21"/>
      <c r="ABA80" s="21"/>
      <c r="ABB80" s="21"/>
      <c r="ABC80" s="21"/>
      <c r="ABD80" s="21"/>
      <c r="ABE80" s="21"/>
      <c r="ABF80" s="21"/>
      <c r="ABG80" s="21"/>
      <c r="ABH80" s="21"/>
      <c r="ABI80" s="21"/>
      <c r="ABJ80" s="21"/>
      <c r="ABK80" s="21"/>
      <c r="ABL80" s="21"/>
      <c r="ABM80" s="21"/>
      <c r="ABN80" s="21"/>
      <c r="ABO80" s="21"/>
      <c r="ABP80" s="21"/>
      <c r="ABQ80" s="21"/>
      <c r="ABR80" s="21"/>
      <c r="ABS80" s="21"/>
      <c r="ABT80" s="21"/>
      <c r="ABU80" s="21"/>
      <c r="ABV80" s="21"/>
      <c r="ABW80" s="21"/>
      <c r="ABX80" s="21"/>
      <c r="ABY80" s="21"/>
      <c r="ABZ80" s="21"/>
      <c r="ACA80" s="21"/>
      <c r="ACB80" s="21"/>
      <c r="ACC80" s="21"/>
      <c r="ACD80" s="21"/>
      <c r="ACE80" s="21"/>
      <c r="ACF80" s="21"/>
      <c r="ACG80" s="21"/>
      <c r="ACH80" s="21"/>
      <c r="ACI80" s="21"/>
      <c r="ACJ80" s="21"/>
      <c r="ACK80" s="21"/>
      <c r="ACL80" s="21"/>
      <c r="ACM80" s="21"/>
      <c r="ACN80" s="21"/>
      <c r="ACO80" s="21"/>
      <c r="ACP80" s="21"/>
      <c r="ACQ80" s="21"/>
      <c r="ACR80" s="21"/>
      <c r="ACS80" s="21"/>
      <c r="ACT80" s="21"/>
      <c r="ACU80" s="21"/>
      <c r="ACV80" s="21"/>
      <c r="ACW80" s="21"/>
      <c r="ACX80" s="21"/>
      <c r="ACY80" s="21"/>
      <c r="ACZ80" s="21"/>
      <c r="ADA80" s="21"/>
      <c r="ADB80" s="21"/>
      <c r="ADC80" s="21"/>
      <c r="ADD80" s="21"/>
      <c r="ADE80" s="21"/>
      <c r="ADF80" s="21"/>
      <c r="ADG80" s="21"/>
      <c r="ADH80" s="21"/>
      <c r="ADI80" s="21"/>
      <c r="ADJ80" s="21"/>
      <c r="ADK80" s="21"/>
      <c r="ADL80" s="21"/>
      <c r="ADM80" s="21"/>
      <c r="ADN80" s="21"/>
      <c r="ADO80" s="21"/>
      <c r="ADP80" s="21"/>
      <c r="ADQ80" s="21"/>
      <c r="ADR80" s="21"/>
      <c r="ADS80" s="21"/>
      <c r="ADT80" s="21"/>
      <c r="ADU80" s="21"/>
      <c r="ADV80" s="21"/>
      <c r="ADW80" s="21"/>
      <c r="ADX80" s="21"/>
      <c r="ADY80" s="21"/>
      <c r="ADZ80" s="21"/>
      <c r="AEA80" s="21"/>
      <c r="AEB80" s="21"/>
      <c r="AEC80" s="21"/>
      <c r="AED80" s="21"/>
      <c r="AEE80" s="21"/>
      <c r="AEF80" s="21"/>
      <c r="AEG80" s="21"/>
      <c r="AEH80" s="21"/>
      <c r="AEI80" s="21"/>
      <c r="AEJ80" s="21"/>
      <c r="AEK80" s="21"/>
      <c r="AEL80" s="21"/>
      <c r="AEM80" s="21"/>
      <c r="AEN80" s="21"/>
      <c r="AEO80" s="21"/>
      <c r="AEP80" s="21"/>
      <c r="AEQ80" s="21"/>
      <c r="AER80" s="21"/>
      <c r="AES80" s="21"/>
      <c r="AET80" s="21"/>
      <c r="AEU80" s="21"/>
      <c r="AEV80" s="21"/>
      <c r="AEW80" s="21"/>
      <c r="AEX80" s="21"/>
      <c r="AEY80" s="21"/>
      <c r="AEZ80" s="21"/>
      <c r="AFA80" s="21"/>
      <c r="AFB80" s="21"/>
      <c r="AFC80" s="21"/>
      <c r="AFD80" s="21"/>
      <c r="AFE80" s="21"/>
      <c r="AFF80" s="21"/>
      <c r="AFG80" s="21"/>
      <c r="AFH80" s="21"/>
      <c r="AFI80" s="21"/>
      <c r="AFJ80" s="21"/>
      <c r="AFK80" s="21"/>
      <c r="AFL80" s="21"/>
      <c r="AFM80" s="21"/>
      <c r="AFN80" s="21"/>
      <c r="AFO80" s="21"/>
      <c r="AFP80" s="21"/>
      <c r="AFQ80" s="21"/>
      <c r="AFR80" s="21"/>
      <c r="AFS80" s="21"/>
      <c r="AFT80" s="21"/>
      <c r="AFU80" s="21"/>
      <c r="AFV80" s="21"/>
      <c r="AFW80" s="21"/>
      <c r="AFX80" s="21"/>
      <c r="AFY80" s="21"/>
      <c r="AFZ80" s="21"/>
      <c r="AGA80" s="21"/>
      <c r="AGB80" s="21"/>
      <c r="AGC80" s="21"/>
      <c r="AGD80" s="21"/>
      <c r="AGE80" s="21"/>
      <c r="AGF80" s="21"/>
      <c r="AGG80" s="21"/>
      <c r="AGH80" s="21"/>
      <c r="AGI80" s="21"/>
      <c r="AGJ80" s="21"/>
      <c r="AGK80" s="21"/>
      <c r="AGL80" s="21"/>
      <c r="AGM80" s="21"/>
      <c r="AGN80" s="21"/>
      <c r="AGO80" s="21"/>
      <c r="AGP80" s="21"/>
      <c r="AGQ80" s="21"/>
      <c r="AGR80" s="21"/>
      <c r="AGS80" s="21"/>
      <c r="AGT80" s="21"/>
      <c r="AGU80" s="21"/>
      <c r="AGV80" s="21"/>
      <c r="AGW80" s="21"/>
      <c r="AGX80" s="21"/>
      <c r="AGY80" s="21"/>
      <c r="AGZ80" s="21"/>
      <c r="AHA80" s="21"/>
      <c r="AHB80" s="21"/>
      <c r="AHC80" s="21"/>
      <c r="AHD80" s="21"/>
      <c r="AHE80" s="21"/>
      <c r="AHF80" s="21"/>
      <c r="AHG80" s="21"/>
      <c r="AHH80" s="21"/>
      <c r="AHI80" s="21"/>
      <c r="AHJ80" s="21"/>
      <c r="AHK80" s="21"/>
      <c r="AHL80" s="21"/>
      <c r="AHM80" s="21"/>
      <c r="AHN80" s="21"/>
      <c r="AHO80" s="21"/>
      <c r="AHP80" s="21"/>
      <c r="AHQ80" s="21"/>
      <c r="AHR80" s="21"/>
      <c r="AHS80" s="21"/>
      <c r="AHT80" s="21"/>
      <c r="AHU80" s="21"/>
      <c r="AHV80" s="21"/>
      <c r="AHW80" s="21"/>
      <c r="AHX80" s="21"/>
      <c r="AHY80" s="21"/>
      <c r="AHZ80" s="21"/>
      <c r="AIA80" s="21"/>
      <c r="AIB80" s="21"/>
      <c r="AIC80" s="21"/>
      <c r="AID80" s="21"/>
      <c r="AIE80" s="21"/>
      <c r="AIF80" s="21"/>
      <c r="AIG80" s="21"/>
      <c r="AIH80" s="21"/>
      <c r="AII80" s="21"/>
      <c r="AIJ80" s="21"/>
      <c r="AIK80" s="21"/>
      <c r="AIL80" s="21"/>
      <c r="AIM80" s="21"/>
      <c r="AIN80" s="21"/>
      <c r="AIO80" s="21"/>
      <c r="AIP80" s="21"/>
      <c r="AIQ80" s="21"/>
      <c r="AIR80" s="21"/>
      <c r="AIS80" s="21"/>
      <c r="AIT80" s="21"/>
      <c r="AIU80" s="21"/>
      <c r="AIV80" s="21"/>
      <c r="AIW80" s="21"/>
      <c r="AIX80" s="21"/>
      <c r="AIY80" s="21"/>
      <c r="AIZ80" s="21"/>
      <c r="AJA80" s="21"/>
      <c r="AJB80" s="21"/>
      <c r="AJC80" s="21"/>
      <c r="AJD80" s="21"/>
      <c r="AJE80" s="21"/>
      <c r="AJF80" s="21"/>
      <c r="AJG80" s="21"/>
      <c r="AJH80" s="21"/>
      <c r="AJI80" s="21"/>
      <c r="AJJ80" s="21"/>
      <c r="AJK80" s="21"/>
      <c r="AJL80" s="21"/>
      <c r="AJM80" s="21"/>
      <c r="AJN80" s="21"/>
      <c r="AJO80" s="21"/>
      <c r="AJP80" s="21"/>
      <c r="AJQ80" s="21"/>
      <c r="AJR80" s="21"/>
      <c r="AJS80" s="21"/>
      <c r="AJT80" s="21"/>
      <c r="AJU80" s="21"/>
      <c r="AJV80" s="21"/>
      <c r="AJW80" s="21"/>
      <c r="AJX80" s="21"/>
      <c r="AJY80" s="21"/>
      <c r="AJZ80" s="21"/>
      <c r="AKA80" s="21"/>
      <c r="AKB80" s="21"/>
      <c r="AKC80" s="21"/>
      <c r="AKD80" s="21"/>
      <c r="AKE80" s="21"/>
      <c r="AKF80" s="21"/>
      <c r="AKG80" s="21"/>
      <c r="AKH80" s="21"/>
      <c r="AKI80" s="21"/>
      <c r="AKJ80" s="21"/>
      <c r="AKK80" s="21"/>
      <c r="AKL80" s="21"/>
      <c r="AKM80" s="21"/>
      <c r="AKN80" s="21"/>
      <c r="AKO80" s="21"/>
      <c r="AKP80" s="21"/>
      <c r="AKQ80" s="21"/>
      <c r="AKR80" s="21"/>
      <c r="AKS80" s="21"/>
      <c r="AKT80" s="21"/>
      <c r="AKU80" s="21"/>
      <c r="AKV80" s="21"/>
      <c r="AKW80" s="21"/>
      <c r="AKX80" s="21"/>
      <c r="AKY80" s="21"/>
      <c r="AKZ80" s="21"/>
      <c r="ALA80" s="21"/>
      <c r="ALB80" s="21"/>
      <c r="ALC80" s="21"/>
      <c r="ALD80" s="21"/>
      <c r="ALE80" s="21"/>
      <c r="ALF80" s="21"/>
      <c r="ALG80" s="21"/>
      <c r="ALH80" s="21"/>
      <c r="ALI80" s="21"/>
      <c r="ALJ80" s="21"/>
    </row>
    <row r="82" spans="2:23" ht="13.5" customHeight="1">
      <c r="B82" s="20" t="s">
        <v>206</v>
      </c>
    </row>
    <row r="84" spans="2:23" ht="13.5" customHeight="1">
      <c r="B84" s="76" t="s">
        <v>94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6" spans="2:23" ht="13.5" customHeight="1">
      <c r="B86" s="81" t="s">
        <v>205</v>
      </c>
    </row>
    <row r="87" spans="2:23" ht="13.5" customHeight="1">
      <c r="B87" s="343"/>
      <c r="C87" s="332">
        <v>2015</v>
      </c>
      <c r="D87" s="332">
        <v>2016</v>
      </c>
      <c r="E87" s="332">
        <v>2017</v>
      </c>
      <c r="F87" s="332">
        <v>2018</v>
      </c>
      <c r="G87" s="332">
        <v>2019</v>
      </c>
      <c r="H87" s="332">
        <v>2020</v>
      </c>
      <c r="I87" s="332">
        <v>2025</v>
      </c>
      <c r="J87" s="332">
        <v>2030</v>
      </c>
      <c r="K87" s="332">
        <v>2035</v>
      </c>
      <c r="L87" s="332">
        <v>2040</v>
      </c>
      <c r="M87" s="332">
        <v>2045</v>
      </c>
      <c r="N87" s="333">
        <v>2050</v>
      </c>
      <c r="P87" s="139"/>
      <c r="Q87" s="139"/>
      <c r="S87" s="54"/>
    </row>
    <row r="88" spans="2:23" ht="13.5" customHeight="1">
      <c r="B88" s="32" t="s">
        <v>85</v>
      </c>
      <c r="C88" s="352">
        <v>0.99703487178347072</v>
      </c>
      <c r="D88" s="352">
        <v>0.99630069468033355</v>
      </c>
      <c r="E88" s="352">
        <v>0.99559766689038076</v>
      </c>
      <c r="F88" s="352">
        <v>0.9948086678028748</v>
      </c>
      <c r="G88" s="352">
        <v>0.99369212437428822</v>
      </c>
      <c r="H88" s="352">
        <v>0.99244945068886226</v>
      </c>
      <c r="I88" s="362">
        <v>0.97</v>
      </c>
      <c r="J88" s="362">
        <v>0.86</v>
      </c>
      <c r="K88" s="362">
        <v>0.63088895039897108</v>
      </c>
      <c r="L88" s="362">
        <v>0.29850999999999994</v>
      </c>
      <c r="M88" s="362">
        <v>8.1089999999999982E-2</v>
      </c>
      <c r="N88" s="362">
        <v>0</v>
      </c>
      <c r="P88" s="139"/>
      <c r="Q88" s="139"/>
      <c r="S88"/>
      <c r="T88"/>
      <c r="U88"/>
      <c r="V88"/>
      <c r="W88"/>
    </row>
    <row r="89" spans="2:23" ht="13.5" customHeight="1">
      <c r="B89" s="32" t="s">
        <v>316</v>
      </c>
      <c r="C89" s="352">
        <v>0</v>
      </c>
      <c r="D89" s="352">
        <v>0</v>
      </c>
      <c r="E89" s="352">
        <v>0</v>
      </c>
      <c r="F89" s="352">
        <v>0</v>
      </c>
      <c r="G89" s="352">
        <v>0</v>
      </c>
      <c r="H89" s="352">
        <v>0</v>
      </c>
      <c r="I89" s="362">
        <v>0</v>
      </c>
      <c r="J89" s="362">
        <v>0</v>
      </c>
      <c r="K89" s="363">
        <v>2.4110496010288488E-3</v>
      </c>
      <c r="L89" s="363">
        <v>1.5E-3</v>
      </c>
      <c r="M89" s="363">
        <v>5.1000000000000004E-4</v>
      </c>
      <c r="N89" s="363">
        <v>0</v>
      </c>
      <c r="P89" s="139"/>
      <c r="Q89" s="139"/>
    </row>
    <row r="90" spans="2:23" ht="13.5" customHeight="1">
      <c r="B90" s="32" t="s">
        <v>87</v>
      </c>
      <c r="C90" s="352">
        <v>2.9651282165292928E-3</v>
      </c>
      <c r="D90" s="352">
        <v>3.6993053196664209E-3</v>
      </c>
      <c r="E90" s="352">
        <v>4.4023331096192152E-3</v>
      </c>
      <c r="F90" s="352">
        <v>5.1913321971251486E-3</v>
      </c>
      <c r="G90" s="352">
        <v>6.3078756257117325E-3</v>
      </c>
      <c r="H90" s="352">
        <v>7.550549311137693E-3</v>
      </c>
      <c r="I90" s="425">
        <v>0.03</v>
      </c>
      <c r="J90" s="425">
        <v>0.14000000000000001</v>
      </c>
      <c r="K90" s="425">
        <v>0.36</v>
      </c>
      <c r="L90" s="363">
        <v>0.6849900000000001</v>
      </c>
      <c r="M90" s="363">
        <v>0.89510000000000001</v>
      </c>
      <c r="N90" s="363">
        <v>0.97170000000000001</v>
      </c>
      <c r="P90" s="139"/>
      <c r="Q90" s="139"/>
    </row>
    <row r="91" spans="2:23" ht="13.5" customHeight="1">
      <c r="B91" s="48" t="s">
        <v>83</v>
      </c>
      <c r="C91" s="352">
        <v>0</v>
      </c>
      <c r="D91" s="352">
        <v>0</v>
      </c>
      <c r="E91" s="352">
        <v>0</v>
      </c>
      <c r="F91" s="352">
        <v>0</v>
      </c>
      <c r="G91" s="352">
        <v>0</v>
      </c>
      <c r="H91" s="352">
        <v>0</v>
      </c>
      <c r="I91" s="362">
        <v>0</v>
      </c>
      <c r="J91" s="362">
        <v>0</v>
      </c>
      <c r="K91" s="363">
        <v>6.7000000000000011E-3</v>
      </c>
      <c r="L91" s="363">
        <v>1.5000000000000001E-2</v>
      </c>
      <c r="M91" s="363">
        <v>2.3300000000000001E-2</v>
      </c>
      <c r="N91" s="363">
        <v>2.8300000000000002E-2</v>
      </c>
      <c r="P91" s="139"/>
      <c r="Q91" s="139"/>
    </row>
    <row r="92" spans="2:23" ht="13.5" customHeight="1">
      <c r="C92" s="353">
        <f>SUM(C88:C91)</f>
        <v>1</v>
      </c>
      <c r="D92" s="353">
        <f t="shared" ref="D92:N92" si="0">SUM(D88:D91)</f>
        <v>1</v>
      </c>
      <c r="E92" s="353">
        <f t="shared" si="0"/>
        <v>1</v>
      </c>
      <c r="F92" s="353">
        <f t="shared" si="0"/>
        <v>1</v>
      </c>
      <c r="G92" s="353">
        <f t="shared" si="0"/>
        <v>1</v>
      </c>
      <c r="H92" s="353">
        <f t="shared" si="0"/>
        <v>1</v>
      </c>
      <c r="I92" s="353">
        <f t="shared" si="0"/>
        <v>1</v>
      </c>
      <c r="J92" s="353">
        <f t="shared" si="0"/>
        <v>1</v>
      </c>
      <c r="K92" s="353">
        <f t="shared" si="0"/>
        <v>1</v>
      </c>
      <c r="L92" s="353">
        <f t="shared" si="0"/>
        <v>1</v>
      </c>
      <c r="M92" s="353">
        <f t="shared" si="0"/>
        <v>1</v>
      </c>
      <c r="N92" s="353">
        <f t="shared" si="0"/>
        <v>1</v>
      </c>
    </row>
    <row r="93" spans="2:23" ht="13.5" customHeight="1"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</row>
    <row r="94" spans="2:23" ht="13.5" customHeight="1">
      <c r="B94" s="76" t="s">
        <v>95</v>
      </c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6" spans="2:23" ht="13.5" customHeight="1">
      <c r="C96" s="31" t="s">
        <v>35</v>
      </c>
      <c r="D96" s="31"/>
      <c r="E96" s="31"/>
      <c r="F96" s="31" t="s">
        <v>35</v>
      </c>
      <c r="G96" s="31"/>
    </row>
    <row r="97" spans="1:998" ht="13.5" customHeight="1">
      <c r="B97" s="343"/>
      <c r="C97" s="332">
        <v>2015</v>
      </c>
      <c r="D97" s="332">
        <v>2016</v>
      </c>
      <c r="E97" s="332">
        <v>2017</v>
      </c>
      <c r="F97" s="332">
        <v>2018</v>
      </c>
      <c r="G97" s="332">
        <v>2019</v>
      </c>
      <c r="H97" s="332">
        <v>2020</v>
      </c>
      <c r="I97" s="332">
        <v>2025</v>
      </c>
      <c r="J97" s="332">
        <v>2030</v>
      </c>
      <c r="K97" s="332">
        <v>2035</v>
      </c>
      <c r="L97" s="332">
        <v>2040</v>
      </c>
      <c r="M97" s="332">
        <v>2045</v>
      </c>
      <c r="N97" s="333">
        <v>2050</v>
      </c>
    </row>
    <row r="98" spans="1:998" ht="13.5" customHeight="1">
      <c r="B98" s="100" t="s">
        <v>303</v>
      </c>
      <c r="C98" s="311">
        <v>8.0907389436649506</v>
      </c>
      <c r="D98" s="311">
        <v>7.9370052153261987</v>
      </c>
      <c r="E98" s="311">
        <v>7.8646576806324857</v>
      </c>
      <c r="F98" s="311">
        <v>7.8272511912089398</v>
      </c>
      <c r="G98" s="311">
        <v>7.7899999999999991</v>
      </c>
      <c r="H98" s="311">
        <v>7.7614809999999999</v>
      </c>
      <c r="I98" s="265">
        <v>7.3251336431409397</v>
      </c>
      <c r="J98" s="265">
        <v>6.8808331377737098</v>
      </c>
      <c r="K98" s="265">
        <v>6.56470873168323</v>
      </c>
      <c r="L98" s="265">
        <v>6.41233272961093</v>
      </c>
      <c r="M98" s="265">
        <v>6.2218345841570804</v>
      </c>
      <c r="N98" s="265">
        <v>6.0287383708249473</v>
      </c>
      <c r="P98" s="34">
        <v>-0.11670948167218098</v>
      </c>
    </row>
    <row r="99" spans="1:998" ht="13.5" customHeight="1">
      <c r="B99" s="32" t="s">
        <v>86</v>
      </c>
      <c r="C99" s="426">
        <v>6.8771281021151998</v>
      </c>
      <c r="D99" s="426">
        <v>6.7464544330272691</v>
      </c>
      <c r="E99" s="426">
        <v>6.6849590285376124</v>
      </c>
      <c r="F99" s="426">
        <v>6.6531635125275983</v>
      </c>
      <c r="G99" s="426">
        <v>6.6214999999999993</v>
      </c>
      <c r="H99" s="426">
        <v>6.5972588499999993</v>
      </c>
      <c r="I99" s="265">
        <v>6.2263635966697999</v>
      </c>
      <c r="J99" s="265">
        <v>5.6832918777672798</v>
      </c>
      <c r="K99" s="265">
        <v>5.5268198886476902</v>
      </c>
      <c r="L99" s="265">
        <v>5.4242267317990702</v>
      </c>
      <c r="M99" s="265">
        <v>5.28855939653352</v>
      </c>
      <c r="N99" s="265">
        <v>5.1127380077319016</v>
      </c>
      <c r="P99" s="34">
        <v>-0.14169117605266468</v>
      </c>
    </row>
    <row r="100" spans="1:998" ht="13.5" customHeight="1">
      <c r="B100" s="32" t="s">
        <v>87</v>
      </c>
      <c r="C100" s="426">
        <v>35</v>
      </c>
      <c r="D100" s="426">
        <v>35</v>
      </c>
      <c r="E100" s="426">
        <v>35</v>
      </c>
      <c r="F100" s="426">
        <v>35</v>
      </c>
      <c r="G100" s="426">
        <v>35</v>
      </c>
      <c r="H100" s="426">
        <v>35</v>
      </c>
      <c r="I100" s="265">
        <v>32.1921923729589</v>
      </c>
      <c r="J100" s="265">
        <v>29.916912749088301</v>
      </c>
      <c r="K100" s="265">
        <v>27.860631034623299</v>
      </c>
      <c r="L100" s="265">
        <v>26.343605561182201</v>
      </c>
      <c r="M100" s="265">
        <v>25.071247357293899</v>
      </c>
      <c r="N100" s="265">
        <v>23.759855621456214</v>
      </c>
      <c r="P100" s="34">
        <v>-0.1452310643117628</v>
      </c>
    </row>
    <row r="101" spans="1:998" ht="13.5" customHeight="1">
      <c r="B101" s="48" t="s">
        <v>172</v>
      </c>
      <c r="C101" s="426">
        <v>1.55</v>
      </c>
      <c r="D101" s="426">
        <v>1.55</v>
      </c>
      <c r="E101" s="426">
        <v>1.55</v>
      </c>
      <c r="F101" s="426">
        <v>1.55</v>
      </c>
      <c r="G101" s="426">
        <v>1.55</v>
      </c>
      <c r="H101" s="426">
        <v>1.55</v>
      </c>
      <c r="I101" s="426">
        <v>1.55</v>
      </c>
      <c r="J101" s="426">
        <v>1.4700000000000002</v>
      </c>
      <c r="K101" s="426">
        <v>1.31</v>
      </c>
      <c r="L101" s="426">
        <v>1.19</v>
      </c>
      <c r="M101" s="426">
        <v>1.1099999999999999</v>
      </c>
      <c r="N101" s="426">
        <v>1.0525000000000002</v>
      </c>
      <c r="P101" s="34">
        <v>-5.1612903225806361E-2</v>
      </c>
    </row>
    <row r="102" spans="1:998" ht="13.5" customHeight="1">
      <c r="B102" s="54"/>
      <c r="C102" s="859"/>
      <c r="D102" s="859"/>
      <c r="E102" s="859"/>
      <c r="F102" s="859"/>
      <c r="G102" s="859"/>
      <c r="H102" s="859"/>
      <c r="I102" s="859"/>
      <c r="J102" s="859"/>
      <c r="K102" s="859"/>
      <c r="L102" s="859"/>
      <c r="M102" s="859"/>
      <c r="N102" s="859"/>
    </row>
    <row r="104" spans="1:998" ht="13.5" customHeight="1">
      <c r="A104" s="22"/>
      <c r="B104" s="62" t="s">
        <v>198</v>
      </c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  <c r="JB104" s="21"/>
      <c r="JC104" s="21"/>
      <c r="JD104" s="21"/>
      <c r="JE104" s="21"/>
      <c r="JF104" s="21"/>
      <c r="JG104" s="21"/>
      <c r="JH104" s="21"/>
      <c r="JI104" s="21"/>
      <c r="JJ104" s="21"/>
      <c r="JK104" s="21"/>
      <c r="JL104" s="21"/>
      <c r="JM104" s="21"/>
      <c r="JN104" s="21"/>
      <c r="JO104" s="21"/>
      <c r="JP104" s="21"/>
      <c r="JQ104" s="21"/>
      <c r="JR104" s="21"/>
      <c r="JS104" s="21"/>
      <c r="JT104" s="21"/>
      <c r="JU104" s="21"/>
      <c r="JV104" s="21"/>
      <c r="JW104" s="21"/>
      <c r="JX104" s="21"/>
      <c r="JY104" s="21"/>
      <c r="JZ104" s="21"/>
      <c r="KA104" s="21"/>
      <c r="KB104" s="21"/>
      <c r="KC104" s="21"/>
      <c r="KD104" s="21"/>
      <c r="KE104" s="21"/>
      <c r="KF104" s="21"/>
      <c r="KG104" s="21"/>
      <c r="KH104" s="21"/>
      <c r="KI104" s="21"/>
      <c r="KJ104" s="21"/>
      <c r="KK104" s="21"/>
      <c r="KL104" s="21"/>
      <c r="KM104" s="21"/>
      <c r="KN104" s="21"/>
      <c r="KO104" s="21"/>
      <c r="KP104" s="21"/>
      <c r="KQ104" s="21"/>
      <c r="KR104" s="21"/>
      <c r="KS104" s="21"/>
      <c r="KT104" s="21"/>
      <c r="KU104" s="21"/>
      <c r="KV104" s="21"/>
      <c r="KW104" s="21"/>
      <c r="KX104" s="21"/>
      <c r="KY104" s="21"/>
      <c r="KZ104" s="21"/>
      <c r="LA104" s="21"/>
      <c r="LB104" s="21"/>
      <c r="LC104" s="21"/>
      <c r="LD104" s="21"/>
      <c r="LE104" s="21"/>
      <c r="LF104" s="21"/>
      <c r="LG104" s="21"/>
      <c r="LH104" s="21"/>
      <c r="LI104" s="21"/>
      <c r="LJ104" s="21"/>
      <c r="LK104" s="21"/>
      <c r="LL104" s="21"/>
      <c r="LM104" s="21"/>
      <c r="LN104" s="21"/>
      <c r="LO104" s="21"/>
      <c r="LP104" s="21"/>
      <c r="LQ104" s="21"/>
      <c r="LR104" s="21"/>
      <c r="LS104" s="21"/>
      <c r="LT104" s="21"/>
      <c r="LU104" s="21"/>
      <c r="LV104" s="21"/>
      <c r="LW104" s="21"/>
      <c r="LX104" s="21"/>
      <c r="LY104" s="21"/>
      <c r="LZ104" s="21"/>
      <c r="MA104" s="21"/>
      <c r="MB104" s="21"/>
      <c r="MC104" s="21"/>
      <c r="MD104" s="21"/>
      <c r="ME104" s="21"/>
      <c r="MF104" s="21"/>
      <c r="MG104" s="21"/>
      <c r="MH104" s="21"/>
      <c r="MI104" s="21"/>
      <c r="MJ104" s="21"/>
      <c r="MK104" s="21"/>
      <c r="ML104" s="21"/>
      <c r="MM104" s="21"/>
      <c r="MN104" s="21"/>
      <c r="MO104" s="21"/>
      <c r="MP104" s="21"/>
      <c r="MQ104" s="21"/>
      <c r="MR104" s="21"/>
      <c r="MS104" s="21"/>
      <c r="MT104" s="21"/>
      <c r="MU104" s="21"/>
      <c r="MV104" s="21"/>
      <c r="MW104" s="21"/>
      <c r="MX104" s="21"/>
      <c r="MY104" s="21"/>
      <c r="MZ104" s="21"/>
      <c r="NA104" s="21"/>
      <c r="NB104" s="21"/>
      <c r="NC104" s="21"/>
      <c r="ND104" s="21"/>
      <c r="NE104" s="21"/>
      <c r="NF104" s="21"/>
      <c r="NG104" s="21"/>
      <c r="NH104" s="21"/>
      <c r="NI104" s="21"/>
      <c r="NJ104" s="21"/>
      <c r="NK104" s="21"/>
      <c r="NL104" s="21"/>
      <c r="NM104" s="21"/>
      <c r="NN104" s="21"/>
      <c r="NO104" s="21"/>
      <c r="NP104" s="21"/>
      <c r="NQ104" s="21"/>
      <c r="NR104" s="21"/>
      <c r="NS104" s="21"/>
      <c r="NT104" s="21"/>
      <c r="NU104" s="21"/>
      <c r="NV104" s="21"/>
      <c r="NW104" s="21"/>
      <c r="NX104" s="21"/>
      <c r="NY104" s="21"/>
      <c r="NZ104" s="21"/>
      <c r="OA104" s="21"/>
      <c r="OB104" s="21"/>
      <c r="OC104" s="21"/>
      <c r="OD104" s="21"/>
      <c r="OE104" s="21"/>
      <c r="OF104" s="21"/>
      <c r="OG104" s="21"/>
      <c r="OH104" s="21"/>
      <c r="OI104" s="21"/>
      <c r="OJ104" s="21"/>
      <c r="OK104" s="21"/>
      <c r="OL104" s="21"/>
      <c r="OM104" s="21"/>
      <c r="ON104" s="21"/>
      <c r="OO104" s="21"/>
      <c r="OP104" s="21"/>
      <c r="OQ104" s="21"/>
      <c r="OR104" s="21"/>
      <c r="OS104" s="21"/>
      <c r="OT104" s="21"/>
      <c r="OU104" s="21"/>
      <c r="OV104" s="21"/>
      <c r="OW104" s="21"/>
      <c r="OX104" s="21"/>
      <c r="OY104" s="21"/>
      <c r="OZ104" s="21"/>
      <c r="PA104" s="21"/>
      <c r="PB104" s="21"/>
      <c r="PC104" s="21"/>
      <c r="PD104" s="21"/>
      <c r="PE104" s="21"/>
      <c r="PF104" s="21"/>
      <c r="PG104" s="21"/>
      <c r="PH104" s="21"/>
      <c r="PI104" s="21"/>
      <c r="PJ104" s="21"/>
      <c r="PK104" s="21"/>
      <c r="PL104" s="21"/>
      <c r="PM104" s="21"/>
      <c r="PN104" s="21"/>
      <c r="PO104" s="21"/>
      <c r="PP104" s="21"/>
      <c r="PQ104" s="21"/>
      <c r="PR104" s="21"/>
      <c r="PS104" s="21"/>
      <c r="PT104" s="21"/>
      <c r="PU104" s="21"/>
      <c r="PV104" s="21"/>
      <c r="PW104" s="21"/>
      <c r="PX104" s="21"/>
      <c r="PY104" s="21"/>
      <c r="PZ104" s="21"/>
      <c r="QA104" s="21"/>
      <c r="QB104" s="21"/>
      <c r="QC104" s="21"/>
      <c r="QD104" s="21"/>
      <c r="QE104" s="21"/>
      <c r="QF104" s="21"/>
      <c r="QG104" s="21"/>
      <c r="QH104" s="21"/>
      <c r="QI104" s="21"/>
      <c r="QJ104" s="21"/>
      <c r="QK104" s="21"/>
      <c r="QL104" s="21"/>
      <c r="QM104" s="21"/>
      <c r="QN104" s="21"/>
      <c r="QO104" s="21"/>
      <c r="QP104" s="21"/>
      <c r="QQ104" s="21"/>
      <c r="QR104" s="21"/>
      <c r="QS104" s="21"/>
      <c r="QT104" s="21"/>
      <c r="QU104" s="21"/>
      <c r="QV104" s="21"/>
      <c r="QW104" s="21"/>
      <c r="QX104" s="21"/>
      <c r="QY104" s="21"/>
      <c r="QZ104" s="21"/>
      <c r="RA104" s="21"/>
      <c r="RB104" s="21"/>
      <c r="RC104" s="21"/>
      <c r="RD104" s="21"/>
      <c r="RE104" s="21"/>
      <c r="RF104" s="21"/>
      <c r="RG104" s="21"/>
      <c r="RH104" s="21"/>
      <c r="RI104" s="21"/>
      <c r="RJ104" s="21"/>
      <c r="RK104" s="21"/>
      <c r="RL104" s="21"/>
      <c r="RM104" s="21"/>
      <c r="RN104" s="21"/>
      <c r="RO104" s="21"/>
      <c r="RP104" s="21"/>
      <c r="RQ104" s="21"/>
      <c r="RR104" s="21"/>
      <c r="RS104" s="21"/>
      <c r="RT104" s="21"/>
      <c r="RU104" s="21"/>
      <c r="RV104" s="21"/>
      <c r="RW104" s="21"/>
      <c r="RX104" s="21"/>
      <c r="RY104" s="21"/>
      <c r="RZ104" s="21"/>
      <c r="SA104" s="21"/>
      <c r="SB104" s="21"/>
      <c r="SC104" s="21"/>
      <c r="SD104" s="21"/>
      <c r="SE104" s="21"/>
      <c r="SF104" s="21"/>
      <c r="SG104" s="21"/>
      <c r="SH104" s="21"/>
      <c r="SI104" s="21"/>
      <c r="SJ104" s="21"/>
      <c r="SK104" s="21"/>
      <c r="SL104" s="21"/>
      <c r="SM104" s="21"/>
      <c r="SN104" s="21"/>
      <c r="SO104" s="21"/>
      <c r="SP104" s="21"/>
      <c r="SQ104" s="21"/>
      <c r="SR104" s="21"/>
      <c r="SS104" s="21"/>
      <c r="ST104" s="21"/>
      <c r="SU104" s="21"/>
      <c r="SV104" s="21"/>
      <c r="SW104" s="21"/>
      <c r="SX104" s="21"/>
      <c r="SY104" s="21"/>
      <c r="SZ104" s="21"/>
      <c r="TA104" s="21"/>
      <c r="TB104" s="21"/>
      <c r="TC104" s="21"/>
      <c r="TD104" s="21"/>
      <c r="TE104" s="21"/>
      <c r="TF104" s="21"/>
      <c r="TG104" s="21"/>
      <c r="TH104" s="21"/>
      <c r="TI104" s="21"/>
      <c r="TJ104" s="21"/>
      <c r="TK104" s="21"/>
      <c r="TL104" s="21"/>
      <c r="TM104" s="21"/>
      <c r="TN104" s="21"/>
      <c r="TO104" s="21"/>
      <c r="TP104" s="21"/>
      <c r="TQ104" s="21"/>
      <c r="TR104" s="21"/>
      <c r="TS104" s="21"/>
      <c r="TT104" s="21"/>
      <c r="TU104" s="21"/>
      <c r="TV104" s="21"/>
      <c r="TW104" s="21"/>
      <c r="TX104" s="21"/>
      <c r="TY104" s="21"/>
      <c r="TZ104" s="21"/>
      <c r="UA104" s="21"/>
      <c r="UB104" s="21"/>
      <c r="UC104" s="21"/>
      <c r="UD104" s="21"/>
      <c r="UE104" s="21"/>
      <c r="UF104" s="21"/>
      <c r="UG104" s="21"/>
      <c r="UH104" s="21"/>
      <c r="UI104" s="21"/>
      <c r="UJ104" s="21"/>
      <c r="UK104" s="21"/>
      <c r="UL104" s="21"/>
      <c r="UM104" s="21"/>
      <c r="UN104" s="21"/>
      <c r="UO104" s="21"/>
      <c r="UP104" s="21"/>
      <c r="UQ104" s="21"/>
      <c r="UR104" s="21"/>
      <c r="US104" s="21"/>
      <c r="UT104" s="21"/>
      <c r="UU104" s="21"/>
      <c r="UV104" s="21"/>
      <c r="UW104" s="21"/>
      <c r="UX104" s="21"/>
      <c r="UY104" s="21"/>
      <c r="UZ104" s="21"/>
      <c r="VA104" s="21"/>
      <c r="VB104" s="21"/>
      <c r="VC104" s="21"/>
      <c r="VD104" s="21"/>
      <c r="VE104" s="21"/>
      <c r="VF104" s="21"/>
      <c r="VG104" s="21"/>
      <c r="VH104" s="21"/>
      <c r="VI104" s="21"/>
      <c r="VJ104" s="21"/>
      <c r="VK104" s="21"/>
      <c r="VL104" s="21"/>
      <c r="VM104" s="21"/>
      <c r="VN104" s="21"/>
      <c r="VO104" s="21"/>
      <c r="VP104" s="21"/>
      <c r="VQ104" s="21"/>
      <c r="VR104" s="21"/>
      <c r="VS104" s="21"/>
      <c r="VT104" s="21"/>
      <c r="VU104" s="21"/>
      <c r="VV104" s="21"/>
      <c r="VW104" s="21"/>
      <c r="VX104" s="21"/>
      <c r="VY104" s="21"/>
      <c r="VZ104" s="21"/>
      <c r="WA104" s="21"/>
      <c r="WB104" s="21"/>
      <c r="WC104" s="21"/>
      <c r="WD104" s="21"/>
      <c r="WE104" s="21"/>
      <c r="WF104" s="21"/>
      <c r="WG104" s="21"/>
      <c r="WH104" s="21"/>
      <c r="WI104" s="21"/>
      <c r="WJ104" s="21"/>
      <c r="WK104" s="21"/>
      <c r="WL104" s="21"/>
      <c r="WM104" s="21"/>
      <c r="WN104" s="21"/>
      <c r="WO104" s="21"/>
      <c r="WP104" s="21"/>
      <c r="WQ104" s="21"/>
      <c r="WR104" s="21"/>
      <c r="WS104" s="21"/>
      <c r="WT104" s="21"/>
      <c r="WU104" s="21"/>
      <c r="WV104" s="21"/>
      <c r="WW104" s="21"/>
      <c r="WX104" s="21"/>
      <c r="WY104" s="21"/>
      <c r="WZ104" s="21"/>
      <c r="XA104" s="21"/>
      <c r="XB104" s="21"/>
      <c r="XC104" s="21"/>
      <c r="XD104" s="21"/>
      <c r="XE104" s="21"/>
      <c r="XF104" s="21"/>
      <c r="XG104" s="21"/>
      <c r="XH104" s="21"/>
      <c r="XI104" s="21"/>
      <c r="XJ104" s="21"/>
      <c r="XK104" s="21"/>
      <c r="XL104" s="21"/>
      <c r="XM104" s="21"/>
      <c r="XN104" s="21"/>
      <c r="XO104" s="21"/>
      <c r="XP104" s="21"/>
      <c r="XQ104" s="21"/>
      <c r="XR104" s="21"/>
      <c r="XS104" s="21"/>
      <c r="XT104" s="21"/>
      <c r="XU104" s="21"/>
      <c r="XV104" s="21"/>
      <c r="XW104" s="21"/>
      <c r="XX104" s="21"/>
      <c r="XY104" s="21"/>
      <c r="XZ104" s="21"/>
      <c r="YA104" s="21"/>
      <c r="YB104" s="21"/>
      <c r="YC104" s="21"/>
      <c r="YD104" s="21"/>
      <c r="YE104" s="21"/>
      <c r="YF104" s="21"/>
      <c r="YG104" s="21"/>
      <c r="YH104" s="21"/>
      <c r="YI104" s="21"/>
      <c r="YJ104" s="21"/>
      <c r="YK104" s="21"/>
      <c r="YL104" s="21"/>
      <c r="YM104" s="21"/>
      <c r="YN104" s="21"/>
      <c r="YO104" s="21"/>
      <c r="YP104" s="21"/>
      <c r="YQ104" s="21"/>
      <c r="YR104" s="21"/>
      <c r="YS104" s="21"/>
      <c r="YT104" s="21"/>
      <c r="YU104" s="21"/>
      <c r="YV104" s="21"/>
      <c r="YW104" s="21"/>
      <c r="YX104" s="21"/>
      <c r="YY104" s="21"/>
      <c r="YZ104" s="21"/>
      <c r="ZA104" s="21"/>
      <c r="ZB104" s="21"/>
      <c r="ZC104" s="21"/>
      <c r="ZD104" s="21"/>
      <c r="ZE104" s="21"/>
      <c r="ZF104" s="21"/>
      <c r="ZG104" s="21"/>
      <c r="ZH104" s="21"/>
      <c r="ZI104" s="21"/>
      <c r="ZJ104" s="21"/>
      <c r="ZK104" s="21"/>
      <c r="ZL104" s="21"/>
      <c r="ZM104" s="21"/>
      <c r="ZN104" s="21"/>
      <c r="ZO104" s="21"/>
      <c r="ZP104" s="21"/>
      <c r="ZQ104" s="21"/>
      <c r="ZR104" s="21"/>
      <c r="ZS104" s="21"/>
      <c r="ZT104" s="21"/>
      <c r="ZU104" s="21"/>
      <c r="ZV104" s="21"/>
      <c r="ZW104" s="21"/>
      <c r="ZX104" s="21"/>
      <c r="ZY104" s="21"/>
      <c r="ZZ104" s="21"/>
      <c r="AAA104" s="21"/>
      <c r="AAB104" s="21"/>
      <c r="AAC104" s="21"/>
      <c r="AAD104" s="21"/>
      <c r="AAE104" s="21"/>
      <c r="AAF104" s="21"/>
      <c r="AAG104" s="21"/>
      <c r="AAH104" s="21"/>
      <c r="AAI104" s="21"/>
      <c r="AAJ104" s="21"/>
      <c r="AAK104" s="21"/>
      <c r="AAL104" s="21"/>
      <c r="AAM104" s="21"/>
      <c r="AAN104" s="21"/>
      <c r="AAO104" s="21"/>
      <c r="AAP104" s="21"/>
      <c r="AAQ104" s="21"/>
      <c r="AAR104" s="21"/>
      <c r="AAS104" s="21"/>
      <c r="AAT104" s="21"/>
      <c r="AAU104" s="21"/>
      <c r="AAV104" s="21"/>
      <c r="AAW104" s="21"/>
      <c r="AAX104" s="21"/>
      <c r="AAY104" s="21"/>
      <c r="AAZ104" s="21"/>
      <c r="ABA104" s="21"/>
      <c r="ABB104" s="21"/>
      <c r="ABC104" s="21"/>
      <c r="ABD104" s="21"/>
      <c r="ABE104" s="21"/>
      <c r="ABF104" s="21"/>
      <c r="ABG104" s="21"/>
      <c r="ABH104" s="21"/>
      <c r="ABI104" s="21"/>
      <c r="ABJ104" s="21"/>
      <c r="ABK104" s="21"/>
      <c r="ABL104" s="21"/>
      <c r="ABM104" s="21"/>
      <c r="ABN104" s="21"/>
      <c r="ABO104" s="21"/>
      <c r="ABP104" s="21"/>
      <c r="ABQ104" s="21"/>
      <c r="ABR104" s="21"/>
      <c r="ABS104" s="21"/>
      <c r="ABT104" s="21"/>
      <c r="ABU104" s="21"/>
      <c r="ABV104" s="21"/>
      <c r="ABW104" s="21"/>
      <c r="ABX104" s="21"/>
      <c r="ABY104" s="21"/>
      <c r="ABZ104" s="21"/>
      <c r="ACA104" s="21"/>
      <c r="ACB104" s="21"/>
      <c r="ACC104" s="21"/>
      <c r="ACD104" s="21"/>
      <c r="ACE104" s="21"/>
      <c r="ACF104" s="21"/>
      <c r="ACG104" s="21"/>
      <c r="ACH104" s="21"/>
      <c r="ACI104" s="21"/>
      <c r="ACJ104" s="21"/>
      <c r="ACK104" s="21"/>
      <c r="ACL104" s="21"/>
      <c r="ACM104" s="21"/>
      <c r="ACN104" s="21"/>
      <c r="ACO104" s="21"/>
      <c r="ACP104" s="21"/>
      <c r="ACQ104" s="21"/>
      <c r="ACR104" s="21"/>
      <c r="ACS104" s="21"/>
      <c r="ACT104" s="21"/>
      <c r="ACU104" s="21"/>
      <c r="ACV104" s="21"/>
      <c r="ACW104" s="21"/>
      <c r="ACX104" s="21"/>
      <c r="ACY104" s="21"/>
      <c r="ACZ104" s="21"/>
      <c r="ADA104" s="21"/>
      <c r="ADB104" s="21"/>
      <c r="ADC104" s="21"/>
      <c r="ADD104" s="21"/>
      <c r="ADE104" s="21"/>
      <c r="ADF104" s="21"/>
      <c r="ADG104" s="21"/>
      <c r="ADH104" s="21"/>
      <c r="ADI104" s="21"/>
      <c r="ADJ104" s="21"/>
      <c r="ADK104" s="21"/>
      <c r="ADL104" s="21"/>
      <c r="ADM104" s="21"/>
      <c r="ADN104" s="21"/>
      <c r="ADO104" s="21"/>
      <c r="ADP104" s="21"/>
      <c r="ADQ104" s="21"/>
      <c r="ADR104" s="21"/>
      <c r="ADS104" s="21"/>
      <c r="ADT104" s="21"/>
      <c r="ADU104" s="21"/>
      <c r="ADV104" s="21"/>
      <c r="ADW104" s="21"/>
      <c r="ADX104" s="21"/>
      <c r="ADY104" s="21"/>
      <c r="ADZ104" s="21"/>
      <c r="AEA104" s="21"/>
      <c r="AEB104" s="21"/>
      <c r="AEC104" s="21"/>
      <c r="AED104" s="21"/>
      <c r="AEE104" s="21"/>
      <c r="AEF104" s="21"/>
      <c r="AEG104" s="21"/>
      <c r="AEH104" s="21"/>
      <c r="AEI104" s="21"/>
      <c r="AEJ104" s="21"/>
      <c r="AEK104" s="21"/>
      <c r="AEL104" s="21"/>
      <c r="AEM104" s="21"/>
      <c r="AEN104" s="21"/>
      <c r="AEO104" s="21"/>
      <c r="AEP104" s="21"/>
      <c r="AEQ104" s="21"/>
      <c r="AER104" s="21"/>
      <c r="AES104" s="21"/>
      <c r="AET104" s="21"/>
      <c r="AEU104" s="21"/>
      <c r="AEV104" s="21"/>
      <c r="AEW104" s="21"/>
      <c r="AEX104" s="21"/>
      <c r="AEY104" s="21"/>
      <c r="AEZ104" s="21"/>
      <c r="AFA104" s="21"/>
      <c r="AFB104" s="21"/>
      <c r="AFC104" s="21"/>
      <c r="AFD104" s="21"/>
      <c r="AFE104" s="21"/>
      <c r="AFF104" s="21"/>
      <c r="AFG104" s="21"/>
      <c r="AFH104" s="21"/>
      <c r="AFI104" s="21"/>
      <c r="AFJ104" s="21"/>
      <c r="AFK104" s="21"/>
      <c r="AFL104" s="21"/>
      <c r="AFM104" s="21"/>
      <c r="AFN104" s="21"/>
      <c r="AFO104" s="21"/>
      <c r="AFP104" s="21"/>
      <c r="AFQ104" s="21"/>
      <c r="AFR104" s="21"/>
      <c r="AFS104" s="21"/>
      <c r="AFT104" s="21"/>
      <c r="AFU104" s="21"/>
      <c r="AFV104" s="21"/>
      <c r="AFW104" s="21"/>
      <c r="AFX104" s="21"/>
      <c r="AFY104" s="21"/>
      <c r="AFZ104" s="21"/>
      <c r="AGA104" s="21"/>
      <c r="AGB104" s="21"/>
      <c r="AGC104" s="21"/>
      <c r="AGD104" s="21"/>
      <c r="AGE104" s="21"/>
      <c r="AGF104" s="21"/>
      <c r="AGG104" s="21"/>
      <c r="AGH104" s="21"/>
      <c r="AGI104" s="21"/>
      <c r="AGJ104" s="21"/>
      <c r="AGK104" s="21"/>
      <c r="AGL104" s="21"/>
      <c r="AGM104" s="21"/>
      <c r="AGN104" s="21"/>
      <c r="AGO104" s="21"/>
      <c r="AGP104" s="21"/>
      <c r="AGQ104" s="21"/>
      <c r="AGR104" s="21"/>
      <c r="AGS104" s="21"/>
      <c r="AGT104" s="21"/>
      <c r="AGU104" s="21"/>
      <c r="AGV104" s="21"/>
      <c r="AGW104" s="21"/>
      <c r="AGX104" s="21"/>
      <c r="AGY104" s="21"/>
      <c r="AGZ104" s="21"/>
      <c r="AHA104" s="21"/>
      <c r="AHB104" s="21"/>
      <c r="AHC104" s="21"/>
      <c r="AHD104" s="21"/>
      <c r="AHE104" s="21"/>
      <c r="AHF104" s="21"/>
      <c r="AHG104" s="21"/>
      <c r="AHH104" s="21"/>
      <c r="AHI104" s="21"/>
      <c r="AHJ104" s="21"/>
      <c r="AHK104" s="21"/>
      <c r="AHL104" s="21"/>
      <c r="AHM104" s="21"/>
      <c r="AHN104" s="21"/>
      <c r="AHO104" s="21"/>
      <c r="AHP104" s="21"/>
      <c r="AHQ104" s="21"/>
      <c r="AHR104" s="21"/>
      <c r="AHS104" s="21"/>
      <c r="AHT104" s="21"/>
      <c r="AHU104" s="21"/>
      <c r="AHV104" s="21"/>
      <c r="AHW104" s="21"/>
      <c r="AHX104" s="21"/>
      <c r="AHY104" s="21"/>
      <c r="AHZ104" s="21"/>
      <c r="AIA104" s="21"/>
      <c r="AIB104" s="21"/>
      <c r="AIC104" s="21"/>
      <c r="AID104" s="21"/>
      <c r="AIE104" s="21"/>
      <c r="AIF104" s="21"/>
      <c r="AIG104" s="21"/>
      <c r="AIH104" s="21"/>
      <c r="AII104" s="21"/>
      <c r="AIJ104" s="21"/>
      <c r="AIK104" s="21"/>
      <c r="AIL104" s="21"/>
      <c r="AIM104" s="21"/>
      <c r="AIN104" s="21"/>
      <c r="AIO104" s="21"/>
      <c r="AIP104" s="21"/>
      <c r="AIQ104" s="21"/>
      <c r="AIR104" s="21"/>
      <c r="AIS104" s="21"/>
      <c r="AIT104" s="21"/>
      <c r="AIU104" s="21"/>
      <c r="AIV104" s="21"/>
      <c r="AIW104" s="21"/>
      <c r="AIX104" s="21"/>
      <c r="AIY104" s="21"/>
      <c r="AIZ104" s="21"/>
      <c r="AJA104" s="21"/>
      <c r="AJB104" s="21"/>
      <c r="AJC104" s="21"/>
      <c r="AJD104" s="21"/>
      <c r="AJE104" s="21"/>
      <c r="AJF104" s="21"/>
      <c r="AJG104" s="21"/>
      <c r="AJH104" s="21"/>
      <c r="AJI104" s="21"/>
      <c r="AJJ104" s="21"/>
      <c r="AJK104" s="21"/>
      <c r="AJL104" s="21"/>
      <c r="AJM104" s="21"/>
      <c r="AJN104" s="21"/>
      <c r="AJO104" s="21"/>
      <c r="AJP104" s="21"/>
      <c r="AJQ104" s="21"/>
      <c r="AJR104" s="21"/>
      <c r="AJS104" s="21"/>
      <c r="AJT104" s="21"/>
      <c r="AJU104" s="21"/>
      <c r="AJV104" s="21"/>
      <c r="AJW104" s="21"/>
      <c r="AJX104" s="21"/>
      <c r="AJY104" s="21"/>
      <c r="AJZ104" s="21"/>
      <c r="AKA104" s="21"/>
      <c r="AKB104" s="21"/>
      <c r="AKC104" s="21"/>
      <c r="AKD104" s="21"/>
      <c r="AKE104" s="21"/>
      <c r="AKF104" s="21"/>
      <c r="AKG104" s="21"/>
      <c r="AKH104" s="21"/>
      <c r="AKI104" s="21"/>
      <c r="AKJ104" s="21"/>
      <c r="AKK104" s="21"/>
      <c r="AKL104" s="21"/>
      <c r="AKM104" s="21"/>
      <c r="AKN104" s="21"/>
      <c r="AKO104" s="21"/>
      <c r="AKP104" s="21"/>
      <c r="AKQ104" s="21"/>
      <c r="AKR104" s="21"/>
      <c r="AKS104" s="21"/>
      <c r="AKT104" s="21"/>
      <c r="AKU104" s="21"/>
      <c r="AKV104" s="21"/>
      <c r="AKW104" s="21"/>
      <c r="AKX104" s="21"/>
      <c r="AKY104" s="21"/>
      <c r="AKZ104" s="21"/>
      <c r="ALA104" s="21"/>
      <c r="ALB104" s="21"/>
      <c r="ALC104" s="21"/>
      <c r="ALD104" s="21"/>
      <c r="ALE104" s="21"/>
      <c r="ALF104" s="21"/>
      <c r="ALG104" s="21"/>
      <c r="ALH104" s="21"/>
      <c r="ALI104" s="21"/>
      <c r="ALJ104" s="21"/>
    </row>
    <row r="105" spans="1:998" ht="13.5" customHeight="1">
      <c r="B105" s="54"/>
    </row>
    <row r="106" spans="1:998" ht="13.5" customHeight="1">
      <c r="B106" s="54"/>
    </row>
    <row r="107" spans="1:998" ht="13.5" customHeight="1">
      <c r="B107" s="62" t="s">
        <v>198</v>
      </c>
      <c r="C107" s="22"/>
      <c r="D107" s="22"/>
      <c r="E107" s="22"/>
      <c r="F107" s="99"/>
      <c r="G107" s="99"/>
      <c r="H107" s="63"/>
      <c r="I107" s="22"/>
      <c r="J107" s="22"/>
      <c r="K107" s="21"/>
      <c r="L107" s="21"/>
      <c r="M107" s="21"/>
      <c r="N107" s="21"/>
    </row>
    <row r="108" spans="1:998" ht="13.5" customHeight="1">
      <c r="B108" s="54"/>
    </row>
    <row r="109" spans="1:998" ht="13.5" customHeight="1">
      <c r="B109" s="20" t="s">
        <v>97</v>
      </c>
      <c r="C109" s="65" t="s">
        <v>96</v>
      </c>
      <c r="D109" s="65"/>
      <c r="E109" s="65"/>
      <c r="F109" s="65"/>
      <c r="G109" s="65"/>
      <c r="H109" s="23"/>
      <c r="I109" s="23"/>
      <c r="J109" s="23"/>
      <c r="K109" s="23"/>
      <c r="L109" s="23"/>
      <c r="M109" s="23"/>
      <c r="N109" s="23"/>
    </row>
    <row r="110" spans="1:998" ht="13.5" customHeight="1">
      <c r="B110" s="94" t="s">
        <v>67</v>
      </c>
      <c r="C110" s="332">
        <v>2015</v>
      </c>
      <c r="D110" s="332">
        <v>2016</v>
      </c>
      <c r="E110" s="332">
        <v>2017</v>
      </c>
      <c r="F110" s="332">
        <v>2018</v>
      </c>
      <c r="G110" s="332">
        <v>2019</v>
      </c>
      <c r="H110" s="332">
        <v>2020</v>
      </c>
      <c r="I110" s="332">
        <v>2025</v>
      </c>
      <c r="J110" s="332">
        <v>2030</v>
      </c>
      <c r="K110" s="332">
        <v>2035</v>
      </c>
      <c r="L110" s="332">
        <v>2040</v>
      </c>
      <c r="M110" s="332">
        <v>2045</v>
      </c>
      <c r="N110" s="333">
        <v>2050</v>
      </c>
      <c r="P110" s="139"/>
      <c r="Q110" s="139"/>
    </row>
    <row r="111" spans="1:998" ht="13.5" customHeight="1">
      <c r="B111" s="108" t="s">
        <v>208</v>
      </c>
      <c r="C111" s="71">
        <v>79.531963816226465</v>
      </c>
      <c r="D111" s="71">
        <v>78.020761266656535</v>
      </c>
      <c r="E111" s="71">
        <v>77.309585000617332</v>
      </c>
      <c r="F111" s="71">
        <v>76.941879209583874</v>
      </c>
      <c r="G111" s="71">
        <v>76.575699999999998</v>
      </c>
      <c r="H111" s="71">
        <v>76.295358230000005</v>
      </c>
      <c r="I111" s="71">
        <v>72.006063712075445</v>
      </c>
      <c r="J111" s="71">
        <v>67.638589744315567</v>
      </c>
      <c r="K111" s="71">
        <v>64.53108683244615</v>
      </c>
      <c r="L111" s="71">
        <v>63.033230732075445</v>
      </c>
      <c r="M111" s="71">
        <v>61.1606339622641</v>
      </c>
      <c r="N111" s="71">
        <v>59.262498185209232</v>
      </c>
      <c r="P111" s="139"/>
      <c r="Q111" s="139"/>
    </row>
    <row r="112" spans="1:998" ht="13.5" customHeight="1">
      <c r="B112" s="108" t="s">
        <v>50</v>
      </c>
      <c r="C112" s="71">
        <v>94.904367809189765</v>
      </c>
      <c r="D112" s="71">
        <v>93.101071175776312</v>
      </c>
      <c r="E112" s="71">
        <v>92.252434593819061</v>
      </c>
      <c r="F112" s="71">
        <v>91.813656472880865</v>
      </c>
      <c r="G112" s="71">
        <v>91.3767</v>
      </c>
      <c r="H112" s="71">
        <v>91.042172129999997</v>
      </c>
      <c r="I112" s="71">
        <v>85.923817634043246</v>
      </c>
      <c r="J112" s="71">
        <v>78.429427913188462</v>
      </c>
      <c r="K112" s="71">
        <v>76.270114463338132</v>
      </c>
      <c r="L112" s="71">
        <v>74.854328898827177</v>
      </c>
      <c r="M112" s="71">
        <v>72.982119672162582</v>
      </c>
      <c r="N112" s="71">
        <v>70.555784506700249</v>
      </c>
      <c r="P112" s="139"/>
      <c r="Q112" s="139"/>
    </row>
    <row r="113" spans="2:17" ht="13.5" customHeight="1">
      <c r="B113" s="108" t="s">
        <v>47</v>
      </c>
      <c r="C113" s="71">
        <v>35</v>
      </c>
      <c r="D113" s="71">
        <v>35</v>
      </c>
      <c r="E113" s="71">
        <v>35</v>
      </c>
      <c r="F113" s="71">
        <v>35</v>
      </c>
      <c r="G113" s="71">
        <v>35</v>
      </c>
      <c r="H113" s="71">
        <v>35</v>
      </c>
      <c r="I113" s="71">
        <v>32.1921923729589</v>
      </c>
      <c r="J113" s="71">
        <v>29.916912749088301</v>
      </c>
      <c r="K113" s="71">
        <v>27.860631034623299</v>
      </c>
      <c r="L113" s="71">
        <v>26.343605561182201</v>
      </c>
      <c r="M113" s="71">
        <v>25.071247357293899</v>
      </c>
      <c r="N113" s="71">
        <v>23.759855621456214</v>
      </c>
      <c r="P113" s="139"/>
      <c r="Q113" s="139"/>
    </row>
    <row r="114" spans="2:17" ht="13.5" customHeight="1">
      <c r="B114" s="108" t="s">
        <v>209</v>
      </c>
      <c r="C114" s="71">
        <v>51.614999999999995</v>
      </c>
      <c r="D114" s="71">
        <v>51.614999999999995</v>
      </c>
      <c r="E114" s="71">
        <v>51.614999999999995</v>
      </c>
      <c r="F114" s="71">
        <v>51.614999999999995</v>
      </c>
      <c r="G114" s="71">
        <v>51.614999999999995</v>
      </c>
      <c r="H114" s="71">
        <v>51.614999999999995</v>
      </c>
      <c r="I114" s="71">
        <v>51.614999999999995</v>
      </c>
      <c r="J114" s="71">
        <v>48.951000000000001</v>
      </c>
      <c r="K114" s="71">
        <v>43.622999999999998</v>
      </c>
      <c r="L114" s="71">
        <v>39.626999999999995</v>
      </c>
      <c r="M114" s="71">
        <v>36.962999999999994</v>
      </c>
      <c r="N114" s="71">
        <v>35.048250000000003</v>
      </c>
      <c r="P114" s="139"/>
      <c r="Q114" s="139"/>
    </row>
    <row r="115" spans="2:17" ht="13.5" customHeight="1">
      <c r="B115" s="109" t="s">
        <v>100</v>
      </c>
      <c r="C115" s="50">
        <v>79.399920833777514</v>
      </c>
      <c r="D115" s="50">
        <v>77.861614335646692</v>
      </c>
      <c r="E115" s="50">
        <v>77.123324113714872</v>
      </c>
      <c r="F115" s="50">
        <v>76.72414498163522</v>
      </c>
      <c r="G115" s="50">
        <v>76.31344565534809</v>
      </c>
      <c r="H115" s="50">
        <v>75.983555591363285</v>
      </c>
      <c r="I115" s="50">
        <v>70.811647571901958</v>
      </c>
      <c r="J115" s="50">
        <v>62.357554964983748</v>
      </c>
      <c r="K115" s="50">
        <v>51.217941941338452</v>
      </c>
      <c r="L115" s="50">
        <v>37.567842572534282</v>
      </c>
      <c r="M115" s="50">
        <v>28.299248098546567</v>
      </c>
      <c r="N115" s="50">
        <v>24.079317182369003</v>
      </c>
    </row>
    <row r="117" spans="2:17" ht="13.5" customHeight="1">
      <c r="B117" s="20" t="s">
        <v>101</v>
      </c>
      <c r="C117" s="65" t="s">
        <v>96</v>
      </c>
      <c r="D117" s="65"/>
      <c r="E117" s="65"/>
      <c r="F117" s="65"/>
      <c r="G117" s="65"/>
      <c r="H117" s="23"/>
      <c r="I117" s="23"/>
      <c r="J117" s="23"/>
      <c r="K117" s="23"/>
      <c r="L117" s="23"/>
      <c r="M117" s="23"/>
      <c r="N117" s="23"/>
    </row>
    <row r="118" spans="2:17" ht="13.5" customHeight="1">
      <c r="B118" s="94" t="s">
        <v>69</v>
      </c>
      <c r="C118" s="332">
        <v>2015</v>
      </c>
      <c r="D118" s="332">
        <v>2016</v>
      </c>
      <c r="E118" s="332">
        <v>2017</v>
      </c>
      <c r="F118" s="332">
        <v>2018</v>
      </c>
      <c r="G118" s="332">
        <v>2019</v>
      </c>
      <c r="H118" s="332">
        <v>2020</v>
      </c>
      <c r="I118" s="332">
        <v>2025</v>
      </c>
      <c r="J118" s="332">
        <v>2030</v>
      </c>
      <c r="K118" s="332">
        <v>2035</v>
      </c>
      <c r="L118" s="332">
        <v>2040</v>
      </c>
      <c r="M118" s="332">
        <v>2045</v>
      </c>
      <c r="N118" s="333">
        <v>2050</v>
      </c>
    </row>
    <row r="119" spans="2:17" ht="13.5" customHeight="1">
      <c r="B119" s="108" t="s">
        <v>44</v>
      </c>
      <c r="C119" s="80"/>
      <c r="D119" s="80"/>
      <c r="E119" s="80"/>
      <c r="F119" s="80">
        <v>195.71910243094524</v>
      </c>
      <c r="G119" s="80">
        <v>194.09668357867585</v>
      </c>
      <c r="H119" s="80">
        <v>191.92579538924161</v>
      </c>
      <c r="I119" s="80">
        <v>178.18250280050034</v>
      </c>
      <c r="J119" s="80">
        <v>162.56641343517262</v>
      </c>
      <c r="K119" s="80">
        <v>137.62932741117751</v>
      </c>
      <c r="L119" s="80">
        <v>77.55851519999996</v>
      </c>
      <c r="M119" s="80">
        <v>0</v>
      </c>
      <c r="N119" s="80">
        <v>0</v>
      </c>
    </row>
    <row r="120" spans="2:17" ht="13.5" customHeight="1">
      <c r="B120" s="108" t="s">
        <v>50</v>
      </c>
      <c r="C120" s="80"/>
      <c r="D120" s="80"/>
      <c r="E120" s="80"/>
      <c r="F120" s="80">
        <v>186.28288283091626</v>
      </c>
      <c r="G120" s="80">
        <v>185.39633158607049</v>
      </c>
      <c r="H120" s="80">
        <v>184.71760013799565</v>
      </c>
      <c r="I120" s="80">
        <v>165.7819900163625</v>
      </c>
      <c r="J120" s="80">
        <v>140.17220265110663</v>
      </c>
      <c r="K120" s="80">
        <v>113.07782249746811</v>
      </c>
      <c r="L120" s="80">
        <v>83.614151910977114</v>
      </c>
      <c r="M120" s="80">
        <v>57.807110059847567</v>
      </c>
      <c r="N120" s="80">
        <v>0</v>
      </c>
    </row>
    <row r="121" spans="2:17" ht="13.5" customHeight="1">
      <c r="B121" s="108" t="s">
        <v>47</v>
      </c>
      <c r="C121" s="80"/>
      <c r="D121" s="80"/>
      <c r="E121" s="80"/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</row>
    <row r="122" spans="2:17" ht="13.5" customHeight="1">
      <c r="B122" s="108" t="s">
        <v>83</v>
      </c>
      <c r="C122" s="80"/>
      <c r="D122" s="80"/>
      <c r="E122" s="80"/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</row>
    <row r="123" spans="2:17" ht="13.5" customHeight="1">
      <c r="B123" s="109" t="s">
        <v>207</v>
      </c>
      <c r="C123" s="50"/>
      <c r="D123" s="50"/>
      <c r="E123" s="50"/>
      <c r="F123" s="50">
        <v>194.70305955290303</v>
      </c>
      <c r="G123" s="50">
        <v>192.87234583929842</v>
      </c>
      <c r="H123" s="50">
        <v>190.47665020707581</v>
      </c>
      <c r="I123" s="50">
        <v>172.83702771648532</v>
      </c>
      <c r="J123" s="50">
        <v>139.80711555424844</v>
      </c>
      <c r="K123" s="50">
        <v>87.101458153371851</v>
      </c>
      <c r="L123" s="50">
        <v>23.277413600218448</v>
      </c>
      <c r="M123" s="50"/>
      <c r="N123" s="50">
        <v>0</v>
      </c>
    </row>
    <row r="125" spans="2:17" ht="13.5" customHeight="1">
      <c r="B125" s="62" t="s">
        <v>199</v>
      </c>
      <c r="C125" s="22"/>
      <c r="D125" s="22"/>
      <c r="E125" s="22"/>
      <c r="F125" s="99"/>
      <c r="G125" s="99"/>
      <c r="H125" s="63"/>
      <c r="I125" s="22"/>
      <c r="J125" s="22"/>
      <c r="K125" s="21"/>
      <c r="L125" s="21"/>
      <c r="M125" s="21"/>
      <c r="N125" s="21"/>
    </row>
    <row r="127" spans="2:17" ht="13.5" customHeight="1">
      <c r="B127" s="89" t="s">
        <v>194</v>
      </c>
      <c r="C127" s="332">
        <v>2015</v>
      </c>
      <c r="D127" s="332">
        <v>2016</v>
      </c>
      <c r="E127" s="332">
        <v>2017</v>
      </c>
      <c r="F127" s="332">
        <v>2018</v>
      </c>
      <c r="G127" s="332">
        <v>2019</v>
      </c>
      <c r="H127" s="332">
        <v>2020</v>
      </c>
      <c r="I127" s="332">
        <v>2025</v>
      </c>
      <c r="J127" s="332">
        <v>2030</v>
      </c>
      <c r="K127" s="332">
        <v>2035</v>
      </c>
      <c r="L127" s="332">
        <v>2040</v>
      </c>
      <c r="M127" s="332">
        <v>2045</v>
      </c>
      <c r="N127" s="333">
        <v>2050</v>
      </c>
    </row>
    <row r="128" spans="2:17" ht="13.5" customHeight="1">
      <c r="B128" s="33" t="s">
        <v>75</v>
      </c>
      <c r="C128" s="71">
        <v>80.34781809244987</v>
      </c>
      <c r="D128" s="71">
        <v>81.609773339787054</v>
      </c>
      <c r="E128" s="71">
        <v>82.767788187774869</v>
      </c>
      <c r="F128" s="71">
        <v>83.890231252913892</v>
      </c>
      <c r="G128" s="71">
        <v>83.122023401857959</v>
      </c>
      <c r="H128" s="71">
        <v>73.076747339114903</v>
      </c>
      <c r="I128" s="71">
        <v>83.613385116548727</v>
      </c>
      <c r="J128" s="71">
        <v>84.090435324986402</v>
      </c>
      <c r="K128" s="71">
        <v>84.272638522933804</v>
      </c>
      <c r="L128" s="71">
        <v>84.448853822357108</v>
      </c>
      <c r="M128" s="71">
        <v>84.6193716294203</v>
      </c>
      <c r="N128" s="71">
        <v>84.78446386989512</v>
      </c>
    </row>
    <row r="129" spans="1:15" ht="13.5" customHeight="1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5" ht="13.5" customHeight="1">
      <c r="B130" s="89" t="s">
        <v>195</v>
      </c>
      <c r="C130" s="332">
        <v>2015</v>
      </c>
      <c r="D130" s="332">
        <v>2016</v>
      </c>
      <c r="E130" s="332">
        <v>2017</v>
      </c>
      <c r="F130" s="332">
        <v>2018</v>
      </c>
      <c r="G130" s="332">
        <v>2019</v>
      </c>
      <c r="H130" s="332">
        <v>2020</v>
      </c>
      <c r="I130" s="332">
        <v>2025</v>
      </c>
      <c r="J130" s="332">
        <v>2030</v>
      </c>
      <c r="K130" s="332">
        <v>2035</v>
      </c>
      <c r="L130" s="332">
        <v>2040</v>
      </c>
      <c r="M130" s="332">
        <v>2045</v>
      </c>
      <c r="N130" s="333">
        <v>2050</v>
      </c>
    </row>
    <row r="131" spans="1:15" ht="13.5" customHeight="1">
      <c r="A131" s="20" t="s">
        <v>75</v>
      </c>
      <c r="B131" s="163" t="s">
        <v>13</v>
      </c>
      <c r="C131" s="164"/>
      <c r="D131" s="164"/>
      <c r="E131" s="164"/>
      <c r="F131" s="162">
        <v>5.5212069588503931</v>
      </c>
      <c r="G131" s="162">
        <v>5.4385010293655069</v>
      </c>
      <c r="H131" s="162">
        <v>4.7577980725948343</v>
      </c>
      <c r="I131" s="162">
        <v>5.0215396507377239</v>
      </c>
      <c r="J131" s="162">
        <v>4.2059090906931935</v>
      </c>
      <c r="K131" s="162">
        <v>2.9500459291152277</v>
      </c>
      <c r="L131" s="162">
        <v>1.3662887627876166</v>
      </c>
      <c r="M131" s="162">
        <v>0.3608522022864456</v>
      </c>
      <c r="N131" s="162">
        <v>0</v>
      </c>
    </row>
    <row r="132" spans="1:15" ht="13.5" customHeight="1">
      <c r="A132" s="20" t="s">
        <v>75</v>
      </c>
      <c r="B132" s="163" t="s">
        <v>10</v>
      </c>
      <c r="C132" s="164"/>
      <c r="D132" s="164"/>
      <c r="E132" s="164"/>
      <c r="F132" s="162">
        <v>0</v>
      </c>
      <c r="G132" s="162">
        <v>0</v>
      </c>
      <c r="H132" s="162">
        <v>0</v>
      </c>
      <c r="I132" s="162">
        <v>0</v>
      </c>
      <c r="J132" s="162">
        <v>0</v>
      </c>
      <c r="K132" s="162">
        <v>1.3325006206801143E-2</v>
      </c>
      <c r="L132" s="162">
        <v>8.1530897839394191E-3</v>
      </c>
      <c r="M132" s="162">
        <v>2.7081750339545928E-3</v>
      </c>
      <c r="N132" s="162">
        <v>0</v>
      </c>
    </row>
    <row r="133" spans="1:15" ht="13.5" customHeight="1">
      <c r="A133" s="20" t="s">
        <v>75</v>
      </c>
      <c r="B133" s="163" t="s">
        <v>47</v>
      </c>
      <c r="C133" s="164"/>
      <c r="D133" s="164"/>
      <c r="E133" s="164"/>
      <c r="F133" s="162">
        <v>1.3106252836168031E-2</v>
      </c>
      <c r="G133" s="162">
        <v>1.5779293626977386E-2</v>
      </c>
      <c r="H133" s="162">
        <v>1.6605275537277562E-2</v>
      </c>
      <c r="I133" s="162">
        <v>6.9433315011854721E-2</v>
      </c>
      <c r="J133" s="162">
        <v>0.30283892547813063</v>
      </c>
      <c r="K133" s="162">
        <v>0.72677558018279487</v>
      </c>
      <c r="L133" s="162">
        <v>1.3103082977921523</v>
      </c>
      <c r="M133" s="162">
        <v>1.6328172510223653</v>
      </c>
      <c r="N133" s="162">
        <v>1.6831102451688524</v>
      </c>
    </row>
    <row r="134" spans="1:15" ht="13.5" customHeight="1">
      <c r="A134" s="20" t="s">
        <v>75</v>
      </c>
      <c r="B134" s="165" t="s">
        <v>49</v>
      </c>
      <c r="C134" s="164"/>
      <c r="D134" s="164"/>
      <c r="E134" s="164"/>
      <c r="F134" s="162">
        <v>0</v>
      </c>
      <c r="G134" s="162">
        <v>0</v>
      </c>
      <c r="H134" s="162">
        <v>0</v>
      </c>
      <c r="I134" s="162">
        <v>0</v>
      </c>
      <c r="J134" s="162">
        <v>0</v>
      </c>
      <c r="K134" s="162">
        <v>0</v>
      </c>
      <c r="L134" s="162">
        <v>0</v>
      </c>
      <c r="M134" s="162">
        <v>0</v>
      </c>
      <c r="N134" s="162">
        <v>0</v>
      </c>
    </row>
    <row r="135" spans="1:15" ht="13.5" customHeight="1">
      <c r="A135" s="20" t="s">
        <v>75</v>
      </c>
      <c r="B135" s="165" t="s">
        <v>63</v>
      </c>
      <c r="C135" s="164"/>
      <c r="D135" s="164"/>
      <c r="E135" s="164"/>
      <c r="F135" s="161">
        <v>5.5343132116865608</v>
      </c>
      <c r="G135" s="161">
        <v>5.4542803229924841</v>
      </c>
      <c r="H135" s="161">
        <v>4.774403348132112</v>
      </c>
      <c r="I135" s="161">
        <v>5.0909729657495788</v>
      </c>
      <c r="J135" s="161">
        <v>4.5087480161713245</v>
      </c>
      <c r="K135" s="161">
        <v>3.6901465155048241</v>
      </c>
      <c r="L135" s="161">
        <v>2.6847501503637083</v>
      </c>
      <c r="M135" s="161">
        <v>1.9963776283427654</v>
      </c>
      <c r="N135" s="161">
        <v>1.6831102451688524</v>
      </c>
    </row>
    <row r="136" spans="1:15" ht="13.5" customHeight="1">
      <c r="B136" s="102" t="s">
        <v>196</v>
      </c>
      <c r="C136" s="103"/>
      <c r="D136" s="103"/>
      <c r="E136" s="103"/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2.117859809021061E-2</v>
      </c>
      <c r="L136" s="104">
        <v>4.3161496952948131E-2</v>
      </c>
      <c r="M136" s="104">
        <v>6.2663293139674225E-2</v>
      </c>
      <c r="N136" s="104">
        <v>7.2308497445343178E-2</v>
      </c>
    </row>
    <row r="138" spans="1:15" ht="13.5" customHeight="1">
      <c r="A138" s="18"/>
      <c r="B138" s="89" t="s">
        <v>574</v>
      </c>
      <c r="C138" s="332">
        <v>2015</v>
      </c>
      <c r="D138" s="332">
        <v>2016</v>
      </c>
      <c r="E138" s="332">
        <v>2017</v>
      </c>
      <c r="F138" s="332">
        <v>2018</v>
      </c>
      <c r="G138" s="332">
        <v>2019</v>
      </c>
      <c r="H138" s="332">
        <v>2020</v>
      </c>
      <c r="I138" s="332">
        <v>2025</v>
      </c>
      <c r="J138" s="332">
        <v>2030</v>
      </c>
      <c r="K138" s="332">
        <v>2035</v>
      </c>
      <c r="L138" s="332">
        <v>2040</v>
      </c>
      <c r="M138" s="332">
        <v>2045</v>
      </c>
      <c r="N138" s="333">
        <v>2050</v>
      </c>
      <c r="O138" s="18"/>
    </row>
    <row r="139" spans="1:15" ht="13.5" customHeight="1">
      <c r="B139" s="97" t="s">
        <v>13</v>
      </c>
      <c r="C139" s="40"/>
      <c r="D139" s="40"/>
      <c r="E139" s="40"/>
      <c r="F139" s="38">
        <v>64.211636931430078</v>
      </c>
      <c r="G139" s="38">
        <v>63.249766971520849</v>
      </c>
      <c r="H139" s="38">
        <v>55.333191584277927</v>
      </c>
      <c r="I139" s="38">
        <v>58.400506138079734</v>
      </c>
      <c r="J139" s="38">
        <v>48.914722724761845</v>
      </c>
      <c r="K139" s="38">
        <v>34.3090341556101</v>
      </c>
      <c r="L139" s="38">
        <v>15.889938311219982</v>
      </c>
      <c r="M139" s="38">
        <v>4.1967111125913625</v>
      </c>
      <c r="N139" s="38">
        <v>0</v>
      </c>
    </row>
    <row r="140" spans="1:15" ht="13.5" customHeight="1">
      <c r="B140" s="97" t="s">
        <v>10</v>
      </c>
      <c r="C140" s="40"/>
      <c r="D140" s="40"/>
      <c r="E140" s="40"/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0.15496982218509731</v>
      </c>
      <c r="L140" s="38">
        <v>9.4820434187215447E-2</v>
      </c>
      <c r="M140" s="38">
        <v>3.1496075644891916E-2</v>
      </c>
      <c r="N140" s="38">
        <v>0</v>
      </c>
    </row>
    <row r="141" spans="1:15" ht="13.5" customHeight="1">
      <c r="B141" s="97" t="s">
        <v>47</v>
      </c>
      <c r="C141" s="40"/>
      <c r="D141" s="40"/>
      <c r="E141" s="40"/>
      <c r="F141" s="38">
        <v>0.15242572048463421</v>
      </c>
      <c r="G141" s="38">
        <v>0.183513184881747</v>
      </c>
      <c r="H141" s="38">
        <v>0.19311935449853807</v>
      </c>
      <c r="I141" s="38">
        <v>0.80750945358787041</v>
      </c>
      <c r="J141" s="38">
        <v>3.5220167033106593</v>
      </c>
      <c r="K141" s="38">
        <v>8.4523999975259052</v>
      </c>
      <c r="L141" s="38">
        <v>15.238885503322733</v>
      </c>
      <c r="M141" s="38">
        <v>18.989664629390109</v>
      </c>
      <c r="N141" s="38">
        <v>19.574572151313756</v>
      </c>
    </row>
    <row r="142" spans="1:15" ht="13.5" customHeight="1">
      <c r="B142" s="275" t="s">
        <v>49</v>
      </c>
      <c r="C142" s="40"/>
      <c r="D142" s="40"/>
      <c r="E142" s="40"/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</row>
    <row r="143" spans="1:15" ht="13.5" customHeight="1">
      <c r="B143" s="275" t="s">
        <v>63</v>
      </c>
      <c r="C143" s="40"/>
      <c r="D143" s="40"/>
      <c r="E143" s="40"/>
      <c r="F143" s="38">
        <v>64.364062651914708</v>
      </c>
      <c r="G143" s="38">
        <v>63.433280156402596</v>
      </c>
      <c r="H143" s="38">
        <v>55.526310938776469</v>
      </c>
      <c r="I143" s="38">
        <v>59.208015591667603</v>
      </c>
      <c r="J143" s="38">
        <v>52.436739428072507</v>
      </c>
      <c r="K143" s="38">
        <v>42.91640397532111</v>
      </c>
      <c r="L143" s="38">
        <v>31.223644248729929</v>
      </c>
      <c r="M143" s="38">
        <v>23.217871817626364</v>
      </c>
      <c r="N143" s="38">
        <v>19.574572151313756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7"/>
  <sheetViews>
    <sheetView topLeftCell="A187" zoomScaleNormal="100" workbookViewId="0">
      <selection activeCell="J193" sqref="J193"/>
    </sheetView>
  </sheetViews>
  <sheetFormatPr baseColWidth="10" defaultColWidth="11.42578125" defaultRowHeight="15"/>
  <cols>
    <col min="1" max="1" width="6.28515625" style="20" customWidth="1"/>
    <col min="2" max="2" width="23.85546875" style="20" customWidth="1"/>
    <col min="3" max="5" width="7.5703125" style="20" customWidth="1"/>
    <col min="6" max="6" width="9.42578125" style="20" customWidth="1"/>
    <col min="7" max="14" width="7.5703125" style="20" customWidth="1"/>
    <col min="15" max="15" width="6.42578125" style="20" customWidth="1"/>
    <col min="16" max="16" width="7.7109375" style="20" customWidth="1"/>
    <col min="17" max="17" width="9.7109375" style="20" customWidth="1"/>
    <col min="18" max="18" width="7" style="20" customWidth="1"/>
    <col min="19" max="19" width="15.140625" style="20" customWidth="1"/>
    <col min="20" max="25" width="7" style="20" customWidth="1"/>
    <col min="26" max="27" width="6.140625" style="20" customWidth="1"/>
    <col min="28" max="973" width="12.140625" style="20" customWidth="1"/>
    <col min="974" max="974" width="12.5703125" style="20" customWidth="1"/>
    <col min="975" max="975" width="11.42578125" style="20" customWidth="1"/>
    <col min="976" max="16384" width="11.42578125" style="20"/>
  </cols>
  <sheetData>
    <row r="1" spans="2:12">
      <c r="B1" s="20" t="s">
        <v>0</v>
      </c>
      <c r="C1" s="23">
        <v>41.868000000000002</v>
      </c>
      <c r="D1" s="23" t="s">
        <v>1</v>
      </c>
      <c r="E1" s="23">
        <v>11.63</v>
      </c>
      <c r="F1" s="23" t="s">
        <v>2</v>
      </c>
    </row>
    <row r="2" spans="2:12">
      <c r="C2" s="23"/>
      <c r="D2" s="23"/>
      <c r="E2" s="23"/>
      <c r="F2" s="23"/>
    </row>
    <row r="3" spans="2:12">
      <c r="B3" s="20" t="s">
        <v>70</v>
      </c>
      <c r="C3" s="23"/>
      <c r="D3" s="23"/>
      <c r="E3" s="23"/>
      <c r="F3" s="23"/>
    </row>
    <row r="4" spans="2:12">
      <c r="B4" s="55" t="s">
        <v>15</v>
      </c>
      <c r="C4" s="56" t="s">
        <v>16</v>
      </c>
      <c r="D4" s="56"/>
      <c r="E4" s="56" t="s">
        <v>11</v>
      </c>
      <c r="F4" s="56"/>
    </row>
    <row r="5" spans="2:12">
      <c r="B5" s="45" t="s">
        <v>7</v>
      </c>
      <c r="C5" s="57">
        <v>2.3486672398968182</v>
      </c>
      <c r="D5" s="56" t="s">
        <v>17</v>
      </c>
      <c r="E5" s="410">
        <v>9</v>
      </c>
      <c r="F5" s="56" t="s">
        <v>12</v>
      </c>
    </row>
    <row r="6" spans="2:12">
      <c r="B6" s="45" t="s">
        <v>13</v>
      </c>
      <c r="C6" s="57">
        <v>2.6878245915735168</v>
      </c>
      <c r="D6" s="56" t="s">
        <v>17</v>
      </c>
      <c r="E6" s="410">
        <v>9.83</v>
      </c>
      <c r="F6" s="56" t="s">
        <v>12</v>
      </c>
    </row>
    <row r="7" spans="2:12">
      <c r="B7" s="45" t="s">
        <v>9</v>
      </c>
      <c r="C7" s="57">
        <v>2.5542785898538258</v>
      </c>
      <c r="D7" s="56" t="s">
        <v>17</v>
      </c>
      <c r="E7" s="410">
        <v>9.83</v>
      </c>
      <c r="F7" s="56" t="s">
        <v>12</v>
      </c>
    </row>
    <row r="8" spans="2:12">
      <c r="B8" s="45" t="s">
        <v>10</v>
      </c>
      <c r="C8" s="57">
        <v>2.8027171109200344</v>
      </c>
      <c r="D8" s="56" t="s">
        <v>18</v>
      </c>
      <c r="E8" s="410">
        <v>13.8</v>
      </c>
      <c r="F8" s="56" t="s">
        <v>14</v>
      </c>
    </row>
    <row r="9" spans="2:12">
      <c r="B9" s="45" t="s">
        <v>28</v>
      </c>
      <c r="C9" s="57">
        <v>0</v>
      </c>
      <c r="D9" s="57"/>
      <c r="E9" s="47"/>
      <c r="F9" s="56"/>
    </row>
    <row r="11" spans="2:12">
      <c r="B11" s="20" t="s">
        <v>180</v>
      </c>
    </row>
    <row r="12" spans="2:12">
      <c r="B12" s="58" t="s">
        <v>15</v>
      </c>
      <c r="C12" s="91">
        <v>2015</v>
      </c>
      <c r="D12" s="91">
        <v>2018</v>
      </c>
      <c r="E12" s="91">
        <v>2019</v>
      </c>
      <c r="F12" s="91">
        <v>2020</v>
      </c>
      <c r="G12" s="91">
        <v>2025</v>
      </c>
      <c r="H12" s="91">
        <v>2030</v>
      </c>
      <c r="I12" s="91">
        <v>2035</v>
      </c>
      <c r="J12" s="91">
        <v>2040</v>
      </c>
      <c r="K12" s="91">
        <v>2045</v>
      </c>
      <c r="L12" s="92">
        <v>2050</v>
      </c>
    </row>
    <row r="13" spans="2:12">
      <c r="B13" s="59" t="s">
        <v>7</v>
      </c>
      <c r="C13" s="60" t="s">
        <v>29</v>
      </c>
      <c r="D13" s="60">
        <v>2.1772145313843505</v>
      </c>
      <c r="E13" s="60">
        <v>2.1631225279449695</v>
      </c>
      <c r="F13" s="60">
        <v>2.1560765262252795</v>
      </c>
      <c r="G13" s="60">
        <v>2.120846517626827</v>
      </c>
      <c r="H13" s="60">
        <v>2.1443331900257951</v>
      </c>
      <c r="I13" s="60">
        <v>1.8084737747205502</v>
      </c>
      <c r="J13" s="60">
        <v>1.056900257953568</v>
      </c>
      <c r="K13" s="60">
        <v>0</v>
      </c>
      <c r="L13" s="60">
        <v>0</v>
      </c>
    </row>
    <row r="14" spans="2:12">
      <c r="B14" s="59" t="s">
        <v>13</v>
      </c>
      <c r="C14" s="60" t="s">
        <v>29</v>
      </c>
      <c r="D14" s="60">
        <v>2.5004832175408427</v>
      </c>
      <c r="E14" s="60">
        <v>2.4916133963886504</v>
      </c>
      <c r="F14" s="60">
        <v>2.4727986242476354</v>
      </c>
      <c r="G14" s="60">
        <v>2.4324812553740327</v>
      </c>
      <c r="H14" s="60">
        <v>2.3625978159931211</v>
      </c>
      <c r="I14" s="60">
        <v>2.0965031814273432</v>
      </c>
      <c r="J14" s="60">
        <v>1.2095210662080824</v>
      </c>
      <c r="K14" s="60">
        <v>0</v>
      </c>
      <c r="L14" s="60">
        <v>0</v>
      </c>
    </row>
    <row r="15" spans="2:12">
      <c r="B15" s="59" t="s">
        <v>10</v>
      </c>
      <c r="C15" s="60" t="s">
        <v>29</v>
      </c>
      <c r="D15" s="60">
        <v>2.7999143938091144</v>
      </c>
      <c r="E15" s="60">
        <v>2.7999143938091144</v>
      </c>
      <c r="F15" s="60">
        <v>2.7999143938091144</v>
      </c>
      <c r="G15" s="60">
        <v>2.6625812553740325</v>
      </c>
      <c r="H15" s="60">
        <v>2.4663910576096302</v>
      </c>
      <c r="I15" s="60">
        <v>2.0459834909716252</v>
      </c>
      <c r="J15" s="60">
        <v>1.5414944110060191</v>
      </c>
      <c r="K15" s="60">
        <v>1.0930596732588134</v>
      </c>
      <c r="L15" s="60">
        <v>0</v>
      </c>
    </row>
    <row r="16" spans="2:12">
      <c r="B16" s="59" t="s">
        <v>28</v>
      </c>
      <c r="C16" s="60" t="s">
        <v>29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</row>
    <row r="18" spans="2:18">
      <c r="R18" s="20" t="s">
        <v>308</v>
      </c>
    </row>
    <row r="19" spans="2:18">
      <c r="B19" s="61" t="s">
        <v>103</v>
      </c>
      <c r="C19" s="61" t="s">
        <v>104</v>
      </c>
      <c r="D19" s="61"/>
      <c r="E19" s="61"/>
      <c r="F19" s="21"/>
      <c r="G19" s="21"/>
      <c r="H19" s="21"/>
      <c r="I19" s="21"/>
      <c r="J19" s="21"/>
      <c r="K19" s="21"/>
      <c r="L19" s="21"/>
      <c r="M19" s="21"/>
      <c r="N19" s="21"/>
    </row>
    <row r="21" spans="2:18" s="141" customFormat="1">
      <c r="B21" s="62" t="s">
        <v>72</v>
      </c>
    </row>
    <row r="23" spans="2:18">
      <c r="B23" s="64" t="s">
        <v>105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5" spans="2:18">
      <c r="B25" s="78" t="s">
        <v>106</v>
      </c>
      <c r="K25" s="67"/>
    </row>
    <row r="26" spans="2:18">
      <c r="B26" s="66"/>
      <c r="C26" s="28">
        <v>2015</v>
      </c>
      <c r="D26" s="28">
        <v>2016</v>
      </c>
      <c r="E26" s="28">
        <v>2017</v>
      </c>
      <c r="F26" s="28">
        <v>2018</v>
      </c>
      <c r="G26" s="28">
        <v>2019</v>
      </c>
      <c r="H26" s="28">
        <v>2020</v>
      </c>
      <c r="I26" s="28">
        <v>2025</v>
      </c>
      <c r="J26" s="28">
        <v>2030</v>
      </c>
      <c r="K26" s="28">
        <v>2035</v>
      </c>
      <c r="L26" s="28">
        <v>2040</v>
      </c>
      <c r="M26" s="28">
        <v>2045</v>
      </c>
      <c r="N26" s="29">
        <v>2050</v>
      </c>
    </row>
    <row r="27" spans="2:18">
      <c r="B27" s="32" t="s">
        <v>107</v>
      </c>
      <c r="C27" s="361">
        <v>569.38979137312674</v>
      </c>
      <c r="D27" s="361">
        <v>572.03446982802313</v>
      </c>
      <c r="E27" s="361">
        <v>577.3662958495571</v>
      </c>
      <c r="F27" s="361">
        <v>585.92187077611425</v>
      </c>
      <c r="G27" s="361">
        <v>591.10937499721194</v>
      </c>
      <c r="H27" s="361">
        <v>589.19507384858696</v>
      </c>
      <c r="I27" s="142">
        <v>589.19507384858696</v>
      </c>
      <c r="J27" s="142">
        <v>589.19507384858696</v>
      </c>
      <c r="K27" s="142">
        <v>589.19507384858696</v>
      </c>
      <c r="L27" s="142">
        <v>589.19507384858696</v>
      </c>
      <c r="M27" s="142">
        <v>589.19507384858696</v>
      </c>
      <c r="N27" s="142">
        <v>589.19507384858696</v>
      </c>
    </row>
    <row r="28" spans="2:18">
      <c r="B28" s="32" t="s">
        <v>108</v>
      </c>
      <c r="C28" s="361">
        <v>43.469000000000001</v>
      </c>
      <c r="D28" s="361">
        <v>49.04</v>
      </c>
      <c r="E28" s="361">
        <v>52.356000000000002</v>
      </c>
      <c r="F28" s="361">
        <v>56.837000000000003</v>
      </c>
      <c r="G28" s="361">
        <v>57.266999999999996</v>
      </c>
      <c r="H28" s="387">
        <v>43.372</v>
      </c>
      <c r="I28" s="388">
        <v>44.3</v>
      </c>
      <c r="J28" s="388">
        <v>44.3</v>
      </c>
      <c r="K28" s="388">
        <v>44.3</v>
      </c>
      <c r="L28" s="388">
        <v>44.3</v>
      </c>
      <c r="M28" s="388">
        <v>44.3</v>
      </c>
      <c r="N28" s="388">
        <v>44.3</v>
      </c>
    </row>
    <row r="29" spans="2:18">
      <c r="B29" s="41"/>
    </row>
    <row r="30" spans="2:18">
      <c r="B30" s="41"/>
    </row>
    <row r="31" spans="2:18">
      <c r="B31" s="85" t="s">
        <v>297</v>
      </c>
    </row>
    <row r="32" spans="2:18">
      <c r="B32" s="346"/>
      <c r="C32" s="347">
        <v>2015</v>
      </c>
      <c r="D32" s="347">
        <v>2016</v>
      </c>
      <c r="E32" s="348">
        <v>2017</v>
      </c>
      <c r="F32" s="348">
        <v>2018</v>
      </c>
      <c r="G32" s="348">
        <v>2019</v>
      </c>
      <c r="H32" s="348">
        <v>2020</v>
      </c>
    </row>
    <row r="33" spans="1:14">
      <c r="B33" s="356" t="s">
        <v>304</v>
      </c>
      <c r="C33" s="357">
        <v>43413.608805479693</v>
      </c>
      <c r="D33" s="357">
        <v>44046.79149535171</v>
      </c>
      <c r="E33" s="357">
        <v>44322.400564653763</v>
      </c>
      <c r="F33" s="357">
        <v>44526.445351313632</v>
      </c>
      <c r="G33" s="357">
        <v>43689.413860143904</v>
      </c>
      <c r="H33" s="357">
        <v>41498.442999652114</v>
      </c>
    </row>
    <row r="34" spans="1:14">
      <c r="B34" s="358" t="s">
        <v>44</v>
      </c>
      <c r="C34" s="359">
        <v>43492.369892292671</v>
      </c>
      <c r="D34" s="359">
        <v>44119.951814252614</v>
      </c>
      <c r="E34" s="359">
        <v>44376.1721222497</v>
      </c>
      <c r="F34" s="359">
        <v>44549.370242353463</v>
      </c>
      <c r="G34" s="359">
        <v>43714.904662971268</v>
      </c>
      <c r="H34" s="359">
        <v>41466.359574650829</v>
      </c>
    </row>
    <row r="35" spans="1:14">
      <c r="B35" s="358" t="s">
        <v>10</v>
      </c>
      <c r="C35" s="359">
        <v>20606.92781391431</v>
      </c>
      <c r="D35" s="359">
        <v>26482.184863120907</v>
      </c>
      <c r="E35" s="359">
        <v>36011.957352358106</v>
      </c>
      <c r="F35" s="359">
        <v>44078.084087042909</v>
      </c>
      <c r="G35" s="359">
        <v>43178.221300861485</v>
      </c>
      <c r="H35" s="359">
        <v>46971.014560497242</v>
      </c>
    </row>
    <row r="36" spans="1:14">
      <c r="B36" s="358" t="s">
        <v>47</v>
      </c>
      <c r="C36" s="359">
        <v>9335.8557504889541</v>
      </c>
      <c r="D36" s="359">
        <v>9140.9805688869019</v>
      </c>
      <c r="E36" s="359">
        <v>10438.074609264835</v>
      </c>
      <c r="F36" s="359">
        <v>7687.0714579282767</v>
      </c>
      <c r="G36" s="359">
        <v>3408.4367904104456</v>
      </c>
      <c r="H36" s="359">
        <v>2056.0068723453123</v>
      </c>
    </row>
    <row r="37" spans="1:14">
      <c r="B37" s="41"/>
    </row>
    <row r="39" spans="1:14">
      <c r="B39" s="64" t="s">
        <v>109</v>
      </c>
      <c r="C39" s="24"/>
      <c r="D39" s="24"/>
      <c r="E39" s="24"/>
      <c r="F39" s="24"/>
      <c r="G39" s="24"/>
      <c r="H39" s="68" t="s">
        <v>79</v>
      </c>
      <c r="I39" s="24"/>
      <c r="J39" s="24"/>
      <c r="K39" s="24"/>
      <c r="L39" s="24"/>
      <c r="M39" s="24"/>
      <c r="N39" s="24"/>
    </row>
    <row r="41" spans="1:14">
      <c r="B41" s="343"/>
      <c r="C41" s="332">
        <v>2015</v>
      </c>
      <c r="D41" s="332">
        <v>2016</v>
      </c>
      <c r="E41" s="332">
        <v>2017</v>
      </c>
      <c r="F41" s="332">
        <v>2018</v>
      </c>
      <c r="G41" s="332">
        <v>2019</v>
      </c>
      <c r="H41" s="332">
        <v>2020</v>
      </c>
      <c r="I41" s="332">
        <v>2025</v>
      </c>
      <c r="J41" s="332">
        <v>2030</v>
      </c>
      <c r="K41" s="332">
        <v>2035</v>
      </c>
      <c r="L41" s="332">
        <v>2040</v>
      </c>
      <c r="M41" s="332">
        <v>2045</v>
      </c>
      <c r="N41" s="333">
        <v>2050</v>
      </c>
    </row>
    <row r="42" spans="1:14">
      <c r="B42" s="105" t="s">
        <v>13</v>
      </c>
      <c r="C42" s="365">
        <v>0.99265705738373677</v>
      </c>
      <c r="D42" s="365">
        <v>0.9887773183697578</v>
      </c>
      <c r="E42" s="365">
        <v>0.98058370985468313</v>
      </c>
      <c r="F42" s="365">
        <v>0.97706868172976213</v>
      </c>
      <c r="G42" s="365">
        <v>0.96930172772295942</v>
      </c>
      <c r="H42" s="874">
        <v>0.96579972245848067</v>
      </c>
      <c r="I42" s="875">
        <v>0.80999999999999994</v>
      </c>
      <c r="J42" s="875">
        <v>0.44999999999999996</v>
      </c>
      <c r="K42" s="875">
        <v>0.25999999999999995</v>
      </c>
      <c r="L42" s="875">
        <v>4.9999999999999906E-2</v>
      </c>
      <c r="M42" s="875">
        <v>3.9999999999999897E-2</v>
      </c>
      <c r="N42" s="875">
        <v>3.9999999999999897E-2</v>
      </c>
    </row>
    <row r="43" spans="1:14">
      <c r="B43" s="105" t="s">
        <v>10</v>
      </c>
      <c r="C43" s="365">
        <v>6.9078052760402501E-3</v>
      </c>
      <c r="D43" s="365">
        <v>1.090462992412195E-2</v>
      </c>
      <c r="E43" s="365">
        <v>1.9090650059022267E-2</v>
      </c>
      <c r="F43" s="365">
        <v>2.2632051473888973E-2</v>
      </c>
      <c r="G43" s="365">
        <v>2.941287663982458E-2</v>
      </c>
      <c r="H43" s="874">
        <v>3.2902099467299342E-2</v>
      </c>
      <c r="I43" s="875">
        <v>0.05</v>
      </c>
      <c r="J43" s="875">
        <v>0.05</v>
      </c>
      <c r="K43" s="875">
        <v>0.06</v>
      </c>
      <c r="L43" s="875">
        <v>0.06</v>
      </c>
      <c r="M43" s="875">
        <v>0.06</v>
      </c>
      <c r="N43" s="875">
        <v>0.06</v>
      </c>
    </row>
    <row r="44" spans="1:14">
      <c r="B44" s="105" t="s">
        <v>47</v>
      </c>
      <c r="C44" s="365">
        <v>4.3513734022300791E-4</v>
      </c>
      <c r="D44" s="365">
        <v>3.1805170612022357E-4</v>
      </c>
      <c r="E44" s="365">
        <v>3.2564008629462285E-4</v>
      </c>
      <c r="F44" s="365">
        <v>2.9926679634894508E-4</v>
      </c>
      <c r="G44" s="365">
        <v>1.2853956372159843E-3</v>
      </c>
      <c r="H44" s="874">
        <v>1.298178074219974E-3</v>
      </c>
      <c r="I44" s="875">
        <v>0.14000000000000001</v>
      </c>
      <c r="J44" s="875">
        <v>0.46</v>
      </c>
      <c r="K44" s="875">
        <v>0.6</v>
      </c>
      <c r="L44" s="875">
        <v>0.8</v>
      </c>
      <c r="M44" s="875">
        <v>0.8</v>
      </c>
      <c r="N44" s="875">
        <v>0.8</v>
      </c>
    </row>
    <row r="45" spans="1:14">
      <c r="B45" s="105" t="s">
        <v>83</v>
      </c>
      <c r="C45" s="365">
        <v>0</v>
      </c>
      <c r="D45" s="365">
        <v>0</v>
      </c>
      <c r="E45" s="365">
        <v>0</v>
      </c>
      <c r="F45" s="365">
        <v>0</v>
      </c>
      <c r="G45" s="365">
        <v>0</v>
      </c>
      <c r="H45" s="874">
        <v>0</v>
      </c>
      <c r="I45" s="875">
        <v>0</v>
      </c>
      <c r="J45" s="875">
        <v>0.04</v>
      </c>
      <c r="K45" s="875">
        <v>0.08</v>
      </c>
      <c r="L45" s="875">
        <v>0.09</v>
      </c>
      <c r="M45" s="875">
        <v>0.1</v>
      </c>
      <c r="N45" s="875">
        <v>0.1</v>
      </c>
    </row>
    <row r="46" spans="1:14">
      <c r="B46" s="605" t="s">
        <v>475</v>
      </c>
      <c r="C46" s="360"/>
      <c r="D46" s="360"/>
      <c r="E46" s="360"/>
      <c r="F46" s="360"/>
      <c r="G46" s="360"/>
      <c r="H46" s="360">
        <v>0</v>
      </c>
      <c r="I46" s="360">
        <v>-0.22342061605046026</v>
      </c>
      <c r="J46" s="360">
        <v>-0.57159993837819145</v>
      </c>
      <c r="K46" s="360">
        <v>-0.73907321126777348</v>
      </c>
      <c r="L46" s="360">
        <v>-0.91198168154597659</v>
      </c>
      <c r="M46" s="360">
        <v>-0.91962404487318994</v>
      </c>
      <c r="N46" s="360">
        <v>-0.91962404487318994</v>
      </c>
    </row>
    <row r="47" spans="1:14">
      <c r="A47" s="18"/>
      <c r="B47" s="18"/>
      <c r="C47" s="360">
        <v>1</v>
      </c>
      <c r="D47" s="360">
        <v>1</v>
      </c>
      <c r="E47" s="360">
        <v>1</v>
      </c>
      <c r="F47" s="360">
        <v>1</v>
      </c>
      <c r="G47" s="360">
        <v>1</v>
      </c>
      <c r="H47" s="360">
        <v>1</v>
      </c>
      <c r="I47" s="360">
        <v>1</v>
      </c>
      <c r="J47" s="360">
        <v>1</v>
      </c>
      <c r="K47" s="360">
        <v>0.99999999999999989</v>
      </c>
      <c r="L47" s="360">
        <v>0.99999999999999989</v>
      </c>
      <c r="M47" s="360">
        <v>0.99999999999999989</v>
      </c>
      <c r="N47" s="360">
        <v>0.99999999999999989</v>
      </c>
    </row>
    <row r="48" spans="1:14" ht="15" customHeight="1">
      <c r="A48" s="18"/>
      <c r="B48" s="18" t="s">
        <v>312</v>
      </c>
      <c r="C48" s="360">
        <v>4.3513734022300791E-4</v>
      </c>
      <c r="D48" s="360">
        <v>3.1805170612022357E-4</v>
      </c>
      <c r="E48" s="360">
        <v>3.2564008629462285E-4</v>
      </c>
      <c r="F48" s="360">
        <v>2.9926679634894508E-4</v>
      </c>
      <c r="G48" s="360">
        <v>1.2853956372159843E-3</v>
      </c>
      <c r="H48" s="360">
        <v>1.298178074219974E-3</v>
      </c>
      <c r="I48" s="360">
        <v>0.14000000000000001</v>
      </c>
      <c r="J48" s="360">
        <v>0.5</v>
      </c>
      <c r="K48" s="360">
        <v>0.67999999999999994</v>
      </c>
      <c r="L48" s="360">
        <v>0.89</v>
      </c>
      <c r="M48" s="360">
        <v>0.9</v>
      </c>
      <c r="N48" s="360">
        <v>0.9</v>
      </c>
    </row>
    <row r="49" spans="1:17" ht="15" customHeight="1">
      <c r="A49" s="18"/>
      <c r="B49" s="18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</row>
    <row r="50" spans="1:17" ht="15" customHeight="1">
      <c r="A50" s="18"/>
      <c r="B50" s="18" t="s">
        <v>541</v>
      </c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</row>
    <row r="51" spans="1:17">
      <c r="B51" s="343"/>
      <c r="C51" s="332">
        <v>2015</v>
      </c>
      <c r="D51" s="332">
        <v>2016</v>
      </c>
      <c r="E51" s="332">
        <v>2017</v>
      </c>
      <c r="F51" s="332">
        <v>2018</v>
      </c>
      <c r="G51" s="332">
        <v>2019</v>
      </c>
      <c r="H51" s="332">
        <v>2020</v>
      </c>
      <c r="I51" s="332">
        <v>2025</v>
      </c>
      <c r="J51" s="332">
        <v>2030</v>
      </c>
      <c r="K51" s="332">
        <v>2035</v>
      </c>
      <c r="L51" s="332">
        <v>2040</v>
      </c>
      <c r="M51" s="332">
        <v>2045</v>
      </c>
      <c r="N51" s="333">
        <v>2050</v>
      </c>
      <c r="Q51" s="148"/>
    </row>
    <row r="52" spans="1:17">
      <c r="B52" s="105" t="s">
        <v>520</v>
      </c>
      <c r="C52" s="365"/>
      <c r="D52" s="365"/>
      <c r="E52" s="365"/>
      <c r="F52" s="365"/>
      <c r="G52" s="732">
        <v>2.9000000000000001E-2</v>
      </c>
      <c r="H52" s="732">
        <v>3.3000000000000002E-2</v>
      </c>
      <c r="I52" s="732">
        <v>0.05</v>
      </c>
      <c r="J52" s="732">
        <v>0.05</v>
      </c>
      <c r="K52" s="733">
        <v>0.06</v>
      </c>
      <c r="L52" s="733">
        <v>0.06</v>
      </c>
      <c r="M52" s="733">
        <v>0.06</v>
      </c>
      <c r="N52" s="733">
        <v>0.06</v>
      </c>
    </row>
    <row r="53" spans="1:17">
      <c r="B53" s="105" t="s">
        <v>521</v>
      </c>
      <c r="C53" s="365"/>
      <c r="D53" s="365"/>
      <c r="E53" s="365"/>
      <c r="F53" s="365"/>
      <c r="G53" s="732">
        <v>2.9000000000000001E-2</v>
      </c>
      <c r="H53" s="732">
        <v>3.3000000000000002E-2</v>
      </c>
      <c r="I53" s="732">
        <v>0.05</v>
      </c>
      <c r="J53" s="732">
        <v>0.05</v>
      </c>
      <c r="K53" s="733">
        <v>0.06</v>
      </c>
      <c r="L53" s="733">
        <v>0.06</v>
      </c>
      <c r="M53" s="733">
        <v>0.06</v>
      </c>
      <c r="N53" s="733">
        <v>0.06</v>
      </c>
    </row>
    <row r="54" spans="1:17">
      <c r="B54" s="105" t="s">
        <v>522</v>
      </c>
      <c r="C54" s="365"/>
      <c r="D54" s="365"/>
      <c r="E54" s="365"/>
      <c r="F54" s="365"/>
      <c r="G54" s="732">
        <v>2.9000000000000001E-2</v>
      </c>
      <c r="H54" s="732">
        <v>3.3000000000000002E-2</v>
      </c>
      <c r="I54" s="732">
        <v>0.05</v>
      </c>
      <c r="J54" s="732">
        <v>0.05</v>
      </c>
      <c r="K54" s="733">
        <v>0.06</v>
      </c>
      <c r="L54" s="733">
        <v>0.06</v>
      </c>
      <c r="M54" s="733">
        <v>0.06</v>
      </c>
      <c r="N54" s="733">
        <v>0.06</v>
      </c>
    </row>
    <row r="55" spans="1:17">
      <c r="B55" s="105" t="s">
        <v>523</v>
      </c>
      <c r="C55" s="365"/>
      <c r="D55" s="365"/>
      <c r="E55" s="365"/>
      <c r="F55" s="365"/>
      <c r="G55" s="732">
        <v>2.9000000000000001E-2</v>
      </c>
      <c r="H55" s="732">
        <v>3.3000000000000002E-2</v>
      </c>
      <c r="I55" s="732">
        <v>0.05</v>
      </c>
      <c r="J55" s="732">
        <v>0.05</v>
      </c>
      <c r="K55" s="733">
        <v>0.06</v>
      </c>
      <c r="L55" s="733">
        <v>0.06</v>
      </c>
      <c r="M55" s="733">
        <v>0.06</v>
      </c>
      <c r="N55" s="733">
        <v>0.06</v>
      </c>
    </row>
    <row r="56" spans="1:17">
      <c r="B56" s="105" t="s">
        <v>524</v>
      </c>
      <c r="C56" s="365"/>
      <c r="D56" s="365"/>
      <c r="E56" s="365"/>
      <c r="F56" s="365"/>
      <c r="G56" s="732">
        <v>2.9000000000000001E-2</v>
      </c>
      <c r="H56" s="732">
        <v>3.3000000000000002E-2</v>
      </c>
      <c r="I56" s="732">
        <v>0.05</v>
      </c>
      <c r="J56" s="732">
        <v>0.05</v>
      </c>
      <c r="K56" s="733">
        <v>0.06</v>
      </c>
      <c r="L56" s="733">
        <v>0.06</v>
      </c>
      <c r="M56" s="733">
        <v>0.06</v>
      </c>
      <c r="N56" s="733">
        <v>0.06</v>
      </c>
    </row>
    <row r="57" spans="1:17">
      <c r="B57" s="105" t="s">
        <v>525</v>
      </c>
      <c r="C57" s="365"/>
      <c r="D57" s="365"/>
      <c r="E57" s="365"/>
      <c r="F57" s="365"/>
      <c r="G57" s="732">
        <v>2.9000000000000001E-2</v>
      </c>
      <c r="H57" s="732">
        <v>3.3000000000000002E-2</v>
      </c>
      <c r="I57" s="732">
        <v>0.05</v>
      </c>
      <c r="J57" s="732">
        <v>0.05</v>
      </c>
      <c r="K57" s="733">
        <v>0.06</v>
      </c>
      <c r="L57" s="733">
        <v>0.06</v>
      </c>
      <c r="M57" s="733">
        <v>0.06</v>
      </c>
      <c r="N57" s="733">
        <v>0.06</v>
      </c>
    </row>
    <row r="58" spans="1:17">
      <c r="B58" s="105" t="s">
        <v>526</v>
      </c>
      <c r="C58" s="365"/>
      <c r="D58" s="365"/>
      <c r="E58" s="365"/>
      <c r="F58" s="365"/>
      <c r="G58" s="732">
        <v>2.9000000000000001E-2</v>
      </c>
      <c r="H58" s="732">
        <v>3.3000000000000002E-2</v>
      </c>
      <c r="I58" s="732">
        <v>0.05</v>
      </c>
      <c r="J58" s="732">
        <v>0.05</v>
      </c>
      <c r="K58" s="733">
        <v>0.06</v>
      </c>
      <c r="L58" s="733">
        <v>0.06</v>
      </c>
      <c r="M58" s="733">
        <v>0.06</v>
      </c>
      <c r="N58" s="733">
        <v>0.06</v>
      </c>
    </row>
    <row r="59" spans="1:17">
      <c r="B59" s="296"/>
      <c r="C59" s="722"/>
      <c r="D59" s="722"/>
      <c r="E59" s="722"/>
      <c r="F59" s="722"/>
    </row>
    <row r="60" spans="1:17" ht="15" customHeight="1">
      <c r="A60" s="18"/>
      <c r="B60" s="18" t="s">
        <v>518</v>
      </c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</row>
    <row r="61" spans="1:17">
      <c r="B61" s="343"/>
      <c r="C61" s="332">
        <v>2015</v>
      </c>
      <c r="D61" s="332">
        <v>2016</v>
      </c>
      <c r="E61" s="332">
        <v>2017</v>
      </c>
      <c r="F61" s="332">
        <v>2018</v>
      </c>
      <c r="G61" s="332">
        <v>2019</v>
      </c>
      <c r="H61" s="332">
        <v>2020</v>
      </c>
      <c r="I61" s="332">
        <v>2025</v>
      </c>
      <c r="J61" s="332">
        <v>2030</v>
      </c>
      <c r="K61" s="332">
        <v>2035</v>
      </c>
      <c r="L61" s="332">
        <v>2040</v>
      </c>
      <c r="M61" s="332">
        <v>2045</v>
      </c>
      <c r="N61" s="333">
        <v>2050</v>
      </c>
      <c r="Q61" s="148" t="s">
        <v>519</v>
      </c>
    </row>
    <row r="62" spans="1:17">
      <c r="B62" s="105" t="s">
        <v>520</v>
      </c>
      <c r="C62" s="365"/>
      <c r="D62" s="365"/>
      <c r="E62" s="365"/>
      <c r="F62" s="365"/>
      <c r="G62" s="734">
        <v>1E-3</v>
      </c>
      <c r="H62" s="734">
        <v>1E-3</v>
      </c>
      <c r="I62" s="734">
        <v>0.19600000000000001</v>
      </c>
      <c r="J62" s="734">
        <v>0.42000000000000004</v>
      </c>
      <c r="K62" s="735">
        <v>0.55999999999999994</v>
      </c>
      <c r="L62" s="734">
        <v>0.72</v>
      </c>
      <c r="M62" s="734">
        <v>0.79500000000000004</v>
      </c>
      <c r="N62" s="734">
        <v>0.79500000000000004</v>
      </c>
    </row>
    <row r="63" spans="1:17">
      <c r="B63" s="105" t="s">
        <v>521</v>
      </c>
      <c r="C63" s="365"/>
      <c r="D63" s="365"/>
      <c r="E63" s="365"/>
      <c r="F63" s="365"/>
      <c r="G63" s="734">
        <v>1E-3</v>
      </c>
      <c r="H63" s="734">
        <v>1E-3</v>
      </c>
      <c r="I63" s="734">
        <v>0.17</v>
      </c>
      <c r="J63" s="734">
        <v>0.36100000000000004</v>
      </c>
      <c r="K63" s="735">
        <v>0.45900000000000007</v>
      </c>
      <c r="L63" s="734">
        <v>0.57499999999999996</v>
      </c>
      <c r="M63" s="734">
        <v>0.64500000000000002</v>
      </c>
      <c r="N63" s="734">
        <v>0.64500000000000002</v>
      </c>
    </row>
    <row r="64" spans="1:17">
      <c r="B64" s="105" t="s">
        <v>522</v>
      </c>
      <c r="C64" s="365"/>
      <c r="D64" s="365"/>
      <c r="E64" s="365"/>
      <c r="F64" s="365"/>
      <c r="G64" s="734">
        <v>1E-3</v>
      </c>
      <c r="H64" s="734">
        <v>1E-3</v>
      </c>
      <c r="I64" s="734">
        <v>7.8000000000000014E-2</v>
      </c>
      <c r="J64" s="734">
        <v>0.26400000000000001</v>
      </c>
      <c r="K64" s="735">
        <v>0.37599999999999995</v>
      </c>
      <c r="L64" s="734">
        <v>0.51</v>
      </c>
      <c r="M64" s="734">
        <v>0.59250000000000003</v>
      </c>
      <c r="N64" s="734">
        <v>0.59250000000000003</v>
      </c>
    </row>
    <row r="65" spans="1:17">
      <c r="B65" s="105" t="s">
        <v>523</v>
      </c>
      <c r="C65" s="365"/>
      <c r="D65" s="365"/>
      <c r="E65" s="365"/>
      <c r="F65" s="365"/>
      <c r="G65" s="734">
        <v>1E-3</v>
      </c>
      <c r="H65" s="734">
        <v>1E-3</v>
      </c>
      <c r="I65" s="734">
        <v>0.14600000000000002</v>
      </c>
      <c r="J65" s="734">
        <v>0.32200000000000001</v>
      </c>
      <c r="K65" s="735">
        <v>0.42466666666666669</v>
      </c>
      <c r="L65" s="734">
        <v>0.54499999999999993</v>
      </c>
      <c r="M65" s="734">
        <v>0.61499999999999999</v>
      </c>
      <c r="N65" s="734">
        <v>0.61499999999999999</v>
      </c>
    </row>
    <row r="66" spans="1:17">
      <c r="B66" s="105" t="s">
        <v>524</v>
      </c>
      <c r="C66" s="365"/>
      <c r="D66" s="365"/>
      <c r="E66" s="365"/>
      <c r="F66" s="365"/>
      <c r="G66" s="734">
        <v>1E-3</v>
      </c>
      <c r="H66" s="734">
        <v>1E-3</v>
      </c>
      <c r="I66" s="734">
        <v>0.24800000000000003</v>
      </c>
      <c r="J66" s="734">
        <v>0.44500000000000001</v>
      </c>
      <c r="K66" s="735">
        <v>0.56166666666666665</v>
      </c>
      <c r="L66" s="734">
        <v>0.69500000000000006</v>
      </c>
      <c r="M66" s="734">
        <v>0.7649999999999999</v>
      </c>
      <c r="N66" s="734">
        <v>0.7649999999999999</v>
      </c>
    </row>
    <row r="67" spans="1:17">
      <c r="B67" s="105" t="s">
        <v>525</v>
      </c>
      <c r="C67" s="365"/>
      <c r="D67" s="365"/>
      <c r="E67" s="365"/>
      <c r="F67" s="365"/>
      <c r="G67" s="734">
        <v>1E-3</v>
      </c>
      <c r="H67" s="734">
        <v>1E-3</v>
      </c>
      <c r="I67" s="734">
        <v>0.18000000000000005</v>
      </c>
      <c r="J67" s="734">
        <v>0.47700000000000004</v>
      </c>
      <c r="K67" s="735">
        <v>0.64966666666666673</v>
      </c>
      <c r="L67" s="734">
        <v>0.83499999999999996</v>
      </c>
      <c r="M67" s="734">
        <v>0.84</v>
      </c>
      <c r="N67" s="734">
        <v>0.84</v>
      </c>
      <c r="Q67" s="148" t="s">
        <v>547</v>
      </c>
    </row>
    <row r="68" spans="1:17">
      <c r="B68" s="105" t="s">
        <v>526</v>
      </c>
      <c r="C68" s="365"/>
      <c r="D68" s="365"/>
      <c r="E68" s="365"/>
      <c r="F68" s="365"/>
      <c r="G68" s="734">
        <v>1E-3</v>
      </c>
      <c r="H68" s="734">
        <v>1E-3</v>
      </c>
      <c r="I68" s="734">
        <v>0.10200000000000001</v>
      </c>
      <c r="J68" s="734">
        <v>0.49000000000000005</v>
      </c>
      <c r="K68" s="735">
        <v>0.63</v>
      </c>
      <c r="L68" s="734">
        <v>0.77500000000000002</v>
      </c>
      <c r="M68" s="734">
        <v>0.82</v>
      </c>
      <c r="N68" s="734">
        <v>0.82</v>
      </c>
    </row>
    <row r="69" spans="1:17">
      <c r="J69" s="34"/>
    </row>
    <row r="70" spans="1:17" ht="15" customHeight="1">
      <c r="A70" s="18"/>
      <c r="B70" s="18" t="s">
        <v>543</v>
      </c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</row>
    <row r="71" spans="1:17">
      <c r="B71" s="343"/>
      <c r="C71" s="332">
        <v>2015</v>
      </c>
      <c r="D71" s="332">
        <v>2016</v>
      </c>
      <c r="E71" s="332">
        <v>2017</v>
      </c>
      <c r="F71" s="332">
        <v>2018</v>
      </c>
      <c r="G71" s="332">
        <v>2019</v>
      </c>
      <c r="H71" s="332">
        <v>2020</v>
      </c>
      <c r="I71" s="332">
        <v>2025</v>
      </c>
      <c r="J71" s="332">
        <v>2030</v>
      </c>
      <c r="K71" s="332">
        <v>2035</v>
      </c>
      <c r="L71" s="332">
        <v>2040</v>
      </c>
      <c r="M71" s="332">
        <v>2045</v>
      </c>
      <c r="N71" s="333">
        <v>2050</v>
      </c>
      <c r="Q71" s="148"/>
    </row>
    <row r="72" spans="1:17">
      <c r="B72" s="105" t="s">
        <v>520</v>
      </c>
      <c r="C72" s="365"/>
      <c r="D72" s="365"/>
      <c r="E72" s="365"/>
      <c r="F72" s="365"/>
      <c r="G72" s="709">
        <v>0</v>
      </c>
      <c r="H72" s="709">
        <v>0</v>
      </c>
      <c r="I72" s="709">
        <v>0</v>
      </c>
      <c r="J72" s="709">
        <v>0.04</v>
      </c>
      <c r="K72" s="710">
        <v>0.08</v>
      </c>
      <c r="L72" s="710">
        <v>0.09</v>
      </c>
      <c r="M72" s="710">
        <v>0.1</v>
      </c>
      <c r="N72" s="710">
        <v>0.1</v>
      </c>
    </row>
    <row r="73" spans="1:17">
      <c r="B73" s="105" t="s">
        <v>521</v>
      </c>
      <c r="C73" s="365"/>
      <c r="D73" s="365"/>
      <c r="E73" s="365"/>
      <c r="F73" s="365"/>
      <c r="G73" s="709">
        <v>0</v>
      </c>
      <c r="H73" s="709">
        <v>0</v>
      </c>
      <c r="I73" s="709">
        <v>0</v>
      </c>
      <c r="J73" s="709">
        <v>0.04</v>
      </c>
      <c r="K73" s="710">
        <v>0.08</v>
      </c>
      <c r="L73" s="710">
        <v>0.09</v>
      </c>
      <c r="M73" s="710">
        <v>0.1</v>
      </c>
      <c r="N73" s="710">
        <v>0.1</v>
      </c>
    </row>
    <row r="74" spans="1:17">
      <c r="B74" s="105" t="s">
        <v>522</v>
      </c>
      <c r="C74" s="365"/>
      <c r="D74" s="365"/>
      <c r="E74" s="365"/>
      <c r="F74" s="365"/>
      <c r="G74" s="709">
        <v>0</v>
      </c>
      <c r="H74" s="709">
        <v>0</v>
      </c>
      <c r="I74" s="709">
        <v>0</v>
      </c>
      <c r="J74" s="709">
        <v>0.04</v>
      </c>
      <c r="K74" s="710">
        <v>0.08</v>
      </c>
      <c r="L74" s="710">
        <v>0.09</v>
      </c>
      <c r="M74" s="710">
        <v>0.1</v>
      </c>
      <c r="N74" s="710">
        <v>0.1</v>
      </c>
    </row>
    <row r="75" spans="1:17">
      <c r="B75" s="105" t="s">
        <v>523</v>
      </c>
      <c r="C75" s="365"/>
      <c r="D75" s="365"/>
      <c r="E75" s="365"/>
      <c r="F75" s="365"/>
      <c r="G75" s="709">
        <v>0</v>
      </c>
      <c r="H75" s="709">
        <v>0</v>
      </c>
      <c r="I75" s="709">
        <v>0</v>
      </c>
      <c r="J75" s="709">
        <v>0.04</v>
      </c>
      <c r="K75" s="710">
        <v>0.08</v>
      </c>
      <c r="L75" s="710">
        <v>0.09</v>
      </c>
      <c r="M75" s="710">
        <v>0.1</v>
      </c>
      <c r="N75" s="710">
        <v>0.1</v>
      </c>
    </row>
    <row r="76" spans="1:17">
      <c r="B76" s="105" t="s">
        <v>524</v>
      </c>
      <c r="C76" s="365"/>
      <c r="D76" s="365"/>
      <c r="E76" s="365"/>
      <c r="F76" s="365"/>
      <c r="G76" s="709">
        <v>0</v>
      </c>
      <c r="H76" s="709">
        <v>0</v>
      </c>
      <c r="I76" s="709">
        <v>0</v>
      </c>
      <c r="J76" s="709">
        <v>0.04</v>
      </c>
      <c r="K76" s="710">
        <v>0.08</v>
      </c>
      <c r="L76" s="710">
        <v>0.09</v>
      </c>
      <c r="M76" s="710">
        <v>0.1</v>
      </c>
      <c r="N76" s="710">
        <v>0.1</v>
      </c>
    </row>
    <row r="77" spans="1:17">
      <c r="B77" s="105" t="s">
        <v>525</v>
      </c>
      <c r="C77" s="365"/>
      <c r="D77" s="365"/>
      <c r="E77" s="365"/>
      <c r="F77" s="365"/>
      <c r="G77" s="709">
        <v>0</v>
      </c>
      <c r="H77" s="709">
        <v>0</v>
      </c>
      <c r="I77" s="709">
        <v>0</v>
      </c>
      <c r="J77" s="709">
        <v>0.04</v>
      </c>
      <c r="K77" s="710">
        <v>0.08</v>
      </c>
      <c r="L77" s="710">
        <v>0.09</v>
      </c>
      <c r="M77" s="710">
        <v>0.1</v>
      </c>
      <c r="N77" s="710">
        <v>0.1</v>
      </c>
    </row>
    <row r="78" spans="1:17">
      <c r="B78" s="105" t="s">
        <v>526</v>
      </c>
      <c r="C78" s="365"/>
      <c r="D78" s="365"/>
      <c r="E78" s="365"/>
      <c r="F78" s="365"/>
      <c r="G78" s="709">
        <v>0</v>
      </c>
      <c r="H78" s="709">
        <v>0</v>
      </c>
      <c r="I78" s="709">
        <v>0</v>
      </c>
      <c r="J78" s="709">
        <v>0.04</v>
      </c>
      <c r="K78" s="710">
        <v>0.08</v>
      </c>
      <c r="L78" s="710">
        <v>0.09</v>
      </c>
      <c r="M78" s="710">
        <v>0.1</v>
      </c>
      <c r="N78" s="710">
        <v>0.1</v>
      </c>
    </row>
    <row r="79" spans="1:17">
      <c r="J79" s="34"/>
    </row>
    <row r="80" spans="1:17" ht="15" customHeight="1">
      <c r="A80" s="18"/>
      <c r="B80" s="18" t="s">
        <v>542</v>
      </c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</row>
    <row r="81" spans="2:17">
      <c r="B81" s="343"/>
      <c r="C81" s="332">
        <v>2015</v>
      </c>
      <c r="D81" s="332">
        <v>2016</v>
      </c>
      <c r="E81" s="332">
        <v>2017</v>
      </c>
      <c r="F81" s="332">
        <v>2018</v>
      </c>
      <c r="G81" s="332">
        <v>2019</v>
      </c>
      <c r="H81" s="332">
        <v>2020</v>
      </c>
      <c r="I81" s="332">
        <v>2025</v>
      </c>
      <c r="J81" s="332">
        <v>2030</v>
      </c>
      <c r="K81" s="332">
        <v>2035</v>
      </c>
      <c r="L81" s="332">
        <v>2040</v>
      </c>
      <c r="M81" s="332">
        <v>2045</v>
      </c>
      <c r="N81" s="333">
        <v>2050</v>
      </c>
      <c r="Q81" s="148"/>
    </row>
    <row r="82" spans="2:17">
      <c r="B82" s="105" t="s">
        <v>520</v>
      </c>
      <c r="C82" s="365"/>
      <c r="D82" s="365"/>
      <c r="E82" s="365"/>
      <c r="F82" s="365"/>
      <c r="G82" s="752">
        <v>0.97</v>
      </c>
      <c r="H82" s="752">
        <v>0.96599999999999997</v>
      </c>
      <c r="I82" s="752">
        <v>0.754</v>
      </c>
      <c r="J82" s="752">
        <v>0.48999999999999994</v>
      </c>
      <c r="K82" s="752">
        <v>0.3000000000000001</v>
      </c>
      <c r="L82" s="752">
        <v>0.13000000000000006</v>
      </c>
      <c r="M82" s="752">
        <v>4.4999999999999984E-2</v>
      </c>
      <c r="N82" s="752">
        <v>4.4999999999999984E-2</v>
      </c>
    </row>
    <row r="83" spans="2:17">
      <c r="B83" s="105" t="s">
        <v>521</v>
      </c>
      <c r="C83" s="365"/>
      <c r="D83" s="365"/>
      <c r="E83" s="365"/>
      <c r="F83" s="365"/>
      <c r="G83" s="752">
        <v>0.97</v>
      </c>
      <c r="H83" s="752">
        <v>0.96599999999999997</v>
      </c>
      <c r="I83" s="752">
        <v>0.77999999999999992</v>
      </c>
      <c r="J83" s="752">
        <v>0.54899999999999993</v>
      </c>
      <c r="K83" s="752">
        <v>0.40099999999999997</v>
      </c>
      <c r="L83" s="752">
        <v>0.27500000000000008</v>
      </c>
      <c r="M83" s="752">
        <v>0.19500000000000001</v>
      </c>
      <c r="N83" s="752">
        <v>0.19500000000000001</v>
      </c>
    </row>
    <row r="84" spans="2:17">
      <c r="B84" s="105" t="s">
        <v>522</v>
      </c>
      <c r="C84" s="365"/>
      <c r="D84" s="365"/>
      <c r="E84" s="365"/>
      <c r="F84" s="365"/>
      <c r="G84" s="752">
        <v>0.97</v>
      </c>
      <c r="H84" s="752">
        <v>0.96599999999999997</v>
      </c>
      <c r="I84" s="752">
        <v>0.87199999999999989</v>
      </c>
      <c r="J84" s="752">
        <v>0.64599999999999991</v>
      </c>
      <c r="K84" s="752">
        <v>0.48400000000000004</v>
      </c>
      <c r="L84" s="752">
        <v>0.34</v>
      </c>
      <c r="M84" s="752">
        <v>0.2475</v>
      </c>
      <c r="N84" s="752">
        <v>0.2475</v>
      </c>
    </row>
    <row r="85" spans="2:17">
      <c r="B85" s="105" t="s">
        <v>523</v>
      </c>
      <c r="C85" s="365"/>
      <c r="D85" s="365"/>
      <c r="E85" s="365"/>
      <c r="F85" s="365"/>
      <c r="G85" s="752">
        <v>0.97</v>
      </c>
      <c r="H85" s="752">
        <v>0.96599999999999997</v>
      </c>
      <c r="I85" s="752">
        <v>0.80399999999999994</v>
      </c>
      <c r="J85" s="752">
        <v>0.58799999999999986</v>
      </c>
      <c r="K85" s="752">
        <v>0.43533333333333335</v>
      </c>
      <c r="L85" s="752">
        <v>0.3050000000000001</v>
      </c>
      <c r="M85" s="752">
        <v>0.22500000000000003</v>
      </c>
      <c r="N85" s="752">
        <v>0.22500000000000003</v>
      </c>
    </row>
    <row r="86" spans="2:17">
      <c r="B86" s="105" t="s">
        <v>524</v>
      </c>
      <c r="C86" s="365"/>
      <c r="D86" s="365"/>
      <c r="E86" s="365"/>
      <c r="F86" s="365"/>
      <c r="G86" s="752">
        <v>0.97</v>
      </c>
      <c r="H86" s="752">
        <v>0.96599999999999997</v>
      </c>
      <c r="I86" s="752">
        <v>0.70199999999999996</v>
      </c>
      <c r="J86" s="752">
        <v>0.46499999999999991</v>
      </c>
      <c r="K86" s="752">
        <v>0.29833333333333339</v>
      </c>
      <c r="L86" s="752">
        <v>0.15499999999999997</v>
      </c>
      <c r="M86" s="752">
        <v>7.5000000000000122E-2</v>
      </c>
      <c r="N86" s="752">
        <v>7.5000000000000122E-2</v>
      </c>
    </row>
    <row r="87" spans="2:17">
      <c r="B87" s="105" t="s">
        <v>525</v>
      </c>
      <c r="C87" s="365"/>
      <c r="D87" s="365"/>
      <c r="E87" s="365"/>
      <c r="F87" s="365"/>
      <c r="G87" s="752">
        <v>0.97</v>
      </c>
      <c r="H87" s="752">
        <v>0.96599999999999997</v>
      </c>
      <c r="I87" s="752">
        <v>0.76999999999999991</v>
      </c>
      <c r="J87" s="752">
        <v>0.43299999999999994</v>
      </c>
      <c r="K87" s="752">
        <v>0.21033333333333332</v>
      </c>
      <c r="L87" s="752">
        <v>1.5000000000000069E-2</v>
      </c>
      <c r="M87" s="752">
        <v>5.5511151231257827E-17</v>
      </c>
      <c r="N87" s="752">
        <v>5.5511151231257827E-17</v>
      </c>
    </row>
    <row r="88" spans="2:17">
      <c r="B88" s="105" t="s">
        <v>526</v>
      </c>
      <c r="C88" s="365"/>
      <c r="D88" s="365"/>
      <c r="E88" s="365"/>
      <c r="F88" s="365"/>
      <c r="G88" s="752">
        <v>0.97</v>
      </c>
      <c r="H88" s="752">
        <v>0.96599999999999997</v>
      </c>
      <c r="I88" s="752">
        <v>0.84799999999999998</v>
      </c>
      <c r="J88" s="752">
        <v>0.41999999999999993</v>
      </c>
      <c r="K88" s="752">
        <v>0.23000000000000004</v>
      </c>
      <c r="L88" s="752">
        <v>7.5000000000000011E-2</v>
      </c>
      <c r="M88" s="752">
        <v>2.0000000000000073E-2</v>
      </c>
      <c r="N88" s="752">
        <v>2.0000000000000073E-2</v>
      </c>
    </row>
    <row r="89" spans="2:17">
      <c r="J89" s="34"/>
    </row>
    <row r="90" spans="2:17">
      <c r="B90" s="64" t="s">
        <v>551</v>
      </c>
      <c r="C90" s="24"/>
      <c r="D90" s="24"/>
      <c r="E90" s="24"/>
      <c r="F90" s="24"/>
      <c r="G90" s="24"/>
      <c r="H90" s="68" t="s">
        <v>79</v>
      </c>
      <c r="I90" s="24"/>
      <c r="J90" s="24"/>
      <c r="K90" s="24"/>
      <c r="L90" s="24"/>
      <c r="M90" s="24"/>
      <c r="N90" s="24"/>
    </row>
    <row r="92" spans="2:17">
      <c r="B92" s="54" t="s">
        <v>553</v>
      </c>
    </row>
    <row r="93" spans="2:17">
      <c r="B93" s="78" t="s">
        <v>111</v>
      </c>
      <c r="I93" s="23"/>
      <c r="J93" s="23"/>
      <c r="K93" s="23"/>
      <c r="L93" s="23"/>
      <c r="M93" s="23"/>
      <c r="N93" s="23"/>
    </row>
    <row r="94" spans="2:17">
      <c r="B94" s="343"/>
      <c r="C94" s="332">
        <v>2015</v>
      </c>
      <c r="D94" s="332">
        <v>2016</v>
      </c>
      <c r="E94" s="332">
        <v>2017</v>
      </c>
      <c r="F94" s="332">
        <v>2018</v>
      </c>
      <c r="G94" s="332">
        <v>2019</v>
      </c>
      <c r="H94" s="332">
        <v>2020</v>
      </c>
      <c r="I94" s="332">
        <v>2025</v>
      </c>
      <c r="J94" s="332">
        <v>2030</v>
      </c>
      <c r="K94" s="332">
        <v>2035</v>
      </c>
      <c r="L94" s="332">
        <v>2040</v>
      </c>
      <c r="M94" s="332">
        <v>2045</v>
      </c>
      <c r="N94" s="333">
        <v>2050</v>
      </c>
    </row>
    <row r="95" spans="2:17">
      <c r="B95" s="32" t="s">
        <v>112</v>
      </c>
      <c r="C95" s="185">
        <v>33</v>
      </c>
      <c r="D95" s="185">
        <v>32.703000000000003</v>
      </c>
      <c r="E95" s="185">
        <v>32.408673</v>
      </c>
      <c r="F95" s="185">
        <v>32.116994943000002</v>
      </c>
      <c r="G95" s="186">
        <v>31.827941988513</v>
      </c>
      <c r="H95" s="186">
        <v>31.541490510616384</v>
      </c>
      <c r="I95" s="186">
        <v>28.5</v>
      </c>
      <c r="J95" s="876">
        <v>27</v>
      </c>
      <c r="K95" s="42">
        <v>25.5</v>
      </c>
      <c r="L95" s="38">
        <v>24</v>
      </c>
      <c r="M95" s="38">
        <v>24</v>
      </c>
      <c r="N95" s="38">
        <v>24</v>
      </c>
      <c r="P95" s="34">
        <v>-0.15168878937430041</v>
      </c>
      <c r="Q95" s="34">
        <v>-0.2459455905549337</v>
      </c>
    </row>
    <row r="96" spans="2:17">
      <c r="B96" s="32" t="s">
        <v>86</v>
      </c>
      <c r="C96" s="185">
        <v>28.7</v>
      </c>
      <c r="D96" s="185">
        <v>28.441700000000004</v>
      </c>
      <c r="E96" s="185">
        <v>28.185724700000005</v>
      </c>
      <c r="F96" s="185">
        <v>27.932053177700006</v>
      </c>
      <c r="G96" s="186">
        <v>27.680664699100703</v>
      </c>
      <c r="H96" s="186">
        <v>27.431538716808799</v>
      </c>
      <c r="I96" s="42">
        <v>24.984425666839599</v>
      </c>
      <c r="J96" s="42">
        <v>25</v>
      </c>
      <c r="K96" s="42">
        <v>25</v>
      </c>
      <c r="L96" s="185">
        <v>25</v>
      </c>
      <c r="M96" s="38">
        <v>25</v>
      </c>
      <c r="N96" s="185">
        <v>25</v>
      </c>
      <c r="P96" s="34">
        <v>-9.6842497398113125E-2</v>
      </c>
      <c r="Q96" s="34">
        <v>-9.6842497398113125E-2</v>
      </c>
    </row>
    <row r="97" spans="1:17">
      <c r="B97" s="32" t="s">
        <v>87</v>
      </c>
      <c r="C97" s="185">
        <v>144</v>
      </c>
      <c r="D97" s="185">
        <v>144</v>
      </c>
      <c r="E97" s="185">
        <v>144</v>
      </c>
      <c r="F97" s="43">
        <v>144</v>
      </c>
      <c r="G97" s="43">
        <v>144</v>
      </c>
      <c r="H97" s="877">
        <v>144</v>
      </c>
      <c r="I97" s="880">
        <v>136.75</v>
      </c>
      <c r="J97" s="880">
        <v>129.5</v>
      </c>
      <c r="K97" s="880">
        <v>122.25</v>
      </c>
      <c r="L97" s="880">
        <v>115</v>
      </c>
      <c r="M97" s="880">
        <v>115</v>
      </c>
      <c r="N97" s="880">
        <v>115</v>
      </c>
      <c r="P97" s="34">
        <v>-0.10069444444444442</v>
      </c>
      <c r="Q97" s="34">
        <v>-0.20138888888888884</v>
      </c>
    </row>
    <row r="98" spans="1:17">
      <c r="A98" s="46"/>
      <c r="B98" s="32" t="s">
        <v>172</v>
      </c>
      <c r="C98" s="43">
        <v>6.92</v>
      </c>
      <c r="D98" s="43">
        <v>6.92</v>
      </c>
      <c r="E98" s="43">
        <v>6.92</v>
      </c>
      <c r="F98" s="43">
        <v>6.92</v>
      </c>
      <c r="G98" s="42">
        <v>6.92</v>
      </c>
      <c r="H98" s="879">
        <v>6.92</v>
      </c>
      <c r="I98" s="878">
        <v>6.4649999999999999</v>
      </c>
      <c r="J98" s="878">
        <v>6.01</v>
      </c>
      <c r="K98" s="878">
        <v>5.5549999999999997</v>
      </c>
      <c r="L98" s="878">
        <v>5.0999999999999996</v>
      </c>
      <c r="M98" s="878">
        <v>5.0999999999999996</v>
      </c>
      <c r="N98" s="878">
        <v>5.0999999999999996</v>
      </c>
      <c r="P98" s="34">
        <v>-0.13150289017341044</v>
      </c>
      <c r="Q98" s="34">
        <v>-0.26300578034682087</v>
      </c>
    </row>
    <row r="99" spans="1:17">
      <c r="B99" s="143" t="s">
        <v>173</v>
      </c>
      <c r="D99" s="412"/>
      <c r="I99" s="84">
        <v>-9.6428242970720279E-2</v>
      </c>
      <c r="J99" s="84">
        <v>-0.14398465123541915</v>
      </c>
      <c r="K99" s="84">
        <v>-0.19154105950011813</v>
      </c>
      <c r="L99" s="84">
        <v>-0.23909746776481711</v>
      </c>
      <c r="M99" s="84">
        <v>-0.23909746776481711</v>
      </c>
      <c r="N99" s="84">
        <v>-0.23909746776481711</v>
      </c>
    </row>
    <row r="100" spans="1:17">
      <c r="B100" s="143" t="s">
        <v>174</v>
      </c>
      <c r="I100" s="84">
        <v>-8.9208012544688908E-2</v>
      </c>
      <c r="J100" s="84">
        <v>-8.8640259735734861E-2</v>
      </c>
      <c r="K100" s="84">
        <v>-8.8640259735734861E-2</v>
      </c>
      <c r="L100" s="84">
        <v>-8.8640259735734861E-2</v>
      </c>
      <c r="M100" s="84">
        <v>-8.8640259735734861E-2</v>
      </c>
      <c r="N100" s="84">
        <v>-8.8640259735734861E-2</v>
      </c>
    </row>
    <row r="101" spans="1:17">
      <c r="B101" s="143" t="s">
        <v>175</v>
      </c>
      <c r="I101" s="84">
        <v>-5.034722222222221E-2</v>
      </c>
      <c r="J101" s="84">
        <v>-0.10069444444444442</v>
      </c>
      <c r="K101" s="84">
        <v>-0.15104166666666663</v>
      </c>
      <c r="L101" s="84">
        <v>-0.20138888888888884</v>
      </c>
      <c r="M101" s="84">
        <v>-0.20138888888888884</v>
      </c>
      <c r="N101" s="84">
        <v>-0.20138888888888884</v>
      </c>
    </row>
    <row r="102" spans="1:17">
      <c r="B102" s="143" t="s">
        <v>311</v>
      </c>
      <c r="C102" s="411">
        <v>0.86969696969696964</v>
      </c>
      <c r="D102" s="411">
        <v>0.86969696969696975</v>
      </c>
      <c r="E102" s="411">
        <v>0.86969696969696986</v>
      </c>
      <c r="F102" s="411">
        <v>0.86969696969696986</v>
      </c>
      <c r="G102" s="411">
        <v>0.86969696969696975</v>
      </c>
      <c r="H102" s="411">
        <v>0.86969696969696986</v>
      </c>
      <c r="I102" s="411">
        <v>0.87664651462595078</v>
      </c>
      <c r="J102" s="411">
        <v>0.92592592592592593</v>
      </c>
      <c r="K102" s="411">
        <v>0.98039215686274506</v>
      </c>
      <c r="L102" s="411">
        <v>1.0416666666666667</v>
      </c>
      <c r="M102" s="411">
        <v>1.0416666666666667</v>
      </c>
      <c r="N102" s="411">
        <v>1.0416666666666667</v>
      </c>
    </row>
    <row r="103" spans="1:17">
      <c r="B103" s="143"/>
      <c r="C103" s="411"/>
      <c r="D103" s="411"/>
      <c r="E103" s="411"/>
      <c r="F103" s="411"/>
      <c r="G103" s="411"/>
      <c r="H103" s="411"/>
      <c r="I103" s="411"/>
      <c r="J103" s="411"/>
      <c r="K103" s="411"/>
      <c r="L103" s="411"/>
      <c r="M103" s="411"/>
      <c r="N103" s="411"/>
    </row>
    <row r="104" spans="1:17">
      <c r="B104" s="707" t="s">
        <v>313</v>
      </c>
      <c r="C104" s="708">
        <v>2015</v>
      </c>
      <c r="D104" s="708">
        <v>2016</v>
      </c>
      <c r="E104" s="708">
        <v>2017</v>
      </c>
      <c r="F104" s="708">
        <v>2018</v>
      </c>
      <c r="G104" s="708">
        <v>2019</v>
      </c>
      <c r="H104" s="708">
        <v>2020</v>
      </c>
      <c r="I104" s="708">
        <v>2025</v>
      </c>
      <c r="J104" s="708">
        <v>2030</v>
      </c>
      <c r="K104" s="708">
        <v>2035</v>
      </c>
      <c r="L104" s="708">
        <v>2040</v>
      </c>
      <c r="M104" s="708">
        <v>2045</v>
      </c>
      <c r="N104" s="708">
        <v>2050</v>
      </c>
    </row>
    <row r="105" spans="1:17">
      <c r="B105" s="705" t="s">
        <v>44</v>
      </c>
      <c r="C105" s="706">
        <v>324.39</v>
      </c>
      <c r="D105" s="706">
        <v>321.47049000000004</v>
      </c>
      <c r="E105" s="706">
        <v>318.57725558999999</v>
      </c>
      <c r="F105" s="706">
        <v>315.71006028969003</v>
      </c>
      <c r="G105" s="706">
        <v>312.86866974708278</v>
      </c>
      <c r="H105" s="706">
        <v>310.05285171935907</v>
      </c>
      <c r="I105" s="753">
        <v>280.15500000000003</v>
      </c>
      <c r="J105" s="753">
        <v>265.41000000000003</v>
      </c>
      <c r="K105" s="753">
        <v>250.66499999999999</v>
      </c>
      <c r="L105" s="753">
        <v>235.92000000000002</v>
      </c>
      <c r="M105" s="753">
        <v>235.92000000000002</v>
      </c>
      <c r="N105" s="753">
        <v>235.92000000000002</v>
      </c>
    </row>
    <row r="106" spans="1:17">
      <c r="B106" s="32" t="s">
        <v>50</v>
      </c>
      <c r="C106" s="38">
        <v>396.06</v>
      </c>
      <c r="D106" s="38">
        <v>392.49546000000009</v>
      </c>
      <c r="E106" s="38">
        <v>388.96300086000008</v>
      </c>
      <c r="F106" s="38">
        <v>385.46233385226009</v>
      </c>
      <c r="G106" s="38">
        <v>381.99317284758973</v>
      </c>
      <c r="H106" s="38">
        <v>378.55523429196143</v>
      </c>
      <c r="I106" s="739">
        <v>344.78507420238645</v>
      </c>
      <c r="J106" s="739">
        <v>345</v>
      </c>
      <c r="K106" s="739">
        <v>345</v>
      </c>
      <c r="L106" s="739">
        <v>345</v>
      </c>
      <c r="M106" s="739">
        <v>345</v>
      </c>
      <c r="N106" s="739">
        <v>345</v>
      </c>
    </row>
    <row r="107" spans="1:17">
      <c r="B107" s="93" t="s">
        <v>47</v>
      </c>
      <c r="C107" s="38">
        <v>144</v>
      </c>
      <c r="D107" s="38">
        <v>144</v>
      </c>
      <c r="E107" s="38">
        <v>144</v>
      </c>
      <c r="F107" s="38">
        <v>144</v>
      </c>
      <c r="G107" s="38">
        <v>144</v>
      </c>
      <c r="H107" s="38">
        <v>144</v>
      </c>
      <c r="I107" s="740">
        <v>136.75</v>
      </c>
      <c r="J107" s="740">
        <v>129.5</v>
      </c>
      <c r="K107" s="740">
        <v>122.25</v>
      </c>
      <c r="L107" s="740">
        <v>115</v>
      </c>
      <c r="M107" s="740">
        <v>115</v>
      </c>
      <c r="N107" s="740">
        <v>115</v>
      </c>
    </row>
    <row r="108" spans="1:17">
      <c r="B108" s="96" t="s">
        <v>83</v>
      </c>
      <c r="C108" s="38">
        <v>230.43599999999998</v>
      </c>
      <c r="D108" s="38">
        <v>230.43599999999998</v>
      </c>
      <c r="E108" s="38">
        <v>230.43599999999998</v>
      </c>
      <c r="F108" s="38">
        <v>230.43599999999998</v>
      </c>
      <c r="G108" s="38">
        <v>230.43599999999998</v>
      </c>
      <c r="H108" s="38">
        <v>230.43599999999998</v>
      </c>
      <c r="I108" s="741">
        <v>215.28449999999998</v>
      </c>
      <c r="J108" s="741">
        <v>200.13299999999998</v>
      </c>
      <c r="K108" s="741">
        <v>184.98149999999998</v>
      </c>
      <c r="L108" s="741">
        <v>169.82999999999998</v>
      </c>
      <c r="M108" s="741">
        <v>169.82999999999998</v>
      </c>
      <c r="N108" s="741">
        <v>169.82999999999998</v>
      </c>
    </row>
    <row r="109" spans="1:17">
      <c r="B109" s="97" t="s">
        <v>171</v>
      </c>
      <c r="C109" s="38">
        <v>324.80658797933097</v>
      </c>
      <c r="D109" s="38">
        <v>322.18854622109143</v>
      </c>
      <c r="E109" s="38">
        <v>319.86411586951766</v>
      </c>
      <c r="F109" s="38">
        <v>317.23731021573514</v>
      </c>
      <c r="G109" s="38">
        <v>314.68475717821178</v>
      </c>
      <c r="H109" s="38">
        <v>312.09115775324608</v>
      </c>
      <c r="I109" s="38">
        <v>263.30980371011935</v>
      </c>
      <c r="J109" s="38">
        <v>204.25982000000002</v>
      </c>
      <c r="K109" s="38">
        <v>174.02141999999998</v>
      </c>
      <c r="L109" s="38">
        <v>139.78069999999997</v>
      </c>
      <c r="M109" s="38">
        <v>139.11979999999997</v>
      </c>
      <c r="N109" s="38">
        <v>139.11979999999997</v>
      </c>
    </row>
    <row r="110" spans="1:17">
      <c r="B110" s="85"/>
      <c r="F110" s="49"/>
      <c r="G110" s="49"/>
      <c r="H110" s="49"/>
      <c r="I110" s="49"/>
      <c r="J110" s="49"/>
    </row>
    <row r="111" spans="1:17">
      <c r="B111" s="85"/>
      <c r="F111" s="49"/>
      <c r="G111" s="49"/>
      <c r="H111" s="49"/>
      <c r="I111" s="49"/>
      <c r="J111" s="49"/>
      <c r="K111" s="49"/>
      <c r="L111" s="49"/>
      <c r="M111" s="49"/>
      <c r="N111" s="49"/>
    </row>
    <row r="112" spans="1:17" hidden="1">
      <c r="B112" s="268" t="s">
        <v>554</v>
      </c>
      <c r="F112" s="49"/>
      <c r="G112" s="49"/>
      <c r="H112" s="49"/>
      <c r="I112" s="49"/>
      <c r="J112" s="49"/>
      <c r="K112" s="49"/>
      <c r="L112" s="49"/>
      <c r="M112" s="49"/>
      <c r="N112" s="49"/>
    </row>
    <row r="113" spans="1:17" hidden="1">
      <c r="B113" s="78" t="s">
        <v>550</v>
      </c>
      <c r="I113" s="23"/>
      <c r="J113" s="23"/>
      <c r="K113" s="23"/>
      <c r="L113" s="23"/>
      <c r="M113" s="23"/>
      <c r="N113" s="23"/>
      <c r="Q113" s="148" t="s">
        <v>557</v>
      </c>
    </row>
    <row r="114" spans="1:17" hidden="1">
      <c r="B114" s="343"/>
      <c r="C114" s="332">
        <v>2015</v>
      </c>
      <c r="D114" s="332">
        <v>2016</v>
      </c>
      <c r="E114" s="332">
        <v>2017</v>
      </c>
      <c r="F114" s="332">
        <v>2018</v>
      </c>
      <c r="G114" s="332">
        <v>2019</v>
      </c>
      <c r="H114" s="332">
        <v>2020</v>
      </c>
      <c r="I114" s="332">
        <v>2025</v>
      </c>
      <c r="J114" s="332">
        <v>2030</v>
      </c>
      <c r="K114" s="332">
        <v>2035</v>
      </c>
      <c r="L114" s="332">
        <v>2040</v>
      </c>
      <c r="M114" s="332">
        <v>2045</v>
      </c>
      <c r="N114" s="333">
        <v>2050</v>
      </c>
    </row>
    <row r="115" spans="1:17" hidden="1">
      <c r="B115" s="105" t="s">
        <v>520</v>
      </c>
      <c r="C115" s="186"/>
      <c r="D115" s="186"/>
      <c r="E115" s="186"/>
      <c r="F115" s="186"/>
      <c r="G115" s="730">
        <v>16.570297090943214</v>
      </c>
      <c r="H115" s="731">
        <v>16.409702028853175</v>
      </c>
      <c r="I115" s="737">
        <v>14.440537785390797</v>
      </c>
      <c r="J115" s="742">
        <v>12.79956758250548</v>
      </c>
      <c r="K115" s="736">
        <v>11.574262846727786</v>
      </c>
      <c r="L115" s="743">
        <v>10.348958110950095</v>
      </c>
      <c r="M115" s="738">
        <v>9.9601244247005241</v>
      </c>
      <c r="N115" s="738">
        <v>9.5712907384509549</v>
      </c>
    </row>
    <row r="116" spans="1:17" hidden="1">
      <c r="B116" s="105" t="s">
        <v>521</v>
      </c>
      <c r="C116" s="186"/>
      <c r="D116" s="186"/>
      <c r="E116" s="186"/>
      <c r="F116" s="186"/>
      <c r="G116" s="730">
        <v>16.570297090943214</v>
      </c>
      <c r="H116" s="731">
        <v>16.409702028853175</v>
      </c>
      <c r="I116" s="736">
        <v>14.440537785390797</v>
      </c>
      <c r="J116" s="736">
        <v>12.79956758250548</v>
      </c>
      <c r="K116" s="736">
        <v>11.574262846727786</v>
      </c>
      <c r="L116" s="737">
        <v>10.348958110950095</v>
      </c>
      <c r="M116" s="738">
        <v>9.9601244247005241</v>
      </c>
      <c r="N116" s="737">
        <v>9.5712907384509549</v>
      </c>
    </row>
    <row r="117" spans="1:17" hidden="1">
      <c r="B117" s="105" t="s">
        <v>522</v>
      </c>
      <c r="C117" s="185"/>
      <c r="D117" s="185"/>
      <c r="E117" s="185"/>
      <c r="F117" s="51"/>
      <c r="G117" s="730">
        <v>23.145811809571477</v>
      </c>
      <c r="H117" s="731">
        <v>22.92148854823936</v>
      </c>
      <c r="I117" s="744">
        <v>20.170909922450637</v>
      </c>
      <c r="J117" s="744">
        <v>17.878761067626701</v>
      </c>
      <c r="K117" s="744">
        <v>16.167224293841986</v>
      </c>
      <c r="L117" s="744">
        <v>14.455687520057277</v>
      </c>
      <c r="M117" s="745">
        <v>13.912554751962638</v>
      </c>
      <c r="N117" s="745">
        <v>13.369421983868</v>
      </c>
    </row>
    <row r="118" spans="1:17" hidden="1">
      <c r="B118" s="105" t="s">
        <v>523</v>
      </c>
      <c r="C118" s="185"/>
      <c r="D118" s="185"/>
      <c r="E118" s="185"/>
      <c r="F118" s="51"/>
      <c r="G118" s="730">
        <v>26.039038285767909</v>
      </c>
      <c r="H118" s="731">
        <v>25.786674616769279</v>
      </c>
      <c r="I118" s="746">
        <v>22.692273662756968</v>
      </c>
      <c r="J118" s="746">
        <v>20.113606201080039</v>
      </c>
      <c r="K118" s="746">
        <v>18.188127330572236</v>
      </c>
      <c r="L118" s="746">
        <v>16.262648460064437</v>
      </c>
      <c r="M118" s="747">
        <v>15.651624095957967</v>
      </c>
      <c r="N118" s="747">
        <v>15.040599731851501</v>
      </c>
    </row>
    <row r="119" spans="1:17" hidden="1">
      <c r="B119" s="105" t="s">
        <v>524</v>
      </c>
      <c r="C119" s="185"/>
      <c r="D119" s="185"/>
      <c r="E119" s="185"/>
      <c r="F119" s="51"/>
      <c r="G119" s="730">
        <v>29.616118292701682</v>
      </c>
      <c r="H119" s="731">
        <v>29.329086483315358</v>
      </c>
      <c r="I119" s="746">
        <v>25.809596105317517</v>
      </c>
      <c r="J119" s="746">
        <v>22.876687456985984</v>
      </c>
      <c r="K119" s="746">
        <v>20.68669835780236</v>
      </c>
      <c r="L119" s="746">
        <v>18.49670925861874</v>
      </c>
      <c r="M119" s="747">
        <v>17.801746193988556</v>
      </c>
      <c r="N119" s="747">
        <v>17.106783129358373</v>
      </c>
    </row>
    <row r="120" spans="1:17" hidden="1">
      <c r="B120" s="105" t="s">
        <v>525</v>
      </c>
      <c r="C120" s="185"/>
      <c r="D120" s="185"/>
      <c r="E120" s="185"/>
      <c r="F120" s="51"/>
      <c r="G120" s="730">
        <v>29.616118292701682</v>
      </c>
      <c r="H120" s="731">
        <v>29.329086483315358</v>
      </c>
      <c r="I120" s="746">
        <v>25.809596105317517</v>
      </c>
      <c r="J120" s="746">
        <v>22.876687456985984</v>
      </c>
      <c r="K120" s="746">
        <v>20.68669835780236</v>
      </c>
      <c r="L120" s="746">
        <v>18.49670925861874</v>
      </c>
      <c r="M120" s="747">
        <v>17.801746193988556</v>
      </c>
      <c r="N120" s="747">
        <v>17.106783129358373</v>
      </c>
    </row>
    <row r="121" spans="1:17" hidden="1">
      <c r="A121" s="46"/>
      <c r="B121" s="105" t="s">
        <v>526</v>
      </c>
      <c r="C121" s="42"/>
      <c r="D121" s="42"/>
      <c r="E121" s="42"/>
      <c r="F121" s="42"/>
      <c r="G121" s="730">
        <v>28.406223584474084</v>
      </c>
      <c r="H121" s="731">
        <v>28.130917763748304</v>
      </c>
      <c r="I121" s="744">
        <v>24.755207632098511</v>
      </c>
      <c r="J121" s="744">
        <v>21.942115855723682</v>
      </c>
      <c r="K121" s="744">
        <v>19.841593451533349</v>
      </c>
      <c r="L121" s="744">
        <v>17.74107104734302</v>
      </c>
      <c r="M121" s="745">
        <v>17.074499013772328</v>
      </c>
      <c r="N121" s="745">
        <v>16.407926980201637</v>
      </c>
    </row>
    <row r="122" spans="1:17" hidden="1">
      <c r="A122" s="46"/>
      <c r="B122" s="296"/>
      <c r="C122" s="692"/>
      <c r="D122" s="692"/>
      <c r="E122" s="692"/>
      <c r="F122" s="692"/>
      <c r="G122" s="494"/>
      <c r="H122" s="494"/>
    </row>
    <row r="123" spans="1:17" hidden="1">
      <c r="B123" s="78" t="s">
        <v>549</v>
      </c>
      <c r="I123" s="23"/>
      <c r="J123" s="23"/>
      <c r="K123" s="23"/>
      <c r="L123" s="23"/>
      <c r="M123" s="23"/>
      <c r="N123" s="23"/>
      <c r="Q123" s="148" t="s">
        <v>557</v>
      </c>
    </row>
    <row r="124" spans="1:17" hidden="1">
      <c r="B124" s="343"/>
      <c r="C124" s="332">
        <v>2015</v>
      </c>
      <c r="D124" s="332">
        <v>2016</v>
      </c>
      <c r="E124" s="332">
        <v>2017</v>
      </c>
      <c r="F124" s="332">
        <v>2018</v>
      </c>
      <c r="G124" s="332">
        <v>2019</v>
      </c>
      <c r="H124" s="332">
        <v>2020</v>
      </c>
      <c r="I124" s="332">
        <v>2025</v>
      </c>
      <c r="J124" s="332">
        <v>2030</v>
      </c>
      <c r="K124" s="332">
        <v>2035</v>
      </c>
      <c r="L124" s="332">
        <v>2040</v>
      </c>
      <c r="M124" s="332">
        <v>2045</v>
      </c>
      <c r="N124" s="333">
        <v>2050</v>
      </c>
    </row>
    <row r="125" spans="1:17" hidden="1">
      <c r="B125" s="105" t="s">
        <v>520</v>
      </c>
      <c r="C125" s="186"/>
      <c r="D125" s="186"/>
      <c r="E125" s="186"/>
      <c r="F125" s="186"/>
      <c r="G125" s="726">
        <v>19.221512194461351</v>
      </c>
      <c r="H125" s="726">
        <v>19.040177173758881</v>
      </c>
      <c r="I125" s="754">
        <v>16.777425381872444</v>
      </c>
      <c r="J125" s="755">
        <v>14.870899770296031</v>
      </c>
      <c r="K125" s="756">
        <v>13.781461573387382</v>
      </c>
      <c r="L125" s="757">
        <v>12.693451449172588</v>
      </c>
      <c r="M125" s="757">
        <v>12.391226414668479</v>
      </c>
      <c r="N125" s="757">
        <v>12.089001380164369</v>
      </c>
    </row>
    <row r="126" spans="1:17" hidden="1">
      <c r="B126" s="105" t="s">
        <v>521</v>
      </c>
      <c r="C126" s="186"/>
      <c r="D126" s="186"/>
      <c r="E126" s="186"/>
      <c r="F126" s="186"/>
      <c r="G126" s="726">
        <v>19.221512194461351</v>
      </c>
      <c r="H126" s="726">
        <v>19.040177173758881</v>
      </c>
      <c r="I126" s="756">
        <v>16.777425381872444</v>
      </c>
      <c r="J126" s="756">
        <v>14.870899770296031</v>
      </c>
      <c r="K126" s="756">
        <v>13.781461573387382</v>
      </c>
      <c r="L126" s="754">
        <v>12.693451449172588</v>
      </c>
      <c r="M126" s="757">
        <v>12.391226414668479</v>
      </c>
      <c r="N126" s="754">
        <v>12.089001380164369</v>
      </c>
    </row>
    <row r="127" spans="1:17" hidden="1">
      <c r="B127" s="105" t="s">
        <v>522</v>
      </c>
      <c r="C127" s="185"/>
      <c r="D127" s="185"/>
      <c r="E127" s="185"/>
      <c r="F127" s="51"/>
      <c r="G127" s="727">
        <v>24.164186758751409</v>
      </c>
      <c r="H127" s="729">
        <v>23.936222732725451</v>
      </c>
      <c r="I127" s="758">
        <v>21.091620480068215</v>
      </c>
      <c r="J127" s="758">
        <v>18.694845425515012</v>
      </c>
      <c r="K127" s="758">
        <v>17.325265977972709</v>
      </c>
      <c r="L127" s="758">
        <v>15.957481821816968</v>
      </c>
      <c r="M127" s="758">
        <v>15.577541778440374</v>
      </c>
      <c r="N127" s="758">
        <v>15.197601735063778</v>
      </c>
    </row>
    <row r="128" spans="1:17" hidden="1">
      <c r="B128" s="105" t="s">
        <v>523</v>
      </c>
      <c r="C128" s="185"/>
      <c r="D128" s="185"/>
      <c r="E128" s="185"/>
      <c r="F128" s="51"/>
      <c r="G128" s="727">
        <v>30.205233448439262</v>
      </c>
      <c r="H128" s="729">
        <v>29.920278415906814</v>
      </c>
      <c r="I128" s="759">
        <v>26.364525600085269</v>
      </c>
      <c r="J128" s="759">
        <v>23.368556781893766</v>
      </c>
      <c r="K128" s="759">
        <v>21.656582472465885</v>
      </c>
      <c r="L128" s="759">
        <v>19.946852277271208</v>
      </c>
      <c r="M128" s="759">
        <v>19.471927223050468</v>
      </c>
      <c r="N128" s="759">
        <v>18.997002168829724</v>
      </c>
    </row>
    <row r="129" spans="1:14" hidden="1">
      <c r="B129" s="105" t="s">
        <v>524</v>
      </c>
      <c r="C129" s="185"/>
      <c r="D129" s="185"/>
      <c r="E129" s="185"/>
      <c r="F129" s="51"/>
      <c r="G129" s="727">
        <v>33.500349824632636</v>
      </c>
      <c r="H129" s="729">
        <v>33.184308788551192</v>
      </c>
      <c r="I129" s="759">
        <v>29.240655665549117</v>
      </c>
      <c r="J129" s="759">
        <v>25.917853885373084</v>
      </c>
      <c r="K129" s="759">
        <v>24.019118742189438</v>
      </c>
      <c r="L129" s="759">
        <v>22.122872525700796</v>
      </c>
      <c r="M129" s="759">
        <v>21.596137465565064</v>
      </c>
      <c r="N129" s="759">
        <v>21.069402405429329</v>
      </c>
    </row>
    <row r="130" spans="1:14" hidden="1">
      <c r="B130" s="105" t="s">
        <v>525</v>
      </c>
      <c r="C130" s="185"/>
      <c r="D130" s="185"/>
      <c r="E130" s="185"/>
      <c r="F130" s="51"/>
      <c r="G130" s="727">
        <v>33.500349824632636</v>
      </c>
      <c r="H130" s="729">
        <v>33.184308788551192</v>
      </c>
      <c r="I130" s="759">
        <v>29.240655665549117</v>
      </c>
      <c r="J130" s="759">
        <v>25.917853885373084</v>
      </c>
      <c r="K130" s="759">
        <v>24.019118742189438</v>
      </c>
      <c r="L130" s="759">
        <v>22.122872525700796</v>
      </c>
      <c r="M130" s="759">
        <v>21.596137465565064</v>
      </c>
      <c r="N130" s="759">
        <v>21.069402405429329</v>
      </c>
    </row>
    <row r="131" spans="1:14" hidden="1">
      <c r="A131" s="46"/>
      <c r="B131" s="105" t="s">
        <v>526</v>
      </c>
      <c r="C131" s="42"/>
      <c r="D131" s="42"/>
      <c r="E131" s="42"/>
      <c r="F131" s="42"/>
      <c r="G131" s="727">
        <v>32.951163761933742</v>
      </c>
      <c r="H131" s="728">
        <v>32.640303726443797</v>
      </c>
      <c r="I131" s="758">
        <v>28.761300654638475</v>
      </c>
      <c r="J131" s="758">
        <v>25.492971034793197</v>
      </c>
      <c r="K131" s="758">
        <v>23.625362697235513</v>
      </c>
      <c r="L131" s="758">
        <v>21.760202484295867</v>
      </c>
      <c r="M131" s="758">
        <v>21.242102425145962</v>
      </c>
      <c r="N131" s="758">
        <v>20.724002365996061</v>
      </c>
    </row>
    <row r="132" spans="1:14">
      <c r="B132" s="46"/>
    </row>
    <row r="133" spans="1:14">
      <c r="B133" s="64" t="s">
        <v>552</v>
      </c>
      <c r="C133" s="24"/>
      <c r="D133" s="24"/>
      <c r="E133" s="24"/>
      <c r="F133" s="24"/>
      <c r="G133" s="24"/>
      <c r="H133" s="68" t="s">
        <v>79</v>
      </c>
      <c r="I133" s="24"/>
      <c r="J133" s="24"/>
      <c r="K133" s="24"/>
      <c r="L133" s="24"/>
      <c r="M133" s="24"/>
      <c r="N133" s="24"/>
    </row>
    <row r="135" spans="1:14">
      <c r="B135" s="54" t="s">
        <v>553</v>
      </c>
    </row>
    <row r="136" spans="1:14">
      <c r="B136" s="37" t="s">
        <v>88</v>
      </c>
      <c r="C136" s="95">
        <v>2015</v>
      </c>
      <c r="D136" s="95">
        <v>2016</v>
      </c>
      <c r="E136" s="95">
        <v>2017</v>
      </c>
      <c r="F136" s="95">
        <v>2018</v>
      </c>
      <c r="G136" s="95">
        <v>2019</v>
      </c>
      <c r="H136" s="95">
        <v>2020</v>
      </c>
      <c r="I136" s="95">
        <v>2025</v>
      </c>
      <c r="J136" s="95">
        <v>2030</v>
      </c>
      <c r="K136" s="95">
        <v>2035</v>
      </c>
      <c r="L136" s="95">
        <v>2040</v>
      </c>
      <c r="M136" s="95">
        <v>2045</v>
      </c>
      <c r="N136" s="95">
        <v>2050</v>
      </c>
    </row>
    <row r="137" spans="1:14">
      <c r="B137" s="32" t="s">
        <v>44</v>
      </c>
      <c r="C137" s="38">
        <v>886.98211521926055</v>
      </c>
      <c r="D137" s="38">
        <v>878.9992761822873</v>
      </c>
      <c r="E137" s="38">
        <v>871.08828269664673</v>
      </c>
      <c r="F137" s="38">
        <v>863.24848815237692</v>
      </c>
      <c r="G137" s="38">
        <v>855.47925175900548</v>
      </c>
      <c r="H137" s="38">
        <v>847.77993849317443</v>
      </c>
      <c r="I137" s="38">
        <v>766.03000859845224</v>
      </c>
      <c r="J137" s="38">
        <v>725.71263972484962</v>
      </c>
      <c r="K137" s="38">
        <v>685.39527085124678</v>
      </c>
      <c r="L137" s="38">
        <v>645.07790197764405</v>
      </c>
      <c r="M137" s="38">
        <v>645.07790197764405</v>
      </c>
      <c r="N137" s="38">
        <v>645.07790197764405</v>
      </c>
    </row>
    <row r="138" spans="1:14">
      <c r="B138" s="32" t="s">
        <v>50</v>
      </c>
      <c r="C138" s="38">
        <v>804.37981083404998</v>
      </c>
      <c r="D138" s="38">
        <v>797.14039253654346</v>
      </c>
      <c r="E138" s="38">
        <v>789.96612900371474</v>
      </c>
      <c r="F138" s="38">
        <v>782.85643384268133</v>
      </c>
      <c r="G138" s="38">
        <v>775.81072593809711</v>
      </c>
      <c r="H138" s="38">
        <v>768.82842940465423</v>
      </c>
      <c r="I138" s="38">
        <v>700.24277322961029</v>
      </c>
      <c r="J138" s="38">
        <v>700.67927773000861</v>
      </c>
      <c r="K138" s="38">
        <v>700.67927773000861</v>
      </c>
      <c r="L138" s="38">
        <v>700.67927773000861</v>
      </c>
      <c r="M138" s="38">
        <v>700.67927773000861</v>
      </c>
      <c r="N138" s="38">
        <v>700.67927773000861</v>
      </c>
    </row>
    <row r="139" spans="1:14">
      <c r="B139" s="93" t="s">
        <v>47</v>
      </c>
      <c r="C139" s="35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</row>
    <row r="140" spans="1:14">
      <c r="B140" s="96" t="s">
        <v>83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</row>
    <row r="141" spans="1:14">
      <c r="B141" s="97" t="s">
        <v>171</v>
      </c>
      <c r="C141" s="38">
        <v>886.02555554677349</v>
      </c>
      <c r="D141" s="38">
        <v>877.82706813066045</v>
      </c>
      <c r="E141" s="38">
        <v>869.25594678491314</v>
      </c>
      <c r="F141" s="38">
        <v>861.17070943164583</v>
      </c>
      <c r="G141" s="38">
        <v>852.0363419390186</v>
      </c>
      <c r="H141" s="38">
        <v>844.08169876013517</v>
      </c>
      <c r="I141" s="38">
        <v>655.49644562622677</v>
      </c>
      <c r="J141" s="38">
        <v>361.60465176268275</v>
      </c>
      <c r="K141" s="38">
        <v>220.24352708512464</v>
      </c>
      <c r="L141" s="38">
        <v>74.294651762682662</v>
      </c>
      <c r="M141" s="38">
        <v>67.843872742906214</v>
      </c>
      <c r="N141" s="38">
        <v>67.843872742906214</v>
      </c>
    </row>
    <row r="142" spans="1:14">
      <c r="B142" s="85"/>
      <c r="F142" s="49"/>
      <c r="G142" s="49"/>
      <c r="H142" s="49">
        <v>0</v>
      </c>
      <c r="I142" s="49">
        <v>-0.22342061605046026</v>
      </c>
      <c r="J142" s="49">
        <v>-0.57159993837819145</v>
      </c>
      <c r="K142" s="49">
        <v>-0.73907321126777348</v>
      </c>
      <c r="L142" s="49">
        <v>-0.91198168154597659</v>
      </c>
      <c r="M142" s="49">
        <v>-0.91962404487318994</v>
      </c>
      <c r="N142" s="49">
        <v>-0.91962404487318994</v>
      </c>
    </row>
    <row r="143" spans="1:14">
      <c r="C143" s="34">
        <v>0.90687263816498553</v>
      </c>
      <c r="D143" s="34">
        <v>0.90687263816498531</v>
      </c>
      <c r="E143" s="34">
        <v>0.90687263816498553</v>
      </c>
      <c r="F143" s="34">
        <v>0.90687263816498553</v>
      </c>
      <c r="G143" s="34">
        <v>0.90687263816498553</v>
      </c>
      <c r="H143" s="34">
        <v>0.90687263816498553</v>
      </c>
      <c r="I143" s="34">
        <v>0.91411924515958853</v>
      </c>
      <c r="J143" s="34">
        <v>0.9655051316119666</v>
      </c>
      <c r="K143" s="34">
        <v>1.0222995511185529</v>
      </c>
      <c r="L143" s="34">
        <v>1.0861932730634625</v>
      </c>
      <c r="M143" s="34">
        <v>1.0861932730634625</v>
      </c>
      <c r="N143" s="34">
        <v>1.0861932730634625</v>
      </c>
    </row>
    <row r="144" spans="1:14" hidden="1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1:14" hidden="1">
      <c r="B145" s="54" t="s">
        <v>554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1:14" hidden="1">
      <c r="B146" s="78" t="s">
        <v>556</v>
      </c>
      <c r="I146" s="23"/>
      <c r="J146" s="23"/>
      <c r="K146" s="23"/>
      <c r="L146" s="23"/>
      <c r="M146" s="23"/>
      <c r="N146" s="23"/>
    </row>
    <row r="147" spans="1:14" hidden="1">
      <c r="B147" s="343"/>
      <c r="C147" s="332">
        <v>2015</v>
      </c>
      <c r="D147" s="332">
        <v>2016</v>
      </c>
      <c r="E147" s="332">
        <v>2017</v>
      </c>
      <c r="F147" s="332">
        <v>2018</v>
      </c>
      <c r="G147" s="332">
        <v>2019</v>
      </c>
      <c r="H147" s="332">
        <v>2020</v>
      </c>
      <c r="I147" s="332">
        <v>2025</v>
      </c>
      <c r="J147" s="332">
        <v>2030</v>
      </c>
      <c r="K147" s="332">
        <v>2035</v>
      </c>
      <c r="L147" s="332">
        <v>2040</v>
      </c>
      <c r="M147" s="332">
        <v>2045</v>
      </c>
      <c r="N147" s="333">
        <v>2050</v>
      </c>
    </row>
    <row r="148" spans="1:14" hidden="1">
      <c r="B148" s="105" t="s">
        <v>520</v>
      </c>
      <c r="C148" s="186"/>
      <c r="D148" s="186"/>
      <c r="E148" s="186"/>
      <c r="F148" s="186"/>
      <c r="G148" s="730">
        <v>464.41855189815016</v>
      </c>
      <c r="H148" s="730">
        <v>459.91752661366002</v>
      </c>
      <c r="I148" s="748">
        <v>404.7274234200209</v>
      </c>
      <c r="J148" s="748">
        <v>358.73567075865492</v>
      </c>
      <c r="K148" s="748">
        <v>324.39384526809994</v>
      </c>
      <c r="L148" s="748">
        <v>290.05201977754507</v>
      </c>
      <c r="M148" s="748">
        <v>279.15411152000723</v>
      </c>
      <c r="N148" s="748">
        <v>268.25620326246946</v>
      </c>
    </row>
    <row r="149" spans="1:14" hidden="1">
      <c r="B149" s="105" t="s">
        <v>521</v>
      </c>
      <c r="C149" s="186"/>
      <c r="D149" s="186"/>
      <c r="E149" s="186"/>
      <c r="F149" s="186"/>
      <c r="G149" s="730">
        <v>464.41855189815016</v>
      </c>
      <c r="H149" s="730">
        <v>459.91752661366002</v>
      </c>
      <c r="I149" s="748">
        <v>404.7274234200209</v>
      </c>
      <c r="J149" s="748">
        <v>358.73567075865492</v>
      </c>
      <c r="K149" s="748">
        <v>324.39384526809994</v>
      </c>
      <c r="L149" s="748">
        <v>290.05201977754507</v>
      </c>
      <c r="M149" s="748">
        <v>279.15411152000723</v>
      </c>
      <c r="N149" s="748">
        <v>268.25620326246946</v>
      </c>
    </row>
    <row r="150" spans="1:14" hidden="1">
      <c r="B150" s="105" t="s">
        <v>522</v>
      </c>
      <c r="C150" s="185"/>
      <c r="D150" s="185"/>
      <c r="E150" s="185"/>
      <c r="F150" s="51"/>
      <c r="G150" s="730">
        <v>648.71162804820983</v>
      </c>
      <c r="H150" s="730">
        <v>642.42448161908078</v>
      </c>
      <c r="I150" s="748">
        <v>565.33354382479104</v>
      </c>
      <c r="J150" s="748">
        <v>501.09109566288305</v>
      </c>
      <c r="K150" s="748">
        <v>453.12156164433003</v>
      </c>
      <c r="L150" s="748">
        <v>405.15202762577724</v>
      </c>
      <c r="M150" s="748">
        <v>389.9295525993752</v>
      </c>
      <c r="N150" s="748">
        <v>374.70707757297311</v>
      </c>
    </row>
    <row r="151" spans="1:14" hidden="1">
      <c r="B151" s="105" t="s">
        <v>523</v>
      </c>
      <c r="C151" s="185"/>
      <c r="D151" s="185"/>
      <c r="E151" s="185"/>
      <c r="F151" s="51"/>
      <c r="G151" s="730">
        <v>729.80058155423592</v>
      </c>
      <c r="H151" s="730">
        <v>722.72754182146582</v>
      </c>
      <c r="I151" s="748">
        <v>636.00023680288996</v>
      </c>
      <c r="J151" s="748">
        <v>563.72748262074333</v>
      </c>
      <c r="K151" s="748">
        <v>509.76175684987129</v>
      </c>
      <c r="L151" s="748">
        <v>455.79603107899942</v>
      </c>
      <c r="M151" s="748">
        <v>438.67074667429711</v>
      </c>
      <c r="N151" s="748">
        <v>421.54546226959485</v>
      </c>
    </row>
    <row r="152" spans="1:14" hidden="1">
      <c r="B152" s="105" t="s">
        <v>524</v>
      </c>
      <c r="C152" s="185"/>
      <c r="D152" s="185"/>
      <c r="E152" s="185"/>
      <c r="F152" s="51"/>
      <c r="G152" s="730">
        <v>830.05601497986845</v>
      </c>
      <c r="H152" s="730">
        <v>822.01132534441456</v>
      </c>
      <c r="I152" s="748">
        <v>723.36996630308488</v>
      </c>
      <c r="J152" s="748">
        <v>641.16883376864348</v>
      </c>
      <c r="K152" s="748">
        <v>579.78963455854057</v>
      </c>
      <c r="L152" s="748">
        <v>518.41043534843766</v>
      </c>
      <c r="M152" s="748">
        <v>498.93258662147326</v>
      </c>
      <c r="N152" s="748">
        <v>479.45473789450881</v>
      </c>
    </row>
    <row r="153" spans="1:14" hidden="1">
      <c r="B153" s="105" t="s">
        <v>525</v>
      </c>
      <c r="C153" s="185"/>
      <c r="D153" s="185"/>
      <c r="E153" s="185"/>
      <c r="F153" s="51"/>
      <c r="G153" s="730">
        <v>830.05601497986845</v>
      </c>
      <c r="H153" s="730">
        <v>822.01132534441456</v>
      </c>
      <c r="I153" s="748">
        <v>723.36996630308488</v>
      </c>
      <c r="J153" s="748">
        <v>641.16883376864348</v>
      </c>
      <c r="K153" s="748">
        <v>579.78963455854057</v>
      </c>
      <c r="L153" s="748">
        <v>518.41043534843766</v>
      </c>
      <c r="M153" s="748">
        <v>498.93258662147326</v>
      </c>
      <c r="N153" s="748">
        <v>479.45473789450881</v>
      </c>
    </row>
    <row r="154" spans="1:14" hidden="1">
      <c r="A154" s="46"/>
      <c r="B154" s="105" t="s">
        <v>526</v>
      </c>
      <c r="C154" s="42"/>
      <c r="D154" s="42"/>
      <c r="E154" s="42"/>
      <c r="F154" s="42"/>
      <c r="G154" s="730">
        <v>796.14608896825746</v>
      </c>
      <c r="H154" s="730">
        <v>788.43004562341719</v>
      </c>
      <c r="I154" s="748">
        <v>693.81844014860724</v>
      </c>
      <c r="J154" s="748">
        <v>614.97543558626558</v>
      </c>
      <c r="K154" s="748">
        <v>556.10373474531423</v>
      </c>
      <c r="L154" s="748">
        <v>497.23203390436299</v>
      </c>
      <c r="M154" s="748">
        <v>478.54990546286962</v>
      </c>
      <c r="N154" s="748">
        <v>459.86777702137618</v>
      </c>
    </row>
    <row r="155" spans="1:14" hidden="1">
      <c r="A155" s="46"/>
      <c r="B155" s="296"/>
      <c r="C155" s="692"/>
      <c r="D155" s="692"/>
      <c r="E155" s="692"/>
      <c r="F155" s="692"/>
      <c r="G155" s="494"/>
      <c r="H155" s="494"/>
    </row>
    <row r="156" spans="1:14" hidden="1">
      <c r="B156" s="78" t="s">
        <v>555</v>
      </c>
      <c r="I156" s="23"/>
      <c r="J156" s="23"/>
      <c r="K156" s="23"/>
      <c r="L156" s="23"/>
      <c r="M156" s="23"/>
      <c r="N156" s="23"/>
    </row>
    <row r="157" spans="1:14" hidden="1">
      <c r="B157" s="343"/>
      <c r="C157" s="332">
        <v>2015</v>
      </c>
      <c r="D157" s="332">
        <v>2016</v>
      </c>
      <c r="E157" s="332">
        <v>2017</v>
      </c>
      <c r="F157" s="332">
        <v>2018</v>
      </c>
      <c r="G157" s="332">
        <v>2019</v>
      </c>
      <c r="H157" s="332">
        <v>2020</v>
      </c>
      <c r="I157" s="332">
        <v>2025</v>
      </c>
      <c r="J157" s="332">
        <v>2030</v>
      </c>
      <c r="K157" s="332">
        <v>2035</v>
      </c>
      <c r="L157" s="332">
        <v>2040</v>
      </c>
      <c r="M157" s="332">
        <v>2045</v>
      </c>
      <c r="N157" s="333">
        <v>2050</v>
      </c>
    </row>
    <row r="158" spans="1:14" hidden="1">
      <c r="B158" s="105" t="s">
        <v>520</v>
      </c>
      <c r="C158" s="186"/>
      <c r="D158" s="186"/>
      <c r="E158" s="186"/>
      <c r="F158" s="186"/>
      <c r="G158" s="726">
        <v>516.64053163503456</v>
      </c>
      <c r="H158" s="726">
        <v>511.76656435545868</v>
      </c>
      <c r="I158" s="754">
        <v>450.94776524686455</v>
      </c>
      <c r="J158" s="754">
        <v>399.70370101426636</v>
      </c>
      <c r="K158" s="754">
        <v>370.42151324776057</v>
      </c>
      <c r="L158" s="754">
        <v>341.17770957030581</v>
      </c>
      <c r="M158" s="754">
        <v>333.05443077101279</v>
      </c>
      <c r="N158" s="754">
        <v>324.93115197171977</v>
      </c>
    </row>
    <row r="159" spans="1:14" hidden="1">
      <c r="B159" s="105" t="s">
        <v>521</v>
      </c>
      <c r="C159" s="186"/>
      <c r="D159" s="186"/>
      <c r="E159" s="186"/>
      <c r="F159" s="186"/>
      <c r="G159" s="726">
        <v>516.64053163503456</v>
      </c>
      <c r="H159" s="726">
        <v>511.76656435545868</v>
      </c>
      <c r="I159" s="754">
        <v>450.94776524686455</v>
      </c>
      <c r="J159" s="754">
        <v>399.70370101426636</v>
      </c>
      <c r="K159" s="754">
        <v>370.42151324776057</v>
      </c>
      <c r="L159" s="754">
        <v>341.17770957030581</v>
      </c>
      <c r="M159" s="754">
        <v>333.05443077101279</v>
      </c>
      <c r="N159" s="754">
        <v>324.93115197171977</v>
      </c>
    </row>
    <row r="160" spans="1:14" hidden="1">
      <c r="B160" s="105" t="s">
        <v>522</v>
      </c>
      <c r="C160" s="185"/>
      <c r="D160" s="185"/>
      <c r="E160" s="185"/>
      <c r="F160" s="51"/>
      <c r="G160" s="726">
        <v>649.490954055472</v>
      </c>
      <c r="H160" s="726">
        <v>643.36368090400515</v>
      </c>
      <c r="I160" s="754">
        <v>566.90576202462978</v>
      </c>
      <c r="J160" s="754">
        <v>502.48465270364926</v>
      </c>
      <c r="K160" s="754">
        <v>465.67275951147047</v>
      </c>
      <c r="L160" s="754">
        <v>428.90912060267016</v>
      </c>
      <c r="M160" s="754">
        <v>418.69699868355895</v>
      </c>
      <c r="N160" s="754">
        <v>408.48487676444773</v>
      </c>
    </row>
    <row r="161" spans="1:17" hidden="1">
      <c r="B161" s="105" t="s">
        <v>523</v>
      </c>
      <c r="C161" s="185"/>
      <c r="D161" s="185"/>
      <c r="E161" s="185"/>
      <c r="F161" s="51"/>
      <c r="G161" s="726">
        <v>811.86369256933995</v>
      </c>
      <c r="H161" s="726">
        <v>804.20460113000649</v>
      </c>
      <c r="I161" s="754">
        <v>708.63220253078725</v>
      </c>
      <c r="J161" s="754">
        <v>628.10581587956153</v>
      </c>
      <c r="K161" s="754">
        <v>582.09094938933799</v>
      </c>
      <c r="L161" s="754">
        <v>536.13640075333763</v>
      </c>
      <c r="M161" s="754">
        <v>523.37124835444865</v>
      </c>
      <c r="N161" s="754">
        <v>510.60609595555968</v>
      </c>
    </row>
    <row r="162" spans="1:17" hidden="1">
      <c r="B162" s="105" t="s">
        <v>524</v>
      </c>
      <c r="C162" s="185"/>
      <c r="D162" s="185"/>
      <c r="E162" s="185"/>
      <c r="F162" s="51"/>
      <c r="G162" s="726">
        <v>900.43064084963157</v>
      </c>
      <c r="H162" s="726">
        <v>891.93601216237073</v>
      </c>
      <c r="I162" s="754">
        <v>785.93753371596392</v>
      </c>
      <c r="J162" s="754">
        <v>696.62645033914998</v>
      </c>
      <c r="K162" s="754">
        <v>645.5917802318113</v>
      </c>
      <c r="L162" s="754">
        <v>594.62400810824715</v>
      </c>
      <c r="M162" s="754">
        <v>580.46629362947954</v>
      </c>
      <c r="N162" s="754">
        <v>566.30857915071169</v>
      </c>
    </row>
    <row r="163" spans="1:17" hidden="1">
      <c r="B163" s="105" t="s">
        <v>525</v>
      </c>
      <c r="C163" s="185"/>
      <c r="D163" s="185"/>
      <c r="E163" s="185"/>
      <c r="F163" s="51"/>
      <c r="G163" s="726">
        <v>900.43064084963157</v>
      </c>
      <c r="H163" s="726">
        <v>891.93601216237073</v>
      </c>
      <c r="I163" s="754">
        <v>785.93753371596392</v>
      </c>
      <c r="J163" s="754">
        <v>696.62645033914998</v>
      </c>
      <c r="K163" s="754">
        <v>645.5917802318113</v>
      </c>
      <c r="L163" s="754">
        <v>594.62400810824715</v>
      </c>
      <c r="M163" s="754">
        <v>580.46629362947954</v>
      </c>
      <c r="N163" s="754">
        <v>566.30857915071169</v>
      </c>
    </row>
    <row r="164" spans="1:17" hidden="1">
      <c r="A164" s="46"/>
      <c r="B164" s="105" t="s">
        <v>526</v>
      </c>
      <c r="C164" s="42"/>
      <c r="D164" s="42"/>
      <c r="E164" s="42"/>
      <c r="F164" s="42"/>
      <c r="G164" s="726">
        <v>885.66948280291638</v>
      </c>
      <c r="H164" s="726">
        <v>877.31411032364349</v>
      </c>
      <c r="I164" s="754">
        <v>773.05331185176794</v>
      </c>
      <c r="J164" s="754">
        <v>685.2063445958853</v>
      </c>
      <c r="K164" s="754">
        <v>635.00830842473249</v>
      </c>
      <c r="L164" s="754">
        <v>584.87607354909574</v>
      </c>
      <c r="M164" s="754">
        <v>570.95045275030759</v>
      </c>
      <c r="N164" s="754">
        <v>557.02483195151956</v>
      </c>
    </row>
    <row r="165" spans="1:17">
      <c r="A165" s="46"/>
      <c r="B165" s="296"/>
      <c r="C165" s="692"/>
      <c r="D165" s="692"/>
      <c r="E165" s="692"/>
      <c r="F165" s="692"/>
      <c r="G165" s="494"/>
      <c r="H165" s="494"/>
    </row>
    <row r="166" spans="1:17">
      <c r="B166" s="690" t="s">
        <v>527</v>
      </c>
      <c r="I166" s="23"/>
      <c r="J166" s="23"/>
      <c r="K166" s="23"/>
      <c r="L166" s="23"/>
      <c r="M166" s="23"/>
      <c r="N166" s="23"/>
    </row>
    <row r="167" spans="1:17">
      <c r="B167" s="693"/>
      <c r="C167" s="694"/>
      <c r="D167" s="694"/>
      <c r="E167" s="694"/>
      <c r="F167" s="694"/>
      <c r="G167" s="694"/>
      <c r="H167" s="694"/>
      <c r="I167" s="694"/>
      <c r="J167" s="694"/>
      <c r="K167" s="694"/>
      <c r="L167" s="694"/>
      <c r="M167" s="694"/>
      <c r="N167" s="694"/>
    </row>
    <row r="168" spans="1:17" ht="69.599999999999994" customHeight="1">
      <c r="B168" t="s">
        <v>528</v>
      </c>
      <c r="D168" s="749" t="s">
        <v>529</v>
      </c>
      <c r="E168" s="750" t="s">
        <v>538</v>
      </c>
      <c r="F168" s="751" t="s">
        <v>539</v>
      </c>
      <c r="G168" s="420"/>
      <c r="H168" s="420"/>
      <c r="I168" s="420"/>
      <c r="J168" s="420"/>
      <c r="K168" s="420"/>
      <c r="L168" s="420"/>
      <c r="M168" s="420"/>
      <c r="N168" s="420"/>
      <c r="O168" s="85"/>
      <c r="P168" s="85"/>
      <c r="Q168" s="148"/>
    </row>
    <row r="169" spans="1:17">
      <c r="B169" s="695" t="s">
        <v>530</v>
      </c>
      <c r="D169" s="696">
        <v>43126.636363636368</v>
      </c>
      <c r="E169" s="696">
        <v>69543.405994607849</v>
      </c>
      <c r="F169"/>
      <c r="G169" s="420"/>
      <c r="H169" s="420"/>
      <c r="I169" s="420"/>
      <c r="J169" s="420"/>
      <c r="K169" s="420"/>
      <c r="L169" s="420"/>
      <c r="M169" s="420"/>
      <c r="N169" s="420"/>
      <c r="O169" s="85"/>
      <c r="P169" s="85"/>
    </row>
    <row r="170" spans="1:17">
      <c r="B170" t="s">
        <v>531</v>
      </c>
      <c r="C170" s="704">
        <v>7.5</v>
      </c>
      <c r="D170" s="697">
        <v>1031.3636363636363</v>
      </c>
      <c r="E170" s="697">
        <v>25750</v>
      </c>
      <c r="F170" s="698">
        <v>1.7464989335992261E-3</v>
      </c>
      <c r="G170" s="420"/>
      <c r="I170" s="420"/>
      <c r="J170" s="420"/>
      <c r="K170" s="420"/>
      <c r="L170" s="420"/>
      <c r="M170" s="420"/>
      <c r="N170" s="420"/>
      <c r="O170" s="85"/>
      <c r="P170" s="85"/>
    </row>
    <row r="171" spans="1:17">
      <c r="B171" t="s">
        <v>532</v>
      </c>
      <c r="C171" s="704">
        <v>12</v>
      </c>
      <c r="D171" s="697">
        <v>1751.090909090909</v>
      </c>
      <c r="E171" s="697">
        <v>31250</v>
      </c>
      <c r="F171" s="698">
        <v>5.7578185435589509E-3</v>
      </c>
      <c r="G171" s="420"/>
      <c r="I171" s="420"/>
      <c r="J171" s="420"/>
      <c r="K171" s="420"/>
      <c r="L171" s="420"/>
      <c r="M171" s="420"/>
      <c r="N171" s="420"/>
      <c r="O171" s="85"/>
      <c r="P171" s="85"/>
    </row>
    <row r="172" spans="1:17">
      <c r="B172" t="s">
        <v>533</v>
      </c>
      <c r="C172" s="704">
        <v>16</v>
      </c>
      <c r="D172" s="697">
        <v>1581.909090909091</v>
      </c>
      <c r="E172" s="697">
        <v>37850</v>
      </c>
      <c r="F172" s="698">
        <v>8.4001182803516167E-3</v>
      </c>
      <c r="G172" s="420"/>
      <c r="I172" s="420"/>
      <c r="J172" s="420"/>
      <c r="K172" s="420"/>
      <c r="L172" s="420"/>
      <c r="M172" s="420"/>
      <c r="N172" s="420"/>
      <c r="O172" s="85"/>
      <c r="P172" s="85"/>
    </row>
    <row r="173" spans="1:17">
      <c r="B173" t="s">
        <v>534</v>
      </c>
      <c r="C173" s="704">
        <v>19</v>
      </c>
      <c r="D173" s="697">
        <v>1462.5454545454545</v>
      </c>
      <c r="E173" s="697">
        <v>47800</v>
      </c>
      <c r="F173" s="698">
        <v>1.1646860746987122E-2</v>
      </c>
      <c r="G173" s="420"/>
      <c r="I173" s="420"/>
      <c r="J173" s="420"/>
      <c r="K173" s="420"/>
      <c r="L173" s="420"/>
      <c r="M173" s="420"/>
      <c r="N173" s="420"/>
      <c r="O173" s="85"/>
      <c r="P173" s="85"/>
    </row>
    <row r="174" spans="1:17">
      <c r="B174" t="s">
        <v>535</v>
      </c>
      <c r="C174" s="704">
        <v>26</v>
      </c>
      <c r="D174" s="697">
        <v>4153.636363636364</v>
      </c>
      <c r="E174" s="697">
        <v>46150</v>
      </c>
      <c r="F174" s="698">
        <v>4.370101652764679E-2</v>
      </c>
      <c r="G174" s="420"/>
      <c r="I174" s="420"/>
      <c r="J174" s="420"/>
      <c r="K174" s="420"/>
      <c r="L174" s="420"/>
      <c r="M174" s="420"/>
      <c r="N174" s="420"/>
      <c r="O174" s="85"/>
      <c r="P174" s="85"/>
    </row>
    <row r="175" spans="1:17">
      <c r="B175" t="s">
        <v>536</v>
      </c>
      <c r="C175" s="704">
        <v>32</v>
      </c>
      <c r="D175" s="697">
        <v>7632.090909090909</v>
      </c>
      <c r="E175" s="697">
        <v>41000</v>
      </c>
      <c r="F175" s="698">
        <v>8.7800175257103777E-2</v>
      </c>
      <c r="G175" s="420"/>
      <c r="I175" s="420"/>
      <c r="J175" s="420"/>
      <c r="K175" s="420"/>
      <c r="L175" s="420"/>
      <c r="M175" s="420"/>
      <c r="N175" s="420"/>
      <c r="O175" s="85"/>
      <c r="P175" s="85"/>
    </row>
    <row r="176" spans="1:17">
      <c r="B176" t="s">
        <v>537</v>
      </c>
      <c r="C176" s="701">
        <v>42</v>
      </c>
      <c r="D176" s="697">
        <v>25514</v>
      </c>
      <c r="E176" s="697">
        <v>89500</v>
      </c>
      <c r="F176" s="698">
        <v>0.84094751171075255</v>
      </c>
      <c r="G176" s="699"/>
      <c r="I176" s="699"/>
      <c r="J176" s="700"/>
      <c r="K176" s="297"/>
      <c r="L176" s="462"/>
      <c r="M176" s="297"/>
      <c r="N176" s="297"/>
      <c r="O176" s="85"/>
      <c r="P176" s="85"/>
    </row>
    <row r="177" spans="2:27">
      <c r="B177" s="296"/>
      <c r="D177" s="691"/>
      <c r="E177"/>
      <c r="F177" s="851">
        <v>114046506665.90909</v>
      </c>
      <c r="G177" s="699"/>
      <c r="H177" s="699"/>
      <c r="I177" s="297"/>
      <c r="J177" s="297"/>
      <c r="K177" s="297"/>
      <c r="L177" s="699"/>
      <c r="M177" s="297"/>
      <c r="N177" s="699"/>
      <c r="O177" s="85"/>
      <c r="P177" s="85"/>
    </row>
    <row r="178" spans="2:27" ht="15.75" thickBot="1">
      <c r="B178" s="296"/>
      <c r="C178" s="355"/>
      <c r="D178" s="355"/>
      <c r="E178" s="355"/>
      <c r="F178" s="225"/>
      <c r="G178" s="225"/>
      <c r="H178" s="701"/>
      <c r="I178" s="702"/>
      <c r="J178" s="702"/>
      <c r="K178" s="702"/>
      <c r="L178" s="702"/>
      <c r="M178" s="703"/>
      <c r="N178" s="703"/>
      <c r="O178" s="85"/>
      <c r="P178" s="85"/>
    </row>
    <row r="179" spans="2:27">
      <c r="B179" s="711" t="s">
        <v>546</v>
      </c>
      <c r="C179" s="713"/>
      <c r="D179" s="713"/>
      <c r="E179" s="713"/>
      <c r="F179" s="714"/>
      <c r="G179" s="713">
        <v>2019</v>
      </c>
      <c r="H179" s="713">
        <v>2020</v>
      </c>
      <c r="I179" s="713">
        <v>2025</v>
      </c>
      <c r="J179" s="713">
        <v>2030</v>
      </c>
      <c r="K179" s="713"/>
      <c r="L179" s="713"/>
      <c r="M179" s="714"/>
      <c r="N179" s="715"/>
    </row>
    <row r="180" spans="2:27">
      <c r="B180" s="712" t="s">
        <v>540</v>
      </c>
      <c r="C180" s="716"/>
      <c r="D180" s="716"/>
      <c r="E180" s="716"/>
      <c r="F180" s="85"/>
      <c r="G180" s="427">
        <v>2.6351480963426521</v>
      </c>
      <c r="H180" s="427">
        <v>2.6092471860992323</v>
      </c>
      <c r="I180" s="427">
        <v>2.0293130835284128</v>
      </c>
      <c r="J180" s="427">
        <v>0.96583727321913659</v>
      </c>
      <c r="K180" s="427">
        <v>0.54710817925437683</v>
      </c>
      <c r="L180" s="427">
        <v>0.22577537790911723</v>
      </c>
      <c r="M180" s="427">
        <v>0.12854136247886852</v>
      </c>
      <c r="N180" s="760">
        <v>0.12414478831127382</v>
      </c>
    </row>
    <row r="181" spans="2:27">
      <c r="B181" s="719" t="s">
        <v>544</v>
      </c>
      <c r="C181" s="701"/>
      <c r="D181" s="701"/>
      <c r="E181" s="701"/>
      <c r="F181" s="225"/>
      <c r="G181" s="1014">
        <v>2.622197641220942</v>
      </c>
      <c r="H181" s="1014"/>
      <c r="I181" s="702"/>
      <c r="J181" s="702"/>
      <c r="K181" s="702"/>
      <c r="L181" s="702"/>
      <c r="M181" s="703"/>
      <c r="N181" s="717"/>
    </row>
    <row r="182" spans="2:27">
      <c r="B182" s="719" t="s">
        <v>548</v>
      </c>
      <c r="C182" s="701"/>
      <c r="D182" s="701"/>
      <c r="E182" s="701"/>
      <c r="F182" s="225"/>
      <c r="G182" s="427"/>
      <c r="H182" s="427"/>
      <c r="I182" s="725">
        <v>-0.15</v>
      </c>
      <c r="J182" s="725">
        <v>-0.45</v>
      </c>
      <c r="K182" s="725">
        <v>-0.65</v>
      </c>
      <c r="L182" s="725">
        <v>-0.9</v>
      </c>
      <c r="M182" s="703"/>
      <c r="N182" s="717"/>
    </row>
    <row r="183" spans="2:27" ht="15.75" thickBot="1">
      <c r="B183" s="720" t="s">
        <v>545</v>
      </c>
      <c r="C183" s="718"/>
      <c r="D183" s="718"/>
      <c r="E183" s="718"/>
      <c r="F183" s="718"/>
      <c r="G183" s="718"/>
      <c r="H183" s="718"/>
      <c r="I183" s="721">
        <v>-0.22610216269452199</v>
      </c>
      <c r="J183" s="721">
        <v>-0.63166877353706041</v>
      </c>
      <c r="K183" s="721">
        <v>-0.79135509442391483</v>
      </c>
      <c r="L183" s="721">
        <v>-0.91389841316309306</v>
      </c>
      <c r="M183" s="723">
        <v>-0.95097952936186103</v>
      </c>
      <c r="N183" s="724">
        <v>-0.95265620471938572</v>
      </c>
    </row>
    <row r="184" spans="2:27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27" s="141" customFormat="1">
      <c r="B185" s="62" t="s">
        <v>59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7" spans="2:27">
      <c r="B187" s="20" t="s">
        <v>93</v>
      </c>
    </row>
    <row r="189" spans="2:27">
      <c r="B189" s="144" t="s">
        <v>94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1" spans="2:27">
      <c r="B191" s="78" t="s">
        <v>384</v>
      </c>
    </row>
    <row r="192" spans="2:27">
      <c r="B192" s="66"/>
      <c r="C192" s="28">
        <v>2015</v>
      </c>
      <c r="D192" s="28">
        <v>2016</v>
      </c>
      <c r="E192" s="28">
        <v>2017</v>
      </c>
      <c r="F192" s="28">
        <v>2018</v>
      </c>
      <c r="G192" s="28">
        <v>2019</v>
      </c>
      <c r="H192" s="28">
        <v>2020</v>
      </c>
      <c r="I192" s="28">
        <v>2025</v>
      </c>
      <c r="J192" s="28">
        <v>2030</v>
      </c>
      <c r="K192" s="28">
        <v>2035</v>
      </c>
      <c r="L192" s="28">
        <v>2040</v>
      </c>
      <c r="M192" s="28">
        <v>2045</v>
      </c>
      <c r="N192" s="29">
        <v>2050</v>
      </c>
    </row>
    <row r="193" spans="2:25">
      <c r="B193" s="100" t="s">
        <v>44</v>
      </c>
      <c r="C193" s="187">
        <v>0.99755797202522734</v>
      </c>
      <c r="D193" s="187">
        <v>0.99729032132863182</v>
      </c>
      <c r="E193" s="187">
        <v>0.99644019006098572</v>
      </c>
      <c r="F193" s="581">
        <v>0.99478498238324942</v>
      </c>
      <c r="G193" s="187">
        <v>0.99253372351604141</v>
      </c>
      <c r="H193" s="187">
        <v>0.99024650485872334</v>
      </c>
      <c r="I193" s="614">
        <v>0.95694611299507903</v>
      </c>
      <c r="J193" s="863">
        <v>0.836617483061185</v>
      </c>
      <c r="K193" s="614">
        <v>0.62574413853636401</v>
      </c>
      <c r="L193" s="614">
        <v>0.40808240516684302</v>
      </c>
      <c r="M193" s="614">
        <v>0.26291896474408799</v>
      </c>
      <c r="N193" s="863">
        <v>0.18062042194863101</v>
      </c>
    </row>
    <row r="194" spans="2:25">
      <c r="B194" s="100" t="s">
        <v>50</v>
      </c>
      <c r="C194" s="187">
        <v>2.2418780810992568E-3</v>
      </c>
      <c r="D194" s="187">
        <v>2.5255223747229854E-3</v>
      </c>
      <c r="E194" s="187">
        <v>3.3581483949781197E-3</v>
      </c>
      <c r="F194" s="581">
        <v>5.0037588898797945E-3</v>
      </c>
      <c r="G194" s="187">
        <v>7.230713242690155E-3</v>
      </c>
      <c r="H194" s="187">
        <v>9.528958200478211E-3</v>
      </c>
      <c r="I194" s="614">
        <v>2.2806553544697801E-2</v>
      </c>
      <c r="J194" s="614">
        <v>3.8605728407439803E-2</v>
      </c>
      <c r="K194" s="614">
        <v>4.5405214312560498E-2</v>
      </c>
      <c r="L194" s="614">
        <v>4.9836674309238903E-2</v>
      </c>
      <c r="M194" s="614">
        <v>5.3075615170598597E-2</v>
      </c>
      <c r="N194" s="614">
        <v>5.35172889244203E-2</v>
      </c>
    </row>
    <row r="195" spans="2:25">
      <c r="B195" s="100" t="s">
        <v>47</v>
      </c>
      <c r="C195" s="187">
        <v>2.0014989367343346E-4</v>
      </c>
      <c r="D195" s="187">
        <v>1.841562966452897E-4</v>
      </c>
      <c r="E195" s="187">
        <v>2.0166154403618265E-4</v>
      </c>
      <c r="F195" s="581">
        <v>2.1125872687081492E-4</v>
      </c>
      <c r="G195" s="187">
        <v>2.3556324126850604E-4</v>
      </c>
      <c r="H195" s="187">
        <v>2.2453694079855262E-4</v>
      </c>
      <c r="I195" s="614">
        <v>2.0247333460223501E-2</v>
      </c>
      <c r="J195" s="863">
        <v>0.118887805147085</v>
      </c>
      <c r="K195" s="614">
        <v>0.30235022192176902</v>
      </c>
      <c r="L195" s="614">
        <v>0.48643002754237502</v>
      </c>
      <c r="M195" s="614">
        <v>0.60847920818179102</v>
      </c>
      <c r="N195" s="863">
        <v>0.68164982673159802</v>
      </c>
    </row>
    <row r="196" spans="2:25">
      <c r="B196" s="100" t="s">
        <v>83</v>
      </c>
      <c r="C196" s="187">
        <v>0</v>
      </c>
      <c r="D196" s="187">
        <v>0</v>
      </c>
      <c r="E196" s="187">
        <v>0</v>
      </c>
      <c r="F196" s="581">
        <v>0</v>
      </c>
      <c r="G196" s="187">
        <v>0</v>
      </c>
      <c r="H196" s="187">
        <v>0</v>
      </c>
      <c r="I196" s="614">
        <v>0</v>
      </c>
      <c r="J196" s="614">
        <v>5.8889833842902597E-3</v>
      </c>
      <c r="K196" s="614">
        <v>2.65004252293062E-2</v>
      </c>
      <c r="L196" s="614">
        <v>5.5650892981542903E-2</v>
      </c>
      <c r="M196" s="614">
        <v>7.55262119035226E-2</v>
      </c>
      <c r="N196" s="614">
        <v>8.4212462395350698E-2</v>
      </c>
    </row>
    <row r="197" spans="2:25">
      <c r="I197" s="673">
        <f>SUM(I193:I196)</f>
        <v>1.0000000000000004</v>
      </c>
      <c r="J197" s="673">
        <f t="shared" ref="J197:N197" si="0">SUM(J193:J196)</f>
        <v>1</v>
      </c>
      <c r="K197" s="673">
        <f t="shared" si="0"/>
        <v>0.99999999999999978</v>
      </c>
      <c r="L197" s="673">
        <f t="shared" si="0"/>
        <v>0.99999999999999978</v>
      </c>
      <c r="M197" s="673">
        <f t="shared" si="0"/>
        <v>1.0000000000000002</v>
      </c>
      <c r="N197" s="673">
        <f t="shared" si="0"/>
        <v>1</v>
      </c>
    </row>
    <row r="198" spans="2:25">
      <c r="I198" s="614"/>
      <c r="J198" s="614"/>
      <c r="K198" s="614"/>
      <c r="L198" s="614"/>
      <c r="M198" s="614"/>
      <c r="N198" s="614"/>
    </row>
    <row r="199" spans="2:25">
      <c r="B199" s="66"/>
      <c r="C199" s="28">
        <v>2015</v>
      </c>
      <c r="D199" s="28">
        <v>2016</v>
      </c>
      <c r="E199" s="28">
        <v>2017</v>
      </c>
      <c r="F199" s="28">
        <v>2018</v>
      </c>
      <c r="G199" s="28">
        <v>2019</v>
      </c>
      <c r="H199" s="28">
        <v>2020</v>
      </c>
      <c r="I199" s="28">
        <v>2025</v>
      </c>
      <c r="J199" s="28">
        <v>2030</v>
      </c>
      <c r="K199" s="28">
        <v>2035</v>
      </c>
      <c r="L199" s="28">
        <v>2040</v>
      </c>
      <c r="M199" s="28">
        <v>2045</v>
      </c>
      <c r="N199" s="29">
        <v>2050</v>
      </c>
    </row>
    <row r="200" spans="2:25">
      <c r="B200" s="20" t="s">
        <v>618</v>
      </c>
      <c r="C200" s="414">
        <v>0.11396330620206978</v>
      </c>
      <c r="D200" s="414">
        <v>0.10534374951698044</v>
      </c>
      <c r="E200" s="414">
        <v>0.11643257869547312</v>
      </c>
      <c r="F200" s="414">
        <v>0.12378110846592803</v>
      </c>
      <c r="G200" s="414">
        <v>0.13924364031854405</v>
      </c>
      <c r="H200" s="414">
        <v>0.13229605941553901</v>
      </c>
      <c r="I200" s="414">
        <v>11.929629133333352</v>
      </c>
      <c r="J200" s="862">
        <v>70.048109133333156</v>
      </c>
      <c r="K200" s="414">
        <v>178.14326133333336</v>
      </c>
      <c r="L200" s="414">
        <v>286.60217599999982</v>
      </c>
      <c r="M200" s="414">
        <v>358.5129520000001</v>
      </c>
      <c r="N200" s="414">
        <v>401.62472000000042</v>
      </c>
      <c r="R200" s="673"/>
      <c r="S200" s="673"/>
      <c r="T200" s="673"/>
      <c r="U200" s="673"/>
      <c r="V200" s="673"/>
      <c r="W200" s="673"/>
      <c r="X200" s="673"/>
      <c r="Y200" s="673"/>
    </row>
    <row r="201" spans="2:25">
      <c r="I201" s="614"/>
      <c r="J201" s="614"/>
      <c r="K201" s="614"/>
      <c r="L201" s="614"/>
      <c r="M201" s="614"/>
      <c r="N201" s="614"/>
      <c r="R201" s="673"/>
      <c r="S201" s="673"/>
      <c r="T201" s="673"/>
      <c r="U201" s="673"/>
      <c r="V201" s="673"/>
      <c r="W201" s="673"/>
      <c r="X201" s="673"/>
      <c r="Y201" s="673"/>
    </row>
    <row r="202" spans="2:25">
      <c r="I202" s="614"/>
      <c r="J202" s="614"/>
      <c r="K202" s="614"/>
      <c r="L202" s="614"/>
      <c r="M202" s="614"/>
      <c r="N202" s="614"/>
      <c r="R202" s="673"/>
      <c r="S202" s="673"/>
      <c r="T202" s="673"/>
      <c r="U202" s="673"/>
      <c r="V202" s="673"/>
      <c r="W202" s="673"/>
      <c r="X202" s="673"/>
      <c r="Y202" s="673"/>
    </row>
    <row r="203" spans="2:25">
      <c r="B203" s="78" t="s">
        <v>113</v>
      </c>
    </row>
    <row r="204" spans="2:25">
      <c r="B204" s="66"/>
      <c r="C204" s="28">
        <v>2015</v>
      </c>
      <c r="D204" s="28">
        <v>2016</v>
      </c>
      <c r="E204" s="28">
        <v>2017</v>
      </c>
      <c r="F204" s="28">
        <v>2018</v>
      </c>
      <c r="G204" s="28">
        <v>2019</v>
      </c>
      <c r="H204" s="28">
        <v>2020</v>
      </c>
      <c r="I204" s="28">
        <v>2025</v>
      </c>
      <c r="J204" s="28">
        <v>2030</v>
      </c>
      <c r="K204" s="28">
        <v>2035</v>
      </c>
      <c r="L204" s="28">
        <v>2040</v>
      </c>
      <c r="M204" s="28">
        <v>2045</v>
      </c>
      <c r="N204" s="29">
        <v>2050</v>
      </c>
    </row>
    <row r="205" spans="2:25">
      <c r="B205" s="100" t="s">
        <v>44</v>
      </c>
      <c r="C205" s="187">
        <v>0.99701618563144112</v>
      </c>
      <c r="D205" s="187">
        <v>0.99672170439364693</v>
      </c>
      <c r="E205" s="187">
        <v>0.9959816690840988</v>
      </c>
      <c r="F205" s="187">
        <v>0.99446067890299372</v>
      </c>
      <c r="G205" s="187">
        <v>0.99223544234419137</v>
      </c>
      <c r="H205" s="187">
        <v>0.99060187812190903</v>
      </c>
      <c r="I205" s="365">
        <v>0.96</v>
      </c>
      <c r="J205" s="365">
        <v>0.84</v>
      </c>
      <c r="K205" s="365">
        <v>0.63</v>
      </c>
      <c r="L205" s="365">
        <v>0.4</v>
      </c>
      <c r="M205" s="365">
        <v>0.24</v>
      </c>
      <c r="N205" s="365">
        <v>0.16</v>
      </c>
    </row>
    <row r="206" spans="2:25">
      <c r="B206" s="100" t="s">
        <v>50</v>
      </c>
      <c r="C206" s="187">
        <v>2.2406604886635998E-3</v>
      </c>
      <c r="D206" s="187">
        <v>2.5240824181113164E-3</v>
      </c>
      <c r="E206" s="187">
        <v>3.356603112583898E-3</v>
      </c>
      <c r="F206" s="187">
        <v>5.0021276464944546E-3</v>
      </c>
      <c r="G206" s="187">
        <v>7.2285402327780081E-3</v>
      </c>
      <c r="H206" s="187">
        <v>9.2516024198817607E-3</v>
      </c>
      <c r="I206" s="365">
        <v>0.02</v>
      </c>
      <c r="J206" s="365">
        <v>0.04</v>
      </c>
      <c r="K206" s="365">
        <v>0.05</v>
      </c>
      <c r="L206" s="365">
        <v>0.05</v>
      </c>
      <c r="M206" s="365">
        <v>0.05</v>
      </c>
      <c r="N206" s="365">
        <v>0.05</v>
      </c>
    </row>
    <row r="207" spans="2:25">
      <c r="B207" s="100" t="s">
        <v>47</v>
      </c>
      <c r="C207" s="187">
        <v>2.0004118972624346E-4</v>
      </c>
      <c r="D207" s="187">
        <v>1.8405129774304717E-4</v>
      </c>
      <c r="E207" s="187">
        <v>2.0156874765051466E-4</v>
      </c>
      <c r="F207" s="187">
        <v>2.1118985576643371E-4</v>
      </c>
      <c r="G207" s="187">
        <v>2.3549244863145443E-4</v>
      </c>
      <c r="H207" s="187">
        <v>1.46080092689503E-4</v>
      </c>
      <c r="I207" s="365">
        <v>0.02</v>
      </c>
      <c r="J207" s="365">
        <v>0.12</v>
      </c>
      <c r="K207" s="365">
        <v>0.3</v>
      </c>
      <c r="L207" s="365">
        <v>0.49</v>
      </c>
      <c r="M207" s="365">
        <v>0.63</v>
      </c>
      <c r="N207" s="365">
        <v>0.7</v>
      </c>
    </row>
    <row r="208" spans="2:25">
      <c r="B208" s="100" t="s">
        <v>83</v>
      </c>
      <c r="C208" s="187">
        <v>0</v>
      </c>
      <c r="D208" s="187">
        <v>0</v>
      </c>
      <c r="E208" s="187">
        <v>0</v>
      </c>
      <c r="F208" s="187">
        <v>0</v>
      </c>
      <c r="G208" s="187">
        <v>0</v>
      </c>
      <c r="H208" s="187">
        <v>4.3936551999503898E-7</v>
      </c>
      <c r="I208" s="365">
        <v>0</v>
      </c>
      <c r="J208" s="365">
        <v>0.01</v>
      </c>
      <c r="K208" s="365">
        <v>0.03</v>
      </c>
      <c r="L208" s="365">
        <v>0.06</v>
      </c>
      <c r="M208" s="365">
        <v>0.08</v>
      </c>
      <c r="N208" s="365">
        <v>0.08</v>
      </c>
    </row>
    <row r="209" spans="2:16">
      <c r="C209" s="1013">
        <f>SUM(C205:C208)</f>
        <v>0.99945688730983095</v>
      </c>
      <c r="D209" s="1013">
        <f t="shared" ref="D209:N209" si="1">SUM(D205:D208)</f>
        <v>0.99942983810950126</v>
      </c>
      <c r="E209" s="1013">
        <f t="shared" si="1"/>
        <v>0.99953984094433324</v>
      </c>
      <c r="F209" s="1013">
        <f t="shared" si="1"/>
        <v>0.99967399640525456</v>
      </c>
      <c r="G209" s="1013">
        <f t="shared" si="1"/>
        <v>0.99969947502560075</v>
      </c>
      <c r="H209" s="1013">
        <f t="shared" si="1"/>
        <v>1.0000000000000002</v>
      </c>
      <c r="I209" s="1013">
        <f t="shared" si="1"/>
        <v>1</v>
      </c>
      <c r="J209" s="1013">
        <f t="shared" si="1"/>
        <v>1.01</v>
      </c>
      <c r="K209" s="1013">
        <f t="shared" si="1"/>
        <v>1.01</v>
      </c>
      <c r="L209" s="1013">
        <f t="shared" si="1"/>
        <v>1</v>
      </c>
      <c r="M209" s="1013">
        <f t="shared" si="1"/>
        <v>0.99999999999999989</v>
      </c>
      <c r="N209" s="1013">
        <f t="shared" si="1"/>
        <v>0.98999999999999988</v>
      </c>
      <c r="P209" s="20" t="s">
        <v>630</v>
      </c>
    </row>
    <row r="210" spans="2:16">
      <c r="B210" s="64" t="s">
        <v>110</v>
      </c>
      <c r="C210" s="24"/>
      <c r="D210" s="24"/>
      <c r="E210" s="24"/>
      <c r="F210" s="24"/>
      <c r="G210" s="24"/>
      <c r="H210" s="24" t="s">
        <v>114</v>
      </c>
      <c r="I210" s="24"/>
      <c r="J210" s="24"/>
      <c r="K210" s="24"/>
      <c r="L210" s="24"/>
      <c r="M210" s="24"/>
      <c r="N210" s="24"/>
    </row>
    <row r="212" spans="2:16">
      <c r="B212" s="26" t="s">
        <v>183</v>
      </c>
    </row>
    <row r="213" spans="2:16">
      <c r="B213" s="66"/>
      <c r="C213" s="28">
        <v>2015</v>
      </c>
      <c r="D213" s="28">
        <v>2016</v>
      </c>
      <c r="E213" s="28">
        <v>2017</v>
      </c>
      <c r="F213" s="28">
        <v>2018</v>
      </c>
      <c r="G213" s="28">
        <v>2019</v>
      </c>
      <c r="H213" s="28">
        <v>2020</v>
      </c>
      <c r="I213" s="28">
        <v>2025</v>
      </c>
      <c r="J213" s="28">
        <v>2030</v>
      </c>
      <c r="K213" s="28">
        <v>2035</v>
      </c>
      <c r="L213" s="28">
        <v>2040</v>
      </c>
      <c r="M213" s="28">
        <v>2045</v>
      </c>
      <c r="N213" s="29">
        <v>2050</v>
      </c>
      <c r="P213" s="1003">
        <v>2030</v>
      </c>
    </row>
    <row r="214" spans="2:16">
      <c r="B214" s="32" t="s">
        <v>112</v>
      </c>
      <c r="C214" s="364">
        <v>34.500695832707997</v>
      </c>
      <c r="D214" s="364">
        <v>33.865883029386168</v>
      </c>
      <c r="E214" s="364">
        <v>34.055531974350735</v>
      </c>
      <c r="F214" s="364">
        <v>33.721787761002098</v>
      </c>
      <c r="G214" s="364">
        <v>33.317126307870069</v>
      </c>
      <c r="H214" s="364">
        <v>32.983955044791365</v>
      </c>
      <c r="I214" s="145">
        <v>31.8529061838126</v>
      </c>
      <c r="J214" s="864">
        <v>28.729037127886102</v>
      </c>
      <c r="K214" s="42">
        <v>27.332417582417602</v>
      </c>
      <c r="L214" s="865">
        <v>25.9714285714286</v>
      </c>
      <c r="M214" s="42">
        <v>24.798260869565201</v>
      </c>
      <c r="N214" s="83">
        <v>24.052873563218402</v>
      </c>
      <c r="P214" s="34">
        <v>-0.13770963130455172</v>
      </c>
    </row>
    <row r="215" spans="2:16">
      <c r="B215" s="32" t="s">
        <v>86</v>
      </c>
      <c r="C215" s="145">
        <v>28.7</v>
      </c>
      <c r="D215" s="145">
        <v>28.531014647955601</v>
      </c>
      <c r="E215" s="145">
        <v>28.325013251577101</v>
      </c>
      <c r="F215" s="42">
        <v>28.158464503070501</v>
      </c>
      <c r="G215" s="42">
        <v>27.987283766317201</v>
      </c>
      <c r="H215" s="145">
        <v>27.8403779216491</v>
      </c>
      <c r="I215" s="145">
        <v>26.264132331475299</v>
      </c>
      <c r="J215" s="145">
        <v>25.240193879529901</v>
      </c>
      <c r="K215" s="42">
        <v>24.9959721552171</v>
      </c>
      <c r="L215" s="42">
        <v>25</v>
      </c>
      <c r="M215" s="42">
        <v>25</v>
      </c>
      <c r="N215" s="145">
        <v>25</v>
      </c>
      <c r="P215" s="34">
        <v>-9.8154930279208963E-2</v>
      </c>
    </row>
    <row r="216" spans="2:16">
      <c r="B216" s="32" t="s">
        <v>87</v>
      </c>
      <c r="C216" s="83">
        <v>144</v>
      </c>
      <c r="D216" s="83">
        <v>144</v>
      </c>
      <c r="E216" s="83">
        <v>144</v>
      </c>
      <c r="F216" s="43">
        <v>144</v>
      </c>
      <c r="G216" s="43">
        <v>144</v>
      </c>
      <c r="H216" s="83">
        <v>144</v>
      </c>
      <c r="I216" s="83">
        <v>137.35268007111199</v>
      </c>
      <c r="J216" s="83">
        <v>134.87113796766499</v>
      </c>
      <c r="K216" s="42">
        <v>131.699781103254</v>
      </c>
      <c r="L216" s="42">
        <v>126.819091837681</v>
      </c>
      <c r="M216" s="42">
        <v>121.44905669769101</v>
      </c>
      <c r="N216" s="83">
        <v>117.39239911873899</v>
      </c>
      <c r="P216" s="34">
        <v>-6.3394875224548675E-2</v>
      </c>
    </row>
    <row r="217" spans="2:16">
      <c r="B217" s="32" t="s">
        <v>178</v>
      </c>
      <c r="C217" s="415">
        <v>6.92</v>
      </c>
      <c r="D217" s="415">
        <v>6.92</v>
      </c>
      <c r="E217" s="415">
        <v>6.92</v>
      </c>
      <c r="F217" s="415">
        <v>6.92</v>
      </c>
      <c r="G217" s="415">
        <v>6.92</v>
      </c>
      <c r="H217" s="415">
        <v>6.92</v>
      </c>
      <c r="I217" s="415">
        <v>6.7</v>
      </c>
      <c r="J217" s="415">
        <v>6.3</v>
      </c>
      <c r="K217" s="415">
        <v>6</v>
      </c>
      <c r="L217" s="415">
        <v>5.7</v>
      </c>
      <c r="M217" s="415">
        <v>5.5</v>
      </c>
      <c r="N217" s="415">
        <v>5.2</v>
      </c>
      <c r="P217" s="34">
        <v>-8.9595375722543391E-2</v>
      </c>
    </row>
    <row r="219" spans="2:16">
      <c r="B219" s="26" t="s">
        <v>222</v>
      </c>
    </row>
    <row r="220" spans="2:16">
      <c r="B220" s="66"/>
      <c r="C220" s="28">
        <v>2015</v>
      </c>
      <c r="D220" s="28">
        <v>2016</v>
      </c>
      <c r="E220" s="28">
        <v>2017</v>
      </c>
      <c r="F220" s="28">
        <v>2018</v>
      </c>
      <c r="G220" s="28">
        <v>2019</v>
      </c>
      <c r="H220" s="28">
        <v>2020</v>
      </c>
      <c r="I220" s="28">
        <v>2025</v>
      </c>
      <c r="J220" s="28">
        <v>2030</v>
      </c>
      <c r="K220" s="28">
        <v>2035</v>
      </c>
      <c r="L220" s="28">
        <v>2040</v>
      </c>
      <c r="M220" s="28">
        <v>2045</v>
      </c>
      <c r="N220" s="29">
        <v>2050</v>
      </c>
    </row>
    <row r="221" spans="2:16">
      <c r="B221" s="32" t="s">
        <v>112</v>
      </c>
      <c r="C221" s="83">
        <v>339.14184003551964</v>
      </c>
      <c r="D221" s="83">
        <v>332.90163017886601</v>
      </c>
      <c r="E221" s="83">
        <v>334.76587930786775</v>
      </c>
      <c r="F221" s="83">
        <v>331.48517369065064</v>
      </c>
      <c r="G221" s="83">
        <v>327.50735160636276</v>
      </c>
      <c r="H221" s="83">
        <v>324.23227809029913</v>
      </c>
      <c r="I221" s="83">
        <v>313.11406778687785</v>
      </c>
      <c r="J221" s="83">
        <v>282.40643496712039</v>
      </c>
      <c r="K221" s="83">
        <v>268.67766483516505</v>
      </c>
      <c r="L221" s="83">
        <v>255.29914285714315</v>
      </c>
      <c r="M221" s="83">
        <v>243.76690434782594</v>
      </c>
      <c r="N221" s="83">
        <v>236.43974712643688</v>
      </c>
    </row>
    <row r="222" spans="2:16">
      <c r="B222" s="32" t="s">
        <v>86</v>
      </c>
      <c r="C222" s="83">
        <v>396.06</v>
      </c>
      <c r="D222" s="83">
        <v>393.72800214178733</v>
      </c>
      <c r="E222" s="83">
        <v>390.88518287176402</v>
      </c>
      <c r="F222" s="83">
        <v>388.58681014237294</v>
      </c>
      <c r="G222" s="83">
        <v>386.22451597517738</v>
      </c>
      <c r="H222" s="83">
        <v>384.19721531875763</v>
      </c>
      <c r="I222" s="83">
        <v>362.44502617435916</v>
      </c>
      <c r="J222" s="83">
        <v>348.31467553751264</v>
      </c>
      <c r="K222" s="83">
        <v>344.94441574199601</v>
      </c>
      <c r="L222" s="83">
        <v>345</v>
      </c>
      <c r="M222" s="83">
        <v>345</v>
      </c>
      <c r="N222" s="83">
        <v>345</v>
      </c>
    </row>
    <row r="223" spans="2:16">
      <c r="B223" s="32" t="s">
        <v>87</v>
      </c>
      <c r="C223" s="83">
        <v>144</v>
      </c>
      <c r="D223" s="83">
        <v>144</v>
      </c>
      <c r="E223" s="83">
        <v>144</v>
      </c>
      <c r="F223" s="83">
        <v>144</v>
      </c>
      <c r="G223" s="83">
        <v>144</v>
      </c>
      <c r="H223" s="83">
        <v>144</v>
      </c>
      <c r="I223" s="83">
        <v>137.35268007111199</v>
      </c>
      <c r="J223" s="83">
        <v>134.87113796766499</v>
      </c>
      <c r="K223" s="83">
        <v>131.699781103254</v>
      </c>
      <c r="L223" s="83">
        <v>126.819091837681</v>
      </c>
      <c r="M223" s="83">
        <v>121.44905669769101</v>
      </c>
      <c r="N223" s="83">
        <v>117.39239911873899</v>
      </c>
    </row>
    <row r="224" spans="2:16">
      <c r="B224" s="32" t="s">
        <v>178</v>
      </c>
      <c r="C224" s="140">
        <v>230.43599999999998</v>
      </c>
      <c r="D224" s="140">
        <v>230.43599999999998</v>
      </c>
      <c r="E224" s="140">
        <v>230.43599999999998</v>
      </c>
      <c r="F224" s="140">
        <v>230.43599999999998</v>
      </c>
      <c r="G224" s="140">
        <v>230.43599999999998</v>
      </c>
      <c r="H224" s="140">
        <v>230.43599999999998</v>
      </c>
      <c r="I224" s="140">
        <v>223.10999999999999</v>
      </c>
      <c r="J224" s="140">
        <v>209.78999999999996</v>
      </c>
      <c r="K224" s="140">
        <v>199.79999999999998</v>
      </c>
      <c r="L224" s="140">
        <v>189.81</v>
      </c>
      <c r="M224" s="140">
        <v>183.14999999999998</v>
      </c>
      <c r="N224" s="140">
        <v>173.16</v>
      </c>
    </row>
    <row r="226" spans="2:16" s="141" customFormat="1">
      <c r="B226" s="62" t="s">
        <v>221</v>
      </c>
    </row>
    <row r="228" spans="2:16">
      <c r="B228" s="62" t="s">
        <v>198</v>
      </c>
      <c r="C228" s="22"/>
      <c r="D228" s="22"/>
      <c r="E228" s="22"/>
      <c r="F228" s="99"/>
      <c r="G228" s="99"/>
      <c r="H228" s="63"/>
      <c r="I228" s="22"/>
      <c r="J228" s="22"/>
      <c r="K228" s="21"/>
      <c r="L228" s="21"/>
      <c r="M228" s="21"/>
      <c r="N228" s="21"/>
    </row>
    <row r="230" spans="2:16">
      <c r="B230" s="20" t="s">
        <v>97</v>
      </c>
      <c r="C230" s="65" t="s">
        <v>96</v>
      </c>
      <c r="D230" s="65"/>
      <c r="E230" s="65"/>
      <c r="F230" s="65"/>
      <c r="G230" s="65"/>
      <c r="H230" s="23"/>
      <c r="I230" s="23"/>
      <c r="J230" s="23"/>
      <c r="K230" s="23"/>
      <c r="L230" s="23"/>
      <c r="M230" s="23"/>
      <c r="N230" s="23"/>
    </row>
    <row r="231" spans="2:16">
      <c r="B231" s="33" t="s">
        <v>67</v>
      </c>
      <c r="C231" s="79">
        <v>2015</v>
      </c>
      <c r="D231" s="79">
        <v>2016</v>
      </c>
      <c r="E231" s="79">
        <v>2017</v>
      </c>
      <c r="F231" s="79">
        <v>2018</v>
      </c>
      <c r="G231" s="79">
        <v>2019</v>
      </c>
      <c r="H231" s="79">
        <v>2020</v>
      </c>
      <c r="I231" s="79">
        <v>2025</v>
      </c>
      <c r="J231" s="79">
        <v>2030</v>
      </c>
      <c r="K231" s="79">
        <v>2035</v>
      </c>
      <c r="L231" s="79">
        <v>2040</v>
      </c>
      <c r="M231" s="79">
        <v>2045</v>
      </c>
      <c r="N231" s="79">
        <v>2050</v>
      </c>
      <c r="P231" s="139"/>
    </row>
    <row r="232" spans="2:16">
      <c r="B232" s="108" t="s">
        <v>98</v>
      </c>
      <c r="C232" s="80">
        <v>339.14184003551964</v>
      </c>
      <c r="D232" s="80">
        <v>332.90163017886601</v>
      </c>
      <c r="E232" s="80">
        <v>334.76587930786775</v>
      </c>
      <c r="F232" s="80">
        <v>331.48517369065064</v>
      </c>
      <c r="G232" s="80">
        <v>327.50735160636276</v>
      </c>
      <c r="H232" s="80">
        <v>324.23227809029913</v>
      </c>
      <c r="I232" s="80">
        <v>313.11406778687785</v>
      </c>
      <c r="J232" s="80">
        <v>282.40643496712039</v>
      </c>
      <c r="K232" s="80">
        <v>268.67766483516505</v>
      </c>
      <c r="L232" s="80">
        <v>255.29914285714315</v>
      </c>
      <c r="M232" s="80">
        <v>243.76690434782594</v>
      </c>
      <c r="N232" s="80">
        <v>236.43974712643688</v>
      </c>
      <c r="P232" s="139"/>
    </row>
    <row r="233" spans="2:16">
      <c r="B233" s="108" t="s">
        <v>99</v>
      </c>
      <c r="C233" s="80">
        <v>396.06</v>
      </c>
      <c r="D233" s="80">
        <v>393.72800214178733</v>
      </c>
      <c r="E233" s="80">
        <v>390.88518287176402</v>
      </c>
      <c r="F233" s="80">
        <v>388.58681014237294</v>
      </c>
      <c r="G233" s="80">
        <v>386.22451597517738</v>
      </c>
      <c r="H233" s="80">
        <v>384.19721531875763</v>
      </c>
      <c r="I233" s="80">
        <v>362.44502617435916</v>
      </c>
      <c r="J233" s="80">
        <v>348.31467553751264</v>
      </c>
      <c r="K233" s="80">
        <v>344.94441574199601</v>
      </c>
      <c r="L233" s="80">
        <v>345</v>
      </c>
      <c r="M233" s="80">
        <v>345</v>
      </c>
      <c r="N233" s="80">
        <v>345</v>
      </c>
      <c r="P233" s="139"/>
    </row>
    <row r="234" spans="2:16">
      <c r="B234" s="108" t="s">
        <v>87</v>
      </c>
      <c r="C234" s="80">
        <v>144</v>
      </c>
      <c r="D234" s="80">
        <v>144</v>
      </c>
      <c r="E234" s="80">
        <v>144</v>
      </c>
      <c r="F234" s="80">
        <v>144</v>
      </c>
      <c r="G234" s="80">
        <v>144</v>
      </c>
      <c r="H234" s="80">
        <v>144</v>
      </c>
      <c r="I234" s="80">
        <v>137.35268007111199</v>
      </c>
      <c r="J234" s="80">
        <v>134.87113796766499</v>
      </c>
      <c r="K234" s="80">
        <v>131.699781103254</v>
      </c>
      <c r="L234" s="80">
        <v>126.819091837681</v>
      </c>
      <c r="M234" s="80">
        <v>121.44905669769101</v>
      </c>
      <c r="N234" s="80">
        <v>117.39239911873899</v>
      </c>
      <c r="P234" s="139"/>
    </row>
    <row r="235" spans="2:16">
      <c r="B235" s="108" t="s">
        <v>178</v>
      </c>
      <c r="C235" s="80">
        <v>230.43599999999998</v>
      </c>
      <c r="D235" s="80">
        <v>230.43599999999998</v>
      </c>
      <c r="E235" s="80">
        <v>230.43599999999998</v>
      </c>
      <c r="F235" s="80">
        <v>230.43599999999998</v>
      </c>
      <c r="G235" s="80">
        <v>230.43599999999998</v>
      </c>
      <c r="H235" s="80">
        <v>230.43599999999998</v>
      </c>
      <c r="I235" s="80">
        <v>223.10999999999999</v>
      </c>
      <c r="J235" s="80">
        <v>209.78999999999996</v>
      </c>
      <c r="K235" s="80">
        <v>199.79999999999998</v>
      </c>
      <c r="L235" s="80">
        <v>189.81</v>
      </c>
      <c r="M235" s="80">
        <v>183.14999999999998</v>
      </c>
      <c r="N235" s="80">
        <v>173.16</v>
      </c>
      <c r="P235" s="139"/>
    </row>
    <row r="236" spans="2:16">
      <c r="B236" s="109" t="s">
        <v>100</v>
      </c>
      <c r="C236" s="50">
        <v>339.04614566470281</v>
      </c>
      <c r="D236" s="50">
        <v>332.83058554190205</v>
      </c>
      <c r="E236" s="50">
        <v>334.76175154660802</v>
      </c>
      <c r="F236" s="50">
        <v>331.62314303998784</v>
      </c>
      <c r="G236" s="50">
        <v>327.79015225732871</v>
      </c>
      <c r="H236" s="50">
        <v>324.76068028993052</v>
      </c>
      <c r="I236" s="50">
        <v>310.58545920031213</v>
      </c>
      <c r="J236" s="50">
        <v>269.43642895000141</v>
      </c>
      <c r="K236" s="50">
        <v>232.01808396422996</v>
      </c>
      <c r="L236" s="50">
        <v>192.89961214332095</v>
      </c>
      <c r="M236" s="50">
        <v>166.91896276302356</v>
      </c>
      <c r="N236" s="50">
        <v>151.1078389233472</v>
      </c>
    </row>
    <row r="237" spans="2:16">
      <c r="B237" s="143" t="s">
        <v>268</v>
      </c>
      <c r="F237" s="84">
        <v>0</v>
      </c>
      <c r="G237" s="84">
        <v>-1.1558272886271204E-2</v>
      </c>
      <c r="H237" s="84">
        <v>-2.0693558016334879E-2</v>
      </c>
      <c r="I237" s="84">
        <v>-6.3438527380276777E-2</v>
      </c>
      <c r="J237" s="84">
        <v>-0.18752223840568272</v>
      </c>
      <c r="K237" s="84">
        <v>-0.30035617587686658</v>
      </c>
      <c r="L237" s="84">
        <v>-0.4183167966656034</v>
      </c>
      <c r="M237" s="84">
        <v>-0.49666069372336863</v>
      </c>
      <c r="N237" s="84">
        <v>-0.54433868053314272</v>
      </c>
    </row>
    <row r="239" spans="2:16">
      <c r="B239" s="20" t="s">
        <v>101</v>
      </c>
      <c r="C239" s="65" t="s">
        <v>96</v>
      </c>
      <c r="D239" s="65"/>
      <c r="E239" s="65"/>
      <c r="F239" s="65"/>
      <c r="G239" s="65"/>
      <c r="H239" s="23"/>
      <c r="I239" s="23"/>
      <c r="J239" s="23"/>
      <c r="K239" s="23"/>
      <c r="L239" s="23"/>
      <c r="M239" s="23"/>
      <c r="N239" s="23"/>
    </row>
    <row r="240" spans="2:16">
      <c r="B240" s="33" t="s">
        <v>69</v>
      </c>
      <c r="C240" s="79">
        <v>2015</v>
      </c>
      <c r="D240" s="79">
        <v>2016</v>
      </c>
      <c r="E240" s="79">
        <v>2017</v>
      </c>
      <c r="F240" s="79">
        <v>2018</v>
      </c>
      <c r="G240" s="79">
        <v>2019</v>
      </c>
      <c r="H240" s="79">
        <v>2020</v>
      </c>
      <c r="I240" s="79">
        <v>2025</v>
      </c>
      <c r="J240" s="79">
        <v>2030</v>
      </c>
      <c r="K240" s="79">
        <v>2035</v>
      </c>
      <c r="L240" s="79">
        <v>2040</v>
      </c>
      <c r="M240" s="79">
        <v>2045</v>
      </c>
      <c r="N240" s="79">
        <v>2050</v>
      </c>
    </row>
    <row r="241" spans="1:16">
      <c r="B241" s="32" t="s">
        <v>44</v>
      </c>
      <c r="C241" s="80"/>
      <c r="D241" s="80"/>
      <c r="E241" s="80"/>
      <c r="F241" s="80">
        <v>843.20764361859926</v>
      </c>
      <c r="G241" s="80">
        <v>830.13398237861793</v>
      </c>
      <c r="H241" s="80">
        <v>815.62678657005949</v>
      </c>
      <c r="I241" s="80">
        <v>774.81597221311756</v>
      </c>
      <c r="J241" s="80">
        <v>678.75160373928998</v>
      </c>
      <c r="K241" s="80">
        <v>573.02500417639158</v>
      </c>
      <c r="L241" s="80">
        <v>314.12989976661373</v>
      </c>
      <c r="M241" s="80">
        <v>0</v>
      </c>
      <c r="N241" s="80">
        <v>0</v>
      </c>
    </row>
    <row r="242" spans="1:16">
      <c r="B242" s="32" t="s">
        <v>50</v>
      </c>
      <c r="C242" s="80"/>
      <c r="D242" s="80"/>
      <c r="E242" s="80"/>
      <c r="F242" s="80">
        <v>788.41290069710112</v>
      </c>
      <c r="G242" s="80">
        <v>783.61998660931692</v>
      </c>
      <c r="H242" s="80">
        <v>779.50674871910792</v>
      </c>
      <c r="I242" s="80">
        <v>699.30386434449224</v>
      </c>
      <c r="J242" s="80">
        <v>622.52188476805873</v>
      </c>
      <c r="K242" s="80">
        <v>511.41346370360623</v>
      </c>
      <c r="L242" s="80">
        <v>385.37360275150479</v>
      </c>
      <c r="M242" s="80">
        <v>273.26491831470332</v>
      </c>
      <c r="N242" s="80">
        <v>0</v>
      </c>
    </row>
    <row r="243" spans="1:16">
      <c r="B243" s="32" t="s">
        <v>47</v>
      </c>
      <c r="C243" s="80"/>
      <c r="D243" s="80"/>
      <c r="E243" s="80"/>
      <c r="F243" s="80">
        <v>0</v>
      </c>
      <c r="G243" s="80">
        <v>0</v>
      </c>
      <c r="H243" s="80">
        <v>0</v>
      </c>
      <c r="I243" s="80">
        <v>0</v>
      </c>
      <c r="J243" s="80">
        <v>0</v>
      </c>
      <c r="K243" s="80">
        <v>0</v>
      </c>
      <c r="L243" s="80">
        <v>0</v>
      </c>
      <c r="M243" s="80">
        <v>0</v>
      </c>
      <c r="N243" s="80">
        <v>0</v>
      </c>
    </row>
    <row r="244" spans="1:16">
      <c r="B244" s="32" t="s">
        <v>83</v>
      </c>
      <c r="C244" s="80"/>
      <c r="D244" s="80"/>
      <c r="E244" s="80"/>
      <c r="F244" s="80">
        <v>0</v>
      </c>
      <c r="G244" s="80">
        <v>0</v>
      </c>
      <c r="H244" s="80">
        <v>0</v>
      </c>
      <c r="I244" s="80">
        <v>0</v>
      </c>
      <c r="J244" s="80">
        <v>0</v>
      </c>
      <c r="K244" s="80">
        <v>0</v>
      </c>
      <c r="L244" s="80">
        <v>0</v>
      </c>
      <c r="M244" s="80">
        <v>0</v>
      </c>
      <c r="N244" s="80">
        <v>0</v>
      </c>
    </row>
    <row r="245" spans="1:16">
      <c r="B245" s="30" t="s">
        <v>102</v>
      </c>
      <c r="C245" s="50"/>
      <c r="D245" s="50"/>
      <c r="E245" s="50"/>
      <c r="F245" s="50">
        <v>842.48058769657575</v>
      </c>
      <c r="G245" s="50">
        <v>829.35278781080763</v>
      </c>
      <c r="H245" s="50">
        <v>815.17311314560231</v>
      </c>
      <c r="I245" s="50">
        <v>757.80941061148269</v>
      </c>
      <c r="J245" s="50">
        <v>595.05222253172599</v>
      </c>
      <c r="K245" s="50">
        <v>386.57642581630705</v>
      </c>
      <c r="L245" s="50">
        <v>144.92064004422073</v>
      </c>
      <c r="M245" s="50">
        <v>13.663245915735168</v>
      </c>
      <c r="N245" s="50">
        <v>0</v>
      </c>
    </row>
    <row r="247" spans="1:16">
      <c r="B247" s="73" t="s">
        <v>182</v>
      </c>
      <c r="F247" s="84">
        <v>0.9350163114196306</v>
      </c>
      <c r="G247" s="84">
        <v>0.94396808616842487</v>
      </c>
      <c r="H247" s="84">
        <v>0.95571499312467834</v>
      </c>
      <c r="I247" s="84">
        <v>0.90254188016679748</v>
      </c>
      <c r="J247" s="84">
        <v>0.91715714753164812</v>
      </c>
      <c r="K247" s="84">
        <v>0.89248018843202215</v>
      </c>
      <c r="L247" s="84">
        <v>1.2267969494079436</v>
      </c>
      <c r="M247" s="84" t="e">
        <v>#DIV/0!</v>
      </c>
      <c r="N247" s="84" t="e">
        <v>#DIV/0!</v>
      </c>
    </row>
    <row r="249" spans="1:16">
      <c r="B249" s="62" t="s">
        <v>199</v>
      </c>
      <c r="C249" s="22"/>
      <c r="D249" s="22"/>
      <c r="E249" s="22"/>
      <c r="F249" s="99"/>
      <c r="G249" s="99"/>
      <c r="H249" s="63"/>
      <c r="I249" s="22"/>
      <c r="J249" s="22"/>
      <c r="K249" s="21"/>
      <c r="L249" s="21"/>
      <c r="M249" s="21"/>
      <c r="N249" s="21"/>
    </row>
    <row r="251" spans="1:16">
      <c r="B251" s="66"/>
      <c r="C251" s="28">
        <v>2015</v>
      </c>
      <c r="D251" s="28">
        <v>2016</v>
      </c>
      <c r="E251" s="28">
        <v>2017</v>
      </c>
      <c r="F251" s="28">
        <v>2018</v>
      </c>
      <c r="G251" s="28">
        <v>2019</v>
      </c>
      <c r="H251" s="28">
        <v>2020</v>
      </c>
      <c r="I251" s="28">
        <v>2025</v>
      </c>
      <c r="J251" s="28">
        <v>2030</v>
      </c>
      <c r="K251" s="28">
        <v>2035</v>
      </c>
      <c r="L251" s="28">
        <v>2040</v>
      </c>
      <c r="M251" s="28">
        <v>2045</v>
      </c>
      <c r="N251" s="29">
        <v>2050</v>
      </c>
    </row>
    <row r="252" spans="1:16">
      <c r="B252" s="33" t="s">
        <v>103</v>
      </c>
      <c r="C252" s="71">
        <v>34.45038168550662</v>
      </c>
      <c r="D252" s="71">
        <v>35.135558410668999</v>
      </c>
      <c r="E252" s="71">
        <v>36.512896449174463</v>
      </c>
      <c r="F252" s="71">
        <v>36.994886782252095</v>
      </c>
      <c r="G252" s="71">
        <v>36.709279006618189</v>
      </c>
      <c r="H252" s="71">
        <v>34.681691660390157</v>
      </c>
      <c r="I252" s="71">
        <v>34.204423885622212</v>
      </c>
      <c r="J252" s="71">
        <v>32.474507252006546</v>
      </c>
      <c r="K252" s="71">
        <v>31.646009377156243</v>
      </c>
      <c r="L252" s="71">
        <v>30.818055373373124</v>
      </c>
      <c r="M252" s="71">
        <v>29.990617586196162</v>
      </c>
      <c r="N252" s="71">
        <v>29.163670204795022</v>
      </c>
    </row>
    <row r="253" spans="1:16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6">
      <c r="B254" s="66"/>
      <c r="C254" s="28">
        <v>2015</v>
      </c>
      <c r="D254" s="28">
        <v>2016</v>
      </c>
      <c r="E254" s="28">
        <v>2017</v>
      </c>
      <c r="F254" s="28">
        <v>2018</v>
      </c>
      <c r="G254" s="28">
        <v>2019</v>
      </c>
      <c r="H254" s="28">
        <v>2020</v>
      </c>
      <c r="I254" s="28">
        <v>2025</v>
      </c>
      <c r="J254" s="28">
        <v>2030</v>
      </c>
      <c r="K254" s="28">
        <v>2035</v>
      </c>
      <c r="L254" s="28">
        <v>2040</v>
      </c>
      <c r="M254" s="28">
        <v>2045</v>
      </c>
      <c r="N254" s="29">
        <v>2050</v>
      </c>
    </row>
    <row r="255" spans="1:16">
      <c r="A255" s="20" t="s">
        <v>103</v>
      </c>
      <c r="B255" s="97" t="s">
        <v>13</v>
      </c>
      <c r="C255" s="40"/>
      <c r="D255" s="40"/>
      <c r="E255" s="40"/>
      <c r="F255" s="87">
        <v>10.48609316886909</v>
      </c>
      <c r="G255" s="857">
        <v>10.25727334159623</v>
      </c>
      <c r="H255" s="857">
        <v>9.5780247031795955</v>
      </c>
      <c r="I255" s="857">
        <v>8.84049084021364</v>
      </c>
      <c r="J255" s="857">
        <v>6.6239451840899184</v>
      </c>
      <c r="K255" s="857">
        <v>4.6058665670746572</v>
      </c>
      <c r="L255" s="857">
        <v>2.7060440658112239</v>
      </c>
      <c r="M255" s="857">
        <v>1.5086610507583502</v>
      </c>
      <c r="N255" s="857">
        <v>0.94864327546009108</v>
      </c>
      <c r="P255" s="1002"/>
    </row>
    <row r="256" spans="1:16">
      <c r="A256" s="20" t="s">
        <v>103</v>
      </c>
      <c r="B256" s="97" t="s">
        <v>10</v>
      </c>
      <c r="C256" s="40"/>
      <c r="D256" s="40"/>
      <c r="E256" s="40"/>
      <c r="F256" s="87">
        <v>6.1830792512870048E-2</v>
      </c>
      <c r="G256" s="857">
        <v>8.8122453488916688E-2</v>
      </c>
      <c r="H256" s="857">
        <v>0.10599655045981103</v>
      </c>
      <c r="I256" s="857">
        <v>0.21319386604476731</v>
      </c>
      <c r="J256" s="857">
        <v>0.38904032525273469</v>
      </c>
      <c r="K256" s="857">
        <v>0.46930843573383013</v>
      </c>
      <c r="L256" s="857">
        <v>0.45710357282088243</v>
      </c>
      <c r="M256" s="857">
        <v>0.44483074235759562</v>
      </c>
      <c r="N256" s="857">
        <v>0.43256518575469827</v>
      </c>
      <c r="P256" s="1002"/>
    </row>
    <row r="257" spans="1:27" s="170" customFormat="1">
      <c r="A257" s="20" t="s">
        <v>103</v>
      </c>
      <c r="B257" s="97" t="s">
        <v>47</v>
      </c>
      <c r="C257" s="40"/>
      <c r="D257" s="40"/>
      <c r="E257" s="40"/>
      <c r="F257" s="87">
        <v>9.6738095591063493E-4</v>
      </c>
      <c r="G257" s="857">
        <v>1.0703741634651605E-3</v>
      </c>
      <c r="H257" s="857">
        <v>6.2729826437017385E-4</v>
      </c>
      <c r="I257" s="857">
        <v>8.079224919997538E-2</v>
      </c>
      <c r="J257" s="857">
        <v>0.45192162490290411</v>
      </c>
      <c r="K257" s="857">
        <v>1.0750917904805677</v>
      </c>
      <c r="L257" s="857">
        <v>1.6466687182981314</v>
      </c>
      <c r="M257" s="857">
        <v>1.9730604435456276</v>
      </c>
      <c r="N257" s="857">
        <v>2.0606322000980235</v>
      </c>
      <c r="O257" s="20"/>
      <c r="P257" s="1002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 t="s">
        <v>103</v>
      </c>
      <c r="B258" s="275" t="s">
        <v>49</v>
      </c>
      <c r="C258" s="40"/>
      <c r="D258" s="40"/>
      <c r="E258" s="40"/>
      <c r="F258" s="87">
        <v>0</v>
      </c>
      <c r="G258" s="857">
        <v>0</v>
      </c>
      <c r="H258" s="857">
        <v>3.019234586821296E-6</v>
      </c>
      <c r="I258" s="857">
        <v>0</v>
      </c>
      <c r="J258" s="857">
        <v>5.8579766779006462E-2</v>
      </c>
      <c r="K258" s="857">
        <v>0.16310075684150857</v>
      </c>
      <c r="L258" s="857">
        <v>0.3017837535900233</v>
      </c>
      <c r="M258" s="857">
        <v>0.37783536446512994</v>
      </c>
      <c r="N258" s="857">
        <v>0.34737617421580785</v>
      </c>
      <c r="P258" s="1002"/>
    </row>
    <row r="259" spans="1:27">
      <c r="A259" s="20" t="s">
        <v>103</v>
      </c>
      <c r="B259" s="275" t="s">
        <v>63</v>
      </c>
      <c r="C259" s="40"/>
      <c r="D259" s="40"/>
      <c r="E259" s="40"/>
      <c r="F259" s="87">
        <v>10.548891342337871</v>
      </c>
      <c r="G259" s="857">
        <v>10.346466169248611</v>
      </c>
      <c r="H259" s="858">
        <v>9.6846515711383621</v>
      </c>
      <c r="I259" s="858">
        <v>9.134476955458382</v>
      </c>
      <c r="J259" s="858">
        <v>7.5234869010245635</v>
      </c>
      <c r="K259" s="858">
        <v>6.3133675501305637</v>
      </c>
      <c r="L259" s="858">
        <v>5.1116001105202615</v>
      </c>
      <c r="M259" s="858">
        <v>4.3043876011267033</v>
      </c>
      <c r="N259" s="858">
        <v>3.7892168355286207</v>
      </c>
      <c r="P259" s="1002"/>
    </row>
    <row r="260" spans="1:27">
      <c r="B260" s="102" t="s">
        <v>196</v>
      </c>
      <c r="C260" s="103"/>
      <c r="D260" s="103"/>
      <c r="E260" s="103"/>
      <c r="F260" s="104">
        <v>0</v>
      </c>
      <c r="G260" s="104">
        <v>0</v>
      </c>
      <c r="H260" s="104">
        <v>0</v>
      </c>
      <c r="I260" s="104">
        <v>0</v>
      </c>
      <c r="J260" s="104">
        <v>0</v>
      </c>
      <c r="K260" s="104">
        <v>0</v>
      </c>
      <c r="L260" s="104">
        <v>0</v>
      </c>
      <c r="M260" s="104">
        <v>0</v>
      </c>
      <c r="N260" s="104">
        <v>0</v>
      </c>
    </row>
    <row r="262" spans="1:27">
      <c r="B262" s="66" t="s">
        <v>575</v>
      </c>
      <c r="C262" s="28">
        <v>2015</v>
      </c>
      <c r="D262" s="28">
        <v>2016</v>
      </c>
      <c r="E262" s="28">
        <v>2017</v>
      </c>
      <c r="F262" s="28">
        <v>2018</v>
      </c>
      <c r="G262" s="28">
        <v>2019</v>
      </c>
      <c r="H262" s="28">
        <v>2020</v>
      </c>
      <c r="I262" s="28">
        <v>2025</v>
      </c>
      <c r="J262" s="28">
        <v>2030</v>
      </c>
      <c r="K262" s="28">
        <v>2035</v>
      </c>
      <c r="L262" s="28">
        <v>2040</v>
      </c>
      <c r="M262" s="28">
        <v>2045</v>
      </c>
      <c r="N262" s="29">
        <v>2050</v>
      </c>
    </row>
    <row r="263" spans="1:27">
      <c r="B263" s="97" t="s">
        <v>13</v>
      </c>
      <c r="C263" s="40"/>
      <c r="D263" s="40"/>
      <c r="E263" s="40"/>
      <c r="F263" s="38">
        <v>121.95326355394752</v>
      </c>
      <c r="G263" s="38">
        <v>119.29208896276417</v>
      </c>
      <c r="H263" s="38">
        <v>111.3924272979787</v>
      </c>
      <c r="I263" s="38">
        <v>102.81490847168465</v>
      </c>
      <c r="J263" s="38">
        <v>77.036482490965753</v>
      </c>
      <c r="K263" s="38">
        <v>53.566228175078265</v>
      </c>
      <c r="L263" s="38">
        <v>31.471292485384538</v>
      </c>
      <c r="M263" s="38">
        <v>17.545728020319615</v>
      </c>
      <c r="N263" s="38">
        <v>11.03272129360086</v>
      </c>
    </row>
    <row r="264" spans="1:27">
      <c r="B264" s="97" t="s">
        <v>10</v>
      </c>
      <c r="C264" s="40"/>
      <c r="D264" s="40"/>
      <c r="E264" s="40"/>
      <c r="F264" s="38">
        <v>0.71909211692467867</v>
      </c>
      <c r="G264" s="38">
        <v>1.0248641340761011</v>
      </c>
      <c r="H264" s="38">
        <v>1.2327398818476023</v>
      </c>
      <c r="I264" s="38">
        <v>2.4794446621006441</v>
      </c>
      <c r="J264" s="38">
        <v>4.5245389826893048</v>
      </c>
      <c r="K264" s="38">
        <v>5.4580571075844446</v>
      </c>
      <c r="L264" s="38">
        <v>5.3161145519068631</v>
      </c>
      <c r="M264" s="38">
        <v>5.1733815336188371</v>
      </c>
      <c r="N264" s="38">
        <v>5.0307331103271409</v>
      </c>
    </row>
    <row r="265" spans="1:27">
      <c r="B265" s="97" t="s">
        <v>47</v>
      </c>
      <c r="C265" s="40"/>
      <c r="D265" s="40"/>
      <c r="E265" s="40"/>
      <c r="F265" s="38">
        <v>1.1250640517240685E-2</v>
      </c>
      <c r="G265" s="38">
        <v>1.2448451521099817E-2</v>
      </c>
      <c r="H265" s="38">
        <v>7.2954788146251228E-3</v>
      </c>
      <c r="I265" s="38">
        <v>0.93961385819571375</v>
      </c>
      <c r="J265" s="38">
        <v>5.2558484976207751</v>
      </c>
      <c r="K265" s="38">
        <v>12.503317523289002</v>
      </c>
      <c r="L265" s="38">
        <v>19.150757193807269</v>
      </c>
      <c r="M265" s="38">
        <v>22.946692958435651</v>
      </c>
      <c r="N265" s="38">
        <v>23.965152487140013</v>
      </c>
    </row>
    <row r="266" spans="1:27">
      <c r="A266" s="18"/>
      <c r="B266" s="275" t="s">
        <v>49</v>
      </c>
      <c r="C266" s="40"/>
      <c r="D266" s="40"/>
      <c r="E266" s="40"/>
      <c r="F266" s="38">
        <v>0</v>
      </c>
      <c r="G266" s="38">
        <v>0</v>
      </c>
      <c r="H266" s="38">
        <v>3.5113698244731674E-5</v>
      </c>
      <c r="I266" s="38">
        <v>0</v>
      </c>
      <c r="J266" s="38">
        <v>0.68128268763984523</v>
      </c>
      <c r="K266" s="38">
        <v>1.8968618020667447</v>
      </c>
      <c r="L266" s="38">
        <v>3.509745054251971</v>
      </c>
      <c r="M266" s="38">
        <v>4.3942252887294613</v>
      </c>
      <c r="N266" s="38">
        <v>4.0399849061298454</v>
      </c>
    </row>
    <row r="267" spans="1:27">
      <c r="A267" s="18"/>
      <c r="B267" s="275" t="s">
        <v>63</v>
      </c>
      <c r="C267" s="40"/>
      <c r="D267" s="40"/>
      <c r="E267" s="40"/>
      <c r="F267" s="38">
        <v>122.68360631138945</v>
      </c>
      <c r="G267" s="38">
        <v>120.32940154836136</v>
      </c>
      <c r="H267" s="38">
        <v>112.63249777233916</v>
      </c>
      <c r="I267" s="38">
        <v>106.23396699198099</v>
      </c>
      <c r="J267" s="38">
        <v>87.498152658915686</v>
      </c>
      <c r="K267" s="38">
        <v>73.424464608018468</v>
      </c>
      <c r="L267" s="38">
        <v>59.447909285350647</v>
      </c>
      <c r="M267" s="38">
        <v>50.060027801103566</v>
      </c>
      <c r="N267" s="38">
        <v>44.068591797197861</v>
      </c>
    </row>
  </sheetData>
  <mergeCells count="1">
    <mergeCell ref="G181:H181"/>
  </mergeCells>
  <conditionalFormatting sqref="I183">
    <cfRule type="cellIs" dxfId="6" priority="9" operator="lessThan">
      <formula>$I$182</formula>
    </cfRule>
  </conditionalFormatting>
  <conditionalFormatting sqref="J183">
    <cfRule type="cellIs" dxfId="5" priority="5" operator="greaterThan">
      <formula>$J$182</formula>
    </cfRule>
    <cfRule type="cellIs" dxfId="4" priority="6" operator="lessThan">
      <formula>$J$182</formula>
    </cfRule>
  </conditionalFormatting>
  <conditionalFormatting sqref="K183">
    <cfRule type="cellIs" dxfId="3" priority="3" operator="greaterThan">
      <formula>$K$182</formula>
    </cfRule>
    <cfRule type="cellIs" dxfId="2" priority="4" operator="lessThan">
      <formula>$K$182</formula>
    </cfRule>
  </conditionalFormatting>
  <conditionalFormatting sqref="L183">
    <cfRule type="cellIs" dxfId="1" priority="1" operator="greaterThan">
      <formula>$L$182</formula>
    </cfRule>
    <cfRule type="cellIs" dxfId="0" priority="2" operator="lessThan">
      <formula>$L$182</formula>
    </cfRule>
  </conditionalFormatting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LJ126"/>
  <sheetViews>
    <sheetView topLeftCell="A63" workbookViewId="0">
      <selection activeCell="P85" sqref="P85"/>
    </sheetView>
  </sheetViews>
  <sheetFormatPr baseColWidth="10" defaultColWidth="11.42578125" defaultRowHeight="12" customHeight="1"/>
  <cols>
    <col min="1" max="1" width="4.85546875" style="20" customWidth="1"/>
    <col min="2" max="2" width="30" style="20" customWidth="1"/>
    <col min="3" max="16" width="7.7109375" style="20" customWidth="1"/>
    <col min="17" max="17" width="11.42578125" style="20" customWidth="1"/>
    <col min="18" max="29" width="6.28515625" style="20" customWidth="1"/>
    <col min="30" max="31" width="6.42578125" style="20" customWidth="1"/>
    <col min="32" max="996" width="12.140625" style="20" customWidth="1"/>
    <col min="997" max="997" width="12.5703125" style="20" customWidth="1"/>
    <col min="998" max="998" width="11.42578125" style="20" customWidth="1"/>
    <col min="999" max="16384" width="11.42578125" style="20"/>
  </cols>
  <sheetData>
    <row r="2" spans="1:998" s="54" customFormat="1" ht="22.5" customHeight="1">
      <c r="B2" s="61" t="s">
        <v>115</v>
      </c>
      <c r="C2" s="61"/>
      <c r="D2" s="61"/>
      <c r="E2" s="61"/>
      <c r="F2" s="61"/>
      <c r="G2" s="61"/>
      <c r="H2" s="206"/>
      <c r="I2" s="206"/>
      <c r="J2" s="206"/>
      <c r="K2" s="206"/>
      <c r="L2" s="206"/>
      <c r="M2" s="206"/>
      <c r="N2" s="206"/>
    </row>
    <row r="3" spans="1:998" ht="12" customHeight="1">
      <c r="O3" s="65"/>
    </row>
    <row r="4" spans="1:998" s="21" customFormat="1" ht="12" customHeight="1">
      <c r="B4" s="62" t="s">
        <v>72</v>
      </c>
      <c r="O4" s="99"/>
    </row>
    <row r="5" spans="1:998" ht="12" customHeight="1">
      <c r="O5" s="65"/>
    </row>
    <row r="6" spans="1:998" ht="12" customHeight="1">
      <c r="B6" s="64" t="s">
        <v>116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65"/>
    </row>
    <row r="7" spans="1:998" ht="12" customHeight="1">
      <c r="O7" s="65"/>
    </row>
    <row r="8" spans="1:998" ht="12" customHeight="1">
      <c r="B8" s="78" t="s">
        <v>117</v>
      </c>
      <c r="O8" s="65"/>
    </row>
    <row r="9" spans="1:998" ht="12" customHeight="1">
      <c r="O9" s="65"/>
    </row>
    <row r="10" spans="1:998" ht="12" customHeight="1">
      <c r="B10" s="66"/>
      <c r="C10" s="146">
        <v>2015</v>
      </c>
      <c r="D10" s="146">
        <v>2016</v>
      </c>
      <c r="E10" s="146">
        <v>2017</v>
      </c>
      <c r="F10" s="146">
        <v>2018</v>
      </c>
      <c r="G10" s="146">
        <v>2019</v>
      </c>
      <c r="H10" s="146">
        <v>2020</v>
      </c>
      <c r="I10" s="146">
        <v>2025</v>
      </c>
      <c r="J10" s="146">
        <v>2030</v>
      </c>
      <c r="K10" s="146">
        <v>2035</v>
      </c>
      <c r="L10" s="146">
        <v>2040</v>
      </c>
      <c r="M10" s="146">
        <v>2045</v>
      </c>
      <c r="N10" s="147">
        <v>2050</v>
      </c>
      <c r="O10" s="65"/>
    </row>
    <row r="11" spans="1:998" ht="12" customHeight="1">
      <c r="B11" s="32" t="s">
        <v>118</v>
      </c>
      <c r="C11" s="384">
        <v>88.097412328767064</v>
      </c>
      <c r="D11" s="384">
        <v>88.530879781420708</v>
      </c>
      <c r="E11" s="384">
        <v>89.457713698630116</v>
      </c>
      <c r="F11" s="384">
        <v>90.178878082191787</v>
      </c>
      <c r="G11" s="384">
        <v>90.683750684931496</v>
      </c>
      <c r="H11" s="384">
        <v>90.132739306368876</v>
      </c>
      <c r="I11" s="441">
        <v>90.683750684931496</v>
      </c>
      <c r="J11" s="441">
        <v>90.683750684931496</v>
      </c>
      <c r="K11" s="441">
        <v>90.683750684931496</v>
      </c>
      <c r="L11" s="441">
        <v>90.683750684931496</v>
      </c>
      <c r="M11" s="441">
        <v>90.683750684931496</v>
      </c>
      <c r="N11" s="441">
        <v>90.683750684931496</v>
      </c>
      <c r="O11" s="65"/>
    </row>
    <row r="12" spans="1:998" ht="12" customHeight="1">
      <c r="A12" s="148"/>
      <c r="B12" s="93" t="s">
        <v>120</v>
      </c>
      <c r="C12" s="369">
        <v>7.6400000000000006</v>
      </c>
      <c r="D12" s="369">
        <v>6.9320000000000004</v>
      </c>
      <c r="E12" s="369">
        <v>6.5579999999999998</v>
      </c>
      <c r="F12" s="369">
        <v>6.4290000000000003</v>
      </c>
      <c r="G12" s="369">
        <v>6.99</v>
      </c>
      <c r="H12" s="369">
        <v>6.3029999999999999</v>
      </c>
      <c r="I12" s="441">
        <v>6.99</v>
      </c>
      <c r="J12" s="441">
        <v>6.99</v>
      </c>
      <c r="K12" s="441">
        <v>6.99</v>
      </c>
      <c r="L12" s="441">
        <v>6.99</v>
      </c>
      <c r="M12" s="441">
        <v>6.99</v>
      </c>
      <c r="N12" s="441">
        <v>6.99</v>
      </c>
      <c r="O12" s="65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  <c r="FO12" s="148"/>
      <c r="FP12" s="148"/>
      <c r="FQ12" s="148"/>
      <c r="FR12" s="148"/>
      <c r="FS12" s="148"/>
      <c r="FT12" s="148"/>
      <c r="FU12" s="148"/>
      <c r="FV12" s="148"/>
      <c r="FW12" s="148"/>
      <c r="FX12" s="148"/>
      <c r="FY12" s="148"/>
      <c r="FZ12" s="148"/>
      <c r="GA12" s="148"/>
      <c r="GB12" s="148"/>
      <c r="GC12" s="148"/>
      <c r="GD12" s="148"/>
      <c r="GE12" s="148"/>
      <c r="GF12" s="148"/>
      <c r="GG12" s="148"/>
      <c r="GH12" s="148"/>
      <c r="GI12" s="148"/>
      <c r="GJ12" s="148"/>
      <c r="GK12" s="148"/>
      <c r="GL12" s="148"/>
      <c r="GM12" s="148"/>
      <c r="GN12" s="148"/>
      <c r="GO12" s="148"/>
      <c r="GP12" s="148"/>
      <c r="GQ12" s="148"/>
      <c r="GR12" s="148"/>
      <c r="GS12" s="148"/>
      <c r="GT12" s="148"/>
      <c r="GU12" s="148"/>
      <c r="GV12" s="148"/>
      <c r="GW12" s="148"/>
      <c r="GX12" s="148"/>
      <c r="GY12" s="148"/>
      <c r="GZ12" s="148"/>
      <c r="HA12" s="148"/>
      <c r="HB12" s="148"/>
      <c r="HC12" s="148"/>
      <c r="HD12" s="148"/>
      <c r="HE12" s="148"/>
      <c r="HF12" s="148"/>
      <c r="HG12" s="148"/>
      <c r="HH12" s="148"/>
      <c r="HI12" s="148"/>
      <c r="HJ12" s="148"/>
      <c r="HK12" s="148"/>
      <c r="HL12" s="148"/>
      <c r="HM12" s="148"/>
      <c r="HN12" s="148"/>
      <c r="HO12" s="148"/>
      <c r="HP12" s="148"/>
      <c r="HQ12" s="148"/>
      <c r="HR12" s="148"/>
      <c r="HS12" s="148"/>
      <c r="HT12" s="148"/>
      <c r="HU12" s="148"/>
      <c r="HV12" s="148"/>
      <c r="HW12" s="148"/>
      <c r="HX12" s="148"/>
      <c r="HY12" s="148"/>
      <c r="HZ12" s="148"/>
      <c r="IA12" s="148"/>
      <c r="IB12" s="148"/>
      <c r="IC12" s="148"/>
      <c r="ID12" s="148"/>
      <c r="IE12" s="148"/>
      <c r="IF12" s="148"/>
      <c r="IG12" s="148"/>
      <c r="IH12" s="148"/>
      <c r="II12" s="148"/>
      <c r="IJ12" s="148"/>
      <c r="IK12" s="148"/>
      <c r="IL12" s="148"/>
      <c r="IM12" s="148"/>
      <c r="IN12" s="148"/>
      <c r="IO12" s="148"/>
      <c r="IP12" s="148"/>
      <c r="IQ12" s="148"/>
      <c r="IR12" s="148"/>
      <c r="IS12" s="148"/>
      <c r="IT12" s="148"/>
      <c r="IU12" s="148"/>
      <c r="IV12" s="148"/>
      <c r="IW12" s="148"/>
      <c r="IX12" s="148"/>
      <c r="IY12" s="148"/>
      <c r="IZ12" s="148"/>
      <c r="JA12" s="148"/>
      <c r="JB12" s="148"/>
      <c r="JC12" s="148"/>
      <c r="JD12" s="148"/>
      <c r="JE12" s="148"/>
      <c r="JF12" s="148"/>
      <c r="JG12" s="148"/>
      <c r="JH12" s="148"/>
      <c r="JI12" s="148"/>
      <c r="JJ12" s="148"/>
      <c r="JK12" s="148"/>
      <c r="JL12" s="148"/>
      <c r="JM12" s="148"/>
      <c r="JN12" s="148"/>
      <c r="JO12" s="148"/>
      <c r="JP12" s="148"/>
      <c r="JQ12" s="148"/>
      <c r="JR12" s="148"/>
      <c r="JS12" s="148"/>
      <c r="JT12" s="148"/>
      <c r="JU12" s="148"/>
      <c r="JV12" s="148"/>
      <c r="JW12" s="148"/>
      <c r="JX12" s="148"/>
      <c r="JY12" s="148"/>
      <c r="JZ12" s="148"/>
      <c r="KA12" s="148"/>
      <c r="KB12" s="148"/>
      <c r="KC12" s="148"/>
      <c r="KD12" s="148"/>
      <c r="KE12" s="148"/>
      <c r="KF12" s="148"/>
      <c r="KG12" s="148"/>
      <c r="KH12" s="148"/>
      <c r="KI12" s="148"/>
      <c r="KJ12" s="148"/>
      <c r="KK12" s="148"/>
      <c r="KL12" s="148"/>
      <c r="KM12" s="148"/>
      <c r="KN12" s="148"/>
      <c r="KO12" s="148"/>
      <c r="KP12" s="148"/>
      <c r="KQ12" s="148"/>
      <c r="KR12" s="148"/>
      <c r="KS12" s="148"/>
      <c r="KT12" s="148"/>
      <c r="KU12" s="148"/>
      <c r="KV12" s="148"/>
      <c r="KW12" s="148"/>
      <c r="KX12" s="148"/>
      <c r="KY12" s="148"/>
      <c r="KZ12" s="148"/>
      <c r="LA12" s="148"/>
      <c r="LB12" s="148"/>
      <c r="LC12" s="148"/>
      <c r="LD12" s="148"/>
      <c r="LE12" s="148"/>
      <c r="LF12" s="148"/>
      <c r="LG12" s="148"/>
      <c r="LH12" s="148"/>
      <c r="LI12" s="148"/>
      <c r="LJ12" s="148"/>
      <c r="LK12" s="148"/>
      <c r="LL12" s="148"/>
      <c r="LM12" s="148"/>
      <c r="LN12" s="148"/>
      <c r="LO12" s="148"/>
      <c r="LP12" s="148"/>
      <c r="LQ12" s="148"/>
      <c r="LR12" s="148"/>
      <c r="LS12" s="148"/>
      <c r="LT12" s="148"/>
      <c r="LU12" s="148"/>
      <c r="LV12" s="148"/>
      <c r="LW12" s="148"/>
      <c r="LX12" s="148"/>
      <c r="LY12" s="148"/>
      <c r="LZ12" s="148"/>
      <c r="MA12" s="148"/>
      <c r="MB12" s="148"/>
      <c r="MC12" s="148"/>
      <c r="MD12" s="148"/>
      <c r="ME12" s="148"/>
      <c r="MF12" s="148"/>
      <c r="MG12" s="148"/>
      <c r="MH12" s="148"/>
      <c r="MI12" s="148"/>
      <c r="MJ12" s="148"/>
      <c r="MK12" s="148"/>
      <c r="ML12" s="148"/>
      <c r="MM12" s="148"/>
      <c r="MN12" s="148"/>
      <c r="MO12" s="148"/>
      <c r="MP12" s="148"/>
      <c r="MQ12" s="148"/>
      <c r="MR12" s="148"/>
      <c r="MS12" s="148"/>
      <c r="MT12" s="148"/>
      <c r="MU12" s="148"/>
      <c r="MV12" s="148"/>
      <c r="MW12" s="148"/>
      <c r="MX12" s="148"/>
      <c r="MY12" s="148"/>
      <c r="MZ12" s="148"/>
      <c r="NA12" s="148"/>
      <c r="NB12" s="148"/>
      <c r="NC12" s="148"/>
      <c r="ND12" s="148"/>
      <c r="NE12" s="148"/>
      <c r="NF12" s="148"/>
      <c r="NG12" s="148"/>
      <c r="NH12" s="148"/>
      <c r="NI12" s="148"/>
      <c r="NJ12" s="148"/>
      <c r="NK12" s="148"/>
      <c r="NL12" s="148"/>
      <c r="NM12" s="148"/>
      <c r="NN12" s="148"/>
      <c r="NO12" s="148"/>
      <c r="NP12" s="148"/>
      <c r="NQ12" s="148"/>
      <c r="NR12" s="148"/>
      <c r="NS12" s="148"/>
      <c r="NT12" s="148"/>
      <c r="NU12" s="148"/>
      <c r="NV12" s="148"/>
      <c r="NW12" s="148"/>
      <c r="NX12" s="148"/>
      <c r="NY12" s="148"/>
      <c r="NZ12" s="148"/>
      <c r="OA12" s="148"/>
      <c r="OB12" s="148"/>
      <c r="OC12" s="148"/>
      <c r="OD12" s="148"/>
      <c r="OE12" s="148"/>
      <c r="OF12" s="148"/>
      <c r="OG12" s="148"/>
      <c r="OH12" s="148"/>
      <c r="OI12" s="148"/>
      <c r="OJ12" s="148"/>
      <c r="OK12" s="148"/>
      <c r="OL12" s="148"/>
      <c r="OM12" s="148"/>
      <c r="ON12" s="148"/>
      <c r="OO12" s="148"/>
      <c r="OP12" s="148"/>
      <c r="OQ12" s="148"/>
      <c r="OR12" s="148"/>
      <c r="OS12" s="148"/>
      <c r="OT12" s="148"/>
      <c r="OU12" s="148"/>
      <c r="OV12" s="148"/>
      <c r="OW12" s="148"/>
      <c r="OX12" s="148"/>
      <c r="OY12" s="148"/>
      <c r="OZ12" s="148"/>
      <c r="PA12" s="148"/>
      <c r="PB12" s="148"/>
      <c r="PC12" s="148"/>
      <c r="PD12" s="148"/>
      <c r="PE12" s="148"/>
      <c r="PF12" s="148"/>
      <c r="PG12" s="148"/>
      <c r="PH12" s="148"/>
      <c r="PI12" s="148"/>
      <c r="PJ12" s="148"/>
      <c r="PK12" s="148"/>
      <c r="PL12" s="148"/>
      <c r="PM12" s="148"/>
      <c r="PN12" s="148"/>
      <c r="PO12" s="148"/>
      <c r="PP12" s="148"/>
      <c r="PQ12" s="148"/>
      <c r="PR12" s="148"/>
      <c r="PS12" s="148"/>
      <c r="PT12" s="148"/>
      <c r="PU12" s="148"/>
      <c r="PV12" s="148"/>
      <c r="PW12" s="148"/>
      <c r="PX12" s="148"/>
      <c r="PY12" s="148"/>
      <c r="PZ12" s="148"/>
      <c r="QA12" s="148"/>
      <c r="QB12" s="148"/>
      <c r="QC12" s="148"/>
      <c r="QD12" s="148"/>
      <c r="QE12" s="148"/>
      <c r="QF12" s="148"/>
      <c r="QG12" s="148"/>
      <c r="QH12" s="148"/>
      <c r="QI12" s="148"/>
      <c r="QJ12" s="148"/>
      <c r="QK12" s="148"/>
      <c r="QL12" s="148"/>
      <c r="QM12" s="148"/>
      <c r="QN12" s="148"/>
      <c r="QO12" s="148"/>
      <c r="QP12" s="148"/>
      <c r="QQ12" s="148"/>
      <c r="QR12" s="148"/>
      <c r="QS12" s="148"/>
      <c r="QT12" s="148"/>
      <c r="QU12" s="148"/>
      <c r="QV12" s="148"/>
      <c r="QW12" s="148"/>
      <c r="QX12" s="148"/>
      <c r="QY12" s="148"/>
      <c r="QZ12" s="148"/>
      <c r="RA12" s="148"/>
      <c r="RB12" s="148"/>
      <c r="RC12" s="148"/>
      <c r="RD12" s="148"/>
      <c r="RE12" s="148"/>
      <c r="RF12" s="148"/>
      <c r="RG12" s="148"/>
      <c r="RH12" s="148"/>
      <c r="RI12" s="148"/>
      <c r="RJ12" s="148"/>
      <c r="RK12" s="148"/>
      <c r="RL12" s="148"/>
      <c r="RM12" s="148"/>
      <c r="RN12" s="148"/>
      <c r="RO12" s="148"/>
      <c r="RP12" s="148"/>
      <c r="RQ12" s="148"/>
      <c r="RR12" s="148"/>
      <c r="RS12" s="148"/>
      <c r="RT12" s="148"/>
      <c r="RU12" s="148"/>
      <c r="RV12" s="148"/>
      <c r="RW12" s="148"/>
      <c r="RX12" s="148"/>
      <c r="RY12" s="148"/>
      <c r="RZ12" s="148"/>
      <c r="SA12" s="148"/>
      <c r="SB12" s="148"/>
      <c r="SC12" s="148"/>
      <c r="SD12" s="148"/>
      <c r="SE12" s="148"/>
      <c r="SF12" s="148"/>
      <c r="SG12" s="148"/>
      <c r="SH12" s="148"/>
      <c r="SI12" s="148"/>
      <c r="SJ12" s="148"/>
      <c r="SK12" s="148"/>
      <c r="SL12" s="148"/>
      <c r="SM12" s="148"/>
      <c r="SN12" s="148"/>
      <c r="SO12" s="148"/>
      <c r="SP12" s="148"/>
      <c r="SQ12" s="148"/>
      <c r="SR12" s="148"/>
      <c r="SS12" s="148"/>
      <c r="ST12" s="148"/>
      <c r="SU12" s="148"/>
      <c r="SV12" s="148"/>
      <c r="SW12" s="148"/>
      <c r="SX12" s="148"/>
      <c r="SY12" s="148"/>
      <c r="SZ12" s="148"/>
      <c r="TA12" s="148"/>
      <c r="TB12" s="148"/>
      <c r="TC12" s="148"/>
      <c r="TD12" s="148"/>
      <c r="TE12" s="148"/>
      <c r="TF12" s="148"/>
      <c r="TG12" s="148"/>
      <c r="TH12" s="148"/>
      <c r="TI12" s="148"/>
      <c r="TJ12" s="148"/>
      <c r="TK12" s="148"/>
      <c r="TL12" s="148"/>
      <c r="TM12" s="148"/>
      <c r="TN12" s="148"/>
      <c r="TO12" s="148"/>
      <c r="TP12" s="148"/>
      <c r="TQ12" s="148"/>
      <c r="TR12" s="148"/>
      <c r="TS12" s="148"/>
      <c r="TT12" s="148"/>
      <c r="TU12" s="148"/>
      <c r="TV12" s="148"/>
      <c r="TW12" s="148"/>
      <c r="TX12" s="148"/>
      <c r="TY12" s="148"/>
      <c r="TZ12" s="148"/>
      <c r="UA12" s="148"/>
      <c r="UB12" s="148"/>
      <c r="UC12" s="148"/>
      <c r="UD12" s="148"/>
      <c r="UE12" s="148"/>
      <c r="UF12" s="148"/>
      <c r="UG12" s="148"/>
      <c r="UH12" s="148"/>
      <c r="UI12" s="148"/>
      <c r="UJ12" s="148"/>
      <c r="UK12" s="148"/>
      <c r="UL12" s="148"/>
      <c r="UM12" s="148"/>
      <c r="UN12" s="148"/>
      <c r="UO12" s="148"/>
      <c r="UP12" s="148"/>
      <c r="UQ12" s="148"/>
      <c r="UR12" s="148"/>
      <c r="US12" s="148"/>
      <c r="UT12" s="148"/>
      <c r="UU12" s="148"/>
      <c r="UV12" s="148"/>
      <c r="UW12" s="148"/>
      <c r="UX12" s="148"/>
      <c r="UY12" s="148"/>
      <c r="UZ12" s="148"/>
      <c r="VA12" s="148"/>
      <c r="VB12" s="148"/>
      <c r="VC12" s="148"/>
      <c r="VD12" s="148"/>
      <c r="VE12" s="148"/>
      <c r="VF12" s="148"/>
      <c r="VG12" s="148"/>
      <c r="VH12" s="148"/>
      <c r="VI12" s="148"/>
      <c r="VJ12" s="148"/>
      <c r="VK12" s="148"/>
      <c r="VL12" s="148"/>
      <c r="VM12" s="148"/>
      <c r="VN12" s="148"/>
      <c r="VO12" s="148"/>
      <c r="VP12" s="148"/>
      <c r="VQ12" s="148"/>
      <c r="VR12" s="148"/>
      <c r="VS12" s="148"/>
      <c r="VT12" s="148"/>
      <c r="VU12" s="148"/>
      <c r="VV12" s="148"/>
      <c r="VW12" s="148"/>
      <c r="VX12" s="148"/>
      <c r="VY12" s="148"/>
      <c r="VZ12" s="148"/>
      <c r="WA12" s="148"/>
      <c r="WB12" s="148"/>
      <c r="WC12" s="148"/>
      <c r="WD12" s="148"/>
      <c r="WE12" s="148"/>
      <c r="WF12" s="148"/>
      <c r="WG12" s="148"/>
      <c r="WH12" s="148"/>
      <c r="WI12" s="148"/>
      <c r="WJ12" s="148"/>
      <c r="WK12" s="148"/>
      <c r="WL12" s="148"/>
      <c r="WM12" s="148"/>
      <c r="WN12" s="148"/>
      <c r="WO12" s="148"/>
      <c r="WP12" s="148"/>
      <c r="WQ12" s="148"/>
      <c r="WR12" s="148"/>
      <c r="WS12" s="148"/>
      <c r="WT12" s="148"/>
      <c r="WU12" s="148"/>
      <c r="WV12" s="148"/>
      <c r="WW12" s="148"/>
      <c r="WX12" s="148"/>
      <c r="WY12" s="148"/>
      <c r="WZ12" s="148"/>
      <c r="XA12" s="148"/>
      <c r="XB12" s="148"/>
      <c r="XC12" s="148"/>
      <c r="XD12" s="148"/>
      <c r="XE12" s="148"/>
      <c r="XF12" s="148"/>
      <c r="XG12" s="148"/>
      <c r="XH12" s="148"/>
      <c r="XI12" s="148"/>
      <c r="XJ12" s="148"/>
      <c r="XK12" s="148"/>
      <c r="XL12" s="148"/>
      <c r="XM12" s="148"/>
      <c r="XN12" s="148"/>
      <c r="XO12" s="148"/>
      <c r="XP12" s="148"/>
      <c r="XQ12" s="148"/>
      <c r="XR12" s="148"/>
      <c r="XS12" s="148"/>
      <c r="XT12" s="148"/>
      <c r="XU12" s="148"/>
      <c r="XV12" s="148"/>
      <c r="XW12" s="148"/>
      <c r="XX12" s="148"/>
      <c r="XY12" s="148"/>
      <c r="XZ12" s="148"/>
      <c r="YA12" s="148"/>
      <c r="YB12" s="148"/>
      <c r="YC12" s="148"/>
      <c r="YD12" s="148"/>
      <c r="YE12" s="148"/>
      <c r="YF12" s="148"/>
      <c r="YG12" s="148"/>
      <c r="YH12" s="148"/>
      <c r="YI12" s="148"/>
      <c r="YJ12" s="148"/>
      <c r="YK12" s="148"/>
      <c r="YL12" s="148"/>
      <c r="YM12" s="148"/>
      <c r="YN12" s="148"/>
      <c r="YO12" s="148"/>
      <c r="YP12" s="148"/>
      <c r="YQ12" s="148"/>
      <c r="YR12" s="148"/>
      <c r="YS12" s="148"/>
      <c r="YT12" s="148"/>
      <c r="YU12" s="148"/>
      <c r="YV12" s="148"/>
      <c r="YW12" s="148"/>
      <c r="YX12" s="148"/>
      <c r="YY12" s="148"/>
      <c r="YZ12" s="148"/>
      <c r="ZA12" s="148"/>
      <c r="ZB12" s="148"/>
      <c r="ZC12" s="148"/>
      <c r="ZD12" s="148"/>
      <c r="ZE12" s="148"/>
      <c r="ZF12" s="148"/>
      <c r="ZG12" s="148"/>
      <c r="ZH12" s="148"/>
      <c r="ZI12" s="148"/>
      <c r="ZJ12" s="148"/>
      <c r="ZK12" s="148"/>
      <c r="ZL12" s="148"/>
      <c r="ZM12" s="148"/>
      <c r="ZN12" s="148"/>
      <c r="ZO12" s="148"/>
      <c r="ZP12" s="148"/>
      <c r="ZQ12" s="148"/>
      <c r="ZR12" s="148"/>
      <c r="ZS12" s="148"/>
      <c r="ZT12" s="148"/>
      <c r="ZU12" s="148"/>
      <c r="ZV12" s="148"/>
      <c r="ZW12" s="148"/>
      <c r="ZX12" s="148"/>
      <c r="ZY12" s="148"/>
      <c r="ZZ12" s="148"/>
      <c r="AAA12" s="148"/>
      <c r="AAB12" s="148"/>
      <c r="AAC12" s="148"/>
      <c r="AAD12" s="148"/>
      <c r="AAE12" s="148"/>
      <c r="AAF12" s="148"/>
      <c r="AAG12" s="148"/>
      <c r="AAH12" s="148"/>
      <c r="AAI12" s="148"/>
      <c r="AAJ12" s="148"/>
      <c r="AAK12" s="148"/>
      <c r="AAL12" s="148"/>
      <c r="AAM12" s="148"/>
      <c r="AAN12" s="148"/>
      <c r="AAO12" s="148"/>
      <c r="AAP12" s="148"/>
      <c r="AAQ12" s="148"/>
      <c r="AAR12" s="148"/>
      <c r="AAS12" s="148"/>
      <c r="AAT12" s="148"/>
      <c r="AAU12" s="148"/>
      <c r="AAV12" s="148"/>
      <c r="AAW12" s="148"/>
      <c r="AAX12" s="148"/>
      <c r="AAY12" s="148"/>
      <c r="AAZ12" s="148"/>
      <c r="ABA12" s="148"/>
      <c r="ABB12" s="148"/>
      <c r="ABC12" s="148"/>
      <c r="ABD12" s="148"/>
      <c r="ABE12" s="148"/>
      <c r="ABF12" s="148"/>
      <c r="ABG12" s="148"/>
      <c r="ABH12" s="148"/>
      <c r="ABI12" s="148"/>
      <c r="ABJ12" s="148"/>
      <c r="ABK12" s="148"/>
      <c r="ABL12" s="148"/>
      <c r="ABM12" s="148"/>
      <c r="ABN12" s="148"/>
      <c r="ABO12" s="148"/>
      <c r="ABP12" s="148"/>
      <c r="ABQ12" s="148"/>
      <c r="ABR12" s="148"/>
      <c r="ABS12" s="148"/>
      <c r="ABT12" s="148"/>
      <c r="ABU12" s="148"/>
      <c r="ABV12" s="148"/>
      <c r="ABW12" s="148"/>
      <c r="ABX12" s="148"/>
      <c r="ABY12" s="148"/>
      <c r="ABZ12" s="148"/>
      <c r="ACA12" s="148"/>
      <c r="ACB12" s="148"/>
      <c r="ACC12" s="148"/>
      <c r="ACD12" s="148"/>
      <c r="ACE12" s="148"/>
      <c r="ACF12" s="148"/>
      <c r="ACG12" s="148"/>
      <c r="ACH12" s="148"/>
      <c r="ACI12" s="148"/>
      <c r="ACJ12" s="148"/>
      <c r="ACK12" s="148"/>
      <c r="ACL12" s="148"/>
      <c r="ACM12" s="148"/>
      <c r="ACN12" s="148"/>
      <c r="ACO12" s="148"/>
      <c r="ACP12" s="148"/>
      <c r="ACQ12" s="148"/>
      <c r="ACR12" s="148"/>
      <c r="ACS12" s="148"/>
      <c r="ACT12" s="148"/>
      <c r="ACU12" s="148"/>
      <c r="ACV12" s="148"/>
      <c r="ACW12" s="148"/>
      <c r="ACX12" s="148"/>
      <c r="ACY12" s="148"/>
      <c r="ACZ12" s="148"/>
      <c r="ADA12" s="148"/>
      <c r="ADB12" s="148"/>
      <c r="ADC12" s="148"/>
      <c r="ADD12" s="148"/>
      <c r="ADE12" s="148"/>
      <c r="ADF12" s="148"/>
      <c r="ADG12" s="148"/>
      <c r="ADH12" s="148"/>
      <c r="ADI12" s="148"/>
      <c r="ADJ12" s="148"/>
      <c r="ADK12" s="148"/>
      <c r="ADL12" s="148"/>
      <c r="ADM12" s="148"/>
      <c r="ADN12" s="148"/>
      <c r="ADO12" s="148"/>
      <c r="ADP12" s="148"/>
      <c r="ADQ12" s="148"/>
      <c r="ADR12" s="148"/>
      <c r="ADS12" s="148"/>
      <c r="ADT12" s="148"/>
      <c r="ADU12" s="148"/>
      <c r="ADV12" s="148"/>
      <c r="ADW12" s="148"/>
      <c r="ADX12" s="148"/>
      <c r="ADY12" s="148"/>
      <c r="ADZ12" s="148"/>
      <c r="AEA12" s="148"/>
      <c r="AEB12" s="148"/>
      <c r="AEC12" s="148"/>
      <c r="AED12" s="148"/>
      <c r="AEE12" s="148"/>
      <c r="AEF12" s="148"/>
      <c r="AEG12" s="148"/>
      <c r="AEH12" s="148"/>
      <c r="AEI12" s="148"/>
      <c r="AEJ12" s="148"/>
      <c r="AEK12" s="148"/>
      <c r="AEL12" s="148"/>
      <c r="AEM12" s="148"/>
      <c r="AEN12" s="148"/>
      <c r="AEO12" s="148"/>
      <c r="AEP12" s="148"/>
      <c r="AEQ12" s="148"/>
      <c r="AER12" s="148"/>
      <c r="AES12" s="148"/>
      <c r="AET12" s="148"/>
      <c r="AEU12" s="148"/>
      <c r="AEV12" s="148"/>
      <c r="AEW12" s="148"/>
      <c r="AEX12" s="148"/>
      <c r="AEY12" s="148"/>
      <c r="AEZ12" s="148"/>
      <c r="AFA12" s="148"/>
      <c r="AFB12" s="148"/>
      <c r="AFC12" s="148"/>
      <c r="AFD12" s="148"/>
      <c r="AFE12" s="148"/>
      <c r="AFF12" s="148"/>
      <c r="AFG12" s="148"/>
      <c r="AFH12" s="148"/>
      <c r="AFI12" s="148"/>
      <c r="AFJ12" s="148"/>
      <c r="AFK12" s="148"/>
      <c r="AFL12" s="148"/>
      <c r="AFM12" s="148"/>
      <c r="AFN12" s="148"/>
      <c r="AFO12" s="148"/>
      <c r="AFP12" s="148"/>
      <c r="AFQ12" s="148"/>
      <c r="AFR12" s="148"/>
      <c r="AFS12" s="148"/>
      <c r="AFT12" s="148"/>
      <c r="AFU12" s="148"/>
      <c r="AFV12" s="148"/>
      <c r="AFW12" s="148"/>
      <c r="AFX12" s="148"/>
      <c r="AFY12" s="148"/>
      <c r="AFZ12" s="148"/>
      <c r="AGA12" s="148"/>
      <c r="AGB12" s="148"/>
      <c r="AGC12" s="148"/>
      <c r="AGD12" s="148"/>
      <c r="AGE12" s="148"/>
      <c r="AGF12" s="148"/>
      <c r="AGG12" s="148"/>
      <c r="AGH12" s="148"/>
      <c r="AGI12" s="148"/>
      <c r="AGJ12" s="148"/>
      <c r="AGK12" s="148"/>
      <c r="AGL12" s="148"/>
      <c r="AGM12" s="148"/>
      <c r="AGN12" s="148"/>
      <c r="AGO12" s="148"/>
      <c r="AGP12" s="148"/>
      <c r="AGQ12" s="148"/>
      <c r="AGR12" s="148"/>
      <c r="AGS12" s="148"/>
      <c r="AGT12" s="148"/>
      <c r="AGU12" s="148"/>
      <c r="AGV12" s="148"/>
      <c r="AGW12" s="148"/>
      <c r="AGX12" s="148"/>
      <c r="AGY12" s="148"/>
      <c r="AGZ12" s="148"/>
      <c r="AHA12" s="148"/>
      <c r="AHB12" s="148"/>
      <c r="AHC12" s="148"/>
      <c r="AHD12" s="148"/>
      <c r="AHE12" s="148"/>
      <c r="AHF12" s="148"/>
      <c r="AHG12" s="148"/>
      <c r="AHH12" s="148"/>
      <c r="AHI12" s="148"/>
      <c r="AHJ12" s="148"/>
      <c r="AHK12" s="148"/>
      <c r="AHL12" s="148"/>
      <c r="AHM12" s="148"/>
      <c r="AHN12" s="148"/>
      <c r="AHO12" s="148"/>
      <c r="AHP12" s="148"/>
      <c r="AHQ12" s="148"/>
      <c r="AHR12" s="148"/>
      <c r="AHS12" s="148"/>
      <c r="AHT12" s="148"/>
      <c r="AHU12" s="148"/>
      <c r="AHV12" s="148"/>
      <c r="AHW12" s="148"/>
      <c r="AHX12" s="148"/>
      <c r="AHY12" s="148"/>
      <c r="AHZ12" s="148"/>
      <c r="AIA12" s="148"/>
      <c r="AIB12" s="148"/>
      <c r="AIC12" s="148"/>
      <c r="AID12" s="148"/>
      <c r="AIE12" s="148"/>
      <c r="AIF12" s="148"/>
      <c r="AIG12" s="148"/>
      <c r="AIH12" s="148"/>
      <c r="AII12" s="148"/>
      <c r="AIJ12" s="148"/>
      <c r="AIK12" s="148"/>
      <c r="AIL12" s="148"/>
      <c r="AIM12" s="148"/>
      <c r="AIN12" s="148"/>
      <c r="AIO12" s="148"/>
      <c r="AIP12" s="148"/>
      <c r="AIQ12" s="148"/>
      <c r="AIR12" s="148"/>
      <c r="AIS12" s="148"/>
      <c r="AIT12" s="148"/>
      <c r="AIU12" s="148"/>
      <c r="AIV12" s="148"/>
      <c r="AIW12" s="148"/>
      <c r="AIX12" s="148"/>
      <c r="AIY12" s="148"/>
      <c r="AIZ12" s="148"/>
      <c r="AJA12" s="148"/>
      <c r="AJB12" s="148"/>
      <c r="AJC12" s="148"/>
      <c r="AJD12" s="148"/>
      <c r="AJE12" s="148"/>
      <c r="AJF12" s="148"/>
      <c r="AJG12" s="148"/>
      <c r="AJH12" s="148"/>
      <c r="AJI12" s="148"/>
      <c r="AJJ12" s="148"/>
      <c r="AJK12" s="148"/>
      <c r="AJL12" s="148"/>
      <c r="AJM12" s="148"/>
      <c r="AJN12" s="148"/>
      <c r="AJO12" s="148"/>
      <c r="AJP12" s="148"/>
      <c r="AJQ12" s="148"/>
      <c r="AJR12" s="148"/>
      <c r="AJS12" s="148"/>
      <c r="AJT12" s="148"/>
      <c r="AJU12" s="148"/>
      <c r="AJV12" s="148"/>
      <c r="AJW12" s="148"/>
      <c r="AJX12" s="148"/>
      <c r="AJY12" s="148"/>
      <c r="AJZ12" s="148"/>
      <c r="AKA12" s="148"/>
      <c r="AKB12" s="148"/>
      <c r="AKC12" s="148"/>
      <c r="AKD12" s="148"/>
      <c r="AKE12" s="148"/>
      <c r="AKF12" s="148"/>
      <c r="AKG12" s="148"/>
      <c r="AKH12" s="148"/>
      <c r="AKI12" s="148"/>
      <c r="AKJ12" s="148"/>
      <c r="AKK12" s="148"/>
      <c r="AKL12" s="148"/>
      <c r="AKM12" s="148"/>
      <c r="AKN12" s="148"/>
      <c r="AKO12" s="148"/>
      <c r="AKP12" s="148"/>
      <c r="AKQ12" s="148"/>
      <c r="AKR12" s="148"/>
      <c r="AKS12" s="148"/>
      <c r="AKT12" s="148"/>
      <c r="AKU12" s="148"/>
      <c r="AKV12" s="148"/>
      <c r="AKW12" s="148"/>
      <c r="AKX12" s="148"/>
      <c r="AKY12" s="148"/>
      <c r="AKZ12" s="148"/>
      <c r="ALA12" s="148"/>
      <c r="ALB12" s="148"/>
      <c r="ALC12" s="148"/>
      <c r="ALD12" s="148"/>
      <c r="ALE12" s="148"/>
      <c r="ALF12" s="148"/>
      <c r="ALG12" s="148"/>
      <c r="ALH12" s="148"/>
      <c r="ALI12" s="148"/>
      <c r="ALJ12" s="148"/>
    </row>
    <row r="13" spans="1:998" ht="12" customHeight="1">
      <c r="A13" s="148"/>
      <c r="B13" s="368" t="s">
        <v>224</v>
      </c>
      <c r="C13" s="369">
        <v>2.0950000000000002</v>
      </c>
      <c r="D13" s="369">
        <v>1.762</v>
      </c>
      <c r="E13" s="369">
        <v>1.6879999999999999</v>
      </c>
      <c r="F13" s="369">
        <v>1.6910000000000001</v>
      </c>
      <c r="G13" s="369">
        <v>1.8879999999999999</v>
      </c>
      <c r="H13" s="369">
        <v>1.8460000000000001</v>
      </c>
      <c r="I13" s="441">
        <v>1.8879999999999999</v>
      </c>
      <c r="J13" s="441">
        <v>1.8879999999999999</v>
      </c>
      <c r="K13" s="441">
        <v>1.8879999999999999</v>
      </c>
      <c r="L13" s="441">
        <v>1.8879999999999999</v>
      </c>
      <c r="M13" s="441">
        <v>1.8879999999999999</v>
      </c>
      <c r="N13" s="441">
        <v>1.8879999999999999</v>
      </c>
      <c r="O13" s="65"/>
      <c r="P13" s="868"/>
    </row>
    <row r="14" spans="1:998" ht="12" customHeight="1">
      <c r="B14" s="368" t="s">
        <v>225</v>
      </c>
      <c r="C14" s="369">
        <v>5.5449999999999999</v>
      </c>
      <c r="D14" s="369">
        <v>5.17</v>
      </c>
      <c r="E14" s="369">
        <v>4.87</v>
      </c>
      <c r="F14" s="369">
        <v>4.7380000000000004</v>
      </c>
      <c r="G14" s="369">
        <v>5.1020000000000003</v>
      </c>
      <c r="H14" s="369">
        <v>4.4569999999999999</v>
      </c>
      <c r="I14" s="441">
        <v>5.1020000000000003</v>
      </c>
      <c r="J14" s="441">
        <v>5.1020000000000003</v>
      </c>
      <c r="K14" s="441">
        <v>5.1020000000000003</v>
      </c>
      <c r="L14" s="441">
        <v>5.1020000000000003</v>
      </c>
      <c r="M14" s="441">
        <v>5.1020000000000003</v>
      </c>
      <c r="N14" s="441">
        <v>5.1020000000000003</v>
      </c>
      <c r="O14" s="65"/>
    </row>
    <row r="15" spans="1:998" ht="12" customHeight="1">
      <c r="B15" s="149"/>
      <c r="C15" s="149"/>
      <c r="D15" s="149"/>
      <c r="E15" s="149"/>
      <c r="F15" s="149"/>
      <c r="G15" s="149"/>
      <c r="H15" s="149"/>
      <c r="I15" s="150"/>
      <c r="J15" s="150"/>
      <c r="K15" s="150"/>
      <c r="L15" s="150"/>
      <c r="M15" s="150"/>
      <c r="N15" s="150"/>
      <c r="O15" s="65"/>
    </row>
    <row r="16" spans="1:998" ht="12" customHeight="1">
      <c r="B16" s="20" t="s">
        <v>121</v>
      </c>
      <c r="C16" s="72">
        <v>11.531074912142286</v>
      </c>
      <c r="D16" s="72">
        <v>12.771332917112046</v>
      </c>
      <c r="E16" s="72">
        <v>13.641005443523959</v>
      </c>
      <c r="F16" s="72">
        <v>14.026890353428493</v>
      </c>
      <c r="G16" s="72">
        <v>12.973354890548139</v>
      </c>
      <c r="H16" s="72">
        <v>14.299974505214799</v>
      </c>
      <c r="I16" s="72">
        <v>12.973354890548139</v>
      </c>
      <c r="J16" s="72">
        <v>12.973354890548139</v>
      </c>
      <c r="K16" s="72">
        <v>12.973354890548139</v>
      </c>
      <c r="L16" s="72">
        <v>12.973354890548139</v>
      </c>
      <c r="M16" s="72">
        <v>12.973354890548139</v>
      </c>
      <c r="N16" s="72">
        <v>12.973354890548139</v>
      </c>
      <c r="O16" s="65"/>
    </row>
    <row r="17" spans="1:30" ht="12" customHeight="1"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65"/>
    </row>
    <row r="18" spans="1:30" ht="12" customHeight="1">
      <c r="B18" s="20" t="s">
        <v>324</v>
      </c>
      <c r="C18" s="49">
        <v>0.27421465968586389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65"/>
    </row>
    <row r="19" spans="1:30" ht="12" customHeight="1">
      <c r="O19" s="65"/>
    </row>
    <row r="20" spans="1:30" ht="12" customHeight="1">
      <c r="B20" s="81" t="s">
        <v>122</v>
      </c>
      <c r="N20" s="82"/>
      <c r="O20" s="65"/>
    </row>
    <row r="21" spans="1:30" ht="12" customHeight="1">
      <c r="B21" s="372"/>
      <c r="C21" s="370">
        <v>2015</v>
      </c>
      <c r="D21" s="370">
        <v>2016</v>
      </c>
      <c r="E21" s="371">
        <v>2017</v>
      </c>
      <c r="F21" s="371">
        <v>2018</v>
      </c>
      <c r="G21" s="371">
        <v>2019</v>
      </c>
      <c r="H21" s="371">
        <v>2020</v>
      </c>
      <c r="O21" s="65"/>
    </row>
    <row r="22" spans="1:30" s="82" customFormat="1" ht="12" customHeight="1">
      <c r="A22" s="20"/>
      <c r="B22" s="385" t="s">
        <v>305</v>
      </c>
      <c r="C22" s="357">
        <v>34044.871655546056</v>
      </c>
      <c r="D22" s="357">
        <v>34560.313951966935</v>
      </c>
      <c r="E22" s="357">
        <v>34105.075992542806</v>
      </c>
      <c r="F22" s="357">
        <v>34109.517373872615</v>
      </c>
      <c r="G22" s="357">
        <v>33528.400707877983</v>
      </c>
      <c r="H22" s="357">
        <v>25856.157109288113</v>
      </c>
      <c r="I22" s="20"/>
      <c r="J22" s="20"/>
      <c r="K22" s="20"/>
      <c r="L22" s="20"/>
      <c r="M22" s="20"/>
      <c r="N22" s="20"/>
      <c r="O22" s="152"/>
      <c r="T22" s="20"/>
    </row>
    <row r="23" spans="1:30" ht="12" customHeight="1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65"/>
    </row>
    <row r="24" spans="1:30" ht="12" customHeight="1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65"/>
    </row>
    <row r="25" spans="1:30" ht="12" customHeight="1">
      <c r="B25" s="64" t="s">
        <v>123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65"/>
    </row>
    <row r="26" spans="1:30" s="153" customFormat="1" ht="12" customHeight="1">
      <c r="A26" s="2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6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12" customHeight="1">
      <c r="A27" s="82"/>
      <c r="B27" s="26" t="s">
        <v>119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O27" s="65"/>
    </row>
    <row r="28" spans="1:30" ht="12" customHeight="1">
      <c r="B28" s="30" t="s">
        <v>124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65"/>
    </row>
    <row r="29" spans="1:30" ht="12" customHeight="1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O29" s="65"/>
    </row>
    <row r="30" spans="1:30" ht="12" customHeight="1">
      <c r="A30" s="153"/>
      <c r="B30" s="343"/>
      <c r="C30" s="332">
        <v>2015</v>
      </c>
      <c r="D30" s="332">
        <v>2016</v>
      </c>
      <c r="E30" s="332">
        <v>2017</v>
      </c>
      <c r="F30" s="332">
        <v>2018</v>
      </c>
      <c r="G30" s="332">
        <v>2019</v>
      </c>
      <c r="H30" s="332">
        <v>2020</v>
      </c>
      <c r="I30" s="146">
        <v>2025</v>
      </c>
      <c r="J30" s="146">
        <v>2030</v>
      </c>
      <c r="K30" s="146">
        <v>2035</v>
      </c>
      <c r="L30" s="146">
        <v>2040</v>
      </c>
      <c r="M30" s="146">
        <v>2045</v>
      </c>
      <c r="N30" s="147">
        <v>2050</v>
      </c>
      <c r="O30" s="65"/>
      <c r="Q30" s="343"/>
      <c r="R30" s="332">
        <v>2015</v>
      </c>
      <c r="S30" s="332">
        <v>2016</v>
      </c>
      <c r="T30" s="332">
        <v>2017</v>
      </c>
      <c r="U30" s="332">
        <v>2018</v>
      </c>
      <c r="V30" s="332">
        <v>2019</v>
      </c>
      <c r="W30" s="332">
        <v>2020</v>
      </c>
      <c r="X30" s="146">
        <v>2025</v>
      </c>
      <c r="Y30" s="146">
        <v>2030</v>
      </c>
      <c r="Z30" s="146">
        <v>2035</v>
      </c>
      <c r="AA30" s="146">
        <v>2040</v>
      </c>
      <c r="AB30" s="146">
        <v>2045</v>
      </c>
      <c r="AC30" s="147">
        <v>2050</v>
      </c>
    </row>
    <row r="31" spans="1:30" ht="12" customHeight="1">
      <c r="B31" s="368" t="s">
        <v>13</v>
      </c>
      <c r="C31" s="373">
        <v>0.88496420047732693</v>
      </c>
      <c r="D31" s="373">
        <v>0.83484676503972755</v>
      </c>
      <c r="E31" s="373">
        <v>0.78139810426540279</v>
      </c>
      <c r="F31" s="373">
        <v>0.80839739798935539</v>
      </c>
      <c r="G31" s="373">
        <v>0.62923728813559321</v>
      </c>
      <c r="H31" s="373">
        <v>0.56554712892741066</v>
      </c>
      <c r="I31" s="431">
        <v>0.42999999999999994</v>
      </c>
      <c r="J31" s="431">
        <v>6.9999999999999979E-2</v>
      </c>
      <c r="K31" s="431">
        <v>0</v>
      </c>
      <c r="L31" s="431">
        <v>0</v>
      </c>
      <c r="M31" s="431">
        <v>0</v>
      </c>
      <c r="N31" s="431">
        <v>0</v>
      </c>
      <c r="O31" s="65" t="s">
        <v>624</v>
      </c>
      <c r="Q31" s="368" t="s">
        <v>13</v>
      </c>
      <c r="R31" s="373">
        <v>0.88496420047732693</v>
      </c>
      <c r="S31" s="373">
        <v>0.83484676503972755</v>
      </c>
      <c r="T31" s="373">
        <v>0.78139810426540279</v>
      </c>
      <c r="U31" s="373">
        <v>0.80839739798935539</v>
      </c>
      <c r="V31" s="373">
        <v>0.62923728813559321</v>
      </c>
      <c r="W31" s="373">
        <v>0.56554712892741066</v>
      </c>
      <c r="X31" s="431">
        <v>0.42999999999999994</v>
      </c>
      <c r="Y31" s="431">
        <v>0.15</v>
      </c>
      <c r="Z31" s="431">
        <v>0</v>
      </c>
      <c r="AA31" s="431">
        <v>0</v>
      </c>
      <c r="AB31" s="431">
        <v>0</v>
      </c>
      <c r="AC31" s="431">
        <v>0</v>
      </c>
    </row>
    <row r="32" spans="1:30" ht="12" customHeight="1">
      <c r="B32" s="368" t="s">
        <v>10</v>
      </c>
      <c r="C32" s="373">
        <v>9.0692124105011929E-2</v>
      </c>
      <c r="D32" s="373">
        <v>0.11804767309875142</v>
      </c>
      <c r="E32" s="373">
        <v>0.17061611374407584</v>
      </c>
      <c r="F32" s="373">
        <v>0.15198107628622118</v>
      </c>
      <c r="G32" s="373">
        <v>0.23940677966101695</v>
      </c>
      <c r="H32" s="373">
        <v>0.34290357529794152</v>
      </c>
      <c r="I32" s="437">
        <v>0.05</v>
      </c>
      <c r="J32" s="437">
        <v>0.03</v>
      </c>
      <c r="K32" s="438">
        <v>0</v>
      </c>
      <c r="L32" s="438">
        <v>0</v>
      </c>
      <c r="M32" s="432">
        <v>0</v>
      </c>
      <c r="N32" s="431">
        <v>0</v>
      </c>
      <c r="O32" s="65" t="s">
        <v>624</v>
      </c>
      <c r="Q32" s="368" t="s">
        <v>10</v>
      </c>
      <c r="R32" s="373">
        <v>9.0692124105011929E-2</v>
      </c>
      <c r="S32" s="373">
        <v>0.11804767309875142</v>
      </c>
      <c r="T32" s="373">
        <v>0.17061611374407584</v>
      </c>
      <c r="U32" s="373">
        <v>0.15198107628622118</v>
      </c>
      <c r="V32" s="373">
        <v>0.23940677966101695</v>
      </c>
      <c r="W32" s="373">
        <v>0.34290357529794152</v>
      </c>
      <c r="X32" s="437">
        <v>0.05</v>
      </c>
      <c r="Y32" s="437">
        <v>0.05</v>
      </c>
      <c r="Z32" s="438">
        <v>0</v>
      </c>
      <c r="AA32" s="438">
        <v>0</v>
      </c>
      <c r="AB32" s="432">
        <v>0</v>
      </c>
      <c r="AC32" s="431">
        <v>0</v>
      </c>
    </row>
    <row r="33" spans="1:32" ht="12" customHeight="1">
      <c r="B33" s="377" t="s">
        <v>47</v>
      </c>
      <c r="C33" s="374">
        <v>2.4343675417661099E-2</v>
      </c>
      <c r="D33" s="374">
        <v>4.7105561861520998E-2</v>
      </c>
      <c r="E33" s="374">
        <v>4.798578199052133E-2</v>
      </c>
      <c r="F33" s="374">
        <v>3.9621525724423415E-2</v>
      </c>
      <c r="G33" s="374">
        <v>0.13135593220338984</v>
      </c>
      <c r="H33" s="374">
        <v>9.154929577464789E-2</v>
      </c>
      <c r="I33" s="439">
        <v>0.5</v>
      </c>
      <c r="J33" s="439">
        <v>0.88</v>
      </c>
      <c r="K33" s="440">
        <v>0.95</v>
      </c>
      <c r="L33" s="440">
        <v>0.9</v>
      </c>
      <c r="M33" s="434">
        <v>0.9</v>
      </c>
      <c r="N33" s="433">
        <v>0.9</v>
      </c>
      <c r="O33" s="65" t="s">
        <v>624</v>
      </c>
      <c r="Q33" s="377" t="s">
        <v>47</v>
      </c>
      <c r="R33" s="374">
        <v>2.4343675417661099E-2</v>
      </c>
      <c r="S33" s="374">
        <v>4.7105561861520998E-2</v>
      </c>
      <c r="T33" s="374">
        <v>4.798578199052133E-2</v>
      </c>
      <c r="U33" s="374">
        <v>3.9621525724423415E-2</v>
      </c>
      <c r="V33" s="374">
        <v>0.13135593220338984</v>
      </c>
      <c r="W33" s="374">
        <v>9.154929577464789E-2</v>
      </c>
      <c r="X33" s="439">
        <v>0.5</v>
      </c>
      <c r="Y33" s="439">
        <v>0.78</v>
      </c>
      <c r="Z33" s="440">
        <v>0.95</v>
      </c>
      <c r="AA33" s="440">
        <v>0.9</v>
      </c>
      <c r="AB33" s="434">
        <v>0.9</v>
      </c>
      <c r="AC33" s="433">
        <v>0.9</v>
      </c>
    </row>
    <row r="34" spans="1:32" ht="12" customHeight="1">
      <c r="B34" s="376" t="s">
        <v>83</v>
      </c>
      <c r="C34" s="375">
        <v>0</v>
      </c>
      <c r="D34" s="375">
        <v>0</v>
      </c>
      <c r="E34" s="375">
        <v>0</v>
      </c>
      <c r="F34" s="375">
        <v>0</v>
      </c>
      <c r="G34" s="375">
        <v>0</v>
      </c>
      <c r="H34" s="375">
        <v>0</v>
      </c>
      <c r="I34" s="435">
        <v>0.02</v>
      </c>
      <c r="J34" s="435">
        <v>0.02</v>
      </c>
      <c r="K34" s="435">
        <v>0.05</v>
      </c>
      <c r="L34" s="435">
        <v>0.1</v>
      </c>
      <c r="M34" s="435">
        <v>0.1</v>
      </c>
      <c r="N34" s="435">
        <v>0.1</v>
      </c>
      <c r="O34" s="65" t="s">
        <v>624</v>
      </c>
      <c r="Q34" s="376" t="s">
        <v>83</v>
      </c>
      <c r="R34" s="375">
        <v>0</v>
      </c>
      <c r="S34" s="375">
        <v>0</v>
      </c>
      <c r="T34" s="375">
        <v>0</v>
      </c>
      <c r="U34" s="375">
        <v>0</v>
      </c>
      <c r="V34" s="375">
        <v>0</v>
      </c>
      <c r="W34" s="375">
        <v>0</v>
      </c>
      <c r="X34" s="435">
        <v>0.02</v>
      </c>
      <c r="Y34" s="435">
        <v>0.02</v>
      </c>
      <c r="Z34" s="435">
        <v>0.05</v>
      </c>
      <c r="AA34" s="435">
        <v>0.1</v>
      </c>
      <c r="AB34" s="435">
        <v>0.1</v>
      </c>
      <c r="AC34" s="435">
        <v>0.1</v>
      </c>
    </row>
    <row r="35" spans="1:32" s="85" customFormat="1" ht="12" customHeight="1">
      <c r="A35" s="20"/>
      <c r="B35" s="159" t="s">
        <v>196</v>
      </c>
      <c r="C35" s="382">
        <v>1</v>
      </c>
      <c r="D35" s="382">
        <v>1</v>
      </c>
      <c r="E35" s="382">
        <v>0.99999999999999989</v>
      </c>
      <c r="F35" s="382">
        <v>1</v>
      </c>
      <c r="G35" s="382">
        <v>1</v>
      </c>
      <c r="H35" s="382">
        <v>1.0000000000000002</v>
      </c>
      <c r="I35" s="382">
        <v>1</v>
      </c>
      <c r="J35" s="382">
        <v>1</v>
      </c>
      <c r="K35" s="382">
        <v>1</v>
      </c>
      <c r="L35" s="382">
        <v>1</v>
      </c>
      <c r="M35" s="382">
        <v>1</v>
      </c>
      <c r="N35" s="382">
        <v>1</v>
      </c>
      <c r="O35" s="65"/>
      <c r="P35" s="20"/>
      <c r="Q35" s="159" t="s">
        <v>196</v>
      </c>
      <c r="R35" s="382">
        <v>1</v>
      </c>
      <c r="S35" s="382">
        <v>1</v>
      </c>
      <c r="T35" s="382">
        <v>0.99999999999999989</v>
      </c>
      <c r="U35" s="382">
        <v>1</v>
      </c>
      <c r="V35" s="382">
        <v>1</v>
      </c>
      <c r="W35" s="382">
        <v>1.0000000000000002</v>
      </c>
      <c r="X35" s="382">
        <v>1</v>
      </c>
      <c r="Y35" s="382">
        <v>1</v>
      </c>
      <c r="Z35" s="382">
        <v>1</v>
      </c>
      <c r="AA35" s="382">
        <v>1</v>
      </c>
      <c r="AB35" s="382">
        <v>1</v>
      </c>
      <c r="AC35" s="382">
        <v>1</v>
      </c>
    </row>
    <row r="36" spans="1:32" s="85" customFormat="1" ht="12" customHeight="1">
      <c r="A36" s="20"/>
      <c r="B36" s="159" t="s">
        <v>477</v>
      </c>
      <c r="C36" s="382"/>
      <c r="D36" s="382"/>
      <c r="E36" s="382"/>
      <c r="F36" s="382"/>
      <c r="G36" s="382"/>
      <c r="H36" s="104">
        <v>743.09352741062855</v>
      </c>
      <c r="I36" s="104">
        <v>364.40504235881491</v>
      </c>
      <c r="J36" s="104">
        <v>71.820263112639722</v>
      </c>
      <c r="K36" s="104">
        <v>0</v>
      </c>
      <c r="L36" s="104">
        <v>0</v>
      </c>
      <c r="M36" s="104">
        <v>0</v>
      </c>
      <c r="N36" s="104">
        <v>0</v>
      </c>
      <c r="O36" s="65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32" s="85" customFormat="1" ht="12" customHeight="1">
      <c r="A37" s="20"/>
      <c r="B37" s="159" t="s">
        <v>476</v>
      </c>
      <c r="C37" s="382"/>
      <c r="D37" s="382"/>
      <c r="E37" s="382"/>
      <c r="F37" s="382"/>
      <c r="G37" s="382"/>
      <c r="H37" s="382">
        <v>0</v>
      </c>
      <c r="I37" s="382">
        <v>-0.50961079740713844</v>
      </c>
      <c r="J37" s="382">
        <v>-0.90334963169050408</v>
      </c>
      <c r="K37" s="382">
        <v>-1</v>
      </c>
      <c r="L37" s="382">
        <v>-1</v>
      </c>
      <c r="M37" s="382">
        <v>-1</v>
      </c>
      <c r="N37" s="382">
        <v>-1</v>
      </c>
      <c r="O37" s="65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s="85" customFormat="1" ht="12" customHeight="1">
      <c r="A38" s="20"/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247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153"/>
      <c r="AF38" s="153"/>
    </row>
    <row r="39" spans="1:32" s="85" customFormat="1" ht="12" customHeight="1">
      <c r="A39" s="20"/>
      <c r="B39" s="20"/>
      <c r="C39" s="74"/>
      <c r="D39" s="74"/>
      <c r="E39" s="74"/>
      <c r="F39" s="74"/>
      <c r="G39" s="74"/>
      <c r="H39" s="74"/>
      <c r="I39" s="74"/>
      <c r="J39" s="20"/>
      <c r="K39" s="20"/>
      <c r="L39" s="20"/>
      <c r="M39" s="20"/>
      <c r="N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s="85" customFormat="1" ht="12" customHeight="1">
      <c r="A40" s="20"/>
      <c r="B40" s="30" t="s">
        <v>125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247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12" customHeight="1">
      <c r="O41" s="85"/>
    </row>
    <row r="42" spans="1:32" ht="12" customHeight="1">
      <c r="B42" s="343"/>
      <c r="C42" s="332">
        <v>2015</v>
      </c>
      <c r="D42" s="332">
        <v>2016</v>
      </c>
      <c r="E42" s="332">
        <v>2017</v>
      </c>
      <c r="F42" s="332">
        <v>2018</v>
      </c>
      <c r="G42" s="332">
        <v>2019</v>
      </c>
      <c r="H42" s="332">
        <v>2020</v>
      </c>
      <c r="I42" s="146">
        <v>2025</v>
      </c>
      <c r="J42" s="146">
        <v>2030</v>
      </c>
      <c r="K42" s="146">
        <v>2035</v>
      </c>
      <c r="L42" s="146">
        <v>2040</v>
      </c>
      <c r="M42" s="146">
        <v>2045</v>
      </c>
      <c r="N42" s="147">
        <v>2050</v>
      </c>
      <c r="O42" s="247"/>
      <c r="AE42" s="153"/>
      <c r="AF42" s="153"/>
    </row>
    <row r="43" spans="1:32" ht="12" customHeight="1">
      <c r="B43" s="368" t="s">
        <v>13</v>
      </c>
      <c r="C43" s="373">
        <v>0.99981965734896305</v>
      </c>
      <c r="D43" s="373">
        <v>0.99458413926499034</v>
      </c>
      <c r="E43" s="373">
        <v>0.9891170431211499</v>
      </c>
      <c r="F43" s="373">
        <v>0.9854368932038835</v>
      </c>
      <c r="G43" s="373">
        <v>0.97275578204625635</v>
      </c>
      <c r="H43" s="373">
        <v>0.91945254655597941</v>
      </c>
      <c r="I43" s="866">
        <v>0.83000000000000007</v>
      </c>
      <c r="J43" s="866">
        <v>0.53</v>
      </c>
      <c r="K43" s="866">
        <v>0.31</v>
      </c>
      <c r="L43" s="866">
        <v>0.09</v>
      </c>
      <c r="M43" s="866">
        <v>0.02</v>
      </c>
      <c r="N43" s="866">
        <v>0</v>
      </c>
      <c r="O43" s="85"/>
    </row>
    <row r="44" spans="1:32" ht="12" customHeight="1">
      <c r="B44" s="368" t="s">
        <v>10</v>
      </c>
      <c r="C44" s="373">
        <v>1.8034265103697024E-4</v>
      </c>
      <c r="D44" s="373">
        <v>5.415860735009671E-3</v>
      </c>
      <c r="E44" s="373">
        <v>6.3655030800821352E-3</v>
      </c>
      <c r="F44" s="373">
        <v>9.2866188265090764E-3</v>
      </c>
      <c r="G44" s="373">
        <v>2.3912191297530382E-2</v>
      </c>
      <c r="H44" s="373">
        <v>7.9425622616109484E-2</v>
      </c>
      <c r="I44" s="866">
        <v>0.08</v>
      </c>
      <c r="J44" s="866">
        <v>0.15</v>
      </c>
      <c r="K44" s="881">
        <v>0.15</v>
      </c>
      <c r="L44" s="881">
        <v>0.15</v>
      </c>
      <c r="M44" s="881">
        <v>0.15</v>
      </c>
      <c r="N44" s="866">
        <v>0.15</v>
      </c>
      <c r="O44" s="247"/>
    </row>
    <row r="45" spans="1:32" ht="12" customHeight="1">
      <c r="B45" s="377" t="s">
        <v>47</v>
      </c>
      <c r="C45" s="373">
        <v>0</v>
      </c>
      <c r="D45" s="373">
        <v>0</v>
      </c>
      <c r="E45" s="373">
        <v>4.517453798767967E-3</v>
      </c>
      <c r="F45" s="373">
        <v>5.2764879696074289E-3</v>
      </c>
      <c r="G45" s="373">
        <v>3.3320266562132496E-3</v>
      </c>
      <c r="H45" s="373">
        <v>1.121830827911151E-3</v>
      </c>
      <c r="I45" s="882">
        <v>0.09</v>
      </c>
      <c r="J45" s="883">
        <v>0.3</v>
      </c>
      <c r="K45" s="882">
        <v>0.5</v>
      </c>
      <c r="L45" s="882">
        <v>0.7</v>
      </c>
      <c r="M45" s="882">
        <v>0.75</v>
      </c>
      <c r="N45" s="882">
        <v>0.75</v>
      </c>
      <c r="O45" s="85"/>
    </row>
    <row r="46" spans="1:32" ht="12" customHeight="1">
      <c r="B46" s="376" t="s">
        <v>83</v>
      </c>
      <c r="C46" s="383">
        <v>0</v>
      </c>
      <c r="D46" s="383">
        <v>0</v>
      </c>
      <c r="E46" s="383">
        <v>0</v>
      </c>
      <c r="F46" s="383">
        <v>0</v>
      </c>
      <c r="G46" s="383">
        <v>0</v>
      </c>
      <c r="H46" s="383">
        <v>0</v>
      </c>
      <c r="I46" s="882">
        <v>0</v>
      </c>
      <c r="J46" s="882">
        <v>0.02</v>
      </c>
      <c r="K46" s="882">
        <v>0.04</v>
      </c>
      <c r="L46" s="882">
        <v>0.06</v>
      </c>
      <c r="M46" s="882">
        <v>0.08</v>
      </c>
      <c r="N46" s="882">
        <v>0.1</v>
      </c>
      <c r="O46" s="247"/>
      <c r="AE46" s="153"/>
      <c r="AF46" s="153"/>
    </row>
    <row r="47" spans="1:32" s="85" customFormat="1" ht="12" customHeight="1">
      <c r="A47" s="20"/>
      <c r="B47" s="159" t="s">
        <v>196</v>
      </c>
      <c r="C47" s="382">
        <v>1</v>
      </c>
      <c r="D47" s="382">
        <v>1</v>
      </c>
      <c r="E47" s="382">
        <v>1</v>
      </c>
      <c r="F47" s="382">
        <v>1</v>
      </c>
      <c r="G47" s="382">
        <v>1</v>
      </c>
      <c r="H47" s="382">
        <v>1</v>
      </c>
      <c r="I47" s="382">
        <v>1</v>
      </c>
      <c r="J47" s="382">
        <v>1</v>
      </c>
      <c r="K47" s="382">
        <v>1</v>
      </c>
      <c r="L47" s="382">
        <v>1</v>
      </c>
      <c r="M47" s="382">
        <v>0.99999999999999989</v>
      </c>
      <c r="N47" s="382">
        <v>1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s="85" customFormat="1" ht="12" customHeight="1">
      <c r="A48" s="20"/>
      <c r="B48" s="159" t="s">
        <v>478</v>
      </c>
      <c r="C48" s="382"/>
      <c r="D48" s="382"/>
      <c r="E48" s="382"/>
      <c r="F48" s="382"/>
      <c r="G48" s="382"/>
      <c r="H48" s="104">
        <v>840.55810005705109</v>
      </c>
      <c r="I48" s="104">
        <v>691.82432899508422</v>
      </c>
      <c r="J48" s="104">
        <v>489.7295907136716</v>
      </c>
      <c r="K48" s="104">
        <v>317.57442562338781</v>
      </c>
      <c r="L48" s="104">
        <v>163.15890283748925</v>
      </c>
      <c r="M48" s="104">
        <v>118.00344969905417</v>
      </c>
      <c r="N48" s="104">
        <v>105.10189165950129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s="85" customFormat="1" ht="12" customHeight="1">
      <c r="A49" s="20"/>
      <c r="B49" s="159" t="s">
        <v>476</v>
      </c>
      <c r="C49" s="382"/>
      <c r="D49" s="382"/>
      <c r="E49" s="382"/>
      <c r="F49" s="382"/>
      <c r="G49" s="382"/>
      <c r="H49" s="382">
        <v>0</v>
      </c>
      <c r="I49" s="382">
        <v>-0.17694644909361046</v>
      </c>
      <c r="J49" s="382">
        <v>-0.41737568089530963</v>
      </c>
      <c r="K49" s="382">
        <v>-0.62218622888550701</v>
      </c>
      <c r="L49" s="382">
        <v>-0.80589217708280347</v>
      </c>
      <c r="M49" s="382">
        <v>-0.85961297655564206</v>
      </c>
      <c r="N49" s="382">
        <v>-0.87496177640502459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s="85" customFormat="1" ht="12" customHeight="1">
      <c r="A50" s="20"/>
      <c r="B50" s="159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247"/>
      <c r="P50" s="20"/>
      <c r="Q50" s="74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153"/>
      <c r="AF50" s="153"/>
    </row>
    <row r="51" spans="1:32" s="85" customFormat="1" ht="12" customHeight="1">
      <c r="A51" s="20"/>
      <c r="B51" s="26" t="s">
        <v>126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P51" s="20"/>
      <c r="Q51" s="74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s="85" customFormat="1" ht="12" customHeight="1">
      <c r="A52" s="20"/>
      <c r="B52" s="30" t="s">
        <v>127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247"/>
      <c r="Q52" s="74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12" customHeight="1">
      <c r="O53" s="85"/>
      <c r="P53" s="85"/>
      <c r="Q53" s="74"/>
    </row>
    <row r="54" spans="1:32" ht="12" customHeight="1">
      <c r="B54" s="343"/>
      <c r="C54" s="332">
        <v>2015</v>
      </c>
      <c r="D54" s="332">
        <v>2016</v>
      </c>
      <c r="E54" s="332">
        <v>2017</v>
      </c>
      <c r="F54" s="332">
        <v>2018</v>
      </c>
      <c r="G54" s="332">
        <v>2019</v>
      </c>
      <c r="H54" s="332">
        <v>2020</v>
      </c>
      <c r="I54" s="146">
        <v>2025</v>
      </c>
      <c r="J54" s="146">
        <v>2030</v>
      </c>
      <c r="K54" s="146">
        <v>2035</v>
      </c>
      <c r="L54" s="146">
        <v>2040</v>
      </c>
      <c r="M54" s="146">
        <v>2045</v>
      </c>
      <c r="N54" s="147">
        <v>2050</v>
      </c>
      <c r="AE54" s="153"/>
      <c r="AF54" s="153"/>
    </row>
    <row r="55" spans="1:32" ht="12" customHeight="1">
      <c r="B55" s="368" t="s">
        <v>13</v>
      </c>
      <c r="C55" s="158">
        <v>0.9688086839936213</v>
      </c>
      <c r="D55" s="158">
        <v>0.95145504822416938</v>
      </c>
      <c r="E55" s="158">
        <v>0.9330329296300981</v>
      </c>
      <c r="F55" s="158">
        <v>0.93763622949596082</v>
      </c>
      <c r="G55" s="158">
        <v>0.88000578869037727</v>
      </c>
      <c r="H55" s="158">
        <v>0.82389808379626583</v>
      </c>
      <c r="I55" s="866">
        <v>0.42999999999999994</v>
      </c>
      <c r="J55" s="866">
        <v>6.9999999999999979E-2</v>
      </c>
      <c r="K55" s="866">
        <v>0</v>
      </c>
      <c r="L55" s="866">
        <v>0</v>
      </c>
      <c r="M55" s="866">
        <v>0</v>
      </c>
      <c r="N55" s="866">
        <v>0</v>
      </c>
    </row>
    <row r="56" spans="1:32" ht="12" customHeight="1">
      <c r="B56" s="368" t="s">
        <v>10</v>
      </c>
      <c r="C56" s="158">
        <v>2.461852364361021E-2</v>
      </c>
      <c r="D56" s="158">
        <v>3.5826450073219947E-2</v>
      </c>
      <c r="E56" s="158">
        <v>5.0713167959360442E-2</v>
      </c>
      <c r="F56" s="158">
        <v>4.781412234063135E-2</v>
      </c>
      <c r="G56" s="158">
        <v>8.2095730155671759E-2</v>
      </c>
      <c r="H56" s="158">
        <v>0.15056466984020414</v>
      </c>
      <c r="I56" s="867">
        <v>0.05</v>
      </c>
      <c r="J56" s="867">
        <v>0.03</v>
      </c>
      <c r="K56" s="867">
        <v>0</v>
      </c>
      <c r="L56" s="867">
        <v>0</v>
      </c>
      <c r="M56" s="866">
        <v>0</v>
      </c>
      <c r="N56" s="866">
        <v>0</v>
      </c>
    </row>
    <row r="57" spans="1:32" ht="12" customHeight="1">
      <c r="B57" s="377" t="s">
        <v>47</v>
      </c>
      <c r="C57" s="158">
        <v>6.5727923627684967E-3</v>
      </c>
      <c r="D57" s="158">
        <v>1.2718501702610669E-2</v>
      </c>
      <c r="E57" s="158">
        <v>1.6253902410541376E-2</v>
      </c>
      <c r="F57" s="158">
        <v>1.4549648163407746E-2</v>
      </c>
      <c r="G57" s="158">
        <v>3.7898481153950926E-2</v>
      </c>
      <c r="H57" s="158">
        <v>2.5537246363530074E-2</v>
      </c>
      <c r="I57" s="867">
        <v>0.5</v>
      </c>
      <c r="J57" s="867">
        <v>0.88</v>
      </c>
      <c r="K57" s="867">
        <v>0.95</v>
      </c>
      <c r="L57" s="867">
        <v>0.9</v>
      </c>
      <c r="M57" s="866">
        <v>0.9</v>
      </c>
      <c r="N57" s="866">
        <v>0.9</v>
      </c>
      <c r="S57" s="20" t="s">
        <v>70</v>
      </c>
      <c r="T57" s="23"/>
      <c r="U57" s="23"/>
      <c r="V57" s="23"/>
      <c r="W57" s="23"/>
    </row>
    <row r="58" spans="1:32" ht="12" customHeight="1">
      <c r="B58" s="376" t="s">
        <v>83</v>
      </c>
      <c r="C58" s="158">
        <v>0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866">
        <v>0.02</v>
      </c>
      <c r="J58" s="866">
        <v>0.02</v>
      </c>
      <c r="K58" s="866">
        <v>0.05</v>
      </c>
      <c r="L58" s="866">
        <v>0.1</v>
      </c>
      <c r="M58" s="866">
        <v>0.1</v>
      </c>
      <c r="N58" s="866">
        <v>0.1</v>
      </c>
      <c r="O58" s="65"/>
      <c r="P58" s="74"/>
      <c r="S58" s="55" t="s">
        <v>15</v>
      </c>
      <c r="T58" s="56" t="s">
        <v>16</v>
      </c>
      <c r="U58" s="56"/>
      <c r="V58" s="56" t="s">
        <v>11</v>
      </c>
      <c r="W58" s="56"/>
      <c r="AE58" s="153"/>
      <c r="AF58" s="153"/>
    </row>
    <row r="59" spans="1:32" ht="12" customHeight="1">
      <c r="B59" s="159" t="s">
        <v>196</v>
      </c>
      <c r="C59" s="436">
        <v>1</v>
      </c>
      <c r="D59" s="436">
        <v>1</v>
      </c>
      <c r="E59" s="436">
        <v>0.99999999999999989</v>
      </c>
      <c r="F59" s="436">
        <v>0.99999999999999989</v>
      </c>
      <c r="G59" s="436">
        <v>0.99999999999999989</v>
      </c>
      <c r="H59" s="436">
        <v>1</v>
      </c>
      <c r="I59" s="436">
        <v>1</v>
      </c>
      <c r="J59" s="436">
        <v>1</v>
      </c>
      <c r="K59" s="436">
        <v>1</v>
      </c>
      <c r="L59" s="436">
        <v>1</v>
      </c>
      <c r="M59" s="436">
        <v>1</v>
      </c>
      <c r="N59" s="436">
        <v>1</v>
      </c>
      <c r="O59" s="65"/>
      <c r="P59" s="74"/>
      <c r="S59" s="45" t="s">
        <v>7</v>
      </c>
      <c r="T59" s="57">
        <v>2.3486672398968182</v>
      </c>
      <c r="U59" s="56" t="s">
        <v>17</v>
      </c>
      <c r="V59" s="410">
        <v>9</v>
      </c>
      <c r="W59" s="56" t="s">
        <v>12</v>
      </c>
    </row>
    <row r="60" spans="1:32" ht="12" customHeight="1">
      <c r="B60" s="20" t="s">
        <v>128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65"/>
      <c r="P60" s="74"/>
      <c r="S60" s="45" t="s">
        <v>13</v>
      </c>
      <c r="T60" s="57">
        <v>2.6878245915735168</v>
      </c>
      <c r="U60" s="56" t="s">
        <v>17</v>
      </c>
      <c r="V60" s="410">
        <v>9.83</v>
      </c>
      <c r="W60" s="56" t="s">
        <v>12</v>
      </c>
    </row>
    <row r="61" spans="1:32" ht="12" customHeight="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65"/>
      <c r="P61" s="74"/>
      <c r="S61" s="45" t="s">
        <v>9</v>
      </c>
      <c r="T61" s="57">
        <v>2.5542785898538258</v>
      </c>
      <c r="U61" s="56" t="s">
        <v>17</v>
      </c>
      <c r="V61" s="410">
        <v>9.83</v>
      </c>
      <c r="W61" s="56" t="s">
        <v>12</v>
      </c>
    </row>
    <row r="62" spans="1:32" ht="12" customHeight="1">
      <c r="B62" s="64" t="s">
        <v>129</v>
      </c>
      <c r="C62" s="24"/>
      <c r="D62" s="24"/>
      <c r="E62" s="24"/>
      <c r="F62" s="24"/>
      <c r="G62" s="24"/>
      <c r="H62" s="68" t="s">
        <v>79</v>
      </c>
      <c r="I62" s="24"/>
      <c r="J62" s="24"/>
      <c r="K62" s="24"/>
      <c r="L62" s="24"/>
      <c r="M62" s="24"/>
      <c r="N62" s="24"/>
      <c r="O62" s="65"/>
      <c r="S62" s="45" t="s">
        <v>10</v>
      </c>
      <c r="T62" s="57">
        <v>2.8027171109200344</v>
      </c>
      <c r="U62" s="56" t="s">
        <v>18</v>
      </c>
      <c r="V62" s="410">
        <v>13.8</v>
      </c>
      <c r="W62" s="56" t="s">
        <v>14</v>
      </c>
      <c r="AE62" s="153"/>
      <c r="AF62" s="153"/>
    </row>
    <row r="63" spans="1:32" ht="12" customHeight="1">
      <c r="B63" s="30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65"/>
      <c r="S63" s="45" t="s">
        <v>28</v>
      </c>
      <c r="T63" s="57">
        <v>0</v>
      </c>
      <c r="U63" s="57"/>
      <c r="V63" s="47"/>
      <c r="W63" s="56"/>
    </row>
    <row r="64" spans="1:32" ht="12" customHeight="1">
      <c r="B64" s="378"/>
      <c r="C64" s="380">
        <v>2015</v>
      </c>
      <c r="D64" s="380">
        <v>2016</v>
      </c>
      <c r="E64" s="380">
        <v>2017</v>
      </c>
      <c r="F64" s="380">
        <v>2018</v>
      </c>
      <c r="G64" s="380">
        <v>2019</v>
      </c>
      <c r="H64" s="380">
        <v>2020</v>
      </c>
      <c r="I64" s="380">
        <v>2025</v>
      </c>
      <c r="J64" s="380">
        <v>2030</v>
      </c>
      <c r="K64" s="380">
        <v>2035</v>
      </c>
      <c r="L64" s="380">
        <v>2040</v>
      </c>
      <c r="M64" s="380">
        <v>2045</v>
      </c>
      <c r="N64" s="381">
        <v>2050</v>
      </c>
      <c r="O64" s="65"/>
    </row>
    <row r="65" spans="1:23" ht="12" customHeight="1">
      <c r="B65" s="379" t="s">
        <v>479</v>
      </c>
      <c r="C65" s="442">
        <v>33</v>
      </c>
      <c r="D65" s="442">
        <v>32.703000000000003</v>
      </c>
      <c r="E65" s="442">
        <v>32.408673</v>
      </c>
      <c r="F65" s="442">
        <v>32.116994943000002</v>
      </c>
      <c r="G65" s="442">
        <v>31.827941988513</v>
      </c>
      <c r="H65" s="442">
        <v>31.541490510616384</v>
      </c>
      <c r="I65" s="442">
        <v>28.5</v>
      </c>
      <c r="J65" s="442">
        <v>27</v>
      </c>
      <c r="K65" s="442">
        <v>25.5</v>
      </c>
      <c r="L65" s="442">
        <v>24</v>
      </c>
      <c r="M65" s="442">
        <v>24</v>
      </c>
      <c r="N65" s="442">
        <v>24</v>
      </c>
    </row>
    <row r="66" spans="1:23" ht="12" customHeight="1">
      <c r="B66" s="379" t="s">
        <v>316</v>
      </c>
      <c r="C66" s="442">
        <v>28.7</v>
      </c>
      <c r="D66" s="442">
        <v>28.441700000000004</v>
      </c>
      <c r="E66" s="442">
        <v>28.185724700000005</v>
      </c>
      <c r="F66" s="442">
        <v>27.932053177700006</v>
      </c>
      <c r="G66" s="442">
        <v>27.680664699100703</v>
      </c>
      <c r="H66" s="442">
        <v>27.431538716808799</v>
      </c>
      <c r="I66" s="442">
        <v>24.984425666839599</v>
      </c>
      <c r="J66" s="442">
        <v>25</v>
      </c>
      <c r="K66" s="442">
        <v>25</v>
      </c>
      <c r="L66" s="442">
        <v>25</v>
      </c>
      <c r="M66" s="442">
        <v>25</v>
      </c>
      <c r="N66" s="442">
        <v>25</v>
      </c>
    </row>
    <row r="67" spans="1:23" ht="12" customHeight="1">
      <c r="B67" s="379" t="s">
        <v>480</v>
      </c>
      <c r="C67" s="442">
        <v>144</v>
      </c>
      <c r="D67" s="442">
        <v>144</v>
      </c>
      <c r="E67" s="442">
        <v>144</v>
      </c>
      <c r="F67" s="442">
        <v>144</v>
      </c>
      <c r="G67" s="442">
        <v>144</v>
      </c>
      <c r="H67" s="442">
        <v>144</v>
      </c>
      <c r="I67" s="442">
        <v>136.75</v>
      </c>
      <c r="J67" s="442">
        <v>129.5</v>
      </c>
      <c r="K67" s="442">
        <v>122.25</v>
      </c>
      <c r="L67" s="442">
        <v>115</v>
      </c>
      <c r="M67" s="442">
        <v>115</v>
      </c>
      <c r="N67" s="442">
        <v>115</v>
      </c>
      <c r="O67" s="65"/>
    </row>
    <row r="68" spans="1:23" ht="12" customHeight="1">
      <c r="B68" s="40" t="s">
        <v>172</v>
      </c>
      <c r="C68" s="442">
        <v>6.92</v>
      </c>
      <c r="D68" s="442">
        <v>6.92</v>
      </c>
      <c r="E68" s="442">
        <v>6.92</v>
      </c>
      <c r="F68" s="442">
        <v>6.92</v>
      </c>
      <c r="G68" s="442">
        <v>6.92</v>
      </c>
      <c r="H68" s="442">
        <v>6.92</v>
      </c>
      <c r="I68" s="442">
        <v>6.4649999999999999</v>
      </c>
      <c r="J68" s="442">
        <v>6.01</v>
      </c>
      <c r="K68" s="442">
        <v>5.5549999999999997</v>
      </c>
      <c r="L68" s="442">
        <v>5.0999999999999996</v>
      </c>
      <c r="M68" s="442">
        <v>5.0999999999999996</v>
      </c>
      <c r="N68" s="442">
        <v>5.0999999999999996</v>
      </c>
      <c r="O68" s="65"/>
    </row>
    <row r="69" spans="1:23" s="21" customFormat="1" ht="12" customHeight="1">
      <c r="A69" s="20"/>
      <c r="B69" s="367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65"/>
      <c r="P69" s="20"/>
      <c r="Q69" s="20"/>
      <c r="R69" s="20"/>
      <c r="S69" s="20"/>
      <c r="T69" s="20"/>
      <c r="U69" s="20"/>
      <c r="V69" s="20"/>
      <c r="W69" s="20"/>
    </row>
    <row r="70" spans="1:23" ht="15">
      <c r="B70" s="37" t="s">
        <v>88</v>
      </c>
      <c r="C70" s="95">
        <v>2015</v>
      </c>
      <c r="D70" s="95">
        <v>2016</v>
      </c>
      <c r="E70" s="95">
        <v>2017</v>
      </c>
      <c r="F70" s="95">
        <v>2018</v>
      </c>
      <c r="G70" s="95">
        <v>2019</v>
      </c>
      <c r="H70" s="95">
        <v>2020</v>
      </c>
      <c r="I70" s="95">
        <v>2025</v>
      </c>
      <c r="J70" s="95">
        <v>2030</v>
      </c>
      <c r="K70" s="95">
        <v>2035</v>
      </c>
      <c r="L70" s="95">
        <v>2040</v>
      </c>
      <c r="M70" s="95">
        <v>2045</v>
      </c>
      <c r="N70" s="95">
        <v>2050</v>
      </c>
    </row>
    <row r="71" spans="1:23" ht="15">
      <c r="B71" s="32" t="s">
        <v>44</v>
      </c>
      <c r="C71" s="38">
        <v>886.98211521926055</v>
      </c>
      <c r="D71" s="38">
        <v>878.9992761822873</v>
      </c>
      <c r="E71" s="38">
        <v>871.08828269664673</v>
      </c>
      <c r="F71" s="38">
        <v>863.24848815237692</v>
      </c>
      <c r="G71" s="38">
        <v>855.47925175900548</v>
      </c>
      <c r="H71" s="38">
        <v>847.77993849317443</v>
      </c>
      <c r="I71" s="38">
        <v>766.03000859845224</v>
      </c>
      <c r="J71" s="38">
        <v>725.71263972484962</v>
      </c>
      <c r="K71" s="38">
        <v>685.39527085124678</v>
      </c>
      <c r="L71" s="38">
        <v>645.07790197764405</v>
      </c>
      <c r="M71" s="38">
        <v>645.07790197764405</v>
      </c>
      <c r="N71" s="38">
        <v>645.07790197764405</v>
      </c>
    </row>
    <row r="72" spans="1:23" ht="15">
      <c r="B72" s="32" t="s">
        <v>50</v>
      </c>
      <c r="C72" s="38">
        <v>804.37981083404998</v>
      </c>
      <c r="D72" s="38">
        <v>797.14039253654346</v>
      </c>
      <c r="E72" s="38">
        <v>789.96612900371474</v>
      </c>
      <c r="F72" s="38">
        <v>782.85643384268133</v>
      </c>
      <c r="G72" s="38">
        <v>775.81072593809711</v>
      </c>
      <c r="H72" s="38">
        <v>768.82842940465423</v>
      </c>
      <c r="I72" s="38">
        <v>700.24277322961029</v>
      </c>
      <c r="J72" s="38">
        <v>700.67927773000861</v>
      </c>
      <c r="K72" s="38">
        <v>700.67927773000861</v>
      </c>
      <c r="L72" s="38">
        <v>700.67927773000861</v>
      </c>
      <c r="M72" s="38">
        <v>700.67927773000861</v>
      </c>
      <c r="N72" s="38">
        <v>700.67927773000861</v>
      </c>
    </row>
    <row r="73" spans="1:23" ht="15">
      <c r="B73" s="93" t="s">
        <v>47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</row>
    <row r="74" spans="1:23" ht="15">
      <c r="B74" s="96" t="s">
        <v>83</v>
      </c>
      <c r="C74" s="35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</row>
    <row r="75" spans="1:23" ht="12" customHeight="1">
      <c r="B75" s="18"/>
      <c r="O75" s="65"/>
    </row>
    <row r="76" spans="1:23" ht="12" customHeight="1">
      <c r="B76" s="62" t="s">
        <v>130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8" spans="1:23" ht="12" customHeight="1">
      <c r="A78" s="21"/>
      <c r="B78" s="64" t="s">
        <v>131</v>
      </c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</row>
    <row r="79" spans="1:23" ht="12" customHeight="1">
      <c r="B79" s="154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1:23" ht="12" customHeight="1">
      <c r="B80" s="159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2:16" ht="12" customHeight="1">
      <c r="B81" s="30" t="s">
        <v>132</v>
      </c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</row>
    <row r="83" spans="2:16" ht="12" customHeight="1">
      <c r="B83" s="66"/>
      <c r="C83" s="146">
        <v>2015</v>
      </c>
      <c r="D83" s="146">
        <v>2016</v>
      </c>
      <c r="E83" s="146">
        <v>2017</v>
      </c>
      <c r="F83" s="146">
        <v>2018</v>
      </c>
      <c r="G83" s="146">
        <v>2019</v>
      </c>
      <c r="H83" s="146">
        <v>2020</v>
      </c>
      <c r="I83" s="146">
        <v>2025</v>
      </c>
      <c r="J83" s="146">
        <v>2030</v>
      </c>
      <c r="K83" s="146">
        <v>2035</v>
      </c>
      <c r="L83" s="146">
        <v>2040</v>
      </c>
      <c r="M83" s="146">
        <v>2045</v>
      </c>
      <c r="N83" s="147">
        <v>2050</v>
      </c>
    </row>
    <row r="84" spans="2:16" ht="12" customHeight="1">
      <c r="B84" s="368" t="s">
        <v>13</v>
      </c>
      <c r="C84" s="509">
        <v>0.96821412347445446</v>
      </c>
      <c r="D84" s="509">
        <v>0.96706269756377761</v>
      </c>
      <c r="E84" s="509">
        <v>0.96543230371808519</v>
      </c>
      <c r="F84" s="509">
        <v>0.96360755368907081</v>
      </c>
      <c r="G84" s="509">
        <v>0.95971176191377383</v>
      </c>
      <c r="H84" s="509">
        <v>0.95169856783994877</v>
      </c>
      <c r="I84" s="674">
        <v>0.84</v>
      </c>
      <c r="J84" s="1011">
        <v>0.73</v>
      </c>
      <c r="K84" s="1011">
        <v>0.55000000000000004</v>
      </c>
      <c r="L84" s="674">
        <v>0.35</v>
      </c>
      <c r="M84" s="1011">
        <v>0.18</v>
      </c>
      <c r="N84" s="1011">
        <v>0.06</v>
      </c>
      <c r="P84" s="20" t="s">
        <v>629</v>
      </c>
    </row>
    <row r="85" spans="2:16" ht="12" customHeight="1">
      <c r="B85" s="368" t="s">
        <v>10</v>
      </c>
      <c r="C85" s="509">
        <v>2.8467760170862819E-2</v>
      </c>
      <c r="D85" s="509">
        <v>2.9207986804101693E-2</v>
      </c>
      <c r="E85" s="509">
        <v>3.0305406554102417E-2</v>
      </c>
      <c r="F85" s="509">
        <v>3.1275240387039036E-2</v>
      </c>
      <c r="G85" s="509">
        <v>3.323376564842604E-2</v>
      </c>
      <c r="H85" s="509">
        <v>3.9108654503225211E-2</v>
      </c>
      <c r="I85" s="674">
        <v>0.1</v>
      </c>
      <c r="J85" s="606">
        <v>0.11</v>
      </c>
      <c r="K85" s="674">
        <v>0.11</v>
      </c>
      <c r="L85" s="674">
        <v>0.11</v>
      </c>
      <c r="M85" s="674">
        <v>0.11</v>
      </c>
      <c r="N85" s="606">
        <v>0.11</v>
      </c>
    </row>
    <row r="86" spans="2:16" ht="12" customHeight="1">
      <c r="B86" s="377" t="s">
        <v>47</v>
      </c>
      <c r="C86" s="509">
        <v>3.3181163546827466E-3</v>
      </c>
      <c r="D86" s="509">
        <v>3.7293156321206683E-3</v>
      </c>
      <c r="E86" s="509">
        <v>4.2622897278123831E-3</v>
      </c>
      <c r="F86" s="509">
        <v>5.1172059238902444E-3</v>
      </c>
      <c r="G86" s="509">
        <v>7.0544724378001529E-3</v>
      </c>
      <c r="H86" s="509">
        <v>9.1927776568259765E-3</v>
      </c>
      <c r="I86" s="674">
        <v>0.06</v>
      </c>
      <c r="J86" s="606">
        <v>0.15</v>
      </c>
      <c r="K86" s="674">
        <v>0.32</v>
      </c>
      <c r="L86" s="674">
        <v>0.51</v>
      </c>
      <c r="M86" s="674">
        <v>0.66</v>
      </c>
      <c r="N86" s="606">
        <v>0.75</v>
      </c>
    </row>
    <row r="87" spans="2:16" ht="12" customHeight="1">
      <c r="B87" s="376" t="s">
        <v>83</v>
      </c>
      <c r="C87" s="158">
        <v>0</v>
      </c>
      <c r="D87" s="158">
        <v>0</v>
      </c>
      <c r="E87" s="158">
        <v>0</v>
      </c>
      <c r="F87" s="158">
        <v>0</v>
      </c>
      <c r="G87" s="158">
        <v>0</v>
      </c>
      <c r="H87" s="158">
        <v>0</v>
      </c>
      <c r="I87" s="674">
        <v>0</v>
      </c>
      <c r="J87" s="606">
        <v>0.01</v>
      </c>
      <c r="K87" s="674">
        <v>0.02</v>
      </c>
      <c r="L87" s="674">
        <v>0.03</v>
      </c>
      <c r="M87" s="674">
        <v>0.05</v>
      </c>
      <c r="N87" s="606">
        <v>0.08</v>
      </c>
    </row>
    <row r="88" spans="2:16" ht="12" customHeight="1">
      <c r="B88" s="159" t="s">
        <v>196</v>
      </c>
      <c r="C88" s="1012">
        <f>SUM(C84:C87)</f>
        <v>1</v>
      </c>
      <c r="D88" s="1012">
        <f t="shared" ref="D88:N88" si="0">SUM(D84:D87)</f>
        <v>0.99999999999999989</v>
      </c>
      <c r="E88" s="1012">
        <f t="shared" si="0"/>
        <v>1</v>
      </c>
      <c r="F88" s="1012">
        <f t="shared" si="0"/>
        <v>1</v>
      </c>
      <c r="G88" s="1012">
        <f t="shared" si="0"/>
        <v>1</v>
      </c>
      <c r="H88" s="1012">
        <f t="shared" si="0"/>
        <v>1</v>
      </c>
      <c r="I88" s="1012">
        <f t="shared" si="0"/>
        <v>1</v>
      </c>
      <c r="J88" s="1012">
        <f t="shared" si="0"/>
        <v>1</v>
      </c>
      <c r="K88" s="1012">
        <f t="shared" si="0"/>
        <v>1</v>
      </c>
      <c r="L88" s="1012">
        <f t="shared" si="0"/>
        <v>1</v>
      </c>
      <c r="M88" s="1012">
        <f t="shared" si="0"/>
        <v>1</v>
      </c>
      <c r="N88" s="1012">
        <f t="shared" si="0"/>
        <v>0.99999999999999989</v>
      </c>
    </row>
    <row r="89" spans="2:16" ht="12" customHeight="1">
      <c r="B89" s="54"/>
    </row>
    <row r="90" spans="2:16" ht="12" customHeight="1">
      <c r="B90" s="64" t="s">
        <v>129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</row>
    <row r="91" spans="2:16" ht="12" customHeight="1">
      <c r="B91" s="30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2:16" ht="12" customHeight="1">
      <c r="B92" s="247"/>
      <c r="C92" s="85"/>
      <c r="D92" s="85"/>
      <c r="E92" s="85"/>
      <c r="F92" s="85"/>
      <c r="G92" s="85"/>
      <c r="H92" s="85"/>
      <c r="I92" s="85"/>
      <c r="J92" s="85"/>
    </row>
    <row r="93" spans="2:16" ht="12" customHeight="1">
      <c r="B93" s="378"/>
      <c r="C93" s="380">
        <v>2015</v>
      </c>
      <c r="D93" s="380">
        <v>2016</v>
      </c>
      <c r="E93" s="380">
        <v>2017</v>
      </c>
      <c r="F93" s="380">
        <v>2018</v>
      </c>
      <c r="G93" s="380">
        <v>2019</v>
      </c>
      <c r="H93" s="380">
        <v>2020</v>
      </c>
      <c r="I93" s="380">
        <v>2025</v>
      </c>
      <c r="J93" s="380">
        <v>2030</v>
      </c>
      <c r="K93" s="380">
        <v>2035</v>
      </c>
      <c r="L93" s="380">
        <v>2040</v>
      </c>
      <c r="M93" s="380">
        <v>2045</v>
      </c>
      <c r="N93" s="381">
        <v>2050</v>
      </c>
    </row>
    <row r="94" spans="2:16" ht="12" customHeight="1">
      <c r="B94" s="379" t="s">
        <v>13</v>
      </c>
      <c r="C94" s="442">
        <v>34.500695832707997</v>
      </c>
      <c r="D94" s="442">
        <v>33.865883029386168</v>
      </c>
      <c r="E94" s="442">
        <v>34.055531974350735</v>
      </c>
      <c r="F94" s="442">
        <v>33.721787761002098</v>
      </c>
      <c r="G94" s="442">
        <v>33.317126307870069</v>
      </c>
      <c r="H94" s="442">
        <v>32.983955044791365</v>
      </c>
      <c r="I94" s="442">
        <v>31.8529061838126</v>
      </c>
      <c r="J94" s="442">
        <v>28.729037127886102</v>
      </c>
      <c r="K94" s="442">
        <v>27.332417582417602</v>
      </c>
      <c r="L94" s="442">
        <v>25.9714285714286</v>
      </c>
      <c r="M94" s="442">
        <v>24.798260869565201</v>
      </c>
      <c r="N94" s="442">
        <v>24.052873563218402</v>
      </c>
    </row>
    <row r="95" spans="2:16" ht="12" customHeight="1">
      <c r="B95" s="379" t="s">
        <v>10</v>
      </c>
      <c r="C95" s="442">
        <v>28.7</v>
      </c>
      <c r="D95" s="442">
        <v>28.531014647955601</v>
      </c>
      <c r="E95" s="442">
        <v>28.325013251577101</v>
      </c>
      <c r="F95" s="442">
        <v>28.158464503070501</v>
      </c>
      <c r="G95" s="442">
        <v>27.987283766317201</v>
      </c>
      <c r="H95" s="442">
        <v>27.8403779216491</v>
      </c>
      <c r="I95" s="442">
        <v>26.264132331475299</v>
      </c>
      <c r="J95" s="442">
        <v>25.240193879529901</v>
      </c>
      <c r="K95" s="442">
        <v>24.9959721552171</v>
      </c>
      <c r="L95" s="442">
        <v>25</v>
      </c>
      <c r="M95" s="442">
        <v>25</v>
      </c>
      <c r="N95" s="442">
        <v>25</v>
      </c>
    </row>
    <row r="96" spans="2:16" ht="12" customHeight="1">
      <c r="B96" s="379" t="s">
        <v>47</v>
      </c>
      <c r="C96" s="442">
        <v>144</v>
      </c>
      <c r="D96" s="442">
        <v>144</v>
      </c>
      <c r="E96" s="442">
        <v>144</v>
      </c>
      <c r="F96" s="442">
        <v>144</v>
      </c>
      <c r="G96" s="442">
        <v>144</v>
      </c>
      <c r="H96" s="442">
        <v>144</v>
      </c>
      <c r="I96" s="442">
        <v>137.35268007111199</v>
      </c>
      <c r="J96" s="442">
        <v>134.87113796766499</v>
      </c>
      <c r="K96" s="442">
        <v>131.699781103254</v>
      </c>
      <c r="L96" s="442">
        <v>126.819091837681</v>
      </c>
      <c r="M96" s="442">
        <v>121.44905669769101</v>
      </c>
      <c r="N96" s="442">
        <v>117.39239911873899</v>
      </c>
    </row>
    <row r="97" spans="1:14" ht="12" customHeight="1">
      <c r="B97" s="40" t="s">
        <v>83</v>
      </c>
      <c r="C97" s="442">
        <v>6.92</v>
      </c>
      <c r="D97" s="442">
        <v>6.92</v>
      </c>
      <c r="E97" s="442">
        <v>6.92</v>
      </c>
      <c r="F97" s="442">
        <v>6.92</v>
      </c>
      <c r="G97" s="442">
        <v>6.92</v>
      </c>
      <c r="H97" s="442">
        <v>6.92</v>
      </c>
      <c r="I97" s="442">
        <v>6.7</v>
      </c>
      <c r="J97" s="442">
        <v>6.3</v>
      </c>
      <c r="K97" s="442">
        <v>6</v>
      </c>
      <c r="L97" s="442">
        <v>5.7</v>
      </c>
      <c r="M97" s="442">
        <v>5.5</v>
      </c>
      <c r="N97" s="442">
        <v>5.2</v>
      </c>
    </row>
    <row r="98" spans="1:14" ht="12" customHeight="1">
      <c r="B98" s="367"/>
      <c r="C98" s="366"/>
      <c r="D98" s="366"/>
      <c r="E98" s="366"/>
      <c r="F98" s="366"/>
      <c r="G98" s="366"/>
      <c r="H98" s="366"/>
      <c r="I98" s="366"/>
      <c r="J98" s="366"/>
    </row>
    <row r="100" spans="1:14" ht="12" customHeight="1">
      <c r="B100" s="20" t="s">
        <v>97</v>
      </c>
      <c r="C100" s="65" t="s">
        <v>96</v>
      </c>
      <c r="D100" s="65"/>
      <c r="E100" s="65"/>
      <c r="F100" s="65"/>
      <c r="G100" s="65"/>
      <c r="H100" s="23"/>
      <c r="I100" s="23"/>
      <c r="J100" s="23"/>
      <c r="K100" s="23"/>
      <c r="L100" s="23"/>
      <c r="M100" s="23"/>
      <c r="N100" s="23"/>
    </row>
    <row r="101" spans="1:14" ht="12" customHeight="1">
      <c r="B101" s="89" t="s">
        <v>228</v>
      </c>
      <c r="C101" s="146">
        <v>2015</v>
      </c>
      <c r="D101" s="146">
        <v>2016</v>
      </c>
      <c r="E101" s="146">
        <v>2017</v>
      </c>
      <c r="F101" s="146">
        <v>2018</v>
      </c>
      <c r="G101" s="146">
        <v>2019</v>
      </c>
      <c r="H101" s="146">
        <v>2020</v>
      </c>
      <c r="I101" s="146">
        <v>2025</v>
      </c>
      <c r="J101" s="146">
        <v>2030</v>
      </c>
      <c r="K101" s="146">
        <v>2035</v>
      </c>
      <c r="L101" s="146">
        <v>2040</v>
      </c>
      <c r="M101" s="146">
        <v>2045</v>
      </c>
      <c r="N101" s="147">
        <v>2050</v>
      </c>
    </row>
    <row r="102" spans="1:14" ht="12" customHeight="1">
      <c r="B102" s="108" t="s">
        <v>306</v>
      </c>
      <c r="C102" s="386"/>
      <c r="D102" s="386"/>
      <c r="E102" s="386"/>
      <c r="F102" s="443">
        <v>331.48517369065064</v>
      </c>
      <c r="G102" s="443">
        <v>327.50735160636276</v>
      </c>
      <c r="H102" s="443">
        <v>324.23227809029913</v>
      </c>
      <c r="I102" s="443">
        <v>313.11406778687785</v>
      </c>
      <c r="J102" s="443">
        <v>282.40643496712039</v>
      </c>
      <c r="K102" s="443">
        <v>268.67766483516505</v>
      </c>
      <c r="L102" s="443">
        <v>255.29914285714315</v>
      </c>
      <c r="M102" s="443">
        <v>243.76690434782594</v>
      </c>
      <c r="N102" s="443">
        <v>236.43974712643688</v>
      </c>
    </row>
    <row r="103" spans="1:14" ht="12" customHeight="1">
      <c r="B103" s="108" t="s">
        <v>307</v>
      </c>
      <c r="C103" s="386"/>
      <c r="D103" s="386"/>
      <c r="E103" s="386"/>
      <c r="F103" s="443">
        <v>388.58681014237294</v>
      </c>
      <c r="G103" s="443">
        <v>386.22451597517738</v>
      </c>
      <c r="H103" s="443">
        <v>384.19721531875763</v>
      </c>
      <c r="I103" s="443">
        <v>362.44502617435916</v>
      </c>
      <c r="J103" s="443">
        <v>348.31467553751264</v>
      </c>
      <c r="K103" s="443">
        <v>344.94441574199601</v>
      </c>
      <c r="L103" s="443">
        <v>345</v>
      </c>
      <c r="M103" s="443">
        <v>345</v>
      </c>
      <c r="N103" s="443">
        <v>345</v>
      </c>
    </row>
    <row r="104" spans="1:14" ht="12" customHeight="1">
      <c r="B104" s="108" t="s">
        <v>87</v>
      </c>
      <c r="C104" s="386"/>
      <c r="D104" s="386"/>
      <c r="E104" s="386"/>
      <c r="F104" s="443">
        <v>144</v>
      </c>
      <c r="G104" s="443">
        <v>144</v>
      </c>
      <c r="H104" s="443">
        <v>144</v>
      </c>
      <c r="I104" s="443">
        <v>137.35268007111199</v>
      </c>
      <c r="J104" s="443">
        <v>134.87113796766499</v>
      </c>
      <c r="K104" s="443">
        <v>131.699781103254</v>
      </c>
      <c r="L104" s="443">
        <v>126.819091837681</v>
      </c>
      <c r="M104" s="443">
        <v>121.44905669769101</v>
      </c>
      <c r="N104" s="443">
        <v>117.39239911873899</v>
      </c>
    </row>
    <row r="105" spans="1:14" ht="12" customHeight="1">
      <c r="B105" s="108" t="s">
        <v>178</v>
      </c>
      <c r="C105" s="386"/>
      <c r="D105" s="386"/>
      <c r="E105" s="386"/>
      <c r="F105" s="443">
        <v>230.43599999999998</v>
      </c>
      <c r="G105" s="443">
        <v>230.43599999999998</v>
      </c>
      <c r="H105" s="443">
        <v>230.43599999999998</v>
      </c>
      <c r="I105" s="443">
        <v>223.10999999999999</v>
      </c>
      <c r="J105" s="443">
        <v>209.78999999999996</v>
      </c>
      <c r="K105" s="443">
        <v>199.79999999999998</v>
      </c>
      <c r="L105" s="443">
        <v>189.81</v>
      </c>
      <c r="M105" s="443">
        <v>183.14999999999998</v>
      </c>
      <c r="N105" s="443">
        <v>173.16</v>
      </c>
    </row>
    <row r="106" spans="1:14" ht="12" customHeight="1">
      <c r="B106" s="143"/>
      <c r="C106" s="445"/>
      <c r="D106" s="445"/>
      <c r="E106" s="445"/>
      <c r="F106" s="444"/>
      <c r="G106" s="444"/>
      <c r="H106" s="444"/>
      <c r="I106" s="444"/>
      <c r="J106" s="444"/>
      <c r="K106" s="444"/>
      <c r="L106" s="444"/>
      <c r="M106" s="444"/>
      <c r="N106" s="444"/>
    </row>
    <row r="108" spans="1:14" ht="12" customHeight="1">
      <c r="B108" s="62" t="s">
        <v>227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10" spans="1:14" ht="12" customHeight="1">
      <c r="A110" s="21"/>
      <c r="B110" s="86"/>
      <c r="C110" s="146">
        <v>2015</v>
      </c>
      <c r="D110" s="146">
        <v>2016</v>
      </c>
      <c r="E110" s="146">
        <v>2017</v>
      </c>
      <c r="F110" s="146">
        <v>2018</v>
      </c>
      <c r="G110" s="146">
        <v>2019</v>
      </c>
      <c r="H110" s="146">
        <v>2020</v>
      </c>
      <c r="I110" s="146">
        <v>2025</v>
      </c>
      <c r="J110" s="146">
        <v>2030</v>
      </c>
      <c r="K110" s="146">
        <v>2035</v>
      </c>
      <c r="L110" s="146">
        <v>2040</v>
      </c>
      <c r="M110" s="146">
        <v>2045</v>
      </c>
      <c r="N110" s="147">
        <v>2050</v>
      </c>
    </row>
    <row r="111" spans="1:14" ht="12" customHeight="1">
      <c r="B111" s="33" t="s">
        <v>115</v>
      </c>
      <c r="C111" s="88">
        <v>3.2590487413725509</v>
      </c>
      <c r="D111" s="88">
        <v>3.3077483810982691</v>
      </c>
      <c r="E111" s="88">
        <v>3.2792080347067625</v>
      </c>
      <c r="F111" s="88">
        <v>3.29575882089356</v>
      </c>
      <c r="G111" s="88">
        <v>3.2646779590942407</v>
      </c>
      <c r="H111" s="88">
        <v>2.3887774435894857</v>
      </c>
      <c r="I111" s="88">
        <v>3.6136543349443015</v>
      </c>
      <c r="J111" s="88">
        <v>3.9515759749767283</v>
      </c>
      <c r="K111" s="88">
        <v>4.1313220206077208</v>
      </c>
      <c r="L111" s="88">
        <v>4.3020807639571634</v>
      </c>
      <c r="M111" s="88">
        <v>4.464509812509073</v>
      </c>
      <c r="N111" s="88">
        <v>4.6192041444632723</v>
      </c>
    </row>
    <row r="113" spans="2:14" ht="12" customHeight="1">
      <c r="B113" s="89" t="s">
        <v>195</v>
      </c>
      <c r="C113" s="146">
        <v>2015</v>
      </c>
      <c r="D113" s="146">
        <v>2016</v>
      </c>
      <c r="E113" s="146">
        <v>2017</v>
      </c>
      <c r="F113" s="146">
        <v>2018</v>
      </c>
      <c r="G113" s="146">
        <v>2019</v>
      </c>
      <c r="H113" s="146">
        <v>2020</v>
      </c>
      <c r="I113" s="146">
        <v>2025</v>
      </c>
      <c r="J113" s="146">
        <v>2030</v>
      </c>
      <c r="K113" s="146">
        <v>2035</v>
      </c>
      <c r="L113" s="146">
        <v>2040</v>
      </c>
      <c r="M113" s="146">
        <v>2045</v>
      </c>
      <c r="N113" s="147">
        <v>2050</v>
      </c>
    </row>
    <row r="114" spans="2:14" ht="12" customHeight="1">
      <c r="B114" s="168" t="s">
        <v>13</v>
      </c>
      <c r="C114" s="164"/>
      <c r="D114" s="164"/>
      <c r="E114" s="164"/>
      <c r="F114" s="162">
        <v>0.90519055272102411</v>
      </c>
      <c r="G114" s="162">
        <v>0.88231264405922938</v>
      </c>
      <c r="H114" s="162">
        <v>0.63379912932991633</v>
      </c>
      <c r="I114" s="162">
        <v>0.81723838955088546</v>
      </c>
      <c r="J114" s="162">
        <v>0.71006307640604172</v>
      </c>
      <c r="K114" s="162">
        <v>0.53447688201223365</v>
      </c>
      <c r="L114" s="162">
        <v>0.330534080859126</v>
      </c>
      <c r="M114" s="162">
        <v>0.15908078692381</v>
      </c>
      <c r="N114" s="162">
        <v>6.5736407729114349E-2</v>
      </c>
    </row>
    <row r="115" spans="2:14" ht="12" customHeight="1">
      <c r="B115" s="168" t="s">
        <v>10</v>
      </c>
      <c r="C115" s="164"/>
      <c r="D115" s="164"/>
      <c r="E115" s="164"/>
      <c r="F115" s="162">
        <v>3.4440101286650815E-2</v>
      </c>
      <c r="G115" s="162">
        <v>3.6031307587790107E-2</v>
      </c>
      <c r="H115" s="162">
        <v>3.0861928604612159E-2</v>
      </c>
      <c r="I115" s="162">
        <v>0.11261831814393584</v>
      </c>
      <c r="J115" s="162">
        <v>0.1301832410958241</v>
      </c>
      <c r="K115" s="162">
        <v>0.13478797134175666</v>
      </c>
      <c r="L115" s="162">
        <v>0.14038174117985755</v>
      </c>
      <c r="M115" s="162">
        <v>0.14568198399373974</v>
      </c>
      <c r="N115" s="162">
        <v>0.15072983429267511</v>
      </c>
    </row>
    <row r="116" spans="2:14" ht="12" customHeight="1">
      <c r="B116" s="168" t="s">
        <v>47</v>
      </c>
      <c r="C116" s="164"/>
      <c r="D116" s="164"/>
      <c r="E116" s="164"/>
      <c r="F116" s="162">
        <v>2.0881952062997136E-3</v>
      </c>
      <c r="G116" s="162">
        <v>2.8515938246124264E-3</v>
      </c>
      <c r="H116" s="162">
        <v>2.718975053414049E-3</v>
      </c>
      <c r="I116" s="162">
        <v>2.5606798336467326E-2</v>
      </c>
      <c r="J116" s="162">
        <v>6.8738634803628101E-2</v>
      </c>
      <c r="K116" s="162">
        <v>0.14970777803091034</v>
      </c>
      <c r="L116" s="162">
        <v>0.23925094368329855</v>
      </c>
      <c r="M116" s="162">
        <v>0.30770329624152715</v>
      </c>
      <c r="N116" s="162">
        <v>0.34969440447405359</v>
      </c>
    </row>
    <row r="117" spans="2:14" ht="12" customHeight="1">
      <c r="B117" s="169" t="s">
        <v>49</v>
      </c>
      <c r="C117" s="164"/>
      <c r="D117" s="164"/>
      <c r="E117" s="164"/>
      <c r="F117" s="162">
        <v>0</v>
      </c>
      <c r="G117" s="162">
        <v>0</v>
      </c>
      <c r="H117" s="162">
        <v>0</v>
      </c>
      <c r="I117" s="162">
        <v>0</v>
      </c>
      <c r="J117" s="162">
        <v>7.1281266018088365E-3</v>
      </c>
      <c r="K117" s="162">
        <v>1.4194980906576482E-2</v>
      </c>
      <c r="L117" s="162">
        <v>2.1063919599485188E-2</v>
      </c>
      <c r="M117" s="162">
        <v>3.5153696137619796E-2</v>
      </c>
      <c r="N117" s="162">
        <v>5.5020559907498559E-2</v>
      </c>
    </row>
    <row r="118" spans="2:14" ht="12" customHeight="1">
      <c r="B118" s="169" t="s">
        <v>63</v>
      </c>
      <c r="C118" s="164"/>
      <c r="D118" s="164"/>
      <c r="E118" s="164"/>
      <c r="F118" s="162">
        <v>0.94171884921397453</v>
      </c>
      <c r="G118" s="162">
        <v>0.92119554547163196</v>
      </c>
      <c r="H118" s="162">
        <v>0.66738003298794246</v>
      </c>
      <c r="I118" s="162">
        <v>0.9554635060312886</v>
      </c>
      <c r="J118" s="162">
        <v>0.91611307890730276</v>
      </c>
      <c r="K118" s="162">
        <v>0.83316761229147707</v>
      </c>
      <c r="L118" s="162">
        <v>0.73123068532176727</v>
      </c>
      <c r="M118" s="162">
        <v>0.64761976329669668</v>
      </c>
      <c r="N118" s="162">
        <v>0.62118120640334162</v>
      </c>
    </row>
    <row r="121" spans="2:14" ht="12" customHeight="1">
      <c r="B121" s="89" t="s">
        <v>576</v>
      </c>
      <c r="C121" s="146">
        <v>2015</v>
      </c>
      <c r="D121" s="146">
        <v>2016</v>
      </c>
      <c r="E121" s="146">
        <v>2017</v>
      </c>
      <c r="F121" s="146">
        <v>2018</v>
      </c>
      <c r="G121" s="146">
        <v>2019</v>
      </c>
      <c r="H121" s="146">
        <v>2020</v>
      </c>
      <c r="I121" s="146">
        <v>2025</v>
      </c>
      <c r="J121" s="146">
        <v>2030</v>
      </c>
      <c r="K121" s="146">
        <v>2035</v>
      </c>
      <c r="L121" s="146">
        <v>2040</v>
      </c>
      <c r="M121" s="146">
        <v>2045</v>
      </c>
      <c r="N121" s="147">
        <v>2050</v>
      </c>
    </row>
    <row r="122" spans="2:14" ht="12" customHeight="1">
      <c r="B122" s="376" t="s">
        <v>13</v>
      </c>
      <c r="C122" s="40"/>
      <c r="D122" s="40"/>
      <c r="E122" s="40"/>
      <c r="F122" s="38">
        <v>10.527366128145511</v>
      </c>
      <c r="G122" s="38">
        <v>10.261296050408838</v>
      </c>
      <c r="H122" s="38">
        <v>7.3710838741069278</v>
      </c>
      <c r="I122" s="38">
        <v>9.5044824704767983</v>
      </c>
      <c r="J122" s="38">
        <v>8.2580335786022658</v>
      </c>
      <c r="K122" s="38">
        <v>6.2159661378022779</v>
      </c>
      <c r="L122" s="38">
        <v>3.8441113603916355</v>
      </c>
      <c r="M122" s="38">
        <v>1.8501095519239104</v>
      </c>
      <c r="N122" s="38">
        <v>0.76451442188959995</v>
      </c>
    </row>
    <row r="123" spans="2:14" ht="12" customHeight="1">
      <c r="B123" s="376" t="s">
        <v>10</v>
      </c>
      <c r="C123" s="40"/>
      <c r="D123" s="40"/>
      <c r="E123" s="40"/>
      <c r="F123" s="38">
        <v>0.40053837796374903</v>
      </c>
      <c r="G123" s="38">
        <v>0.41904410724599894</v>
      </c>
      <c r="H123" s="38">
        <v>0.35892422967163945</v>
      </c>
      <c r="I123" s="38">
        <v>1.309751040013974</v>
      </c>
      <c r="J123" s="38">
        <v>1.5140310939444344</v>
      </c>
      <c r="K123" s="38">
        <v>1.5675841067046301</v>
      </c>
      <c r="L123" s="38">
        <v>1.6326396499217435</v>
      </c>
      <c r="M123" s="38">
        <v>1.6942814738471934</v>
      </c>
      <c r="N123" s="38">
        <v>1.7529879728238116</v>
      </c>
    </row>
    <row r="124" spans="2:14" ht="12" customHeight="1">
      <c r="B124" s="376" t="s">
        <v>47</v>
      </c>
      <c r="C124" s="40"/>
      <c r="D124" s="40"/>
      <c r="E124" s="40"/>
      <c r="F124" s="38">
        <v>2.4285710249265669E-2</v>
      </c>
      <c r="G124" s="38">
        <v>3.3164036180242523E-2</v>
      </c>
      <c r="H124" s="38">
        <v>3.1621679871205392E-2</v>
      </c>
      <c r="I124" s="38">
        <v>0.29780706465311502</v>
      </c>
      <c r="J124" s="38">
        <v>0.79943032276619486</v>
      </c>
      <c r="K124" s="38">
        <v>1.7411014584994875</v>
      </c>
      <c r="L124" s="38">
        <v>2.7824884750367622</v>
      </c>
      <c r="M124" s="38">
        <v>3.5785893352889611</v>
      </c>
      <c r="N124" s="38">
        <v>4.0669459240332433</v>
      </c>
    </row>
    <row r="125" spans="2:14" ht="12" customHeight="1">
      <c r="B125" s="861" t="s">
        <v>49</v>
      </c>
      <c r="C125" s="40"/>
      <c r="D125" s="40"/>
      <c r="E125" s="40"/>
      <c r="F125" s="38">
        <v>0</v>
      </c>
      <c r="G125" s="38">
        <v>0</v>
      </c>
      <c r="H125" s="38">
        <v>0</v>
      </c>
      <c r="I125" s="38">
        <v>0</v>
      </c>
      <c r="J125" s="38">
        <v>8.2900112379036772E-2</v>
      </c>
      <c r="K125" s="38">
        <v>0.1650876279434845</v>
      </c>
      <c r="L125" s="38">
        <v>0.24497338494201276</v>
      </c>
      <c r="M125" s="38">
        <v>0.40883748608051823</v>
      </c>
      <c r="N125" s="38">
        <v>0.63988911172420826</v>
      </c>
    </row>
    <row r="126" spans="2:14" ht="12" customHeight="1">
      <c r="B126" s="861" t="s">
        <v>63</v>
      </c>
      <c r="C126" s="40"/>
      <c r="D126" s="40"/>
      <c r="E126" s="40"/>
      <c r="F126" s="38">
        <v>10.952190216358524</v>
      </c>
      <c r="G126" s="38">
        <v>10.71350419383508</v>
      </c>
      <c r="H126" s="38">
        <v>7.761629783649771</v>
      </c>
      <c r="I126" s="38">
        <v>11.112040575143887</v>
      </c>
      <c r="J126" s="38">
        <v>10.654395107691931</v>
      </c>
      <c r="K126" s="38">
        <v>9.6897393309498785</v>
      </c>
      <c r="L126" s="38">
        <v>8.5042128702921538</v>
      </c>
      <c r="M126" s="38">
        <v>7.5318178471405828</v>
      </c>
      <c r="N126" s="38">
        <v>7.2243374304708636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64"/>
  <sheetViews>
    <sheetView workbookViewId="0">
      <selection activeCell="K14" sqref="K14"/>
    </sheetView>
  </sheetViews>
  <sheetFormatPr baseColWidth="10" defaultColWidth="11.42578125" defaultRowHeight="17.25" customHeight="1"/>
  <cols>
    <col min="1" max="1" width="10.42578125" style="20" customWidth="1"/>
    <col min="2" max="2" width="42.42578125" style="20" customWidth="1"/>
    <col min="3" max="4" width="8.85546875" style="23" customWidth="1"/>
    <col min="5" max="14" width="8.85546875" style="20" customWidth="1"/>
    <col min="15" max="998" width="12.140625" style="20" customWidth="1"/>
    <col min="999" max="999" width="12.5703125" style="20" customWidth="1"/>
    <col min="1000" max="1000" width="11.42578125" style="20" customWidth="1"/>
    <col min="1001" max="16384" width="11.42578125" style="20"/>
  </cols>
  <sheetData>
    <row r="2" spans="2:8" s="54" customFormat="1" ht="17.25" customHeight="1">
      <c r="B2" s="54" t="s">
        <v>31</v>
      </c>
      <c r="C2" s="155"/>
      <c r="D2" s="155"/>
    </row>
    <row r="4" spans="2:8" s="179" customFormat="1" ht="17.25" customHeight="1">
      <c r="B4" s="179" t="s">
        <v>138</v>
      </c>
      <c r="C4" s="184"/>
      <c r="D4" s="184"/>
    </row>
    <row r="6" spans="2:8" ht="17.25" customHeight="1">
      <c r="B6" s="446"/>
      <c r="C6" s="447">
        <v>2015</v>
      </c>
      <c r="D6" s="448">
        <v>2016</v>
      </c>
      <c r="E6" s="449">
        <v>2017</v>
      </c>
      <c r="F6" s="449">
        <v>2018</v>
      </c>
      <c r="G6" s="449">
        <v>2019</v>
      </c>
      <c r="H6" s="450">
        <v>2020</v>
      </c>
    </row>
    <row r="7" spans="2:8" ht="17.25" customHeight="1">
      <c r="B7" s="446" t="s">
        <v>329</v>
      </c>
      <c r="C7" s="451">
        <v>96386</v>
      </c>
      <c r="D7" s="451">
        <v>98851</v>
      </c>
      <c r="E7" s="451">
        <v>115201</v>
      </c>
      <c r="F7" s="451">
        <v>75996</v>
      </c>
      <c r="G7" s="451">
        <v>95387</v>
      </c>
      <c r="H7" s="451">
        <v>104973</v>
      </c>
    </row>
    <row r="8" spans="2:8" ht="17.25" customHeight="1">
      <c r="B8" s="446" t="s">
        <v>42</v>
      </c>
      <c r="C8" s="452">
        <v>0.9796962214429481</v>
      </c>
      <c r="D8" s="452">
        <v>0.94231722491426495</v>
      </c>
      <c r="E8" s="452">
        <v>0.93312558050711369</v>
      </c>
      <c r="F8" s="452">
        <v>0.86587451971156382</v>
      </c>
      <c r="G8" s="452">
        <v>0.85379559059410615</v>
      </c>
      <c r="H8" s="452">
        <v>0.88920960627971002</v>
      </c>
    </row>
    <row r="9" spans="2:8" ht="17.25" customHeight="1">
      <c r="B9" s="446" t="s">
        <v>28</v>
      </c>
      <c r="C9" s="453">
        <v>2.0303778557051854E-2</v>
      </c>
      <c r="D9" s="453">
        <v>5.7682775085735098E-2</v>
      </c>
      <c r="E9" s="453">
        <v>6.6874419492886347E-2</v>
      </c>
      <c r="F9" s="453">
        <v>0.13412548028843624</v>
      </c>
      <c r="G9" s="453">
        <v>0.14620440940589388</v>
      </c>
      <c r="H9" s="453">
        <v>0.11079039372028998</v>
      </c>
    </row>
    <row r="10" spans="2:8" ht="17.25" customHeight="1">
      <c r="B10" s="446"/>
      <c r="C10" s="452">
        <v>1</v>
      </c>
      <c r="D10" s="452">
        <v>1</v>
      </c>
      <c r="E10" s="452">
        <v>1</v>
      </c>
      <c r="F10" s="452">
        <v>1</v>
      </c>
      <c r="G10" s="452">
        <v>1</v>
      </c>
      <c r="H10" s="452">
        <v>1</v>
      </c>
    </row>
    <row r="11" spans="2:8" ht="17.25" customHeight="1">
      <c r="B11" s="446"/>
      <c r="C11" s="452"/>
      <c r="D11" s="452"/>
      <c r="E11" s="452"/>
      <c r="F11" s="452"/>
      <c r="G11" s="452"/>
      <c r="H11" s="452"/>
    </row>
    <row r="12" spans="2:8" ht="17.25" customHeight="1">
      <c r="B12" s="446"/>
      <c r="C12" s="447">
        <v>2015</v>
      </c>
      <c r="D12" s="448">
        <v>2016</v>
      </c>
      <c r="E12" s="449">
        <v>2017</v>
      </c>
      <c r="F12" s="449">
        <v>2018</v>
      </c>
      <c r="G12" s="449">
        <v>2019</v>
      </c>
      <c r="H12" s="450">
        <v>2020</v>
      </c>
    </row>
    <row r="13" spans="2:8" ht="17.25" customHeight="1">
      <c r="B13" s="446" t="s">
        <v>330</v>
      </c>
      <c r="C13" s="451">
        <v>189524</v>
      </c>
      <c r="D13" s="451">
        <v>199840</v>
      </c>
      <c r="E13" s="451">
        <v>187946</v>
      </c>
      <c r="F13" s="451">
        <v>200215</v>
      </c>
      <c r="G13" s="451">
        <v>219300</v>
      </c>
      <c r="H13" s="451">
        <v>215811</v>
      </c>
    </row>
    <row r="14" spans="2:8" ht="17.25" customHeight="1">
      <c r="B14" s="446" t="s">
        <v>331</v>
      </c>
      <c r="C14" s="452">
        <v>0.99288216795762019</v>
      </c>
      <c r="D14" s="452">
        <v>0.99141313050440349</v>
      </c>
      <c r="E14" s="452">
        <v>0.98822534132144335</v>
      </c>
      <c r="F14" s="452">
        <v>0.98555053317683494</v>
      </c>
      <c r="G14" s="452">
        <v>0.98213862289101683</v>
      </c>
      <c r="H14" s="452">
        <v>0.96680892076863556</v>
      </c>
    </row>
    <row r="15" spans="2:8" ht="17.25" customHeight="1">
      <c r="B15" s="446" t="s">
        <v>28</v>
      </c>
      <c r="C15" s="454">
        <v>7.1178320423798567E-3</v>
      </c>
      <c r="D15" s="454">
        <v>8.5868694955964775E-3</v>
      </c>
      <c r="E15" s="454">
        <v>1.1774658678556607E-2</v>
      </c>
      <c r="F15" s="454">
        <v>1.4449466823165098E-2</v>
      </c>
      <c r="G15" s="454">
        <v>1.7861377108983129E-2</v>
      </c>
      <c r="H15" s="454">
        <v>3.3191079231364481E-2</v>
      </c>
    </row>
    <row r="16" spans="2:8" ht="17.25" customHeight="1">
      <c r="B16" s="446"/>
      <c r="C16" s="452">
        <v>1</v>
      </c>
      <c r="D16" s="452">
        <v>1</v>
      </c>
      <c r="E16" s="452">
        <v>1</v>
      </c>
      <c r="F16" s="452">
        <v>1</v>
      </c>
      <c r="G16" s="452">
        <v>1</v>
      </c>
      <c r="H16" s="452">
        <v>1</v>
      </c>
    </row>
    <row r="18" spans="2:14" ht="17.25" customHeight="1">
      <c r="B18" s="446"/>
      <c r="C18" s="447">
        <v>2015</v>
      </c>
      <c r="D18" s="448">
        <v>2016</v>
      </c>
      <c r="E18" s="449">
        <v>2017</v>
      </c>
      <c r="F18" s="449">
        <v>2018</v>
      </c>
      <c r="G18" s="449">
        <v>2019</v>
      </c>
      <c r="H18" s="450">
        <v>2020</v>
      </c>
    </row>
    <row r="19" spans="2:14" ht="17.25" customHeight="1">
      <c r="B19" s="446" t="s">
        <v>332</v>
      </c>
      <c r="C19" s="457">
        <v>285910</v>
      </c>
      <c r="D19" s="451">
        <v>298691</v>
      </c>
      <c r="E19" s="451">
        <v>303147</v>
      </c>
      <c r="F19" s="451">
        <v>276211</v>
      </c>
      <c r="G19" s="451">
        <v>314687</v>
      </c>
      <c r="H19" s="457">
        <v>320784</v>
      </c>
    </row>
    <row r="20" spans="2:14" ht="17.25" customHeight="1">
      <c r="B20" s="446" t="s">
        <v>42</v>
      </c>
      <c r="C20" s="458">
        <v>0.9884369207093141</v>
      </c>
      <c r="D20" s="453">
        <v>0.97516496981830725</v>
      </c>
      <c r="E20" s="453">
        <v>0.96728649796963184</v>
      </c>
      <c r="F20" s="453">
        <v>0.95262317576055988</v>
      </c>
      <c r="G20" s="453">
        <v>0.94323565956013433</v>
      </c>
      <c r="H20" s="458">
        <v>0.94141540725223205</v>
      </c>
    </row>
    <row r="21" spans="2:14" ht="17.25" customHeight="1">
      <c r="B21" s="446" t="s">
        <v>28</v>
      </c>
      <c r="C21" s="458">
        <v>1.156307929068588E-2</v>
      </c>
      <c r="D21" s="453">
        <v>2.4835030181692787E-2</v>
      </c>
      <c r="E21" s="453">
        <v>3.2713502030368102E-2</v>
      </c>
      <c r="F21" s="453">
        <v>4.7376824239440139E-2</v>
      </c>
      <c r="G21" s="453">
        <v>5.6764340439865647E-2</v>
      </c>
      <c r="H21" s="458">
        <v>5.858459274776797E-2</v>
      </c>
    </row>
    <row r="22" spans="2:14" ht="17.25" customHeight="1">
      <c r="B22" s="446"/>
      <c r="C22" s="459">
        <v>1</v>
      </c>
      <c r="D22" s="452">
        <v>1</v>
      </c>
      <c r="E22" s="452">
        <v>1</v>
      </c>
      <c r="F22" s="452">
        <v>1</v>
      </c>
      <c r="G22" s="452">
        <v>1</v>
      </c>
      <c r="H22" s="459">
        <v>1</v>
      </c>
    </row>
    <row r="24" spans="2:14" ht="17.25" customHeight="1">
      <c r="B24" s="203" t="s">
        <v>141</v>
      </c>
      <c r="C24" s="20" t="s">
        <v>269</v>
      </c>
      <c r="D24" s="20"/>
    </row>
    <row r="25" spans="2:14" ht="17.25" customHeight="1">
      <c r="B25" s="200" t="s">
        <v>260</v>
      </c>
      <c r="C25" s="20" t="s">
        <v>35</v>
      </c>
      <c r="D25" s="20" t="s">
        <v>35</v>
      </c>
      <c r="E25" s="20" t="s">
        <v>35</v>
      </c>
      <c r="F25" s="20" t="s">
        <v>35</v>
      </c>
      <c r="G25" s="20" t="s">
        <v>35</v>
      </c>
    </row>
    <row r="26" spans="2:14" ht="17.25" customHeight="1">
      <c r="B26" s="176"/>
      <c r="C26" s="172">
        <v>2015</v>
      </c>
      <c r="D26" s="484">
        <v>2016</v>
      </c>
      <c r="E26" s="484">
        <v>2017</v>
      </c>
      <c r="F26" s="484">
        <v>2018</v>
      </c>
      <c r="G26" s="484">
        <v>2019</v>
      </c>
      <c r="H26" s="189">
        <v>2020</v>
      </c>
      <c r="I26" s="188">
        <v>2025</v>
      </c>
      <c r="J26" s="188">
        <v>2030</v>
      </c>
      <c r="K26" s="188">
        <v>2035</v>
      </c>
      <c r="L26" s="188">
        <v>2040</v>
      </c>
      <c r="M26" s="188">
        <v>2045</v>
      </c>
      <c r="N26" s="188">
        <v>2050</v>
      </c>
    </row>
    <row r="27" spans="2:14" ht="17.25" customHeight="1">
      <c r="B27" s="195" t="s">
        <v>333</v>
      </c>
      <c r="C27" s="456">
        <v>0.9884369207093141</v>
      </c>
      <c r="D27" s="485">
        <v>0.97516496981830725</v>
      </c>
      <c r="E27" s="485">
        <v>0.96728649796963184</v>
      </c>
      <c r="F27" s="485">
        <v>0.95262317576055988</v>
      </c>
      <c r="G27" s="485">
        <v>0.94323565956013433</v>
      </c>
      <c r="H27" s="456">
        <v>0.94141540725223205</v>
      </c>
      <c r="I27" s="201">
        <v>0.67070770362611598</v>
      </c>
      <c r="J27" s="201">
        <v>0.4</v>
      </c>
      <c r="K27" s="201">
        <v>0.32499999999999996</v>
      </c>
      <c r="L27" s="201">
        <v>0.25</v>
      </c>
      <c r="M27" s="201">
        <v>0.125</v>
      </c>
      <c r="N27" s="201">
        <v>0</v>
      </c>
    </row>
    <row r="28" spans="2:14" ht="17.25" customHeight="1">
      <c r="B28" s="195" t="s">
        <v>334</v>
      </c>
      <c r="C28" s="456">
        <v>1.156307929068588E-2</v>
      </c>
      <c r="D28" s="485">
        <v>2.4835030181692787E-2</v>
      </c>
      <c r="E28" s="485">
        <v>3.2713502030368102E-2</v>
      </c>
      <c r="F28" s="485">
        <v>4.7376824239440139E-2</v>
      </c>
      <c r="G28" s="485">
        <v>5.6764340439865647E-2</v>
      </c>
      <c r="H28" s="456">
        <v>5.858459274776797E-2</v>
      </c>
      <c r="I28" s="201">
        <v>0.32929229637388396</v>
      </c>
      <c r="J28" s="201">
        <v>0.6</v>
      </c>
      <c r="K28" s="201">
        <v>0.67500000000000004</v>
      </c>
      <c r="L28" s="201">
        <v>0.75</v>
      </c>
      <c r="M28" s="201">
        <v>0.875</v>
      </c>
      <c r="N28" s="201">
        <v>1</v>
      </c>
    </row>
    <row r="29" spans="2:14" ht="17.25" customHeight="1">
      <c r="B29" s="200" t="s">
        <v>336</v>
      </c>
      <c r="C29" s="20"/>
      <c r="D29" s="20"/>
      <c r="H29" s="455">
        <v>0.98044326342161014</v>
      </c>
      <c r="I29" s="455">
        <v>0.88549385970997352</v>
      </c>
      <c r="J29" s="455">
        <v>0.67070770362611598</v>
      </c>
      <c r="K29" s="455">
        <v>0.44892692590652894</v>
      </c>
      <c r="L29" s="455">
        <v>0.32499999999999996</v>
      </c>
      <c r="M29" s="455">
        <v>0.23750000000000004</v>
      </c>
      <c r="N29" s="455">
        <v>0.125</v>
      </c>
    </row>
    <row r="30" spans="2:14" ht="17.25" customHeight="1">
      <c r="B30" s="200" t="s">
        <v>337</v>
      </c>
      <c r="C30" s="20"/>
      <c r="D30" s="20"/>
      <c r="H30" s="455">
        <v>1.9556736578389834E-2</v>
      </c>
      <c r="I30" s="455">
        <v>0.11450614029002645</v>
      </c>
      <c r="J30" s="455">
        <v>0.32929229637388396</v>
      </c>
      <c r="K30" s="455">
        <v>0.55107307409347106</v>
      </c>
      <c r="L30" s="455">
        <v>0.67500000000000004</v>
      </c>
      <c r="M30" s="455">
        <v>0.76249999999999996</v>
      </c>
      <c r="N30" s="455">
        <v>0.875</v>
      </c>
    </row>
    <row r="31" spans="2:14" ht="17.25" customHeight="1">
      <c r="C31" s="20"/>
      <c r="D31" s="20"/>
    </row>
    <row r="32" spans="2:14" ht="17.25" customHeight="1">
      <c r="B32" s="200" t="s">
        <v>335</v>
      </c>
      <c r="C32" s="20" t="s">
        <v>35</v>
      </c>
      <c r="D32" s="20"/>
    </row>
    <row r="33" spans="2:14" ht="17.25" customHeight="1">
      <c r="B33" s="176"/>
      <c r="C33" s="172">
        <v>2015</v>
      </c>
      <c r="D33" s="484">
        <v>2016</v>
      </c>
      <c r="E33" s="484">
        <v>2017</v>
      </c>
      <c r="F33" s="484">
        <v>2018</v>
      </c>
      <c r="G33" s="484">
        <v>2019</v>
      </c>
      <c r="H33" s="189">
        <v>2020</v>
      </c>
      <c r="I33" s="188">
        <v>2025</v>
      </c>
      <c r="J33" s="188">
        <v>2030</v>
      </c>
      <c r="K33" s="188">
        <v>2035</v>
      </c>
      <c r="L33" s="188">
        <v>2040</v>
      </c>
      <c r="M33" s="188">
        <v>2045</v>
      </c>
      <c r="N33" s="188">
        <v>2050</v>
      </c>
    </row>
    <row r="34" spans="2:14" ht="17.25" customHeight="1">
      <c r="B34" s="195" t="s">
        <v>333</v>
      </c>
      <c r="C34" s="201">
        <v>1</v>
      </c>
      <c r="D34" s="486">
        <v>1</v>
      </c>
      <c r="E34" s="486">
        <v>0.99217730536864401</v>
      </c>
      <c r="F34" s="486">
        <v>0.98826595805296613</v>
      </c>
      <c r="G34" s="486">
        <v>0.98435461073728814</v>
      </c>
      <c r="H34" s="460">
        <v>0.98044326342161014</v>
      </c>
      <c r="I34" s="460">
        <v>0.88549385970997352</v>
      </c>
      <c r="J34" s="460">
        <v>0.67070770362611598</v>
      </c>
      <c r="K34" s="460">
        <v>0.44892692590652894</v>
      </c>
      <c r="L34" s="460">
        <v>0.32499999999999996</v>
      </c>
      <c r="M34" s="460">
        <v>0.23750000000000004</v>
      </c>
      <c r="N34" s="460">
        <v>0.125</v>
      </c>
    </row>
    <row r="35" spans="2:14" ht="17.25" customHeight="1">
      <c r="B35" s="195" t="s">
        <v>334</v>
      </c>
      <c r="C35" s="201">
        <v>0</v>
      </c>
      <c r="D35" s="486">
        <v>0</v>
      </c>
      <c r="E35" s="486">
        <v>7.8226946313559344E-3</v>
      </c>
      <c r="F35" s="486">
        <v>1.17340419470339E-2</v>
      </c>
      <c r="G35" s="486">
        <v>1.5645389262711869E-2</v>
      </c>
      <c r="H35" s="460">
        <v>1.9556736578389834E-2</v>
      </c>
      <c r="I35" s="460">
        <v>0.11450614029002645</v>
      </c>
      <c r="J35" s="460">
        <v>0.32929229637388396</v>
      </c>
      <c r="K35" s="460">
        <v>0.55107307409347106</v>
      </c>
      <c r="L35" s="460">
        <v>0.67500000000000004</v>
      </c>
      <c r="M35" s="460">
        <v>0.76249999999999996</v>
      </c>
      <c r="N35" s="460">
        <v>0.875</v>
      </c>
    </row>
    <row r="36" spans="2:14" ht="17.25" customHeight="1">
      <c r="C36" s="20"/>
      <c r="D36" s="20"/>
    </row>
    <row r="37" spans="2:14" ht="17.25" customHeight="1">
      <c r="C37" s="20"/>
      <c r="D37" s="20"/>
    </row>
    <row r="38" spans="2:14" ht="17.25" customHeight="1">
      <c r="B38" s="200" t="s">
        <v>264</v>
      </c>
      <c r="C38" s="202">
        <v>1</v>
      </c>
      <c r="D38" s="202"/>
      <c r="E38" s="202"/>
      <c r="F38" s="202"/>
      <c r="G38" s="202"/>
    </row>
    <row r="39" spans="2:14" ht="17.25" customHeight="1">
      <c r="B39" s="200" t="s">
        <v>263</v>
      </c>
      <c r="C39" s="20">
        <v>0.3</v>
      </c>
      <c r="D39" s="20"/>
    </row>
    <row r="40" spans="2:14" ht="17.25" customHeight="1">
      <c r="C40" s="20"/>
      <c r="D40" s="20"/>
    </row>
    <row r="41" spans="2:14" ht="17.25" customHeight="1">
      <c r="B41" s="203" t="s">
        <v>325</v>
      </c>
      <c r="C41" s="20"/>
      <c r="D41" s="20"/>
    </row>
    <row r="42" spans="2:14" ht="17.25" customHeight="1">
      <c r="B42" s="176"/>
      <c r="C42" s="172">
        <v>2015</v>
      </c>
      <c r="D42" s="484">
        <v>2016</v>
      </c>
      <c r="E42" s="484">
        <v>2017</v>
      </c>
      <c r="F42" s="484">
        <v>2018</v>
      </c>
      <c r="G42" s="484">
        <v>2019</v>
      </c>
      <c r="H42" s="189">
        <v>2020</v>
      </c>
      <c r="I42" s="188">
        <v>2025</v>
      </c>
      <c r="J42" s="188">
        <v>2030</v>
      </c>
      <c r="K42" s="188">
        <v>2035</v>
      </c>
      <c r="L42" s="188">
        <v>2040</v>
      </c>
      <c r="M42" s="188">
        <v>2045</v>
      </c>
      <c r="N42" s="188">
        <v>2050</v>
      </c>
    </row>
    <row r="43" spans="2:14" ht="17.25" customHeight="1">
      <c r="B43" s="195" t="s">
        <v>326</v>
      </c>
      <c r="C43" s="201">
        <v>0</v>
      </c>
      <c r="D43" s="486">
        <v>0</v>
      </c>
      <c r="E43" s="486">
        <v>0</v>
      </c>
      <c r="F43" s="486">
        <v>0</v>
      </c>
      <c r="G43" s="486">
        <v>1.6666666666666666E-2</v>
      </c>
      <c r="H43" s="201">
        <v>3.3333333333333333E-2</v>
      </c>
      <c r="I43" s="201">
        <v>6.6666666666666666E-2</v>
      </c>
      <c r="J43" s="201">
        <v>0.1</v>
      </c>
      <c r="K43" s="201">
        <v>0.13750000000000001</v>
      </c>
      <c r="L43" s="201">
        <v>0.17499999999999999</v>
      </c>
      <c r="M43" s="201">
        <v>0.21249999999999999</v>
      </c>
      <c r="N43" s="201">
        <v>0.25</v>
      </c>
    </row>
    <row r="44" spans="2:14" ht="17.25" customHeight="1">
      <c r="B44" s="195" t="s">
        <v>327</v>
      </c>
      <c r="C44" s="201">
        <v>0</v>
      </c>
      <c r="D44" s="486">
        <v>0</v>
      </c>
      <c r="E44" s="486">
        <v>0</v>
      </c>
      <c r="F44" s="486">
        <v>0</v>
      </c>
      <c r="G44" s="486">
        <v>0.01</v>
      </c>
      <c r="H44" s="201">
        <v>0.02</v>
      </c>
      <c r="I44" s="201">
        <v>0.04</v>
      </c>
      <c r="J44" s="201">
        <v>0.06</v>
      </c>
      <c r="K44" s="201">
        <v>8.249999999999999E-2</v>
      </c>
      <c r="L44" s="201">
        <v>0.105</v>
      </c>
      <c r="M44" s="201">
        <v>0.1275</v>
      </c>
      <c r="N44" s="201">
        <v>0.15</v>
      </c>
    </row>
    <row r="45" spans="2:14" ht="17.25" customHeight="1">
      <c r="C45" s="20"/>
      <c r="D45" s="20"/>
    </row>
    <row r="46" spans="2:14" ht="17.25" customHeight="1">
      <c r="C46" s="20"/>
      <c r="D46" s="20"/>
    </row>
    <row r="47" spans="2:14" ht="17.25" customHeight="1">
      <c r="B47" s="54" t="s">
        <v>328</v>
      </c>
      <c r="C47" s="20"/>
      <c r="D47" s="20"/>
    </row>
    <row r="48" spans="2:14" ht="17.25" customHeight="1">
      <c r="C48" s="175"/>
      <c r="D48" s="175"/>
      <c r="E48" s="175"/>
      <c r="F48" s="175"/>
      <c r="G48" s="175"/>
    </row>
    <row r="49" spans="2:14" ht="17.25" customHeight="1">
      <c r="B49" s="176"/>
      <c r="C49" s="172">
        <v>2015</v>
      </c>
      <c r="D49" s="484">
        <v>2016</v>
      </c>
      <c r="E49" s="484">
        <v>2017</v>
      </c>
      <c r="F49" s="484">
        <v>2018</v>
      </c>
      <c r="G49" s="484">
        <v>2019</v>
      </c>
      <c r="H49" s="189">
        <v>2020</v>
      </c>
      <c r="I49" s="188">
        <v>2025</v>
      </c>
      <c r="J49" s="188">
        <v>2030</v>
      </c>
      <c r="K49" s="188">
        <v>2035</v>
      </c>
      <c r="L49" s="188">
        <v>2040</v>
      </c>
      <c r="M49" s="188">
        <v>2045</v>
      </c>
      <c r="N49" s="188">
        <v>2050</v>
      </c>
    </row>
    <row r="50" spans="2:14" ht="17.25" customHeight="1">
      <c r="B50" s="176" t="s">
        <v>262</v>
      </c>
      <c r="C50" s="182">
        <v>100</v>
      </c>
      <c r="D50" s="182">
        <v>100</v>
      </c>
      <c r="E50" s="182">
        <v>99.217730536864394</v>
      </c>
      <c r="F50" s="182">
        <v>98.82659580529662</v>
      </c>
      <c r="G50" s="182">
        <v>96.794870055833329</v>
      </c>
      <c r="H50" s="182">
        <v>94.776182130755643</v>
      </c>
      <c r="I50" s="182">
        <v>82.646093572930866</v>
      </c>
      <c r="J50" s="182">
        <v>60.363693326350436</v>
      </c>
      <c r="K50" s="182">
        <v>38.719947359438123</v>
      </c>
      <c r="L50" s="182">
        <v>26.812499999999993</v>
      </c>
      <c r="M50" s="182">
        <v>18.703125000000004</v>
      </c>
      <c r="N50" s="182">
        <v>9.375</v>
      </c>
    </row>
    <row r="51" spans="2:14" ht="17.25" customHeight="1">
      <c r="B51" s="176" t="s">
        <v>261</v>
      </c>
      <c r="C51" s="182">
        <v>0</v>
      </c>
      <c r="D51" s="182">
        <v>0</v>
      </c>
      <c r="E51" s="182">
        <v>0.23468083894067801</v>
      </c>
      <c r="F51" s="182">
        <v>0.352021258411017</v>
      </c>
      <c r="G51" s="182">
        <v>0.46466806110254244</v>
      </c>
      <c r="H51" s="182">
        <v>0.57496805540466112</v>
      </c>
      <c r="I51" s="182">
        <v>3.2977768403527619</v>
      </c>
      <c r="J51" s="182">
        <v>9.2860427577435267</v>
      </c>
      <c r="K51" s="182">
        <v>15.168286364422789</v>
      </c>
      <c r="L51" s="182">
        <v>18.123750000000001</v>
      </c>
      <c r="M51" s="182">
        <v>19.958437500000002</v>
      </c>
      <c r="N51" s="182">
        <v>22.3125</v>
      </c>
    </row>
    <row r="52" spans="2:14" ht="17.25" customHeight="1">
      <c r="B52" s="176" t="s">
        <v>265</v>
      </c>
      <c r="C52" s="87">
        <v>100</v>
      </c>
      <c r="D52" s="87">
        <v>100</v>
      </c>
      <c r="E52" s="87">
        <v>99.45241137580507</v>
      </c>
      <c r="F52" s="87">
        <v>99.178617063707634</v>
      </c>
      <c r="G52" s="87">
        <v>97.259538116935872</v>
      </c>
      <c r="H52" s="87">
        <v>95.351150186160311</v>
      </c>
      <c r="I52" s="87">
        <v>85.943870413283634</v>
      </c>
      <c r="J52" s="87">
        <v>69.649736084093959</v>
      </c>
      <c r="K52" s="87">
        <v>53.888233723860914</v>
      </c>
      <c r="L52" s="87">
        <v>44.936249999999994</v>
      </c>
      <c r="M52" s="87">
        <v>38.661562500000002</v>
      </c>
      <c r="N52" s="87">
        <v>31.6875</v>
      </c>
    </row>
    <row r="53" spans="2:14" ht="17.25" customHeight="1">
      <c r="C53" s="20"/>
      <c r="D53" s="20"/>
    </row>
    <row r="54" spans="2:14" ht="17.25" customHeight="1">
      <c r="B54" s="176"/>
      <c r="C54" s="172">
        <v>2015</v>
      </c>
      <c r="D54" s="484">
        <v>2016</v>
      </c>
      <c r="E54" s="484">
        <v>2017</v>
      </c>
      <c r="F54" s="484">
        <v>2018</v>
      </c>
      <c r="G54" s="484">
        <v>2019</v>
      </c>
      <c r="H54" s="189">
        <v>2020</v>
      </c>
      <c r="I54" s="188">
        <v>2025</v>
      </c>
      <c r="J54" s="188">
        <v>2030</v>
      </c>
      <c r="K54" s="188">
        <v>2035</v>
      </c>
      <c r="L54" s="188">
        <v>2040</v>
      </c>
      <c r="M54" s="188">
        <v>2045</v>
      </c>
      <c r="N54" s="188">
        <v>2050</v>
      </c>
    </row>
    <row r="55" spans="2:14" ht="17.25" customHeight="1">
      <c r="B55" s="176" t="s">
        <v>352</v>
      </c>
      <c r="C55" s="487">
        <v>11.133746508571427</v>
      </c>
      <c r="D55" s="487">
        <v>11.210580250247251</v>
      </c>
      <c r="E55" s="487">
        <v>11.273264494188268</v>
      </c>
      <c r="F55" s="487">
        <v>11.340237796767951</v>
      </c>
      <c r="G55" s="487">
        <v>11.340237796767951</v>
      </c>
      <c r="H55" s="487">
        <v>9.5825009382689181</v>
      </c>
      <c r="I55" s="487">
        <v>11.485924056398686</v>
      </c>
      <c r="J55" s="487">
        <v>11.58776593289357</v>
      </c>
      <c r="K55" s="487">
        <v>11.654825148350028</v>
      </c>
      <c r="L55" s="487">
        <v>11.687343252975982</v>
      </c>
      <c r="M55" s="487">
        <v>11.702518239526711</v>
      </c>
      <c r="N55" s="487">
        <v>11.683292928212129</v>
      </c>
    </row>
    <row r="56" spans="2:14" ht="17.25" customHeight="1">
      <c r="C56" s="20"/>
      <c r="D56" s="20"/>
    </row>
    <row r="57" spans="2:14" ht="17.25" customHeight="1">
      <c r="C57" s="20"/>
      <c r="D57" s="20"/>
    </row>
    <row r="58" spans="2:14" ht="17.25" customHeight="1">
      <c r="C58" s="20"/>
      <c r="D58" s="20"/>
    </row>
    <row r="59" spans="2:14" ht="17.25" customHeight="1">
      <c r="B59" s="483" t="s">
        <v>184</v>
      </c>
      <c r="D59" s="20"/>
    </row>
    <row r="60" spans="2:14" ht="17.25" customHeight="1">
      <c r="B60" s="290" t="s">
        <v>195</v>
      </c>
      <c r="C60" s="332">
        <v>2015</v>
      </c>
      <c r="D60" s="332">
        <v>2016</v>
      </c>
      <c r="E60" s="332">
        <v>2017</v>
      </c>
      <c r="F60" s="332">
        <v>2018</v>
      </c>
      <c r="G60" s="332">
        <v>2019</v>
      </c>
      <c r="H60" s="332">
        <v>2020</v>
      </c>
      <c r="I60" s="332">
        <v>2025</v>
      </c>
      <c r="J60" s="332">
        <v>2030</v>
      </c>
      <c r="K60" s="332">
        <v>2035</v>
      </c>
      <c r="L60" s="332">
        <v>2040</v>
      </c>
      <c r="M60" s="332">
        <v>2045</v>
      </c>
      <c r="N60" s="333">
        <v>2050</v>
      </c>
    </row>
    <row r="61" spans="2:14" ht="17.25" customHeight="1">
      <c r="B61" s="165" t="s">
        <v>42</v>
      </c>
      <c r="C61" s="491">
        <v>0.43109493213592875</v>
      </c>
      <c r="D61" s="491">
        <v>0.43407389011323771</v>
      </c>
      <c r="E61" s="491">
        <v>0.43650340645169383</v>
      </c>
      <c r="F61" s="491">
        <v>0.43910243667983567</v>
      </c>
      <c r="G61" s="491">
        <v>0.43901603835014552</v>
      </c>
      <c r="H61" s="491">
        <v>0.37096855240587295</v>
      </c>
      <c r="I61" s="489">
        <v>0.37784553383101571</v>
      </c>
      <c r="J61" s="489">
        <v>0.27842071230938686</v>
      </c>
      <c r="K61" s="489">
        <v>0.17962490138383019</v>
      </c>
      <c r="L61" s="489">
        <v>0.12473235754097171</v>
      </c>
      <c r="M61" s="489">
        <v>8.7120332692363217E-2</v>
      </c>
      <c r="N61" s="489">
        <v>4.3597598157969611E-2</v>
      </c>
    </row>
    <row r="62" spans="2:14" ht="17.25" customHeight="1">
      <c r="B62" s="165" t="s">
        <v>28</v>
      </c>
      <c r="C62" s="488">
        <v>0</v>
      </c>
      <c r="D62" s="488">
        <v>0</v>
      </c>
      <c r="E62" s="488">
        <v>0</v>
      </c>
      <c r="F62" s="488">
        <v>0</v>
      </c>
      <c r="G62" s="488">
        <v>0</v>
      </c>
      <c r="H62" s="488">
        <v>0</v>
      </c>
      <c r="I62" s="489">
        <v>1.5076940685636586E-2</v>
      </c>
      <c r="J62" s="489">
        <v>4.2830822580197631E-2</v>
      </c>
      <c r="K62" s="489">
        <v>7.0366881366821094E-2</v>
      </c>
      <c r="L62" s="489">
        <v>8.4312095663708592E-2</v>
      </c>
      <c r="M62" s="489">
        <v>9.2967657277579968E-2</v>
      </c>
      <c r="N62" s="489">
        <v>0.10376228361596768</v>
      </c>
    </row>
    <row r="63" spans="2:14" ht="17.25" customHeight="1">
      <c r="B63" s="165" t="s">
        <v>353</v>
      </c>
      <c r="C63" s="488">
        <v>0.43109493213592875</v>
      </c>
      <c r="D63" s="488">
        <v>0.43407389011323771</v>
      </c>
      <c r="E63" s="488">
        <v>0.43650340645169383</v>
      </c>
      <c r="F63" s="488">
        <v>0.43910243667983567</v>
      </c>
      <c r="G63" s="488">
        <v>0.43901603835014552</v>
      </c>
      <c r="H63" s="488">
        <v>0.37096855240587295</v>
      </c>
      <c r="I63" s="488">
        <v>0.3929224745166523</v>
      </c>
      <c r="J63" s="488">
        <v>0.32125153488958447</v>
      </c>
      <c r="K63" s="488">
        <v>0.24999178275065129</v>
      </c>
      <c r="L63" s="488">
        <v>0.20904445320468029</v>
      </c>
      <c r="M63" s="488">
        <v>0.18008798996994319</v>
      </c>
      <c r="N63" s="488">
        <v>0.14735988177393727</v>
      </c>
    </row>
    <row r="64" spans="2:14" ht="17.25" customHeight="1">
      <c r="C64" s="490"/>
      <c r="D64" s="490"/>
      <c r="E64" s="490"/>
      <c r="F64" s="490">
        <v>0</v>
      </c>
      <c r="G64" s="490">
        <v>-1.9676121668421587E-4</v>
      </c>
      <c r="H64" s="490">
        <v>-0.15516626322809823</v>
      </c>
      <c r="I64" s="490">
        <v>-0.10516899544525815</v>
      </c>
      <c r="J64" s="490">
        <v>-0.2683904527639418</v>
      </c>
      <c r="K64" s="490">
        <v>-0.4306754828306073</v>
      </c>
      <c r="L64" s="490">
        <v>-0.52392782243405855</v>
      </c>
      <c r="M64" s="490">
        <v>-0.58987248776929158</v>
      </c>
      <c r="N64" s="490">
        <v>-0.66440659521690992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8"/>
  <sheetViews>
    <sheetView workbookViewId="0">
      <selection activeCell="R12" sqref="R12"/>
    </sheetView>
  </sheetViews>
  <sheetFormatPr baseColWidth="10" defaultColWidth="11.42578125" defaultRowHeight="17.25" customHeight="1"/>
  <cols>
    <col min="1" max="1" width="3.7109375" style="20" customWidth="1"/>
    <col min="2" max="2" width="38.7109375" style="20" customWidth="1"/>
    <col min="3" max="8" width="7.42578125" style="23" customWidth="1"/>
    <col min="9" max="13" width="7.42578125" style="20" customWidth="1"/>
    <col min="14" max="14" width="7.85546875" style="20" customWidth="1"/>
    <col min="15" max="15" width="6.140625" style="20" customWidth="1"/>
    <col min="16" max="16" width="21.42578125" style="20" customWidth="1"/>
    <col min="17" max="22" width="9.85546875" style="20" customWidth="1"/>
    <col min="23" max="29" width="6.5703125" style="20" customWidth="1"/>
    <col min="30" max="1000" width="12.140625" style="20" customWidth="1"/>
    <col min="1001" max="1001" width="12.5703125" style="20" customWidth="1"/>
    <col min="1002" max="1002" width="11.42578125" style="20" customWidth="1"/>
    <col min="1003" max="16384" width="11.42578125" style="20"/>
  </cols>
  <sheetData>
    <row r="1" spans="2:16" ht="17.25" customHeight="1">
      <c r="B1" s="548"/>
      <c r="C1" s="548"/>
      <c r="D1" s="548"/>
      <c r="E1" s="549"/>
      <c r="F1" s="549"/>
      <c r="G1" s="549"/>
      <c r="H1" s="549"/>
      <c r="I1" s="548"/>
      <c r="J1" s="548"/>
      <c r="K1" s="548"/>
      <c r="L1" s="548"/>
      <c r="M1" s="548"/>
      <c r="N1" s="548"/>
      <c r="O1" s="548"/>
      <c r="P1" s="548"/>
    </row>
    <row r="2" spans="2:16" s="179" customFormat="1" ht="17.25" customHeight="1">
      <c r="B2" s="550" t="s">
        <v>395</v>
      </c>
      <c r="C2" s="551"/>
      <c r="D2" s="551"/>
      <c r="E2" s="551"/>
      <c r="F2" s="551"/>
      <c r="G2" s="551"/>
      <c r="H2" s="551"/>
      <c r="I2" s="550"/>
      <c r="J2" s="550"/>
      <c r="K2" s="550"/>
      <c r="L2" s="550"/>
      <c r="M2" s="550"/>
      <c r="N2" s="550"/>
      <c r="O2" s="550"/>
      <c r="P2" s="550"/>
    </row>
    <row r="3" spans="2:16" ht="17.25" customHeight="1">
      <c r="B3" s="548"/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</row>
    <row r="4" spans="2:16" ht="17.25" customHeight="1">
      <c r="B4" s="548"/>
      <c r="C4" s="552"/>
      <c r="D4" s="548"/>
      <c r="E4" s="548"/>
      <c r="F4" s="548"/>
      <c r="G4" s="548"/>
      <c r="H4" s="548"/>
      <c r="I4" s="548"/>
      <c r="J4" s="548"/>
      <c r="K4" s="548"/>
      <c r="L4" s="548"/>
      <c r="M4" s="548"/>
      <c r="N4" s="552"/>
      <c r="O4" s="548"/>
      <c r="P4" s="548"/>
    </row>
    <row r="5" spans="2:16" ht="17.25" customHeight="1">
      <c r="B5" s="542" t="s">
        <v>390</v>
      </c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</row>
    <row r="6" spans="2:16" ht="17.25" customHeight="1">
      <c r="B6" s="543"/>
      <c r="C6" s="54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43"/>
    </row>
    <row r="7" spans="2:16" ht="17.25" customHeight="1">
      <c r="B7" s="544"/>
      <c r="C7" s="1004">
        <v>2015</v>
      </c>
      <c r="D7" s="1004">
        <v>2016</v>
      </c>
      <c r="E7" s="1004">
        <v>2017</v>
      </c>
      <c r="F7" s="1004">
        <v>2018</v>
      </c>
      <c r="G7" s="1004">
        <v>2019</v>
      </c>
      <c r="H7" s="1005">
        <v>2020</v>
      </c>
      <c r="I7" s="1006">
        <v>2025</v>
      </c>
      <c r="J7" s="1006">
        <v>2030</v>
      </c>
      <c r="K7" s="1006">
        <v>2035</v>
      </c>
      <c r="L7" s="1006">
        <v>2040</v>
      </c>
      <c r="M7" s="1006">
        <v>2045</v>
      </c>
      <c r="N7" s="1006">
        <v>2050</v>
      </c>
      <c r="O7" s="543"/>
      <c r="P7" s="543"/>
    </row>
    <row r="8" spans="2:16" ht="17.25" customHeight="1">
      <c r="B8" s="544" t="s">
        <v>391</v>
      </c>
      <c r="C8" s="545">
        <v>0.17122270823733315</v>
      </c>
      <c r="D8" s="545">
        <v>0.16643408729871856</v>
      </c>
      <c r="E8" s="545">
        <v>0.17484955616119066</v>
      </c>
      <c r="F8" s="545">
        <v>0.16788518502451083</v>
      </c>
      <c r="G8" s="545">
        <v>0.16994700666059834</v>
      </c>
      <c r="H8" s="546">
        <v>0.16994700666059834</v>
      </c>
      <c r="I8" s="546">
        <v>0.15</v>
      </c>
      <c r="J8" s="546">
        <v>0.12</v>
      </c>
      <c r="K8" s="546">
        <v>7.9999999999999988E-2</v>
      </c>
      <c r="L8" s="546">
        <v>4.9999999999999989E-2</v>
      </c>
      <c r="M8" s="546">
        <v>2.9999999999999985E-2</v>
      </c>
      <c r="N8" s="546">
        <v>0</v>
      </c>
      <c r="O8" s="543"/>
      <c r="P8" s="543"/>
    </row>
    <row r="9" spans="2:16" ht="17.25" customHeight="1">
      <c r="B9" s="544" t="s">
        <v>392</v>
      </c>
      <c r="C9" s="545">
        <v>0.82877729176266679</v>
      </c>
      <c r="D9" s="545">
        <v>0.83356591270128144</v>
      </c>
      <c r="E9" s="545">
        <v>0.82515044383880931</v>
      </c>
      <c r="F9" s="545">
        <v>0.83211481497548911</v>
      </c>
      <c r="G9" s="545">
        <v>0.83005299333940175</v>
      </c>
      <c r="H9" s="546">
        <v>0.83005299333940163</v>
      </c>
      <c r="I9" s="546">
        <v>0.85</v>
      </c>
      <c r="J9" s="546">
        <v>0.86</v>
      </c>
      <c r="K9" s="546">
        <v>0.88</v>
      </c>
      <c r="L9" s="546">
        <v>0.89</v>
      </c>
      <c r="M9" s="546">
        <v>0.89</v>
      </c>
      <c r="N9" s="918">
        <v>0.89600000000000002</v>
      </c>
      <c r="O9" s="543"/>
      <c r="P9" s="543"/>
    </row>
    <row r="10" spans="2:16" ht="17.25" customHeight="1">
      <c r="B10" s="544" t="s">
        <v>393</v>
      </c>
      <c r="C10" s="545">
        <v>0</v>
      </c>
      <c r="D10" s="545">
        <v>0</v>
      </c>
      <c r="E10" s="545">
        <v>0</v>
      </c>
      <c r="F10" s="545">
        <v>0</v>
      </c>
      <c r="G10" s="545">
        <v>0</v>
      </c>
      <c r="H10" s="546">
        <v>0</v>
      </c>
      <c r="I10" s="546">
        <v>0</v>
      </c>
      <c r="J10" s="546">
        <v>0.02</v>
      </c>
      <c r="K10" s="546">
        <v>0.04</v>
      </c>
      <c r="L10" s="546">
        <v>0.06</v>
      </c>
      <c r="M10" s="546">
        <v>0.08</v>
      </c>
      <c r="N10" s="918">
        <v>0.104</v>
      </c>
      <c r="O10" s="543"/>
      <c r="P10" s="543"/>
    </row>
    <row r="11" spans="2:16" ht="17.25" customHeight="1">
      <c r="B11" s="543"/>
      <c r="C11" s="543"/>
      <c r="D11" s="543"/>
      <c r="E11" s="543"/>
      <c r="F11" s="543"/>
      <c r="G11" s="543"/>
      <c r="H11" s="547"/>
      <c r="I11" s="547"/>
      <c r="J11" s="547"/>
      <c r="K11" s="547"/>
      <c r="L11" s="547"/>
      <c r="M11" s="547"/>
      <c r="N11" s="547"/>
      <c r="O11" s="543"/>
      <c r="P11" s="543"/>
    </row>
    <row r="12" spans="2:16" ht="17.25" customHeight="1">
      <c r="B12" s="543"/>
      <c r="C12" s="543"/>
      <c r="D12" s="543"/>
      <c r="E12" s="543"/>
      <c r="F12" s="543"/>
      <c r="G12" s="543"/>
      <c r="H12" s="543"/>
      <c r="I12" s="543"/>
      <c r="J12" s="543"/>
      <c r="K12" s="543"/>
      <c r="L12" s="543"/>
      <c r="M12" s="543"/>
      <c r="N12" s="543"/>
      <c r="O12" s="543"/>
      <c r="P12" s="543"/>
    </row>
    <row r="13" spans="2:16" ht="17.25" customHeight="1">
      <c r="B13" s="54" t="s">
        <v>246</v>
      </c>
      <c r="C13" s="20"/>
      <c r="D13" s="20"/>
      <c r="E13" s="20"/>
      <c r="F13" s="20"/>
      <c r="G13" s="20"/>
      <c r="H13" s="20"/>
    </row>
    <row r="14" spans="2:16" ht="17.25" customHeight="1">
      <c r="C14" s="175" t="s">
        <v>35</v>
      </c>
      <c r="D14" s="175" t="s">
        <v>35</v>
      </c>
      <c r="E14" s="175" t="s">
        <v>35</v>
      </c>
      <c r="F14" s="175" t="s">
        <v>35</v>
      </c>
      <c r="G14" s="175" t="s">
        <v>35</v>
      </c>
      <c r="H14" s="20"/>
      <c r="I14" s="202"/>
      <c r="J14" s="202"/>
      <c r="K14" s="202"/>
      <c r="L14" s="202"/>
      <c r="M14" s="202"/>
      <c r="N14" s="202"/>
    </row>
    <row r="15" spans="2:16" ht="17.25" customHeight="1">
      <c r="B15" s="176"/>
      <c r="C15" s="1007">
        <v>2015</v>
      </c>
      <c r="D15" s="1007">
        <v>2016</v>
      </c>
      <c r="E15" s="1007">
        <v>2017</v>
      </c>
      <c r="F15" s="1007">
        <v>2018</v>
      </c>
      <c r="G15" s="1007">
        <v>2019</v>
      </c>
      <c r="H15" s="1008">
        <v>2020</v>
      </c>
      <c r="I15" s="1009">
        <v>2025</v>
      </c>
      <c r="J15" s="1009">
        <v>2030</v>
      </c>
      <c r="K15" s="1009">
        <v>2035</v>
      </c>
      <c r="L15" s="1009">
        <v>2040</v>
      </c>
      <c r="M15" s="1009">
        <v>2045</v>
      </c>
      <c r="N15" s="1009">
        <v>2050</v>
      </c>
    </row>
    <row r="16" spans="2:16" ht="17.25" customHeight="1">
      <c r="B16" s="177" t="s">
        <v>247</v>
      </c>
      <c r="C16" s="173">
        <v>0.82348890197764402</v>
      </c>
      <c r="D16" s="173">
        <v>0.79911514617368906</v>
      </c>
      <c r="E16" s="173">
        <v>0.80640753740326698</v>
      </c>
      <c r="F16" s="183">
        <v>0.75152551418744595</v>
      </c>
      <c r="G16" s="183">
        <v>0.74432977659104493</v>
      </c>
      <c r="H16" s="198">
        <v>0.61779371457056731</v>
      </c>
      <c r="I16" s="198">
        <v>0.80640753740326698</v>
      </c>
      <c r="J16" s="198">
        <v>0.80640753740326698</v>
      </c>
      <c r="K16" s="198">
        <v>0.80640753740326698</v>
      </c>
      <c r="L16" s="198">
        <v>0.80640753740326698</v>
      </c>
      <c r="M16" s="198">
        <v>0.80640753740326698</v>
      </c>
      <c r="N16" s="198">
        <v>0.80640753740326698</v>
      </c>
    </row>
    <row r="17" spans="1:16" ht="17.25" customHeight="1">
      <c r="B17" s="180" t="s">
        <v>243</v>
      </c>
      <c r="C17" s="182">
        <v>0.14099999999999999</v>
      </c>
      <c r="D17" s="182">
        <v>0.13300000000000001</v>
      </c>
      <c r="E17" s="182">
        <v>0.14099999999999999</v>
      </c>
      <c r="F17" s="181">
        <v>0.12617</v>
      </c>
      <c r="G17" s="181">
        <v>0.12649661749999999</v>
      </c>
      <c r="H17" s="199">
        <v>0.10499219252499999</v>
      </c>
      <c r="I17" s="199">
        <v>0.12096113061049005</v>
      </c>
      <c r="J17" s="199">
        <v>9.6768904488392038E-2</v>
      </c>
      <c r="K17" s="199">
        <v>6.4512602992261345E-2</v>
      </c>
      <c r="L17" s="199">
        <v>4.0320376870163342E-2</v>
      </c>
      <c r="M17" s="199">
        <v>2.4192226122097999E-2</v>
      </c>
      <c r="N17" s="199">
        <v>0</v>
      </c>
    </row>
    <row r="18" spans="1:16" ht="17.25" customHeight="1">
      <c r="B18" s="178" t="s">
        <v>244</v>
      </c>
      <c r="C18" s="182">
        <v>0.682488901977644</v>
      </c>
      <c r="D18" s="182">
        <v>0.66611514617368905</v>
      </c>
      <c r="E18" s="182">
        <v>0.66540753740326697</v>
      </c>
      <c r="F18" s="181">
        <v>0.62535551418744595</v>
      </c>
      <c r="G18" s="181">
        <v>0.61783315909104497</v>
      </c>
      <c r="H18" s="199">
        <v>0.51280152204556728</v>
      </c>
      <c r="I18" s="199">
        <v>0.68544640679277691</v>
      </c>
      <c r="J18" s="199">
        <v>0.69351048216680955</v>
      </c>
      <c r="K18" s="199">
        <v>0.70963863291487495</v>
      </c>
      <c r="L18" s="199">
        <v>0.71770270828890759</v>
      </c>
      <c r="M18" s="199">
        <v>0.71770270828890759</v>
      </c>
      <c r="N18" s="199">
        <v>0.72254115351332726</v>
      </c>
    </row>
    <row r="19" spans="1:16" ht="17.25" customHeight="1">
      <c r="B19" s="178" t="s">
        <v>394</v>
      </c>
      <c r="C19" s="182">
        <v>0</v>
      </c>
      <c r="D19" s="182">
        <v>0</v>
      </c>
      <c r="E19" s="182">
        <v>0</v>
      </c>
      <c r="F19" s="182">
        <v>0</v>
      </c>
      <c r="G19" s="182">
        <v>0</v>
      </c>
      <c r="H19" s="182">
        <v>0</v>
      </c>
      <c r="I19" s="199">
        <v>0</v>
      </c>
      <c r="J19" s="199">
        <v>1.612815074806534E-2</v>
      </c>
      <c r="K19" s="199">
        <v>3.2256301496130679E-2</v>
      </c>
      <c r="L19" s="199">
        <v>4.8384452244196019E-2</v>
      </c>
      <c r="M19" s="199">
        <v>6.4512602992261359E-2</v>
      </c>
      <c r="N19" s="199">
        <v>8.3866383889939763E-2</v>
      </c>
    </row>
    <row r="20" spans="1:16" ht="17.25" customHeight="1">
      <c r="B20" s="177" t="s">
        <v>245</v>
      </c>
      <c r="C20" s="173">
        <v>0.16837236964739699</v>
      </c>
      <c r="D20" s="173">
        <v>0.16727485108261</v>
      </c>
      <c r="E20" s="173">
        <v>0.16687019687166299</v>
      </c>
      <c r="F20" s="183">
        <v>0.16785437315315099</v>
      </c>
      <c r="G20" s="183">
        <v>0.16785437315315099</v>
      </c>
      <c r="H20" s="198">
        <v>0.16687019687166299</v>
      </c>
      <c r="I20" s="198">
        <v>0.16785437315315099</v>
      </c>
      <c r="J20" s="198">
        <v>0.16785437315315099</v>
      </c>
      <c r="K20" s="198">
        <v>0.16785437315315099</v>
      </c>
      <c r="L20" s="198">
        <v>0.16785437315315099</v>
      </c>
      <c r="M20" s="198">
        <v>0.16785437315315099</v>
      </c>
      <c r="N20" s="198">
        <v>0.16785437315315099</v>
      </c>
    </row>
    <row r="21" spans="1:16" ht="17.25" customHeight="1">
      <c r="B21" s="177" t="s">
        <v>63</v>
      </c>
      <c r="C21" s="173">
        <v>0.99186127162504101</v>
      </c>
      <c r="D21" s="173">
        <v>0.96638999725629904</v>
      </c>
      <c r="E21" s="173">
        <v>0.97327773427492992</v>
      </c>
      <c r="F21" s="173">
        <v>0.91937988734059695</v>
      </c>
      <c r="G21" s="173">
        <v>0.91218414974419593</v>
      </c>
      <c r="H21" s="173">
        <v>0.78466391144223024</v>
      </c>
      <c r="I21" s="173">
        <v>0.97426191055641798</v>
      </c>
      <c r="J21" s="173">
        <v>0.97426191055641798</v>
      </c>
      <c r="K21" s="173">
        <v>0.97426191055641798</v>
      </c>
      <c r="L21" s="173">
        <v>0.97426191055641798</v>
      </c>
      <c r="M21" s="173">
        <v>0.97426191055641798</v>
      </c>
      <c r="N21" s="173">
        <v>0.97426191055641798</v>
      </c>
    </row>
    <row r="22" spans="1:16" ht="17.25" customHeight="1">
      <c r="B22" s="180" t="s">
        <v>243</v>
      </c>
      <c r="C22" s="87">
        <v>0.14099999999999999</v>
      </c>
      <c r="D22" s="87">
        <v>0.13300000000000001</v>
      </c>
      <c r="E22" s="87">
        <v>0.14099999999999999</v>
      </c>
      <c r="F22" s="87">
        <v>0.12617</v>
      </c>
      <c r="G22" s="87">
        <v>0.12649661749999999</v>
      </c>
      <c r="H22" s="199">
        <v>0.10499219252499999</v>
      </c>
      <c r="I22" s="199">
        <v>0.12096113061049005</v>
      </c>
      <c r="J22" s="199">
        <v>9.6768904488392038E-2</v>
      </c>
      <c r="K22" s="199">
        <v>6.4512602992261345E-2</v>
      </c>
      <c r="L22" s="199">
        <v>4.0320376870163342E-2</v>
      </c>
      <c r="M22" s="199">
        <v>2.4192226122097999E-2</v>
      </c>
      <c r="N22" s="199">
        <v>0</v>
      </c>
    </row>
    <row r="23" spans="1:16" ht="17.25" customHeight="1">
      <c r="A23" s="67"/>
      <c r="B23" s="178" t="s">
        <v>244</v>
      </c>
      <c r="C23" s="87">
        <v>0.85086127162504099</v>
      </c>
      <c r="D23" s="87">
        <v>0.83338999725629903</v>
      </c>
      <c r="E23" s="87">
        <v>0.8322777342749299</v>
      </c>
      <c r="F23" s="87">
        <v>0.79320988734059694</v>
      </c>
      <c r="G23" s="87">
        <v>0.78568753224419596</v>
      </c>
      <c r="H23" s="199">
        <v>0.67967171891723033</v>
      </c>
      <c r="I23" s="199">
        <v>0.8533007799459279</v>
      </c>
      <c r="J23" s="199">
        <v>0.86136485531996054</v>
      </c>
      <c r="K23" s="199">
        <v>0.87749300606802594</v>
      </c>
      <c r="L23" s="199">
        <v>0.88555708144205858</v>
      </c>
      <c r="M23" s="199">
        <v>0.88555708144205858</v>
      </c>
      <c r="N23" s="199">
        <v>0.89039552666647825</v>
      </c>
    </row>
    <row r="24" spans="1:16" ht="17.25" customHeight="1">
      <c r="A24" s="67"/>
      <c r="B24" s="178" t="s">
        <v>394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1.612815074806534E-2</v>
      </c>
      <c r="K24" s="87">
        <v>3.2256301496130679E-2</v>
      </c>
      <c r="L24" s="87">
        <v>4.8384452244196019E-2</v>
      </c>
      <c r="M24" s="87">
        <v>6.4512602992261359E-2</v>
      </c>
      <c r="N24" s="87">
        <v>8.3866383889939763E-2</v>
      </c>
    </row>
    <row r="25" spans="1:16" ht="17.25" customHeight="1">
      <c r="H25" s="53"/>
      <c r="I25" s="53"/>
      <c r="J25" s="53"/>
      <c r="K25" s="53"/>
      <c r="L25" s="53"/>
      <c r="M25" s="53"/>
      <c r="N25" s="53"/>
    </row>
    <row r="26" spans="1:16" ht="17.25" customHeight="1">
      <c r="B26" s="74"/>
      <c r="C26" s="74"/>
      <c r="D26" s="74"/>
      <c r="E26" s="74"/>
      <c r="G26" s="20"/>
      <c r="H26" s="20"/>
    </row>
    <row r="28" spans="1:16" ht="17.25" customHeight="1">
      <c r="A28" s="179"/>
      <c r="B28" s="179" t="s">
        <v>139</v>
      </c>
      <c r="C28" s="184"/>
      <c r="D28" s="184"/>
      <c r="E28" s="184"/>
      <c r="F28" s="184"/>
      <c r="G28" s="184"/>
      <c r="H28" s="184"/>
      <c r="I28" s="179"/>
      <c r="J28" s="179"/>
      <c r="K28" s="179"/>
      <c r="L28" s="179"/>
      <c r="M28" s="179"/>
      <c r="N28" s="179"/>
      <c r="O28" s="179"/>
      <c r="P28" s="179"/>
    </row>
    <row r="29" spans="1:16" ht="17.25" customHeight="1">
      <c r="E29" s="23" t="s">
        <v>184</v>
      </c>
      <c r="G29" s="20"/>
      <c r="I29" s="23"/>
      <c r="J29" s="23" t="s">
        <v>579</v>
      </c>
    </row>
    <row r="30" spans="1:16" ht="17.25" customHeight="1">
      <c r="B30" s="561"/>
      <c r="C30" s="576">
        <v>2018</v>
      </c>
      <c r="D30" s="576">
        <v>2019</v>
      </c>
      <c r="E30" s="576">
        <v>2020</v>
      </c>
      <c r="G30" s="561"/>
      <c r="H30" s="576">
        <v>2018</v>
      </c>
      <c r="I30" s="576">
        <v>2019</v>
      </c>
      <c r="J30" s="576">
        <v>2020</v>
      </c>
    </row>
    <row r="31" spans="1:16" ht="17.25" customHeight="1">
      <c r="B31" s="577" t="s">
        <v>140</v>
      </c>
      <c r="C31" s="578">
        <v>7.853669639302209E-2</v>
      </c>
      <c r="D31" s="578">
        <v>7.4745792519985726E-2</v>
      </c>
      <c r="E31" s="578">
        <v>5.9876098632566009E-2</v>
      </c>
      <c r="G31" s="577" t="s">
        <v>140</v>
      </c>
      <c r="H31" s="578">
        <v>0.91338177905084694</v>
      </c>
      <c r="I31" s="578">
        <v>0.8692935670074341</v>
      </c>
      <c r="J31" s="578">
        <v>0.69635902709674269</v>
      </c>
    </row>
    <row r="32" spans="1:16" ht="17.25" customHeight="1">
      <c r="B32" s="577" t="s">
        <v>366</v>
      </c>
      <c r="C32" s="578">
        <v>0.3672688866755513</v>
      </c>
      <c r="D32" s="578">
        <v>0.37118711540000005</v>
      </c>
      <c r="E32" s="578">
        <v>0.37118711540000005</v>
      </c>
      <c r="G32" s="577" t="s">
        <v>366</v>
      </c>
      <c r="H32" s="578">
        <v>4.2713371520366623</v>
      </c>
      <c r="I32" s="578">
        <v>4.3169061521020007</v>
      </c>
      <c r="J32" s="578">
        <v>4.3169061521020007</v>
      </c>
    </row>
    <row r="34" spans="2:14" ht="17.25" customHeight="1">
      <c r="B34" s="20" t="s">
        <v>248</v>
      </c>
      <c r="C34" s="20"/>
      <c r="D34" s="20"/>
      <c r="E34" s="20"/>
      <c r="I34" s="23"/>
      <c r="J34" s="23"/>
      <c r="K34" s="23"/>
      <c r="L34" s="23"/>
      <c r="M34" s="23"/>
      <c r="N34" s="23"/>
    </row>
    <row r="35" spans="2:14" ht="17.25" customHeight="1">
      <c r="B35" s="191"/>
      <c r="C35" s="555">
        <v>2015</v>
      </c>
      <c r="D35" s="555">
        <v>2016</v>
      </c>
      <c r="E35" s="555">
        <v>2017</v>
      </c>
      <c r="F35" s="192">
        <v>2018</v>
      </c>
      <c r="G35" s="192">
        <v>2019</v>
      </c>
      <c r="H35" s="192">
        <v>2020</v>
      </c>
      <c r="I35" s="192">
        <v>2025</v>
      </c>
      <c r="J35" s="192">
        <v>2030</v>
      </c>
      <c r="K35" s="192">
        <v>2035</v>
      </c>
      <c r="L35" s="192">
        <v>2040</v>
      </c>
      <c r="M35" s="192">
        <v>2045</v>
      </c>
      <c r="N35" s="192">
        <v>2050</v>
      </c>
    </row>
    <row r="36" spans="2:14" ht="17.25" customHeight="1">
      <c r="B36" s="194" t="s">
        <v>249</v>
      </c>
      <c r="C36" s="554"/>
      <c r="D36" s="554"/>
      <c r="E36" s="554"/>
      <c r="F36" s="193">
        <v>6.7</v>
      </c>
      <c r="G36" s="193">
        <v>7.4</v>
      </c>
      <c r="H36" s="193">
        <v>6.5</v>
      </c>
      <c r="I36" s="193">
        <v>8.4912643633236229</v>
      </c>
      <c r="J36" s="193">
        <v>10.358956743678039</v>
      </c>
      <c r="K36" s="193">
        <v>11.420305007373106</v>
      </c>
      <c r="L36" s="193">
        <v>12.512130481589489</v>
      </c>
      <c r="M36" s="193">
        <v>13.63443316632719</v>
      </c>
      <c r="N36" s="193">
        <v>14.787213061586208</v>
      </c>
    </row>
    <row r="37" spans="2:14" ht="17.25" customHeight="1">
      <c r="B37" s="194" t="s">
        <v>411</v>
      </c>
      <c r="C37" s="554"/>
      <c r="D37" s="554"/>
      <c r="E37" s="554"/>
      <c r="F37" s="574">
        <v>1</v>
      </c>
      <c r="G37" s="574">
        <v>1.1044776119402986</v>
      </c>
      <c r="H37" s="574">
        <v>0.97014925373134331</v>
      </c>
      <c r="I37" s="574">
        <v>1.267352890048302</v>
      </c>
      <c r="J37" s="574">
        <v>1.5461129468176178</v>
      </c>
      <c r="K37" s="574">
        <v>1.7045231354288217</v>
      </c>
      <c r="L37" s="574">
        <v>1.8674821614312669</v>
      </c>
      <c r="M37" s="574">
        <v>2.0349900248249537</v>
      </c>
      <c r="N37" s="574">
        <v>2.2070467256098816</v>
      </c>
    </row>
    <row r="38" spans="2:14" ht="17.25" customHeight="1">
      <c r="C38" s="20"/>
      <c r="D38" s="20"/>
      <c r="E38" s="20"/>
      <c r="F38" s="20"/>
      <c r="G38" s="20"/>
      <c r="H38" s="20"/>
    </row>
    <row r="39" spans="2:14" ht="17.25" customHeight="1">
      <c r="B39" s="20" t="s">
        <v>400</v>
      </c>
      <c r="C39" s="20"/>
      <c r="D39" s="20"/>
      <c r="E39" s="20"/>
      <c r="I39" s="23"/>
      <c r="J39" s="23"/>
      <c r="K39" s="23"/>
      <c r="L39" s="23"/>
      <c r="M39" s="23"/>
      <c r="N39" s="23"/>
    </row>
    <row r="40" spans="2:14" ht="17.25" customHeight="1">
      <c r="B40" s="191"/>
      <c r="C40" s="555">
        <v>2015</v>
      </c>
      <c r="D40" s="555">
        <v>2016</v>
      </c>
      <c r="E40" s="555">
        <v>2017</v>
      </c>
      <c r="F40" s="192">
        <v>2018</v>
      </c>
      <c r="G40" s="192">
        <v>2019</v>
      </c>
      <c r="H40" s="192">
        <v>2020</v>
      </c>
      <c r="I40" s="192">
        <v>2025</v>
      </c>
      <c r="J40" s="192">
        <v>2030</v>
      </c>
      <c r="K40" s="192">
        <v>2035</v>
      </c>
      <c r="L40" s="192">
        <v>2040</v>
      </c>
      <c r="M40" s="192">
        <v>2045</v>
      </c>
      <c r="N40" s="192">
        <v>2050</v>
      </c>
    </row>
    <row r="41" spans="2:14" ht="17.25" customHeight="1">
      <c r="B41" s="194" t="s">
        <v>400</v>
      </c>
      <c r="C41" s="557">
        <v>1</v>
      </c>
      <c r="D41" s="557">
        <v>1</v>
      </c>
      <c r="E41" s="557">
        <v>1</v>
      </c>
      <c r="F41" s="557">
        <v>1</v>
      </c>
      <c r="G41" s="557">
        <v>1</v>
      </c>
      <c r="H41" s="557">
        <v>1</v>
      </c>
      <c r="I41" s="557">
        <v>0.95</v>
      </c>
      <c r="J41" s="557">
        <v>0.9</v>
      </c>
      <c r="K41" s="557">
        <v>0.85</v>
      </c>
      <c r="L41" s="557">
        <v>0.8</v>
      </c>
      <c r="M41" s="557">
        <v>0.75</v>
      </c>
      <c r="N41" s="557">
        <v>0.75</v>
      </c>
    </row>
    <row r="42" spans="2:14" ht="17.25" customHeight="1">
      <c r="C42" s="20"/>
      <c r="D42" s="20"/>
      <c r="E42" s="20"/>
      <c r="F42" s="20"/>
      <c r="G42" s="20"/>
      <c r="H42" s="20"/>
    </row>
    <row r="43" spans="2:14" ht="17.25" customHeight="1">
      <c r="B43" s="54"/>
      <c r="C43" s="54"/>
      <c r="D43" s="54"/>
      <c r="E43" s="54"/>
      <c r="F43" s="20"/>
      <c r="G43" s="20"/>
      <c r="H43" s="20"/>
    </row>
    <row r="44" spans="2:14" ht="17.25" customHeight="1">
      <c r="B44" s="54" t="s">
        <v>141</v>
      </c>
      <c r="C44" s="175" t="s">
        <v>35</v>
      </c>
      <c r="D44" s="175" t="s">
        <v>35</v>
      </c>
      <c r="E44" s="175" t="s">
        <v>35</v>
      </c>
      <c r="F44" s="175" t="s">
        <v>35</v>
      </c>
      <c r="G44" s="175" t="s">
        <v>35</v>
      </c>
      <c r="H44" s="20"/>
    </row>
    <row r="45" spans="2:14" ht="17.25" customHeight="1">
      <c r="B45" s="176"/>
      <c r="C45" s="172">
        <v>2015</v>
      </c>
      <c r="D45" s="172">
        <v>2016</v>
      </c>
      <c r="E45" s="172">
        <v>2017</v>
      </c>
      <c r="F45" s="172">
        <v>2018</v>
      </c>
      <c r="G45" s="172">
        <v>2019</v>
      </c>
      <c r="H45" s="189">
        <v>2020</v>
      </c>
      <c r="I45" s="188">
        <v>2025</v>
      </c>
      <c r="J45" s="188">
        <v>2030</v>
      </c>
      <c r="K45" s="188">
        <v>2035</v>
      </c>
      <c r="L45" s="188">
        <v>2040</v>
      </c>
      <c r="M45" s="188">
        <v>2045</v>
      </c>
      <c r="N45" s="188">
        <v>2050</v>
      </c>
    </row>
    <row r="46" spans="2:14" ht="17.25" customHeight="1">
      <c r="B46" s="180" t="s">
        <v>396</v>
      </c>
      <c r="C46" s="558">
        <v>1</v>
      </c>
      <c r="D46" s="560">
        <v>1</v>
      </c>
      <c r="E46" s="560">
        <v>1</v>
      </c>
      <c r="F46" s="560">
        <v>1</v>
      </c>
      <c r="G46" s="560">
        <v>1</v>
      </c>
      <c r="H46" s="558">
        <v>1</v>
      </c>
      <c r="I46" s="558">
        <v>0.99</v>
      </c>
      <c r="J46" s="558">
        <v>0.98</v>
      </c>
      <c r="K46" s="558">
        <v>0.90999999999999992</v>
      </c>
      <c r="L46" s="558">
        <v>0.84</v>
      </c>
      <c r="M46" s="558">
        <v>0.76999999999999991</v>
      </c>
      <c r="N46" s="558">
        <v>0.7</v>
      </c>
    </row>
    <row r="47" spans="2:14" ht="17.25" customHeight="1">
      <c r="B47" s="556" t="s">
        <v>397</v>
      </c>
      <c r="C47" s="559">
        <v>0</v>
      </c>
      <c r="D47" s="560">
        <v>0</v>
      </c>
      <c r="E47" s="560">
        <v>0</v>
      </c>
      <c r="F47" s="560">
        <v>0</v>
      </c>
      <c r="G47" s="560">
        <v>0</v>
      </c>
      <c r="H47" s="559">
        <v>0</v>
      </c>
      <c r="I47" s="558">
        <v>0.01</v>
      </c>
      <c r="J47" s="559">
        <v>0.02</v>
      </c>
      <c r="K47" s="558">
        <v>0.09</v>
      </c>
      <c r="L47" s="558">
        <v>0.16</v>
      </c>
      <c r="M47" s="558">
        <v>0.22999999999999998</v>
      </c>
      <c r="N47" s="559">
        <v>0.3</v>
      </c>
    </row>
    <row r="48" spans="2:14" ht="17.25" customHeight="1">
      <c r="B48" s="180" t="s">
        <v>398</v>
      </c>
      <c r="C48" s="558">
        <v>1</v>
      </c>
      <c r="D48" s="560">
        <v>1</v>
      </c>
      <c r="E48" s="560">
        <v>1</v>
      </c>
      <c r="F48" s="560">
        <v>1</v>
      </c>
      <c r="G48" s="560">
        <v>1</v>
      </c>
      <c r="H48" s="558">
        <v>1</v>
      </c>
      <c r="I48" s="558">
        <v>0.99</v>
      </c>
      <c r="J48" s="558">
        <v>0.98</v>
      </c>
      <c r="K48" s="558">
        <v>0.90999999999999992</v>
      </c>
      <c r="L48" s="558">
        <v>0.84</v>
      </c>
      <c r="M48" s="558">
        <v>0.76999999999999991</v>
      </c>
      <c r="N48" s="558">
        <v>0.7</v>
      </c>
    </row>
    <row r="49" spans="2:14" ht="17.25" customHeight="1">
      <c r="B49" s="180" t="s">
        <v>399</v>
      </c>
      <c r="C49" s="558">
        <v>0</v>
      </c>
      <c r="D49" s="560">
        <v>0</v>
      </c>
      <c r="E49" s="560">
        <v>0</v>
      </c>
      <c r="F49" s="560">
        <v>0</v>
      </c>
      <c r="G49" s="560">
        <v>0</v>
      </c>
      <c r="H49" s="558">
        <v>0</v>
      </c>
      <c r="I49" s="558">
        <v>0.01</v>
      </c>
      <c r="J49" s="558">
        <v>0.02</v>
      </c>
      <c r="K49" s="558">
        <v>0.09</v>
      </c>
      <c r="L49" s="558">
        <v>0.16</v>
      </c>
      <c r="M49" s="558">
        <v>0.22999999999999998</v>
      </c>
      <c r="N49" s="558">
        <v>0.3</v>
      </c>
    </row>
    <row r="50" spans="2:14" ht="17.25" customHeight="1">
      <c r="C50" s="20"/>
      <c r="D50" s="20"/>
      <c r="E50" s="20"/>
      <c r="F50" s="20"/>
      <c r="G50" s="20"/>
      <c r="H50" s="20"/>
    </row>
    <row r="51" spans="2:14" ht="17.25" customHeight="1">
      <c r="C51" s="20"/>
      <c r="D51" s="20"/>
      <c r="E51" s="20"/>
      <c r="F51" s="20"/>
      <c r="G51" s="20"/>
      <c r="H51" s="20"/>
    </row>
    <row r="52" spans="2:14" ht="17.25" customHeight="1">
      <c r="B52" s="54" t="s">
        <v>257</v>
      </c>
      <c r="C52" s="54"/>
      <c r="D52" s="54"/>
      <c r="E52" s="54"/>
      <c r="F52" s="20"/>
      <c r="G52" s="20"/>
      <c r="H52" s="20"/>
    </row>
    <row r="53" spans="2:14" ht="17.25" customHeight="1">
      <c r="C53" s="175" t="s">
        <v>35</v>
      </c>
      <c r="D53" s="175" t="s">
        <v>35</v>
      </c>
      <c r="E53" s="175" t="s">
        <v>35</v>
      </c>
      <c r="F53" s="175" t="s">
        <v>35</v>
      </c>
      <c r="G53" s="175" t="s">
        <v>35</v>
      </c>
      <c r="H53" s="20"/>
    </row>
    <row r="54" spans="2:14" ht="17.25" customHeight="1">
      <c r="B54" s="176"/>
      <c r="C54" s="172">
        <v>2015</v>
      </c>
      <c r="D54" s="172">
        <v>2016</v>
      </c>
      <c r="E54" s="172">
        <v>2017</v>
      </c>
      <c r="F54" s="172">
        <v>2018</v>
      </c>
      <c r="G54" s="172">
        <v>2019</v>
      </c>
      <c r="H54" s="189">
        <v>2020</v>
      </c>
      <c r="I54" s="188">
        <v>2025</v>
      </c>
      <c r="J54" s="188">
        <v>2030</v>
      </c>
      <c r="K54" s="188">
        <v>2035</v>
      </c>
      <c r="L54" s="188">
        <v>2040</v>
      </c>
      <c r="M54" s="188">
        <v>2045</v>
      </c>
      <c r="N54" s="188">
        <v>2050</v>
      </c>
    </row>
    <row r="55" spans="2:14" ht="17.25" customHeight="1">
      <c r="B55" s="180" t="s">
        <v>396</v>
      </c>
      <c r="C55" s="182"/>
      <c r="D55" s="182"/>
      <c r="E55" s="182"/>
      <c r="F55" s="579">
        <v>7.853669639302209E-2</v>
      </c>
      <c r="G55" s="579">
        <v>8.6742022881845293E-2</v>
      </c>
      <c r="H55" s="579">
        <v>7.6192317396215459E-2</v>
      </c>
      <c r="I55" s="579">
        <v>9.3611453454204324E-2</v>
      </c>
      <c r="J55" s="579">
        <v>0.10709826392849872</v>
      </c>
      <c r="K55" s="579">
        <v>0.10354660096211989</v>
      </c>
      <c r="L55" s="579">
        <v>9.8559471045310501E-2</v>
      </c>
      <c r="M55" s="579">
        <v>9.2296854886297131E-2</v>
      </c>
      <c r="N55" s="579">
        <v>9.1000433272579312E-2</v>
      </c>
    </row>
    <row r="56" spans="2:14" ht="17.25" customHeight="1">
      <c r="B56" s="556" t="s">
        <v>397</v>
      </c>
      <c r="C56" s="553"/>
      <c r="D56" s="553"/>
      <c r="E56" s="553"/>
      <c r="F56" s="579">
        <v>0</v>
      </c>
      <c r="G56" s="579">
        <v>0</v>
      </c>
      <c r="H56" s="579">
        <v>0</v>
      </c>
      <c r="I56" s="579">
        <v>9.4557023691115472E-4</v>
      </c>
      <c r="J56" s="579">
        <v>2.1856788556836476E-3</v>
      </c>
      <c r="K56" s="579">
        <v>1.0240872622627243E-2</v>
      </c>
      <c r="L56" s="579">
        <v>1.8773232580059144E-2</v>
      </c>
      <c r="M56" s="579">
        <v>2.756919042058226E-2</v>
      </c>
      <c r="N56" s="579">
        <v>3.9000185688248278E-2</v>
      </c>
    </row>
    <row r="57" spans="2:14" ht="17.25" customHeight="1">
      <c r="B57" s="180" t="s">
        <v>398</v>
      </c>
      <c r="C57" s="182"/>
      <c r="D57" s="182"/>
      <c r="E57" s="182"/>
      <c r="F57" s="579">
        <v>0.3672688866755513</v>
      </c>
      <c r="G57" s="579">
        <v>0.3672688866755513</v>
      </c>
      <c r="H57" s="579">
        <v>0.3672688866755513</v>
      </c>
      <c r="I57" s="579">
        <v>0.34541638791835599</v>
      </c>
      <c r="J57" s="579">
        <v>0.32393115804783623</v>
      </c>
      <c r="K57" s="579">
        <v>0.2840824838435389</v>
      </c>
      <c r="L57" s="579">
        <v>0.24680469184597045</v>
      </c>
      <c r="M57" s="579">
        <v>0.21209778205513083</v>
      </c>
      <c r="N57" s="579">
        <v>0.19281616550466441</v>
      </c>
    </row>
    <row r="58" spans="2:14" ht="17.25" customHeight="1">
      <c r="B58" s="180" t="s">
        <v>399</v>
      </c>
      <c r="C58" s="182"/>
      <c r="D58" s="182"/>
      <c r="E58" s="182"/>
      <c r="F58" s="579">
        <v>0</v>
      </c>
      <c r="G58" s="579">
        <v>0</v>
      </c>
      <c r="H58" s="579">
        <v>0</v>
      </c>
      <c r="I58" s="579">
        <v>3.4890544234177372E-3</v>
      </c>
      <c r="J58" s="579">
        <v>6.6108399601599232E-3</v>
      </c>
      <c r="K58" s="579">
        <v>2.8096069830679672E-2</v>
      </c>
      <c r="L58" s="579">
        <v>4.7010417494470567E-2</v>
      </c>
      <c r="M58" s="579">
        <v>6.3353882951532589E-2</v>
      </c>
      <c r="N58" s="579">
        <v>8.2635499501999041E-2</v>
      </c>
    </row>
    <row r="59" spans="2:14" ht="17.25" customHeight="1">
      <c r="C59" s="20"/>
      <c r="D59" s="20"/>
      <c r="E59" s="20"/>
      <c r="F59" s="20"/>
      <c r="G59" s="20"/>
      <c r="H59" s="20"/>
    </row>
    <row r="60" spans="2:14" ht="17.25" customHeight="1">
      <c r="B60" s="54" t="s">
        <v>608</v>
      </c>
      <c r="C60" s="54"/>
      <c r="D60" s="54"/>
      <c r="E60" s="54"/>
      <c r="F60" s="20"/>
      <c r="G60" s="20"/>
      <c r="H60" s="20"/>
    </row>
    <row r="61" spans="2:14" ht="17.25" customHeight="1">
      <c r="C61" s="175" t="s">
        <v>35</v>
      </c>
      <c r="D61" s="175" t="s">
        <v>35</v>
      </c>
      <c r="E61" s="175" t="s">
        <v>35</v>
      </c>
      <c r="F61" s="175" t="s">
        <v>35</v>
      </c>
      <c r="G61" s="175" t="s">
        <v>35</v>
      </c>
      <c r="H61" s="20"/>
    </row>
    <row r="62" spans="2:14" ht="17.25" customHeight="1">
      <c r="B62" s="176"/>
      <c r="C62" s="172">
        <v>2015</v>
      </c>
      <c r="D62" s="172">
        <v>2016</v>
      </c>
      <c r="E62" s="172">
        <v>2017</v>
      </c>
      <c r="F62" s="172">
        <v>2018</v>
      </c>
      <c r="G62" s="172">
        <v>2019</v>
      </c>
      <c r="H62" s="189">
        <v>2020</v>
      </c>
      <c r="I62" s="188">
        <v>2025</v>
      </c>
      <c r="J62" s="188">
        <v>2030</v>
      </c>
      <c r="K62" s="188">
        <v>2035</v>
      </c>
      <c r="L62" s="188">
        <v>2040</v>
      </c>
      <c r="M62" s="188">
        <v>2045</v>
      </c>
      <c r="N62" s="188">
        <v>2050</v>
      </c>
    </row>
    <row r="63" spans="2:14" ht="17.25" customHeight="1">
      <c r="B63" s="180" t="s">
        <v>396</v>
      </c>
      <c r="C63" s="182"/>
      <c r="D63" s="182"/>
      <c r="E63" s="182"/>
      <c r="F63" s="854">
        <v>0.91338177905084694</v>
      </c>
      <c r="G63" s="854">
        <v>1.0088097261158608</v>
      </c>
      <c r="H63" s="854">
        <v>0.88611665131798589</v>
      </c>
      <c r="I63" s="854">
        <v>1.0887012036723964</v>
      </c>
      <c r="J63" s="854">
        <v>1.2455528094884403</v>
      </c>
      <c r="K63" s="854">
        <v>1.2042469691894544</v>
      </c>
      <c r="L63" s="854">
        <v>1.1462466482569611</v>
      </c>
      <c r="M63" s="854">
        <v>1.0734124223276358</v>
      </c>
      <c r="N63" s="854">
        <v>1.0583350389600974</v>
      </c>
    </row>
    <row r="64" spans="2:14" ht="17.25" customHeight="1">
      <c r="B64" s="556" t="s">
        <v>397</v>
      </c>
      <c r="C64" s="553"/>
      <c r="D64" s="553"/>
      <c r="E64" s="553"/>
      <c r="F64" s="854">
        <v>0</v>
      </c>
      <c r="G64" s="854">
        <v>0</v>
      </c>
      <c r="H64" s="854">
        <v>0</v>
      </c>
      <c r="I64" s="854">
        <v>1.0996981855276731E-2</v>
      </c>
      <c r="J64" s="854">
        <v>2.5419445091600823E-2</v>
      </c>
      <c r="K64" s="854">
        <v>0.11910134860115484</v>
      </c>
      <c r="L64" s="854">
        <v>0.21833269490608787</v>
      </c>
      <c r="M64" s="854">
        <v>0.3206296845913717</v>
      </c>
      <c r="N64" s="854">
        <v>0.4535721595543275</v>
      </c>
    </row>
    <row r="65" spans="1:29" ht="17.25" customHeight="1">
      <c r="B65" s="180" t="s">
        <v>398</v>
      </c>
      <c r="C65" s="182"/>
      <c r="D65" s="182"/>
      <c r="E65" s="182"/>
      <c r="F65" s="854">
        <v>4.2713371520366623</v>
      </c>
      <c r="G65" s="854">
        <v>4.2713371520366623</v>
      </c>
      <c r="H65" s="854">
        <v>4.2713371520366623</v>
      </c>
      <c r="I65" s="854">
        <v>4.0171925914904802</v>
      </c>
      <c r="J65" s="854">
        <v>3.7673193680963357</v>
      </c>
      <c r="K65" s="854">
        <v>3.3038792871003575</v>
      </c>
      <c r="L65" s="854">
        <v>2.8703385661686367</v>
      </c>
      <c r="M65" s="854">
        <v>2.4666972053011715</v>
      </c>
      <c r="N65" s="854">
        <v>2.2424520048192473</v>
      </c>
    </row>
    <row r="66" spans="1:29" ht="17.25" customHeight="1">
      <c r="B66" s="180" t="s">
        <v>399</v>
      </c>
      <c r="C66" s="182"/>
      <c r="D66" s="182"/>
      <c r="E66" s="182"/>
      <c r="F66" s="854">
        <v>0</v>
      </c>
      <c r="G66" s="854">
        <v>0</v>
      </c>
      <c r="H66" s="854">
        <v>0</v>
      </c>
      <c r="I66" s="854">
        <v>4.0577702944348287E-2</v>
      </c>
      <c r="J66" s="854">
        <v>7.6884068736659913E-2</v>
      </c>
      <c r="K66" s="854">
        <v>0.32675729213080462</v>
      </c>
      <c r="L66" s="854">
        <v>0.54673115546069273</v>
      </c>
      <c r="M66" s="854">
        <v>0.73680565872632409</v>
      </c>
      <c r="N66" s="854">
        <v>0.96105085920824895</v>
      </c>
    </row>
    <row r="67" spans="1:29" ht="17.25" customHeight="1">
      <c r="C67" s="20"/>
      <c r="D67" s="20"/>
      <c r="E67" s="20"/>
      <c r="F67" s="20"/>
      <c r="G67" s="20"/>
      <c r="H67" s="20"/>
    </row>
    <row r="68" spans="1:29" s="23" customFormat="1" ht="17.25" customHeight="1">
      <c r="A68" s="20"/>
      <c r="B68" s="20" t="s">
        <v>482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9" ht="17.25" customHeight="1">
      <c r="B69" s="20" t="s">
        <v>250</v>
      </c>
      <c r="C69" s="20"/>
      <c r="D69" s="20"/>
      <c r="E69" s="20"/>
      <c r="F69" s="20"/>
      <c r="G69" s="20"/>
      <c r="H69" s="20"/>
      <c r="V69" s="23"/>
      <c r="W69" s="23"/>
      <c r="X69" s="23"/>
      <c r="Y69" s="23"/>
      <c r="Z69" s="23"/>
      <c r="AA69" s="23"/>
      <c r="AB69" s="23"/>
      <c r="AC69" s="23"/>
    </row>
    <row r="70" spans="1:29" ht="17.25" customHeight="1">
      <c r="V70" s="23"/>
      <c r="W70" s="23"/>
      <c r="X70" s="23"/>
      <c r="Y70" s="23"/>
      <c r="Z70" s="23"/>
      <c r="AA70" s="23"/>
      <c r="AB70" s="23"/>
      <c r="AC70" s="23"/>
    </row>
    <row r="71" spans="1:29" ht="17.25" customHeight="1">
      <c r="A71" s="170"/>
      <c r="B71" s="179" t="s">
        <v>232</v>
      </c>
      <c r="C71" s="184"/>
      <c r="D71" s="184"/>
      <c r="E71" s="184"/>
      <c r="F71" s="184"/>
      <c r="G71" s="184"/>
      <c r="H71" s="174"/>
      <c r="I71" s="170"/>
      <c r="J71" s="170"/>
      <c r="K71" s="170"/>
      <c r="L71" s="170"/>
      <c r="M71" s="170"/>
      <c r="N71" s="170"/>
      <c r="O71" s="170"/>
      <c r="P71" s="170"/>
      <c r="V71" s="23"/>
      <c r="W71" s="23"/>
      <c r="X71" s="23"/>
      <c r="Y71" s="23"/>
      <c r="Z71" s="23"/>
      <c r="AA71" s="23"/>
      <c r="AB71" s="23"/>
      <c r="AC71" s="23"/>
    </row>
    <row r="72" spans="1:29" ht="17.25" customHeight="1">
      <c r="H72" s="20"/>
      <c r="V72" s="23"/>
      <c r="W72" s="23"/>
      <c r="X72" s="23"/>
      <c r="Y72" s="23"/>
      <c r="Z72" s="23"/>
      <c r="AA72" s="23"/>
      <c r="AB72" s="23"/>
      <c r="AC72" s="23"/>
    </row>
    <row r="73" spans="1:29" ht="17.25" customHeight="1">
      <c r="C73" s="175" t="s">
        <v>35</v>
      </c>
      <c r="D73" s="175" t="s">
        <v>35</v>
      </c>
      <c r="E73" s="175" t="s">
        <v>35</v>
      </c>
      <c r="F73" s="175" t="s">
        <v>35</v>
      </c>
      <c r="G73" s="175" t="s">
        <v>35</v>
      </c>
      <c r="H73" s="20"/>
      <c r="V73" s="23"/>
      <c r="W73" s="23"/>
      <c r="X73" s="23"/>
      <c r="Y73" s="23"/>
      <c r="Z73" s="23"/>
      <c r="AA73" s="23"/>
      <c r="AB73" s="23"/>
      <c r="AC73" s="23"/>
    </row>
    <row r="74" spans="1:29" ht="17.25" customHeight="1">
      <c r="B74" s="176"/>
      <c r="C74" s="172">
        <v>2015</v>
      </c>
      <c r="D74" s="172">
        <v>2016</v>
      </c>
      <c r="E74" s="172">
        <v>2017</v>
      </c>
      <c r="F74" s="172">
        <v>2018</v>
      </c>
      <c r="G74" s="172">
        <v>2019</v>
      </c>
      <c r="H74" s="189">
        <v>2020</v>
      </c>
      <c r="I74" s="188">
        <v>2025</v>
      </c>
      <c r="J74" s="188">
        <v>2030</v>
      </c>
      <c r="K74" s="188">
        <v>2035</v>
      </c>
      <c r="L74" s="188">
        <v>2040</v>
      </c>
      <c r="M74" s="188">
        <v>2045</v>
      </c>
      <c r="N74" s="188">
        <v>2050</v>
      </c>
      <c r="V74" s="23"/>
      <c r="W74" s="23"/>
      <c r="X74" s="23"/>
      <c r="Y74" s="23"/>
      <c r="Z74" s="23"/>
      <c r="AA74" s="23"/>
      <c r="AB74" s="23"/>
      <c r="AC74" s="23"/>
    </row>
    <row r="75" spans="1:29" ht="17.25" customHeight="1">
      <c r="B75" s="190" t="s">
        <v>597</v>
      </c>
      <c r="C75" s="182">
        <v>1</v>
      </c>
      <c r="D75" s="182">
        <v>1</v>
      </c>
      <c r="E75" s="182">
        <v>1</v>
      </c>
      <c r="F75" s="182">
        <v>1</v>
      </c>
      <c r="G75" s="182">
        <v>1</v>
      </c>
      <c r="H75" s="182">
        <v>0.65</v>
      </c>
      <c r="I75" s="182">
        <v>1.0772840038843743</v>
      </c>
      <c r="J75" s="182">
        <v>1.1605408250251485</v>
      </c>
      <c r="K75" s="182">
        <v>1.2502320666543671</v>
      </c>
      <c r="L75" s="182">
        <v>1.2502320666543671</v>
      </c>
      <c r="M75" s="182">
        <v>1.2502320666543671</v>
      </c>
      <c r="N75" s="182">
        <v>1.2502320666543671</v>
      </c>
      <c r="P75" s="852"/>
      <c r="V75" s="23"/>
      <c r="W75" s="23"/>
      <c r="X75" s="23"/>
      <c r="Y75" s="23"/>
      <c r="Z75" s="23"/>
      <c r="AA75" s="23"/>
      <c r="AB75" s="23"/>
      <c r="AC75" s="23"/>
    </row>
    <row r="76" spans="1:29" ht="17.25" customHeight="1">
      <c r="B76" s="919" t="s">
        <v>587</v>
      </c>
      <c r="C76" s="920">
        <v>1</v>
      </c>
      <c r="D76" s="920">
        <v>1</v>
      </c>
      <c r="E76" s="920">
        <v>1</v>
      </c>
      <c r="F76" s="920">
        <v>1</v>
      </c>
      <c r="G76" s="920">
        <v>1</v>
      </c>
      <c r="H76" s="920">
        <v>1</v>
      </c>
      <c r="I76" s="920">
        <v>0.96</v>
      </c>
      <c r="J76" s="920">
        <v>0.92</v>
      </c>
      <c r="K76" s="920">
        <v>0.84</v>
      </c>
      <c r="L76" s="920">
        <v>0.84</v>
      </c>
      <c r="M76" s="920">
        <v>0.84</v>
      </c>
      <c r="N76" s="920">
        <v>0.84</v>
      </c>
      <c r="P76" s="852"/>
      <c r="V76" s="23"/>
      <c r="W76" s="23"/>
      <c r="X76" s="23"/>
      <c r="Y76" s="23"/>
      <c r="Z76" s="23"/>
      <c r="AA76" s="23"/>
      <c r="AB76" s="23"/>
      <c r="AC76" s="23"/>
    </row>
    <row r="77" spans="1:29" ht="17.25" customHeight="1">
      <c r="B77" s="675" t="s">
        <v>588</v>
      </c>
      <c r="C77" s="920">
        <v>1</v>
      </c>
      <c r="D77" s="920">
        <v>1</v>
      </c>
      <c r="E77" s="920">
        <v>1</v>
      </c>
      <c r="F77" s="920">
        <v>1</v>
      </c>
      <c r="G77" s="920">
        <v>1</v>
      </c>
      <c r="H77" s="920">
        <v>1</v>
      </c>
      <c r="I77" s="920">
        <v>0.94</v>
      </c>
      <c r="J77" s="920">
        <v>0.88</v>
      </c>
      <c r="K77" s="920">
        <v>0.88</v>
      </c>
      <c r="L77" s="920">
        <v>0.88</v>
      </c>
      <c r="M77" s="920">
        <v>0.88</v>
      </c>
      <c r="N77" s="920">
        <v>0.88</v>
      </c>
      <c r="P77" s="852"/>
      <c r="V77" s="23"/>
      <c r="W77" s="23"/>
      <c r="X77" s="23"/>
      <c r="Y77" s="23"/>
      <c r="Z77" s="23"/>
      <c r="AA77" s="23"/>
      <c r="AB77" s="23"/>
      <c r="AC77" s="23"/>
    </row>
    <row r="78" spans="1:29" ht="17.25" customHeight="1">
      <c r="B78" s="675" t="s">
        <v>598</v>
      </c>
      <c r="C78" s="920">
        <v>1</v>
      </c>
      <c r="D78" s="920">
        <v>1</v>
      </c>
      <c r="E78" s="920">
        <v>1</v>
      </c>
      <c r="F78" s="920">
        <v>1</v>
      </c>
      <c r="G78" s="920">
        <v>1</v>
      </c>
      <c r="H78" s="920">
        <v>1</v>
      </c>
      <c r="I78" s="920">
        <v>0.90239999999999987</v>
      </c>
      <c r="J78" s="920">
        <v>0.80959999999999999</v>
      </c>
      <c r="K78" s="920">
        <v>0.73919999999999997</v>
      </c>
      <c r="L78" s="920">
        <v>0.73919999999999997</v>
      </c>
      <c r="M78" s="920">
        <v>0.73919999999999997</v>
      </c>
      <c r="N78" s="920">
        <v>0.73919999999999997</v>
      </c>
      <c r="P78" s="852"/>
      <c r="V78" s="23"/>
      <c r="W78" s="23"/>
      <c r="X78" s="23"/>
      <c r="Y78" s="23"/>
      <c r="Z78" s="23"/>
      <c r="AA78" s="23"/>
      <c r="AB78" s="23"/>
      <c r="AC78" s="23"/>
    </row>
    <row r="79" spans="1:29" ht="14.25" customHeight="1">
      <c r="B79" s="611" t="s">
        <v>599</v>
      </c>
      <c r="C79" s="679">
        <v>1</v>
      </c>
      <c r="D79" s="679">
        <v>1</v>
      </c>
      <c r="E79" s="679">
        <v>1</v>
      </c>
      <c r="F79" s="679">
        <v>1</v>
      </c>
      <c r="G79" s="679">
        <v>1</v>
      </c>
      <c r="H79" s="679">
        <v>0.65</v>
      </c>
      <c r="I79" s="679">
        <v>0.97214108510525921</v>
      </c>
      <c r="J79" s="684">
        <v>0.93957385194036036</v>
      </c>
      <c r="K79" s="684">
        <v>0.92417154367090815</v>
      </c>
      <c r="L79" s="684">
        <v>0.92417154367090815</v>
      </c>
      <c r="M79" s="684">
        <v>0.92417154367090815</v>
      </c>
      <c r="N79" s="684">
        <v>0.92417154367090815</v>
      </c>
      <c r="P79" s="852"/>
      <c r="V79" s="23"/>
      <c r="W79" s="23"/>
      <c r="X79" s="23"/>
      <c r="Y79" s="23"/>
      <c r="Z79" s="23"/>
      <c r="AA79" s="23"/>
      <c r="AB79" s="23"/>
      <c r="AC79" s="23"/>
    </row>
    <row r="80" spans="1:29" ht="14.25" customHeight="1">
      <c r="B80" s="612"/>
      <c r="C80" s="20"/>
      <c r="D80" s="20"/>
      <c r="E80" s="20"/>
      <c r="F80" s="20"/>
      <c r="G80" s="20"/>
      <c r="H80" s="20"/>
      <c r="J80" s="684">
        <v>0.94</v>
      </c>
      <c r="K80" s="684">
        <v>0.94</v>
      </c>
      <c r="L80" s="684">
        <v>0.94</v>
      </c>
      <c r="M80" s="684">
        <v>0.94</v>
      </c>
      <c r="N80" s="684">
        <v>0.94</v>
      </c>
      <c r="V80" s="23"/>
    </row>
    <row r="81" spans="2:22" ht="17.25" customHeight="1">
      <c r="C81" s="20"/>
      <c r="D81" s="20"/>
      <c r="E81" s="20"/>
      <c r="F81" s="20"/>
      <c r="G81" s="20"/>
      <c r="H81" s="20"/>
      <c r="V81" s="23"/>
    </row>
    <row r="82" spans="2:22" ht="17.25" customHeight="1">
      <c r="B82" s="54" t="s">
        <v>258</v>
      </c>
      <c r="C82" s="20"/>
      <c r="D82" s="20"/>
      <c r="E82" s="20"/>
      <c r="F82" s="20"/>
      <c r="G82" s="20"/>
      <c r="H82" s="20"/>
      <c r="V82" s="23"/>
    </row>
    <row r="83" spans="2:22" ht="17.25" customHeight="1">
      <c r="C83" s="175" t="s">
        <v>35</v>
      </c>
      <c r="D83" s="175" t="s">
        <v>35</v>
      </c>
      <c r="E83" s="175" t="s">
        <v>35</v>
      </c>
      <c r="F83" s="175" t="s">
        <v>35</v>
      </c>
      <c r="G83" s="175" t="s">
        <v>35</v>
      </c>
      <c r="H83" s="20"/>
      <c r="V83" s="23"/>
    </row>
    <row r="84" spans="2:22" ht="17.25" customHeight="1">
      <c r="B84" s="176"/>
      <c r="C84" s="172">
        <v>2015</v>
      </c>
      <c r="D84" s="172">
        <v>2016</v>
      </c>
      <c r="E84" s="172">
        <v>2017</v>
      </c>
      <c r="F84" s="172">
        <v>2018</v>
      </c>
      <c r="G84" s="172">
        <v>2019</v>
      </c>
      <c r="H84" s="189">
        <v>2020</v>
      </c>
      <c r="I84" s="188">
        <v>2025</v>
      </c>
      <c r="J84" s="188">
        <v>2030</v>
      </c>
      <c r="K84" s="188">
        <v>2035</v>
      </c>
      <c r="L84" s="188">
        <v>2040</v>
      </c>
      <c r="M84" s="188">
        <v>2045</v>
      </c>
      <c r="N84" s="188">
        <v>2050</v>
      </c>
      <c r="V84" s="23"/>
    </row>
    <row r="85" spans="2:22" ht="17.25" customHeight="1">
      <c r="B85" s="190" t="s">
        <v>595</v>
      </c>
      <c r="C85" s="182">
        <v>1.6180000000000001</v>
      </c>
      <c r="D85" s="182">
        <v>1.4550000000000001</v>
      </c>
      <c r="E85" s="182">
        <v>1.619</v>
      </c>
      <c r="F85" s="181">
        <v>1.8194939800000001</v>
      </c>
      <c r="G85" s="181">
        <v>1.6285244480000001</v>
      </c>
      <c r="H85" s="87">
        <v>1.0585408912000001</v>
      </c>
      <c r="I85" s="87">
        <v>1.5831555239991633</v>
      </c>
      <c r="J85" s="87">
        <v>1.530118988586409</v>
      </c>
      <c r="K85" s="87">
        <v>1.5050359530139736</v>
      </c>
      <c r="L85" s="87">
        <v>1.5050359530139736</v>
      </c>
      <c r="M85" s="87">
        <v>1.5050359530139736</v>
      </c>
      <c r="N85" s="87">
        <v>1.5050359530139736</v>
      </c>
      <c r="V85" s="23"/>
    </row>
    <row r="86" spans="2:22" ht="17.25" customHeight="1">
      <c r="B86" s="649"/>
      <c r="C86" s="649"/>
      <c r="D86" s="649"/>
      <c r="E86" s="649"/>
      <c r="F86" s="649"/>
      <c r="G86" s="649"/>
      <c r="H86" s="649"/>
      <c r="I86" s="649"/>
      <c r="J86" s="649"/>
      <c r="K86" s="649"/>
      <c r="L86" s="649"/>
      <c r="M86" s="649"/>
      <c r="N86" s="649"/>
      <c r="V86" s="23"/>
    </row>
    <row r="87" spans="2:22" ht="17.25" customHeight="1">
      <c r="B87" s="945" t="s">
        <v>606</v>
      </c>
      <c r="C87" s="649"/>
      <c r="D87" s="649"/>
      <c r="E87" s="649"/>
      <c r="F87" s="649"/>
      <c r="G87" s="649"/>
      <c r="H87" s="649"/>
      <c r="I87" s="649"/>
      <c r="J87" s="649"/>
      <c r="K87" s="649"/>
      <c r="L87" s="649"/>
      <c r="M87" s="649"/>
      <c r="N87" s="649"/>
      <c r="V87" s="23"/>
    </row>
    <row r="88" spans="2:22" ht="17.25" customHeight="1">
      <c r="B88" s="191"/>
      <c r="C88" s="192">
        <v>2022</v>
      </c>
      <c r="D88" s="192">
        <v>2030</v>
      </c>
      <c r="E88" s="192">
        <v>2040</v>
      </c>
      <c r="F88" s="192">
        <v>2040</v>
      </c>
      <c r="G88" s="649"/>
      <c r="H88" s="649"/>
      <c r="I88" s="649"/>
      <c r="V88" s="23"/>
    </row>
    <row r="89" spans="2:22" ht="17.25" customHeight="1">
      <c r="B89" s="921" t="s">
        <v>458</v>
      </c>
      <c r="C89" s="929">
        <v>0.97224999999999995</v>
      </c>
      <c r="D89" s="922">
        <v>0.84335226544985598</v>
      </c>
      <c r="E89" s="922">
        <v>0.2758070864802396</v>
      </c>
      <c r="F89" s="922">
        <v>0</v>
      </c>
      <c r="G89" s="649"/>
      <c r="H89" s="649"/>
      <c r="I89" s="649"/>
      <c r="V89" s="23"/>
    </row>
    <row r="90" spans="2:22" ht="17.25" customHeight="1">
      <c r="B90" s="923" t="s">
        <v>589</v>
      </c>
      <c r="C90" s="930">
        <v>0.83725000000000005</v>
      </c>
      <c r="D90" s="924">
        <v>0.71612760713870827</v>
      </c>
      <c r="E90" s="924">
        <v>0.2758070864802396</v>
      </c>
      <c r="F90" s="924">
        <v>0</v>
      </c>
      <c r="G90" s="649"/>
      <c r="H90" s="649"/>
      <c r="I90" s="649"/>
      <c r="V90" s="23"/>
    </row>
    <row r="91" spans="2:22" ht="17.25" customHeight="1">
      <c r="B91" s="923" t="s">
        <v>404</v>
      </c>
      <c r="C91" s="930">
        <v>0.13500000000000001</v>
      </c>
      <c r="D91" s="924">
        <v>0.12722465831114776</v>
      </c>
      <c r="E91" s="924">
        <v>0</v>
      </c>
      <c r="F91" s="924">
        <v>0</v>
      </c>
      <c r="G91" s="649"/>
      <c r="H91" s="649"/>
      <c r="I91" s="649"/>
      <c r="V91" s="23"/>
    </row>
    <row r="92" spans="2:22" ht="17.25" customHeight="1">
      <c r="B92" s="921" t="s">
        <v>279</v>
      </c>
      <c r="C92" s="929">
        <v>2.775E-2</v>
      </c>
      <c r="D92" s="922">
        <v>0.10509010392995558</v>
      </c>
      <c r="E92" s="922">
        <v>0.21663169634693741</v>
      </c>
      <c r="F92" s="922">
        <v>0.25729045895816344</v>
      </c>
      <c r="G92" s="649"/>
      <c r="H92" s="649"/>
      <c r="I92" s="649"/>
      <c r="V92" s="23"/>
    </row>
    <row r="93" spans="2:22" ht="17.25" customHeight="1">
      <c r="B93" s="923" t="s">
        <v>590</v>
      </c>
      <c r="C93" s="930">
        <v>1.2750000000000001E-2</v>
      </c>
      <c r="D93" s="930">
        <v>4.6021512571208414E-2</v>
      </c>
      <c r="E93" s="930">
        <v>7.9194045281269568E-2</v>
      </c>
      <c r="F93" s="924">
        <v>8.8118992463313173E-2</v>
      </c>
      <c r="G93" s="649"/>
      <c r="H93" s="649"/>
      <c r="I93" s="649"/>
      <c r="V93" s="23"/>
    </row>
    <row r="94" spans="2:22" ht="17.25" customHeight="1">
      <c r="B94" s="923" t="s">
        <v>403</v>
      </c>
      <c r="C94" s="930">
        <v>1.5000000000000001E-2</v>
      </c>
      <c r="D94" s="930">
        <v>5.9068591358747174E-2</v>
      </c>
      <c r="E94" s="930">
        <v>0.13743765106566785</v>
      </c>
      <c r="F94" s="924">
        <v>0.16917146649485026</v>
      </c>
      <c r="G94" s="649"/>
      <c r="H94" s="649"/>
      <c r="I94" s="649"/>
      <c r="J94" s="649"/>
      <c r="K94" s="649"/>
      <c r="L94" s="649"/>
      <c r="M94" s="649"/>
      <c r="N94" s="649"/>
      <c r="V94" s="23"/>
    </row>
    <row r="95" spans="2:22" ht="17.25" customHeight="1">
      <c r="B95" s="921" t="s">
        <v>516</v>
      </c>
      <c r="C95" s="929">
        <v>0</v>
      </c>
      <c r="D95" s="922">
        <v>5.1557630620188435E-2</v>
      </c>
      <c r="E95" s="922">
        <v>0.50756121717282288</v>
      </c>
      <c r="F95" s="922">
        <v>0.74270954104183651</v>
      </c>
      <c r="G95" s="649"/>
      <c r="H95" s="649"/>
      <c r="I95" s="649"/>
      <c r="J95" s="649"/>
      <c r="K95" s="649"/>
      <c r="L95" s="649"/>
      <c r="M95" s="649"/>
      <c r="N95" s="649"/>
      <c r="V95" s="23"/>
    </row>
    <row r="96" spans="2:22" ht="17.25" customHeight="1">
      <c r="B96" s="925" t="s">
        <v>591</v>
      </c>
      <c r="C96" s="935">
        <v>0</v>
      </c>
      <c r="D96" s="934">
        <v>3.263580699443375E-3</v>
      </c>
      <c r="E96" s="934">
        <v>0.23449609444589475</v>
      </c>
      <c r="F96" s="934">
        <v>0.34908092469112756</v>
      </c>
      <c r="G96" s="649"/>
      <c r="H96" s="649"/>
      <c r="I96" s="649"/>
      <c r="J96" s="649"/>
      <c r="K96" s="649"/>
      <c r="L96" s="649"/>
      <c r="M96" s="649"/>
      <c r="N96" s="649"/>
      <c r="V96" s="23"/>
    </row>
    <row r="97" spans="2:22" ht="17.25" customHeight="1">
      <c r="B97" s="925" t="s">
        <v>592</v>
      </c>
      <c r="C97" s="930">
        <v>0</v>
      </c>
      <c r="D97" s="924">
        <v>4.089364017144035E-2</v>
      </c>
      <c r="E97" s="924">
        <v>0.20615647659850175</v>
      </c>
      <c r="F97" s="924">
        <v>0.2537571997422754</v>
      </c>
      <c r="G97" s="649"/>
      <c r="H97" s="649"/>
      <c r="I97" s="649"/>
      <c r="J97" s="649"/>
      <c r="K97" s="649"/>
      <c r="L97" s="649"/>
      <c r="M97" s="649"/>
      <c r="N97" s="649"/>
      <c r="V97" s="23"/>
    </row>
    <row r="98" spans="2:22" ht="17.25" customHeight="1">
      <c r="B98" s="925" t="s">
        <v>83</v>
      </c>
      <c r="C98" s="930">
        <v>0</v>
      </c>
      <c r="D98" s="924">
        <v>7.4004097493047052E-3</v>
      </c>
      <c r="E98" s="924">
        <v>6.6908646128426341E-2</v>
      </c>
      <c r="F98" s="924">
        <v>0.13987141660843364</v>
      </c>
      <c r="G98" s="649"/>
      <c r="H98" s="649"/>
      <c r="I98" s="649"/>
      <c r="J98" s="649"/>
      <c r="K98" s="649"/>
      <c r="L98" s="649"/>
      <c r="M98" s="649"/>
      <c r="N98" s="649"/>
      <c r="V98" s="23"/>
    </row>
    <row r="99" spans="2:22" ht="17.25" customHeight="1">
      <c r="B99" s="926" t="s">
        <v>593</v>
      </c>
      <c r="C99" s="927">
        <v>1</v>
      </c>
      <c r="D99" s="927">
        <v>1.0024607331053472</v>
      </c>
      <c r="E99" s="927">
        <v>1.0218163153352773</v>
      </c>
      <c r="F99" s="927">
        <v>1.0445468613359705</v>
      </c>
      <c r="G99" s="649"/>
      <c r="H99" s="649"/>
      <c r="I99" s="649"/>
      <c r="J99" s="649"/>
      <c r="K99" s="649"/>
      <c r="L99" s="649"/>
      <c r="M99" s="649"/>
      <c r="N99" s="649"/>
      <c r="V99" s="23"/>
    </row>
    <row r="100" spans="2:22" ht="17.25" customHeight="1">
      <c r="B100" s="926"/>
      <c r="C100" s="927"/>
      <c r="D100" s="927"/>
      <c r="E100" s="927"/>
      <c r="F100" s="927"/>
      <c r="G100" s="649"/>
      <c r="H100" s="649"/>
      <c r="I100" s="649"/>
      <c r="J100" s="649"/>
      <c r="K100" s="649"/>
      <c r="L100" s="649"/>
      <c r="M100" s="649"/>
      <c r="N100" s="649"/>
      <c r="V100" s="23"/>
    </row>
    <row r="101" spans="2:22" ht="17.25" customHeight="1">
      <c r="B101" s="649"/>
      <c r="C101" s="649"/>
      <c r="D101" s="649"/>
      <c r="E101" s="649"/>
      <c r="F101" s="649"/>
      <c r="G101" s="649"/>
      <c r="H101" s="649"/>
      <c r="I101" s="649"/>
      <c r="J101" s="649"/>
      <c r="K101" s="649"/>
      <c r="L101" s="649"/>
      <c r="M101" s="649"/>
      <c r="N101" s="649"/>
      <c r="V101" s="23"/>
    </row>
    <row r="102" spans="2:22" ht="17.25" customHeight="1">
      <c r="B102" s="156" t="s">
        <v>142</v>
      </c>
      <c r="C102" s="156"/>
      <c r="D102" s="156"/>
      <c r="E102" s="156"/>
      <c r="F102" s="157"/>
      <c r="G102" s="157"/>
      <c r="H102" s="157"/>
      <c r="I102" s="940" t="s">
        <v>607</v>
      </c>
      <c r="J102" s="157"/>
      <c r="K102" s="157"/>
      <c r="L102" s="157"/>
      <c r="M102" s="157"/>
      <c r="N102" s="157"/>
      <c r="V102" s="23"/>
    </row>
    <row r="103" spans="2:22" ht="17.25" customHeight="1">
      <c r="B103" s="191"/>
      <c r="C103" s="192">
        <v>2015</v>
      </c>
      <c r="D103" s="192">
        <v>2016</v>
      </c>
      <c r="E103" s="192">
        <v>2017</v>
      </c>
      <c r="F103" s="192">
        <v>2018</v>
      </c>
      <c r="G103" s="192">
        <v>2019</v>
      </c>
      <c r="H103" s="192">
        <v>2020</v>
      </c>
      <c r="I103" s="192">
        <v>2025</v>
      </c>
      <c r="J103" s="192">
        <v>2030</v>
      </c>
      <c r="K103" s="192">
        <v>2035</v>
      </c>
      <c r="L103" s="192">
        <v>2040</v>
      </c>
      <c r="M103" s="192">
        <v>2045</v>
      </c>
      <c r="N103" s="192">
        <v>2050</v>
      </c>
      <c r="V103" s="23"/>
    </row>
    <row r="104" spans="2:22" ht="17.25" customHeight="1">
      <c r="B104" s="921" t="s">
        <v>458</v>
      </c>
      <c r="C104" s="932">
        <v>1</v>
      </c>
      <c r="D104" s="932">
        <v>1</v>
      </c>
      <c r="E104" s="932">
        <v>1</v>
      </c>
      <c r="F104" s="932">
        <v>1</v>
      </c>
      <c r="G104" s="932">
        <v>1</v>
      </c>
      <c r="H104" s="932">
        <v>1</v>
      </c>
      <c r="I104" s="936">
        <v>0.96</v>
      </c>
      <c r="J104" s="922">
        <v>0.84335226544985598</v>
      </c>
      <c r="K104" s="922">
        <v>0.55957967596504787</v>
      </c>
      <c r="L104" s="922">
        <v>0.2758070864802396</v>
      </c>
      <c r="M104" s="922">
        <v>0.1379035432401198</v>
      </c>
      <c r="N104" s="922">
        <v>0</v>
      </c>
      <c r="V104" s="23"/>
    </row>
    <row r="105" spans="2:22" ht="17.25" customHeight="1">
      <c r="B105" s="923" t="s">
        <v>589</v>
      </c>
      <c r="C105" s="928">
        <v>1</v>
      </c>
      <c r="D105" s="928">
        <v>1</v>
      </c>
      <c r="E105" s="928">
        <v>1</v>
      </c>
      <c r="F105" s="928">
        <v>1</v>
      </c>
      <c r="G105" s="928">
        <v>1</v>
      </c>
      <c r="H105" s="928">
        <v>1</v>
      </c>
      <c r="I105" s="936">
        <v>0.82499999999999996</v>
      </c>
      <c r="J105" s="924">
        <v>0.71612760713870827</v>
      </c>
      <c r="K105" s="924">
        <v>0.49596734680947396</v>
      </c>
      <c r="L105" s="924">
        <v>0.2758070864802396</v>
      </c>
      <c r="M105" s="924">
        <v>0.1379035432401198</v>
      </c>
      <c r="N105" s="924">
        <v>0</v>
      </c>
      <c r="V105" s="23"/>
    </row>
    <row r="106" spans="2:22" ht="17.25" customHeight="1">
      <c r="B106" s="923" t="s">
        <v>404</v>
      </c>
      <c r="C106" s="931">
        <v>0</v>
      </c>
      <c r="D106" s="931">
        <v>0</v>
      </c>
      <c r="E106" s="931">
        <v>0</v>
      </c>
      <c r="F106" s="931">
        <v>0</v>
      </c>
      <c r="G106" s="931">
        <v>0</v>
      </c>
      <c r="H106" s="931">
        <v>0</v>
      </c>
      <c r="I106" s="936">
        <v>0.13500000000000001</v>
      </c>
      <c r="J106" s="924">
        <v>0.12722465831114776</v>
      </c>
      <c r="K106" s="924">
        <v>6.3612329155573882E-2</v>
      </c>
      <c r="L106" s="924">
        <v>0</v>
      </c>
      <c r="M106" s="924">
        <v>0</v>
      </c>
      <c r="N106" s="924">
        <v>0</v>
      </c>
      <c r="V106" s="23"/>
    </row>
    <row r="107" spans="2:22" ht="17.25" customHeight="1">
      <c r="B107" s="921" t="s">
        <v>279</v>
      </c>
      <c r="C107" s="932">
        <v>0</v>
      </c>
      <c r="D107" s="932">
        <v>0</v>
      </c>
      <c r="E107" s="932">
        <v>0</v>
      </c>
      <c r="F107" s="932">
        <v>0</v>
      </c>
      <c r="G107" s="932">
        <v>0</v>
      </c>
      <c r="H107" s="932">
        <v>0</v>
      </c>
      <c r="I107" s="946">
        <v>0.04</v>
      </c>
      <c r="J107" s="922">
        <v>0.10509010392995558</v>
      </c>
      <c r="K107" s="922">
        <v>0.16086090013844651</v>
      </c>
      <c r="L107" s="922">
        <v>0.21663169634693741</v>
      </c>
      <c r="M107" s="922">
        <v>0.23696107765255042</v>
      </c>
      <c r="N107" s="922">
        <v>0.25729045895816344</v>
      </c>
      <c r="V107" s="23"/>
    </row>
    <row r="108" spans="2:22" ht="17.25" customHeight="1">
      <c r="B108" s="923" t="s">
        <v>590</v>
      </c>
      <c r="C108" s="928">
        <v>0</v>
      </c>
      <c r="D108" s="928">
        <v>0</v>
      </c>
      <c r="E108" s="928">
        <v>0</v>
      </c>
      <c r="F108" s="928">
        <v>0</v>
      </c>
      <c r="G108" s="928">
        <v>0</v>
      </c>
      <c r="H108" s="928">
        <v>0</v>
      </c>
      <c r="I108" s="946">
        <v>2.5000000000000001E-2</v>
      </c>
      <c r="J108" s="930">
        <v>4.6021512571208414E-2</v>
      </c>
      <c r="K108" s="924">
        <v>6.2607778926238991E-2</v>
      </c>
      <c r="L108" s="924">
        <v>7.9194045281269568E-2</v>
      </c>
      <c r="M108" s="924">
        <v>8.3656518872291363E-2</v>
      </c>
      <c r="N108" s="924">
        <v>8.8118992463313173E-2</v>
      </c>
      <c r="V108" s="23"/>
    </row>
    <row r="109" spans="2:22" ht="17.25" customHeight="1">
      <c r="B109" s="923" t="s">
        <v>403</v>
      </c>
      <c r="C109" s="931">
        <v>0</v>
      </c>
      <c r="D109" s="931">
        <v>0</v>
      </c>
      <c r="E109" s="931">
        <v>0</v>
      </c>
      <c r="F109" s="931">
        <v>0</v>
      </c>
      <c r="G109" s="931">
        <v>0</v>
      </c>
      <c r="H109" s="931">
        <v>0</v>
      </c>
      <c r="I109" s="946">
        <v>1.5000000000000001E-2</v>
      </c>
      <c r="J109" s="930">
        <v>5.9068591358747174E-2</v>
      </c>
      <c r="K109" s="924">
        <v>9.8253121212207514E-2</v>
      </c>
      <c r="L109" s="924">
        <v>0.13743765106566785</v>
      </c>
      <c r="M109" s="924">
        <v>0.15330455878025906</v>
      </c>
      <c r="N109" s="924">
        <v>0.16917146649485026</v>
      </c>
      <c r="V109" s="23"/>
    </row>
    <row r="110" spans="2:22" ht="17.25" customHeight="1">
      <c r="B110" s="921" t="s">
        <v>516</v>
      </c>
      <c r="C110" s="932">
        <v>0</v>
      </c>
      <c r="D110" s="932">
        <v>0</v>
      </c>
      <c r="E110" s="932">
        <v>0</v>
      </c>
      <c r="F110" s="932">
        <v>0</v>
      </c>
      <c r="G110" s="932">
        <v>0</v>
      </c>
      <c r="H110" s="932">
        <v>0</v>
      </c>
      <c r="I110" s="936">
        <v>0</v>
      </c>
      <c r="J110" s="922">
        <v>5.1557630620188435E-2</v>
      </c>
      <c r="K110" s="922">
        <v>0.27955942389650562</v>
      </c>
      <c r="L110" s="922">
        <v>0.50756121717282288</v>
      </c>
      <c r="M110" s="922">
        <v>0.62513537910732975</v>
      </c>
      <c r="N110" s="922">
        <v>0.74270954104183651</v>
      </c>
      <c r="V110" s="23"/>
    </row>
    <row r="111" spans="2:22" s="85" customFormat="1" ht="15.75" customHeight="1">
      <c r="B111" s="925" t="s">
        <v>591</v>
      </c>
      <c r="C111" s="933">
        <v>0</v>
      </c>
      <c r="D111" s="933">
        <v>0</v>
      </c>
      <c r="E111" s="933">
        <v>0</v>
      </c>
      <c r="F111" s="933">
        <v>0</v>
      </c>
      <c r="G111" s="933">
        <v>0</v>
      </c>
      <c r="H111" s="933">
        <v>0</v>
      </c>
      <c r="I111" s="936">
        <v>0</v>
      </c>
      <c r="J111" s="934">
        <v>3.263580699443375E-3</v>
      </c>
      <c r="K111" s="934">
        <v>0.11887983757266907</v>
      </c>
      <c r="L111" s="934">
        <v>0.23449609444589475</v>
      </c>
      <c r="M111" s="934">
        <v>0.29178850956851116</v>
      </c>
      <c r="N111" s="934">
        <v>0.34908092469112756</v>
      </c>
      <c r="V111" s="225"/>
    </row>
    <row r="112" spans="2:22" ht="17.25" customHeight="1">
      <c r="B112" s="925" t="s">
        <v>592</v>
      </c>
      <c r="C112" s="933">
        <v>0</v>
      </c>
      <c r="D112" s="933">
        <v>0</v>
      </c>
      <c r="E112" s="933">
        <v>0</v>
      </c>
      <c r="F112" s="933">
        <v>0</v>
      </c>
      <c r="G112" s="933">
        <v>0</v>
      </c>
      <c r="H112" s="933">
        <v>0</v>
      </c>
      <c r="I112" s="936">
        <v>0</v>
      </c>
      <c r="J112" s="924">
        <v>4.089364017144035E-2</v>
      </c>
      <c r="K112" s="934">
        <v>0.12352505838497105</v>
      </c>
      <c r="L112" s="924">
        <v>0.20615647659850175</v>
      </c>
      <c r="M112" s="934">
        <v>0.22995683817038859</v>
      </c>
      <c r="N112" s="924">
        <v>0.2537571997422754</v>
      </c>
      <c r="V112" s="23"/>
    </row>
    <row r="113" spans="2:41" ht="17.25" customHeight="1">
      <c r="B113" s="925" t="s">
        <v>83</v>
      </c>
      <c r="C113" s="933">
        <v>0</v>
      </c>
      <c r="D113" s="933">
        <v>0</v>
      </c>
      <c r="E113" s="933">
        <v>0</v>
      </c>
      <c r="F113" s="933">
        <v>0</v>
      </c>
      <c r="G113" s="933">
        <v>0</v>
      </c>
      <c r="H113" s="933">
        <v>0</v>
      </c>
      <c r="I113" s="936">
        <v>0</v>
      </c>
      <c r="J113" s="924">
        <v>7.4004097493047052E-3</v>
      </c>
      <c r="K113" s="934">
        <v>3.715452793886552E-2</v>
      </c>
      <c r="L113" s="924">
        <v>6.6908646128426341E-2</v>
      </c>
      <c r="M113" s="934">
        <v>0.10339003136842999</v>
      </c>
      <c r="N113" s="924">
        <v>0.13987141660843364</v>
      </c>
      <c r="V113" s="23"/>
    </row>
    <row r="114" spans="2:41" ht="17.25" customHeight="1">
      <c r="B114" s="65" t="s">
        <v>517</v>
      </c>
      <c r="C114" s="36"/>
      <c r="D114" s="36"/>
      <c r="E114" s="36"/>
      <c r="F114" s="36"/>
      <c r="G114" s="36"/>
      <c r="H114" s="36"/>
      <c r="I114" s="683">
        <v>-0.04</v>
      </c>
      <c r="J114" s="683">
        <v>-0.15664773455014402</v>
      </c>
      <c r="K114" s="683">
        <v>-0.44042032403495213</v>
      </c>
      <c r="L114" s="683">
        <v>-0.72419291351976023</v>
      </c>
      <c r="M114" s="683">
        <v>-0.86209645675988011</v>
      </c>
      <c r="N114" s="683">
        <v>-1</v>
      </c>
      <c r="V114" s="23"/>
    </row>
    <row r="115" spans="2:41" ht="17.25" customHeight="1">
      <c r="B115" s="20" t="s">
        <v>594</v>
      </c>
      <c r="C115" s="20"/>
      <c r="D115" s="20"/>
      <c r="E115" s="20"/>
      <c r="F115" s="20"/>
      <c r="G115" s="20"/>
      <c r="H115" s="20"/>
      <c r="I115" s="948">
        <v>-0.02</v>
      </c>
      <c r="J115" s="948">
        <v>-0.06</v>
      </c>
      <c r="K115" s="948">
        <v>-0.14499999999999999</v>
      </c>
      <c r="L115" s="948">
        <v>-0.31</v>
      </c>
      <c r="M115" s="948">
        <v>-0.62</v>
      </c>
      <c r="N115" s="948">
        <v>-0.8</v>
      </c>
      <c r="P115" s="947"/>
      <c r="V115" s="23"/>
    </row>
    <row r="116" spans="2:41" ht="17.25" customHeight="1">
      <c r="B116" s="682"/>
      <c r="C116" s="20"/>
      <c r="D116" s="20"/>
      <c r="E116" s="20"/>
      <c r="F116" s="20"/>
      <c r="G116" s="20"/>
      <c r="H116" s="20"/>
      <c r="V116" s="23"/>
      <c r="AL116" s="614"/>
      <c r="AM116" s="614"/>
      <c r="AN116" s="614"/>
      <c r="AO116" s="614"/>
    </row>
    <row r="117" spans="2:41" ht="17.25" customHeight="1">
      <c r="C117" s="673"/>
      <c r="D117" s="673"/>
      <c r="E117" s="673"/>
      <c r="F117" s="673"/>
      <c r="G117" s="673"/>
      <c r="H117" s="673"/>
      <c r="I117" s="673"/>
      <c r="J117" s="673"/>
      <c r="K117" s="673"/>
      <c r="L117" s="673"/>
      <c r="M117" s="673"/>
      <c r="N117" s="673"/>
      <c r="O117" s="673"/>
      <c r="V117" s="23"/>
      <c r="AL117" s="614"/>
      <c r="AM117" s="614"/>
      <c r="AN117" s="614"/>
      <c r="AO117" s="614"/>
    </row>
    <row r="118" spans="2:41" ht="17.25" customHeight="1">
      <c r="C118" s="20"/>
      <c r="D118" s="20"/>
      <c r="E118" s="20"/>
      <c r="F118" s="20"/>
      <c r="G118" s="20"/>
      <c r="H118" s="20"/>
      <c r="V118" s="23"/>
    </row>
    <row r="119" spans="2:41" ht="17.25" customHeight="1">
      <c r="B119" s="54" t="s">
        <v>259</v>
      </c>
      <c r="C119" s="156"/>
      <c r="D119" s="156"/>
      <c r="E119" s="156"/>
      <c r="F119" s="157"/>
      <c r="G119" s="157"/>
      <c r="H119" s="157"/>
      <c r="I119" s="157"/>
      <c r="J119" s="157"/>
      <c r="K119" s="157"/>
      <c r="L119" s="157"/>
      <c r="M119" s="157"/>
      <c r="N119" s="157"/>
      <c r="V119" s="23"/>
    </row>
    <row r="120" spans="2:41" ht="17.25" customHeight="1">
      <c r="B120" s="191"/>
      <c r="C120" s="192">
        <v>2015</v>
      </c>
      <c r="D120" s="192">
        <v>2016</v>
      </c>
      <c r="E120" s="192">
        <v>2017</v>
      </c>
      <c r="F120" s="192">
        <v>2018</v>
      </c>
      <c r="G120" s="192">
        <v>2019</v>
      </c>
      <c r="H120" s="192">
        <v>2020</v>
      </c>
      <c r="I120" s="192">
        <v>2025</v>
      </c>
      <c r="J120" s="192">
        <v>2030</v>
      </c>
      <c r="K120" s="192">
        <v>2035</v>
      </c>
      <c r="L120" s="192">
        <v>2040</v>
      </c>
      <c r="M120" s="192">
        <v>2045</v>
      </c>
      <c r="N120" s="192">
        <v>2050</v>
      </c>
      <c r="V120" s="23"/>
    </row>
    <row r="121" spans="2:41" ht="17.25" customHeight="1">
      <c r="B121" s="617" t="s">
        <v>402</v>
      </c>
      <c r="C121" s="562">
        <v>1.6180000000000001</v>
      </c>
      <c r="D121" s="562">
        <v>1.4550000000000001</v>
      </c>
      <c r="E121" s="562">
        <v>1.619</v>
      </c>
      <c r="F121" s="562">
        <v>1.8194939800000001</v>
      </c>
      <c r="G121" s="562">
        <v>1.6285244480000001</v>
      </c>
      <c r="H121" s="562">
        <v>1.0585408912000001</v>
      </c>
      <c r="I121" s="562">
        <v>1.5831555239991633</v>
      </c>
      <c r="J121" s="562">
        <v>1.530118988586409</v>
      </c>
      <c r="K121" s="562">
        <v>1.5050359530139736</v>
      </c>
      <c r="L121" s="562">
        <v>1.5050359530139736</v>
      </c>
      <c r="M121" s="562">
        <v>1.5050359530139736</v>
      </c>
      <c r="N121" s="562">
        <v>1.5050359530139736</v>
      </c>
      <c r="P121" s="973"/>
      <c r="V121" s="23"/>
    </row>
    <row r="122" spans="2:41" ht="17.25" customHeight="1">
      <c r="B122" s="655" t="s">
        <v>403</v>
      </c>
      <c r="C122" s="937">
        <v>0</v>
      </c>
      <c r="D122" s="937">
        <v>0</v>
      </c>
      <c r="E122" s="937">
        <v>0</v>
      </c>
      <c r="F122" s="937">
        <v>0</v>
      </c>
      <c r="G122" s="937">
        <v>0</v>
      </c>
      <c r="H122" s="937">
        <v>0</v>
      </c>
      <c r="I122" s="937">
        <v>2.3747332859987452E-2</v>
      </c>
      <c r="J122" s="937">
        <v>9.0381973267070134E-2</v>
      </c>
      <c r="K122" s="937">
        <v>0.14787447992021222</v>
      </c>
      <c r="L122" s="937">
        <v>0.2068486061516194</v>
      </c>
      <c r="M122" s="937">
        <v>0.23072887272523393</v>
      </c>
      <c r="N122" s="937">
        <v>0.25460913929884849</v>
      </c>
      <c r="V122" s="23"/>
    </row>
    <row r="123" spans="2:41" ht="17.25" customHeight="1">
      <c r="B123" s="620" t="s">
        <v>404</v>
      </c>
      <c r="C123" s="937">
        <v>0</v>
      </c>
      <c r="D123" s="937">
        <v>0</v>
      </c>
      <c r="E123" s="937">
        <v>0</v>
      </c>
      <c r="F123" s="937">
        <v>0</v>
      </c>
      <c r="G123" s="937">
        <v>0</v>
      </c>
      <c r="H123" s="937">
        <v>0</v>
      </c>
      <c r="I123" s="937">
        <v>0.21372599573988704</v>
      </c>
      <c r="J123" s="937">
        <v>0.19466886549830489</v>
      </c>
      <c r="K123" s="937">
        <v>9.5738842434097721E-2</v>
      </c>
      <c r="L123" s="937">
        <v>0</v>
      </c>
      <c r="M123" s="937">
        <v>0</v>
      </c>
      <c r="N123" s="937">
        <v>0</v>
      </c>
      <c r="V123" s="23"/>
    </row>
    <row r="124" spans="2:41" ht="17.25" customHeight="1">
      <c r="B124" s="639" t="s">
        <v>484</v>
      </c>
      <c r="C124" s="937">
        <v>0</v>
      </c>
      <c r="D124" s="937">
        <v>0</v>
      </c>
      <c r="E124" s="937">
        <v>0</v>
      </c>
      <c r="F124" s="937">
        <v>0</v>
      </c>
      <c r="G124" s="937">
        <v>0</v>
      </c>
      <c r="H124" s="937">
        <v>0</v>
      </c>
      <c r="I124" s="937">
        <v>0</v>
      </c>
      <c r="J124" s="937">
        <v>6.2572135338740856E-2</v>
      </c>
      <c r="K124" s="937">
        <v>0.18590965396753165</v>
      </c>
      <c r="L124" s="937">
        <v>0.31027290922742906</v>
      </c>
      <c r="M124" s="937">
        <v>0.34609330908785091</v>
      </c>
      <c r="N124" s="937">
        <v>0.3819137089482727</v>
      </c>
    </row>
    <row r="125" spans="2:41" ht="17.25" customHeight="1">
      <c r="B125" s="655" t="s">
        <v>602</v>
      </c>
      <c r="C125" s="938">
        <v>0</v>
      </c>
      <c r="D125" s="938">
        <v>0</v>
      </c>
      <c r="E125" s="938">
        <v>0</v>
      </c>
      <c r="F125" s="938">
        <v>0</v>
      </c>
      <c r="G125" s="938">
        <v>0</v>
      </c>
      <c r="H125" s="938">
        <v>0</v>
      </c>
      <c r="I125" s="938">
        <v>3.9578888099979087E-2</v>
      </c>
      <c r="J125" s="938">
        <v>7.0418390268674122E-2</v>
      </c>
      <c r="K125" s="938">
        <v>9.4226958222340271E-2</v>
      </c>
      <c r="L125" s="938">
        <v>0.11918988541292733</v>
      </c>
      <c r="M125" s="938">
        <v>0.12590606860679052</v>
      </c>
      <c r="N125" s="938">
        <v>0.13262225180065371</v>
      </c>
    </row>
    <row r="126" spans="2:41" ht="17.25" customHeight="1">
      <c r="B126" s="620" t="s">
        <v>601</v>
      </c>
      <c r="C126" s="938">
        <v>1.6180000000000001</v>
      </c>
      <c r="D126" s="938">
        <v>1.4550000000000001</v>
      </c>
      <c r="E126" s="938">
        <v>1.619</v>
      </c>
      <c r="F126" s="938">
        <v>1.8194939800000001</v>
      </c>
      <c r="G126" s="938">
        <v>1.6285244480000001</v>
      </c>
      <c r="H126" s="938">
        <v>1.0585408912000001</v>
      </c>
      <c r="I126" s="938">
        <v>1.3061033072993096</v>
      </c>
      <c r="J126" s="938">
        <v>1.0957604499338855</v>
      </c>
      <c r="K126" s="938">
        <v>0.74644868846920864</v>
      </c>
      <c r="L126" s="938">
        <v>0.41509958124879487</v>
      </c>
      <c r="M126" s="938">
        <v>0.20754979062439743</v>
      </c>
      <c r="N126" s="938">
        <v>0</v>
      </c>
    </row>
    <row r="127" spans="2:41" ht="17.25" customHeight="1">
      <c r="B127" s="639" t="s">
        <v>603</v>
      </c>
      <c r="C127" s="938">
        <v>0</v>
      </c>
      <c r="D127" s="938">
        <v>0</v>
      </c>
      <c r="E127" s="938">
        <v>0</v>
      </c>
      <c r="F127" s="938">
        <v>0</v>
      </c>
      <c r="G127" s="938">
        <v>0</v>
      </c>
      <c r="H127" s="938">
        <v>0</v>
      </c>
      <c r="I127" s="938">
        <v>0</v>
      </c>
      <c r="J127" s="938">
        <v>4.9936667990024223E-3</v>
      </c>
      <c r="K127" s="938">
        <v>0.17891842963532839</v>
      </c>
      <c r="L127" s="938">
        <v>0.35292505298243199</v>
      </c>
      <c r="M127" s="938">
        <v>0.43915219757697116</v>
      </c>
      <c r="N127" s="938">
        <v>0.52537934217151028</v>
      </c>
    </row>
    <row r="128" spans="2:41" ht="17.25" customHeight="1">
      <c r="B128" s="639" t="s">
        <v>83</v>
      </c>
      <c r="C128" s="939">
        <v>0</v>
      </c>
      <c r="D128" s="939">
        <v>0</v>
      </c>
      <c r="E128" s="939">
        <v>0</v>
      </c>
      <c r="F128" s="939">
        <v>0</v>
      </c>
      <c r="G128" s="939">
        <v>0</v>
      </c>
      <c r="H128" s="939">
        <v>0</v>
      </c>
      <c r="I128" s="939">
        <v>0</v>
      </c>
      <c r="J128" s="939">
        <v>1.1323507480731116E-2</v>
      </c>
      <c r="K128" s="939">
        <v>5.5918900365254778E-2</v>
      </c>
      <c r="L128" s="939">
        <v>0.10069991799077085</v>
      </c>
      <c r="M128" s="939">
        <v>0.15560571439272966</v>
      </c>
      <c r="N128" s="939">
        <v>0.21051151079468847</v>
      </c>
    </row>
    <row r="129" spans="2:15" ht="17.25" customHeight="1">
      <c r="B129" s="620" t="s">
        <v>439</v>
      </c>
      <c r="C129" s="202">
        <v>1.6180000000000001</v>
      </c>
      <c r="D129" s="202">
        <v>1.4550000000000001</v>
      </c>
      <c r="E129" s="202">
        <v>1.619</v>
      </c>
      <c r="F129" s="202">
        <v>1.8194939800000001</v>
      </c>
      <c r="G129" s="202">
        <v>1.6285244480000001</v>
      </c>
      <c r="H129" s="202">
        <v>1.0585408912000001</v>
      </c>
      <c r="I129" s="202">
        <v>1.5831555239991633</v>
      </c>
      <c r="J129" s="202">
        <v>1.5301189885864093</v>
      </c>
      <c r="K129" s="202">
        <v>1.5050359530139734</v>
      </c>
      <c r="L129" s="202">
        <v>1.5050359530139734</v>
      </c>
      <c r="M129" s="202">
        <v>1.5050359530139736</v>
      </c>
      <c r="N129" s="202">
        <v>1.5050359530139736</v>
      </c>
    </row>
    <row r="130" spans="2:15" ht="17.25" customHeight="1">
      <c r="B130" s="615" t="s">
        <v>485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7.8889309618474401E-2</v>
      </c>
      <c r="K130" s="53">
        <v>0.42074698396811477</v>
      </c>
      <c r="L130" s="53">
        <v>0.76389788020063187</v>
      </c>
      <c r="M130" s="53">
        <v>0.9408512210575517</v>
      </c>
      <c r="N130" s="53">
        <v>1.1178045619144714</v>
      </c>
    </row>
    <row r="131" spans="2:15" ht="17.25" customHeight="1">
      <c r="B131" s="615" t="s">
        <v>401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6.3326220959966539E-2</v>
      </c>
      <c r="J131" s="53">
        <v>0.16080036353574426</v>
      </c>
      <c r="K131" s="53">
        <v>0.24210143814255247</v>
      </c>
      <c r="L131" s="53">
        <v>0.32603849156454673</v>
      </c>
      <c r="M131" s="53">
        <v>0.35663494133202445</v>
      </c>
      <c r="N131" s="53">
        <v>0.38723139109950222</v>
      </c>
      <c r="O131" s="53"/>
    </row>
    <row r="133" spans="2:15" ht="17.25" customHeight="1">
      <c r="E133" s="20"/>
      <c r="F133" s="20"/>
      <c r="G133" s="20"/>
      <c r="H133" s="20"/>
    </row>
    <row r="134" spans="2:15" ht="17.25" customHeight="1">
      <c r="B134" s="54" t="s">
        <v>600</v>
      </c>
      <c r="C134" s="156"/>
      <c r="D134" s="156"/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2:15" ht="17.25" customHeight="1">
      <c r="B135" s="191"/>
      <c r="C135" s="192">
        <v>2015</v>
      </c>
      <c r="D135" s="192">
        <v>2016</v>
      </c>
      <c r="E135" s="192">
        <v>2017</v>
      </c>
      <c r="F135" s="192">
        <v>2018</v>
      </c>
      <c r="G135" s="192">
        <v>2019</v>
      </c>
      <c r="H135" s="192">
        <v>2020</v>
      </c>
      <c r="I135" s="192">
        <v>2025</v>
      </c>
      <c r="J135" s="192">
        <v>2030</v>
      </c>
      <c r="K135" s="192">
        <v>2035</v>
      </c>
      <c r="L135" s="192">
        <v>2040</v>
      </c>
      <c r="M135" s="192">
        <v>2045</v>
      </c>
      <c r="N135" s="192">
        <v>2050</v>
      </c>
    </row>
    <row r="136" spans="2:15" ht="17.25" customHeight="1">
      <c r="B136" s="617" t="s">
        <v>402</v>
      </c>
      <c r="C136" s="853">
        <v>18.817340000000002</v>
      </c>
      <c r="D136" s="853">
        <v>16.921650000000003</v>
      </c>
      <c r="E136" s="853">
        <v>18.828970000000002</v>
      </c>
      <c r="F136" s="853">
        <v>21.160714987400002</v>
      </c>
      <c r="G136" s="974">
        <v>18.939739330240002</v>
      </c>
      <c r="H136" s="974">
        <v>12.310830564656001</v>
      </c>
      <c r="I136" s="974">
        <v>18.412098744110271</v>
      </c>
      <c r="J136" s="974">
        <v>17.795283837259937</v>
      </c>
      <c r="K136" s="974">
        <v>17.503568133552516</v>
      </c>
      <c r="L136" s="974">
        <v>17.503568133552516</v>
      </c>
      <c r="M136" s="974">
        <v>17.503568133552516</v>
      </c>
      <c r="N136" s="974">
        <v>17.503568133552516</v>
      </c>
    </row>
    <row r="137" spans="2:15" ht="17.25" customHeight="1">
      <c r="B137" s="655" t="s">
        <v>403</v>
      </c>
      <c r="C137" s="853">
        <v>0</v>
      </c>
      <c r="D137" s="853">
        <v>0</v>
      </c>
      <c r="E137" s="853">
        <v>0</v>
      </c>
      <c r="F137" s="853">
        <v>0</v>
      </c>
      <c r="G137" s="853">
        <v>0</v>
      </c>
      <c r="H137" s="853">
        <v>0</v>
      </c>
      <c r="I137" s="853">
        <v>0.27618148116165409</v>
      </c>
      <c r="J137" s="853">
        <v>1.0511423490960257</v>
      </c>
      <c r="K137" s="853">
        <v>1.7197802014720682</v>
      </c>
      <c r="L137" s="853">
        <v>2.4056492895433337</v>
      </c>
      <c r="M137" s="853">
        <v>2.6833767897944707</v>
      </c>
      <c r="N137" s="974">
        <v>2.9611042900456082</v>
      </c>
    </row>
    <row r="138" spans="2:15" ht="17.25" customHeight="1">
      <c r="B138" s="620" t="s">
        <v>404</v>
      </c>
      <c r="C138" s="853">
        <v>0</v>
      </c>
      <c r="D138" s="853">
        <v>0</v>
      </c>
      <c r="E138" s="853">
        <v>0</v>
      </c>
      <c r="F138" s="853">
        <v>0</v>
      </c>
      <c r="G138" s="853">
        <v>0</v>
      </c>
      <c r="H138" s="853">
        <v>0</v>
      </c>
      <c r="I138" s="853">
        <v>2.4856333304548865</v>
      </c>
      <c r="J138" s="853">
        <v>2.2639989057452863</v>
      </c>
      <c r="K138" s="853">
        <v>1.1134427375085565</v>
      </c>
      <c r="L138" s="853">
        <v>0</v>
      </c>
      <c r="M138" s="853">
        <v>0</v>
      </c>
      <c r="N138" s="974">
        <v>0</v>
      </c>
    </row>
    <row r="139" spans="2:15" ht="17.25" customHeight="1">
      <c r="B139" s="639" t="s">
        <v>484</v>
      </c>
      <c r="C139" s="977">
        <v>0</v>
      </c>
      <c r="D139" s="977">
        <v>0</v>
      </c>
      <c r="E139" s="977">
        <v>0</v>
      </c>
      <c r="F139" s="977">
        <v>0</v>
      </c>
      <c r="G139" s="977">
        <v>0</v>
      </c>
      <c r="H139" s="977">
        <v>0</v>
      </c>
      <c r="I139" s="977">
        <v>0</v>
      </c>
      <c r="J139" s="977">
        <v>0.72771393398955619</v>
      </c>
      <c r="K139" s="977">
        <v>2.1621292756423931</v>
      </c>
      <c r="L139" s="977">
        <v>3.6084739343150001</v>
      </c>
      <c r="M139" s="977">
        <v>4.025065184691706</v>
      </c>
      <c r="N139" s="978">
        <v>4.4416564350684116</v>
      </c>
    </row>
    <row r="140" spans="2:15" ht="17.25" customHeight="1">
      <c r="B140" s="655" t="s">
        <v>483</v>
      </c>
      <c r="C140" s="853">
        <v>0</v>
      </c>
      <c r="D140" s="853">
        <v>0</v>
      </c>
      <c r="E140" s="853">
        <v>0</v>
      </c>
      <c r="F140" s="853">
        <v>0</v>
      </c>
      <c r="G140" s="853">
        <v>0</v>
      </c>
      <c r="H140" s="853">
        <v>0</v>
      </c>
      <c r="I140" s="853">
        <v>0.46030246860275681</v>
      </c>
      <c r="J140" s="853">
        <v>0.81896587882468008</v>
      </c>
      <c r="K140" s="853">
        <v>1.0958595241258173</v>
      </c>
      <c r="L140" s="853">
        <v>1.3861783673523449</v>
      </c>
      <c r="M140" s="853">
        <v>1.4642875778969737</v>
      </c>
      <c r="N140" s="974">
        <v>1.5423967884416028</v>
      </c>
    </row>
    <row r="141" spans="2:15" ht="17.25" customHeight="1">
      <c r="B141" s="620" t="s">
        <v>405</v>
      </c>
      <c r="C141" s="853">
        <v>18.817340000000002</v>
      </c>
      <c r="D141" s="853">
        <v>16.921650000000003</v>
      </c>
      <c r="E141" s="853">
        <v>18.828970000000002</v>
      </c>
      <c r="F141" s="853">
        <v>21.160714987400002</v>
      </c>
      <c r="G141" s="853">
        <v>18.939739330240002</v>
      </c>
      <c r="H141" s="853">
        <v>12.310830564656001</v>
      </c>
      <c r="I141" s="853">
        <v>15.189981463890971</v>
      </c>
      <c r="J141" s="853">
        <v>12.74369403273109</v>
      </c>
      <c r="K141" s="853">
        <v>8.6811982468968978</v>
      </c>
      <c r="L141" s="853">
        <v>4.827608129923485</v>
      </c>
      <c r="M141" s="853">
        <v>2.4138040649617425</v>
      </c>
      <c r="N141" s="974">
        <v>0</v>
      </c>
    </row>
    <row r="142" spans="2:15" ht="17.25" customHeight="1">
      <c r="B142" s="639" t="s">
        <v>586</v>
      </c>
      <c r="C142" s="977">
        <v>0</v>
      </c>
      <c r="D142" s="977">
        <v>0</v>
      </c>
      <c r="E142" s="977">
        <v>0</v>
      </c>
      <c r="F142" s="977">
        <v>0</v>
      </c>
      <c r="G142" s="977">
        <v>0</v>
      </c>
      <c r="H142" s="977">
        <v>0</v>
      </c>
      <c r="I142" s="977">
        <v>0</v>
      </c>
      <c r="J142" s="977">
        <v>5.8076344872398176E-2</v>
      </c>
      <c r="K142" s="977">
        <v>2.0808213366588695</v>
      </c>
      <c r="L142" s="977">
        <v>4.1045183661856841</v>
      </c>
      <c r="M142" s="977">
        <v>5.1073400578201751</v>
      </c>
      <c r="N142" s="978">
        <v>6.1101617494546652</v>
      </c>
    </row>
    <row r="143" spans="2:15" ht="17.25" customHeight="1">
      <c r="B143" s="639" t="s">
        <v>83</v>
      </c>
      <c r="C143" s="977">
        <v>0</v>
      </c>
      <c r="D143" s="977">
        <v>0</v>
      </c>
      <c r="E143" s="977">
        <v>0</v>
      </c>
      <c r="F143" s="977">
        <v>0</v>
      </c>
      <c r="G143" s="977">
        <v>0</v>
      </c>
      <c r="H143" s="977">
        <v>0</v>
      </c>
      <c r="I143" s="977">
        <v>0</v>
      </c>
      <c r="J143" s="977">
        <v>0.13169239200090288</v>
      </c>
      <c r="K143" s="977">
        <v>0.65033681124791309</v>
      </c>
      <c r="L143" s="977">
        <v>1.1711400462326651</v>
      </c>
      <c r="M143" s="977">
        <v>1.8096944583874461</v>
      </c>
      <c r="N143" s="978">
        <v>2.4482488705422272</v>
      </c>
    </row>
    <row r="144" spans="2:15" ht="17.25" customHeight="1">
      <c r="B144" s="620" t="s">
        <v>439</v>
      </c>
      <c r="C144" s="941">
        <v>18.817340000000002</v>
      </c>
      <c r="D144" s="941">
        <v>16.921650000000003</v>
      </c>
      <c r="E144" s="941">
        <v>18.828970000000002</v>
      </c>
      <c r="F144" s="941">
        <v>21.160714987400002</v>
      </c>
      <c r="G144" s="941">
        <v>18.939739330240002</v>
      </c>
      <c r="H144" s="941">
        <v>12.310830564656001</v>
      </c>
      <c r="I144" s="941">
        <v>18.412098744110271</v>
      </c>
      <c r="J144" s="941">
        <v>17.795283837259941</v>
      </c>
      <c r="K144" s="941">
        <v>17.503568133552513</v>
      </c>
      <c r="L144" s="941">
        <v>17.503568133552513</v>
      </c>
      <c r="M144" s="941">
        <v>17.503568133552516</v>
      </c>
      <c r="N144" s="975">
        <v>17.503568133552516</v>
      </c>
    </row>
    <row r="145" spans="2:16" ht="17.25" customHeight="1">
      <c r="B145" s="40" t="s">
        <v>485</v>
      </c>
      <c r="C145" s="942">
        <v>0</v>
      </c>
      <c r="D145" s="942">
        <v>0</v>
      </c>
      <c r="E145" s="942">
        <v>0</v>
      </c>
      <c r="F145" s="942">
        <v>0</v>
      </c>
      <c r="G145" s="942">
        <v>0</v>
      </c>
      <c r="H145" s="942">
        <v>0</v>
      </c>
      <c r="I145" s="942">
        <v>0</v>
      </c>
      <c r="J145" s="942">
        <v>0.9174826708628574</v>
      </c>
      <c r="K145" s="942">
        <v>4.8932874235491752</v>
      </c>
      <c r="L145" s="942">
        <v>8.8841323467333488</v>
      </c>
      <c r="M145" s="942">
        <v>10.942099700899327</v>
      </c>
      <c r="N145" s="976">
        <v>13.000067055065303</v>
      </c>
    </row>
    <row r="146" spans="2:16" ht="17.25" customHeight="1">
      <c r="B146" s="40" t="s">
        <v>401</v>
      </c>
      <c r="C146" s="942">
        <v>0</v>
      </c>
      <c r="D146" s="942">
        <v>0</v>
      </c>
      <c r="E146" s="942">
        <v>0</v>
      </c>
      <c r="F146" s="942">
        <v>0</v>
      </c>
      <c r="G146" s="942">
        <v>0</v>
      </c>
      <c r="H146" s="942">
        <v>0</v>
      </c>
      <c r="I146" s="942">
        <v>0.73648394976441089</v>
      </c>
      <c r="J146" s="942">
        <v>1.8701082279207057</v>
      </c>
      <c r="K146" s="942">
        <v>2.8156397255978853</v>
      </c>
      <c r="L146" s="942">
        <v>3.7918276568956788</v>
      </c>
      <c r="M146" s="942">
        <v>4.1476643676914442</v>
      </c>
      <c r="N146" s="976">
        <v>4.5035010784872114</v>
      </c>
      <c r="P146" s="107"/>
    </row>
    <row r="147" spans="2:16" ht="17.25" customHeight="1">
      <c r="B147" s="40" t="s">
        <v>604</v>
      </c>
      <c r="C147" s="943">
        <v>0</v>
      </c>
      <c r="D147" s="943">
        <v>0</v>
      </c>
      <c r="E147" s="943">
        <v>0</v>
      </c>
      <c r="F147" s="943">
        <v>0</v>
      </c>
      <c r="G147" s="943">
        <v>0</v>
      </c>
      <c r="H147" s="943">
        <v>0</v>
      </c>
      <c r="I147" s="943">
        <v>0</v>
      </c>
      <c r="J147" s="944">
        <v>5.1557630620188429E-2</v>
      </c>
      <c r="K147" s="943">
        <v>0.27955942389650568</v>
      </c>
      <c r="L147" s="944">
        <v>0.50756121717282288</v>
      </c>
      <c r="M147" s="943">
        <v>0.62513537910732964</v>
      </c>
      <c r="N147" s="944">
        <v>0.7427095410418364</v>
      </c>
    </row>
    <row r="148" spans="2:16" ht="17.25" customHeight="1">
      <c r="B148" s="40" t="s">
        <v>605</v>
      </c>
      <c r="C148" s="943">
        <v>0</v>
      </c>
      <c r="D148" s="943">
        <v>0</v>
      </c>
      <c r="E148" s="943">
        <v>0</v>
      </c>
      <c r="F148" s="943">
        <v>0</v>
      </c>
      <c r="G148" s="943">
        <v>0</v>
      </c>
      <c r="H148" s="943">
        <v>0</v>
      </c>
      <c r="I148" s="943">
        <v>0.04</v>
      </c>
      <c r="J148" s="944">
        <v>0.10509010392995558</v>
      </c>
      <c r="K148" s="943">
        <v>0.16086090013844651</v>
      </c>
      <c r="L148" s="944">
        <v>0.21663169634693746</v>
      </c>
      <c r="M148" s="943">
        <v>0.23696107765255039</v>
      </c>
      <c r="N148" s="944">
        <v>0.25729045895816344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J187"/>
  <sheetViews>
    <sheetView topLeftCell="A58" zoomScaleNormal="100" workbookViewId="0">
      <selection activeCell="N62" sqref="N62"/>
    </sheetView>
  </sheetViews>
  <sheetFormatPr baseColWidth="10" defaultColWidth="11.42578125" defaultRowHeight="15"/>
  <cols>
    <col min="1" max="1" width="13.5703125" style="85" customWidth="1"/>
    <col min="2" max="2" width="26.85546875" customWidth="1"/>
    <col min="3" max="3" width="8.7109375" style="809" customWidth="1"/>
    <col min="4" max="4" width="9.42578125" customWidth="1"/>
    <col min="5" max="11" width="8.7109375" customWidth="1"/>
    <col min="12" max="12" width="8" customWidth="1"/>
    <col min="13" max="13" width="13.7109375" customWidth="1"/>
    <col min="14" max="15" width="9.5703125" customWidth="1"/>
    <col min="16" max="17" width="9.5703125" style="85" customWidth="1"/>
    <col min="18" max="22" width="9.5703125" style="613" customWidth="1"/>
    <col min="23" max="27" width="9.140625" style="613" customWidth="1"/>
    <col min="28" max="998" width="9.140625" style="85" customWidth="1"/>
    <col min="999" max="999" width="12.5703125" style="85" customWidth="1"/>
    <col min="1000" max="1000" width="11.42578125" style="85" customWidth="1"/>
    <col min="1001" max="16384" width="11.42578125" style="85"/>
  </cols>
  <sheetData>
    <row r="1" spans="1:998">
      <c r="A1" s="763"/>
      <c r="B1" s="770"/>
      <c r="C1" s="796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765"/>
      <c r="P1" s="765"/>
      <c r="Q1" s="765"/>
      <c r="R1" s="765"/>
      <c r="S1" s="765"/>
      <c r="T1" s="765"/>
      <c r="U1" s="765"/>
      <c r="V1" s="765"/>
      <c r="W1" s="765"/>
      <c r="X1" s="765"/>
      <c r="Y1" s="765"/>
      <c r="Z1" s="765"/>
      <c r="AA1" s="765"/>
      <c r="AB1" s="765"/>
      <c r="AC1" s="765"/>
      <c r="AD1" s="765"/>
      <c r="AE1" s="765"/>
      <c r="AF1" s="765"/>
      <c r="AG1" s="765"/>
      <c r="AH1" s="765"/>
      <c r="AI1" s="765"/>
      <c r="AJ1" s="765"/>
      <c r="AK1" s="765"/>
      <c r="AL1" s="765"/>
      <c r="AM1" s="765"/>
      <c r="AN1" s="765"/>
      <c r="AO1" s="765"/>
      <c r="AP1" s="765"/>
      <c r="AQ1" s="765"/>
      <c r="AR1" s="765"/>
      <c r="AS1" s="765"/>
      <c r="AT1" s="765"/>
      <c r="AU1" s="765"/>
      <c r="AV1" s="765"/>
      <c r="AW1" s="765"/>
      <c r="AX1" s="765"/>
      <c r="AY1" s="765"/>
      <c r="AZ1" s="765"/>
      <c r="BA1" s="765"/>
      <c r="BB1" s="765"/>
      <c r="BC1" s="765"/>
      <c r="BD1" s="765"/>
      <c r="BE1" s="765"/>
      <c r="BF1" s="765"/>
      <c r="BG1" s="765"/>
      <c r="BH1" s="765"/>
      <c r="BI1" s="765"/>
      <c r="BJ1" s="765"/>
      <c r="BK1" s="765"/>
      <c r="BL1" s="765"/>
      <c r="BM1" s="765"/>
      <c r="BN1" s="765"/>
      <c r="BO1" s="765"/>
      <c r="BP1" s="765"/>
      <c r="BQ1" s="765"/>
      <c r="BR1" s="765"/>
      <c r="BS1" s="765"/>
      <c r="BT1" s="765"/>
      <c r="BU1" s="765"/>
      <c r="BV1" s="765"/>
      <c r="BW1" s="765"/>
      <c r="BX1" s="765"/>
      <c r="BY1" s="765"/>
      <c r="BZ1" s="765"/>
      <c r="CA1" s="765"/>
      <c r="CB1" s="765"/>
      <c r="CC1" s="765"/>
      <c r="CD1" s="765"/>
      <c r="CE1" s="765"/>
      <c r="CF1" s="765"/>
      <c r="CG1" s="765"/>
      <c r="CH1" s="765"/>
      <c r="CI1" s="765"/>
      <c r="CJ1" s="765"/>
      <c r="CK1" s="765"/>
      <c r="CL1" s="765"/>
      <c r="CM1" s="765"/>
      <c r="CN1" s="765"/>
      <c r="CO1" s="765"/>
      <c r="CP1" s="765"/>
      <c r="CQ1" s="765"/>
      <c r="CR1" s="765"/>
      <c r="CS1" s="765"/>
      <c r="CT1" s="765"/>
      <c r="CU1" s="765"/>
      <c r="CV1" s="765"/>
      <c r="CW1" s="765"/>
      <c r="CX1" s="765"/>
      <c r="CY1" s="765"/>
      <c r="CZ1" s="765"/>
      <c r="DA1" s="765"/>
      <c r="DB1" s="765"/>
      <c r="DC1" s="765"/>
      <c r="DD1" s="765"/>
      <c r="DE1" s="765"/>
      <c r="DF1" s="765"/>
      <c r="DG1" s="765"/>
      <c r="DH1" s="765"/>
      <c r="DI1" s="765"/>
      <c r="DJ1" s="765"/>
      <c r="DK1" s="765"/>
      <c r="DL1" s="765"/>
      <c r="DM1" s="765"/>
      <c r="DN1" s="765"/>
      <c r="DO1" s="765"/>
      <c r="DP1" s="765"/>
      <c r="DQ1" s="765"/>
      <c r="DR1" s="765"/>
      <c r="DS1" s="765"/>
      <c r="DT1" s="765"/>
      <c r="DU1" s="765"/>
      <c r="DV1" s="765"/>
      <c r="DW1" s="765"/>
      <c r="DX1" s="765"/>
      <c r="DY1" s="765"/>
      <c r="DZ1" s="765"/>
      <c r="EA1" s="765"/>
      <c r="EB1" s="765"/>
      <c r="EC1" s="765"/>
      <c r="ED1" s="765"/>
      <c r="EE1" s="765"/>
      <c r="EF1" s="765"/>
      <c r="EG1" s="765"/>
      <c r="EH1" s="765"/>
      <c r="EI1" s="765"/>
      <c r="EJ1" s="765"/>
      <c r="EK1" s="765"/>
      <c r="EL1" s="765"/>
      <c r="EM1" s="765"/>
      <c r="EN1" s="765"/>
      <c r="EO1" s="765"/>
      <c r="EP1" s="765"/>
      <c r="EQ1" s="765"/>
      <c r="ER1" s="765"/>
      <c r="ES1" s="765"/>
      <c r="ET1" s="765"/>
      <c r="EU1" s="765"/>
      <c r="EV1" s="765"/>
      <c r="EW1" s="765"/>
      <c r="EX1" s="765"/>
      <c r="EY1" s="765"/>
      <c r="EZ1" s="765"/>
      <c r="FA1" s="765"/>
      <c r="FB1" s="765"/>
      <c r="FC1" s="765"/>
      <c r="FD1" s="765"/>
      <c r="FE1" s="765"/>
      <c r="FF1" s="765"/>
      <c r="FG1" s="765"/>
      <c r="FH1" s="765"/>
      <c r="FI1" s="765"/>
      <c r="FJ1" s="765"/>
      <c r="FK1" s="765"/>
      <c r="FL1" s="765"/>
      <c r="FM1" s="765"/>
      <c r="FN1" s="765"/>
      <c r="FO1" s="765"/>
      <c r="FP1" s="765"/>
      <c r="FQ1" s="765"/>
      <c r="FR1" s="765"/>
      <c r="FS1" s="765"/>
      <c r="FT1" s="765"/>
      <c r="FU1" s="765"/>
      <c r="FV1" s="765"/>
      <c r="FW1" s="765"/>
      <c r="FX1" s="765"/>
      <c r="FY1" s="765"/>
      <c r="FZ1" s="765"/>
      <c r="GA1" s="765"/>
      <c r="GB1" s="765"/>
      <c r="GC1" s="765"/>
      <c r="GD1" s="765"/>
      <c r="GE1" s="765"/>
      <c r="GF1" s="765"/>
      <c r="GG1" s="765"/>
      <c r="GH1" s="765"/>
      <c r="GI1" s="765"/>
      <c r="GJ1" s="765"/>
      <c r="GK1" s="765"/>
      <c r="GL1" s="765"/>
      <c r="GM1" s="765"/>
      <c r="GN1" s="765"/>
      <c r="GO1" s="765"/>
      <c r="GP1" s="765"/>
      <c r="GQ1" s="765"/>
      <c r="GR1" s="765"/>
      <c r="GS1" s="765"/>
      <c r="GT1" s="765"/>
      <c r="GU1" s="765"/>
      <c r="GV1" s="765"/>
      <c r="GW1" s="765"/>
      <c r="GX1" s="765"/>
      <c r="GY1" s="765"/>
      <c r="GZ1" s="765"/>
      <c r="HA1" s="765"/>
      <c r="HB1" s="765"/>
      <c r="HC1" s="765"/>
      <c r="HD1" s="765"/>
      <c r="HE1" s="765"/>
      <c r="HF1" s="765"/>
      <c r="HG1" s="765"/>
      <c r="HH1" s="765"/>
      <c r="HI1" s="765"/>
      <c r="HJ1" s="765"/>
      <c r="HK1" s="765"/>
      <c r="HL1" s="765"/>
      <c r="HM1" s="765"/>
      <c r="HN1" s="765"/>
      <c r="HO1" s="765"/>
      <c r="HP1" s="765"/>
      <c r="HQ1" s="765"/>
      <c r="HR1" s="765"/>
      <c r="HS1" s="765"/>
      <c r="HT1" s="765"/>
      <c r="HU1" s="765"/>
      <c r="HV1" s="765"/>
      <c r="HW1" s="765"/>
      <c r="HX1" s="765"/>
      <c r="HY1" s="765"/>
      <c r="HZ1" s="765"/>
      <c r="IA1" s="765"/>
      <c r="IB1" s="765"/>
      <c r="IC1" s="765"/>
      <c r="ID1" s="765"/>
      <c r="IE1" s="765"/>
      <c r="IF1" s="765"/>
      <c r="IG1" s="765"/>
      <c r="IH1" s="765"/>
      <c r="II1" s="765"/>
      <c r="IJ1" s="765"/>
      <c r="IK1" s="765"/>
      <c r="IL1" s="765"/>
      <c r="IM1" s="765"/>
      <c r="IN1" s="765"/>
      <c r="IO1" s="765"/>
      <c r="IP1" s="765"/>
      <c r="IQ1" s="765"/>
      <c r="IR1" s="765"/>
      <c r="IS1" s="765"/>
      <c r="IT1" s="765"/>
      <c r="IU1" s="765"/>
      <c r="IV1" s="765"/>
      <c r="IW1" s="765"/>
      <c r="IX1" s="765"/>
      <c r="IY1" s="765"/>
      <c r="IZ1" s="765"/>
      <c r="JA1" s="765"/>
      <c r="JB1" s="765"/>
      <c r="JC1" s="765"/>
      <c r="JD1" s="765"/>
      <c r="JE1" s="765"/>
      <c r="JF1" s="765"/>
      <c r="JG1" s="765"/>
      <c r="JH1" s="765"/>
      <c r="JI1" s="765"/>
      <c r="JJ1" s="765"/>
      <c r="JK1" s="765"/>
      <c r="JL1" s="765"/>
      <c r="JM1" s="765"/>
      <c r="JN1" s="765"/>
      <c r="JO1" s="765"/>
      <c r="JP1" s="765"/>
      <c r="JQ1" s="765"/>
      <c r="JR1" s="765"/>
      <c r="JS1" s="765"/>
      <c r="JT1" s="765"/>
      <c r="JU1" s="765"/>
      <c r="JV1" s="765"/>
      <c r="JW1" s="765"/>
      <c r="JX1" s="765"/>
      <c r="JY1" s="765"/>
      <c r="JZ1" s="765"/>
      <c r="KA1" s="765"/>
      <c r="KB1" s="765"/>
      <c r="KC1" s="765"/>
      <c r="KD1" s="765"/>
      <c r="KE1" s="765"/>
      <c r="KF1" s="765"/>
      <c r="KG1" s="765"/>
      <c r="KH1" s="765"/>
      <c r="KI1" s="765"/>
      <c r="KJ1" s="765"/>
      <c r="KK1" s="765"/>
      <c r="KL1" s="765"/>
      <c r="KM1" s="765"/>
      <c r="KN1" s="765"/>
      <c r="KO1" s="765"/>
      <c r="KP1" s="765"/>
      <c r="KQ1" s="765"/>
      <c r="KR1" s="765"/>
      <c r="KS1" s="765"/>
      <c r="KT1" s="765"/>
      <c r="KU1" s="765"/>
      <c r="KV1" s="765"/>
      <c r="KW1" s="765"/>
      <c r="KX1" s="765"/>
      <c r="KY1" s="765"/>
      <c r="KZ1" s="765"/>
      <c r="LA1" s="765"/>
      <c r="LB1" s="765"/>
      <c r="LC1" s="765"/>
      <c r="LD1" s="765"/>
      <c r="LE1" s="765"/>
      <c r="LF1" s="765"/>
      <c r="LG1" s="765"/>
      <c r="LH1" s="765"/>
      <c r="LI1" s="765"/>
      <c r="LJ1" s="765"/>
      <c r="LK1" s="765"/>
      <c r="LL1" s="765"/>
      <c r="LM1" s="765"/>
      <c r="LN1" s="765"/>
      <c r="LO1" s="765"/>
      <c r="LP1" s="765"/>
      <c r="LQ1" s="765"/>
      <c r="LR1" s="765"/>
      <c r="LS1" s="765"/>
      <c r="LT1" s="765"/>
      <c r="LU1" s="765"/>
      <c r="LV1" s="765"/>
      <c r="LW1" s="765"/>
      <c r="LX1" s="765"/>
      <c r="LY1" s="765"/>
      <c r="LZ1" s="765"/>
      <c r="MA1" s="765"/>
      <c r="MB1" s="765"/>
      <c r="MC1" s="765"/>
      <c r="MD1" s="765"/>
      <c r="ME1" s="765"/>
      <c r="MF1" s="765"/>
      <c r="MG1" s="765"/>
      <c r="MH1" s="765"/>
      <c r="MI1" s="765"/>
      <c r="MJ1" s="765"/>
      <c r="MK1" s="765"/>
      <c r="ML1" s="765"/>
      <c r="MM1" s="765"/>
      <c r="MN1" s="765"/>
      <c r="MO1" s="765"/>
      <c r="MP1" s="765"/>
      <c r="MQ1" s="765"/>
      <c r="MR1" s="765"/>
      <c r="MS1" s="765"/>
      <c r="MT1" s="765"/>
      <c r="MU1" s="765"/>
      <c r="MV1" s="765"/>
      <c r="MW1" s="765"/>
      <c r="MX1" s="765"/>
      <c r="MY1" s="765"/>
      <c r="MZ1" s="765"/>
      <c r="NA1" s="765"/>
      <c r="NB1" s="765"/>
      <c r="NC1" s="765"/>
      <c r="ND1" s="765"/>
      <c r="NE1" s="765"/>
      <c r="NF1" s="765"/>
      <c r="NG1" s="765"/>
      <c r="NH1" s="765"/>
      <c r="NI1" s="765"/>
      <c r="NJ1" s="765"/>
      <c r="NK1" s="765"/>
      <c r="NL1" s="765"/>
      <c r="NM1" s="765"/>
      <c r="NN1" s="765"/>
      <c r="NO1" s="765"/>
      <c r="NP1" s="765"/>
      <c r="NQ1" s="765"/>
      <c r="NR1" s="765"/>
      <c r="NS1" s="765"/>
      <c r="NT1" s="765"/>
      <c r="NU1" s="765"/>
      <c r="NV1" s="765"/>
      <c r="NW1" s="765"/>
      <c r="NX1" s="765"/>
      <c r="NY1" s="765"/>
      <c r="NZ1" s="765"/>
      <c r="OA1" s="765"/>
      <c r="OB1" s="765"/>
      <c r="OC1" s="765"/>
      <c r="OD1" s="765"/>
      <c r="OE1" s="765"/>
      <c r="OF1" s="765"/>
      <c r="OG1" s="765"/>
      <c r="OH1" s="765"/>
      <c r="OI1" s="765"/>
      <c r="OJ1" s="765"/>
      <c r="OK1" s="765"/>
      <c r="OL1" s="765"/>
      <c r="OM1" s="765"/>
      <c r="ON1" s="765"/>
      <c r="OO1" s="765"/>
      <c r="OP1" s="765"/>
      <c r="OQ1" s="765"/>
      <c r="OR1" s="765"/>
      <c r="OS1" s="765"/>
      <c r="OT1" s="765"/>
      <c r="OU1" s="765"/>
      <c r="OV1" s="765"/>
      <c r="OW1" s="765"/>
      <c r="OX1" s="765"/>
      <c r="OY1" s="765"/>
      <c r="OZ1" s="765"/>
      <c r="PA1" s="765"/>
      <c r="PB1" s="765"/>
      <c r="PC1" s="765"/>
      <c r="PD1" s="765"/>
      <c r="PE1" s="765"/>
      <c r="PF1" s="765"/>
      <c r="PG1" s="765"/>
      <c r="PH1" s="765"/>
      <c r="PI1" s="765"/>
      <c r="PJ1" s="765"/>
      <c r="PK1" s="765"/>
      <c r="PL1" s="765"/>
      <c r="PM1" s="765"/>
      <c r="PN1" s="765"/>
      <c r="PO1" s="765"/>
      <c r="PP1" s="765"/>
      <c r="PQ1" s="765"/>
      <c r="PR1" s="765"/>
      <c r="PS1" s="765"/>
      <c r="PT1" s="765"/>
      <c r="PU1" s="765"/>
      <c r="PV1" s="765"/>
      <c r="PW1" s="765"/>
      <c r="PX1" s="765"/>
      <c r="PY1" s="765"/>
      <c r="PZ1" s="765"/>
      <c r="QA1" s="765"/>
      <c r="QB1" s="765"/>
      <c r="QC1" s="765"/>
      <c r="QD1" s="765"/>
      <c r="QE1" s="765"/>
      <c r="QF1" s="765"/>
      <c r="QG1" s="765"/>
      <c r="QH1" s="765"/>
      <c r="QI1" s="765"/>
      <c r="QJ1" s="765"/>
      <c r="QK1" s="765"/>
      <c r="QL1" s="765"/>
      <c r="QM1" s="765"/>
      <c r="QN1" s="765"/>
      <c r="QO1" s="765"/>
      <c r="QP1" s="765"/>
      <c r="QQ1" s="765"/>
      <c r="QR1" s="765"/>
      <c r="QS1" s="765"/>
      <c r="QT1" s="765"/>
      <c r="QU1" s="765"/>
      <c r="QV1" s="765"/>
      <c r="QW1" s="765"/>
      <c r="QX1" s="765"/>
      <c r="QY1" s="765"/>
      <c r="QZ1" s="765"/>
      <c r="RA1" s="765"/>
      <c r="RB1" s="765"/>
      <c r="RC1" s="765"/>
      <c r="RD1" s="765"/>
      <c r="RE1" s="765"/>
      <c r="RF1" s="765"/>
      <c r="RG1" s="765"/>
      <c r="RH1" s="765"/>
      <c r="RI1" s="765"/>
      <c r="RJ1" s="765"/>
      <c r="RK1" s="765"/>
      <c r="RL1" s="765"/>
      <c r="RM1" s="765"/>
      <c r="RN1" s="765"/>
      <c r="RO1" s="765"/>
      <c r="RP1" s="765"/>
      <c r="RQ1" s="765"/>
      <c r="RR1" s="765"/>
      <c r="RS1" s="765"/>
      <c r="RT1" s="765"/>
      <c r="RU1" s="765"/>
      <c r="RV1" s="765"/>
      <c r="RW1" s="765"/>
      <c r="RX1" s="765"/>
      <c r="RY1" s="765"/>
      <c r="RZ1" s="765"/>
      <c r="SA1" s="765"/>
      <c r="SB1" s="765"/>
      <c r="SC1" s="765"/>
      <c r="SD1" s="765"/>
      <c r="SE1" s="765"/>
      <c r="SF1" s="765"/>
      <c r="SG1" s="765"/>
      <c r="SH1" s="765"/>
      <c r="SI1" s="765"/>
      <c r="SJ1" s="765"/>
      <c r="SK1" s="765"/>
      <c r="SL1" s="765"/>
      <c r="SM1" s="765"/>
      <c r="SN1" s="765"/>
      <c r="SO1" s="765"/>
      <c r="SP1" s="765"/>
      <c r="SQ1" s="765"/>
      <c r="SR1" s="765"/>
      <c r="SS1" s="765"/>
      <c r="ST1" s="765"/>
      <c r="SU1" s="765"/>
      <c r="SV1" s="765"/>
      <c r="SW1" s="765"/>
      <c r="SX1" s="765"/>
      <c r="SY1" s="765"/>
      <c r="SZ1" s="765"/>
      <c r="TA1" s="765"/>
      <c r="TB1" s="765"/>
      <c r="TC1" s="765"/>
      <c r="TD1" s="765"/>
      <c r="TE1" s="765"/>
      <c r="TF1" s="765"/>
      <c r="TG1" s="765"/>
      <c r="TH1" s="765"/>
      <c r="TI1" s="765"/>
      <c r="TJ1" s="765"/>
      <c r="TK1" s="765"/>
      <c r="TL1" s="765"/>
      <c r="TM1" s="765"/>
      <c r="TN1" s="765"/>
      <c r="TO1" s="765"/>
      <c r="TP1" s="765"/>
      <c r="TQ1" s="765"/>
      <c r="TR1" s="765"/>
      <c r="TS1" s="765"/>
      <c r="TT1" s="765"/>
      <c r="TU1" s="765"/>
      <c r="TV1" s="765"/>
      <c r="TW1" s="765"/>
      <c r="TX1" s="765"/>
      <c r="TY1" s="765"/>
      <c r="TZ1" s="765"/>
      <c r="UA1" s="765"/>
      <c r="UB1" s="765"/>
      <c r="UC1" s="765"/>
      <c r="UD1" s="765"/>
      <c r="UE1" s="765"/>
      <c r="UF1" s="765"/>
      <c r="UG1" s="765"/>
      <c r="UH1" s="765"/>
      <c r="UI1" s="765"/>
      <c r="UJ1" s="765"/>
      <c r="UK1" s="765"/>
      <c r="UL1" s="765"/>
      <c r="UM1" s="765"/>
      <c r="UN1" s="765"/>
      <c r="UO1" s="765"/>
      <c r="UP1" s="765"/>
      <c r="UQ1" s="765"/>
      <c r="UR1" s="765"/>
      <c r="US1" s="765"/>
      <c r="UT1" s="765"/>
      <c r="UU1" s="765"/>
      <c r="UV1" s="765"/>
      <c r="UW1" s="765"/>
      <c r="UX1" s="765"/>
      <c r="UY1" s="765"/>
      <c r="UZ1" s="765"/>
      <c r="VA1" s="765"/>
      <c r="VB1" s="765"/>
      <c r="VC1" s="765"/>
      <c r="VD1" s="765"/>
      <c r="VE1" s="765"/>
      <c r="VF1" s="765"/>
      <c r="VG1" s="765"/>
      <c r="VH1" s="765"/>
      <c r="VI1" s="765"/>
      <c r="VJ1" s="765"/>
      <c r="VK1" s="765"/>
      <c r="VL1" s="765"/>
      <c r="VM1" s="765"/>
      <c r="VN1" s="765"/>
      <c r="VO1" s="765"/>
      <c r="VP1" s="765"/>
      <c r="VQ1" s="765"/>
      <c r="VR1" s="765"/>
      <c r="VS1" s="765"/>
      <c r="VT1" s="765"/>
      <c r="VU1" s="765"/>
      <c r="VV1" s="765"/>
      <c r="VW1" s="765"/>
      <c r="VX1" s="765"/>
      <c r="VY1" s="765"/>
      <c r="VZ1" s="765"/>
      <c r="WA1" s="765"/>
      <c r="WB1" s="765"/>
      <c r="WC1" s="765"/>
      <c r="WD1" s="765"/>
      <c r="WE1" s="765"/>
      <c r="WF1" s="765"/>
      <c r="WG1" s="765"/>
      <c r="WH1" s="765"/>
      <c r="WI1" s="765"/>
      <c r="WJ1" s="765"/>
      <c r="WK1" s="765"/>
      <c r="WL1" s="765"/>
      <c r="WM1" s="765"/>
      <c r="WN1" s="765"/>
      <c r="WO1" s="765"/>
      <c r="WP1" s="765"/>
      <c r="WQ1" s="765"/>
      <c r="WR1" s="765"/>
      <c r="WS1" s="765"/>
      <c r="WT1" s="765"/>
      <c r="WU1" s="765"/>
      <c r="WV1" s="765"/>
      <c r="WW1" s="765"/>
      <c r="WX1" s="765"/>
      <c r="WY1" s="765"/>
      <c r="WZ1" s="765"/>
      <c r="XA1" s="765"/>
      <c r="XB1" s="765"/>
      <c r="XC1" s="765"/>
      <c r="XD1" s="765"/>
      <c r="XE1" s="765"/>
      <c r="XF1" s="765"/>
      <c r="XG1" s="765"/>
      <c r="XH1" s="765"/>
      <c r="XI1" s="765"/>
      <c r="XJ1" s="765"/>
      <c r="XK1" s="765"/>
      <c r="XL1" s="765"/>
      <c r="XM1" s="765"/>
      <c r="XN1" s="765"/>
      <c r="XO1" s="765"/>
      <c r="XP1" s="765"/>
      <c r="XQ1" s="765"/>
      <c r="XR1" s="765"/>
      <c r="XS1" s="765"/>
      <c r="XT1" s="765"/>
      <c r="XU1" s="765"/>
      <c r="XV1" s="765"/>
      <c r="XW1" s="765"/>
      <c r="XX1" s="765"/>
      <c r="XY1" s="765"/>
      <c r="XZ1" s="765"/>
      <c r="YA1" s="765"/>
      <c r="YB1" s="765"/>
      <c r="YC1" s="765"/>
      <c r="YD1" s="765"/>
      <c r="YE1" s="765"/>
      <c r="YF1" s="765"/>
      <c r="YG1" s="765"/>
      <c r="YH1" s="765"/>
      <c r="YI1" s="765"/>
      <c r="YJ1" s="765"/>
      <c r="YK1" s="765"/>
      <c r="YL1" s="765"/>
      <c r="YM1" s="765"/>
      <c r="YN1" s="765"/>
      <c r="YO1" s="765"/>
      <c r="YP1" s="765"/>
      <c r="YQ1" s="765"/>
      <c r="YR1" s="765"/>
      <c r="YS1" s="765"/>
      <c r="YT1" s="765"/>
      <c r="YU1" s="765"/>
      <c r="YV1" s="765"/>
      <c r="YW1" s="765"/>
      <c r="YX1" s="765"/>
      <c r="YY1" s="765"/>
      <c r="YZ1" s="765"/>
      <c r="ZA1" s="765"/>
      <c r="ZB1" s="765"/>
      <c r="ZC1" s="765"/>
      <c r="ZD1" s="765"/>
      <c r="ZE1" s="765"/>
      <c r="ZF1" s="765"/>
      <c r="ZG1" s="765"/>
      <c r="ZH1" s="765"/>
      <c r="ZI1" s="765"/>
      <c r="ZJ1" s="765"/>
      <c r="ZK1" s="765"/>
      <c r="ZL1" s="765"/>
      <c r="ZM1" s="765"/>
      <c r="ZN1" s="765"/>
      <c r="ZO1" s="765"/>
      <c r="ZP1" s="765"/>
      <c r="ZQ1" s="765"/>
      <c r="ZR1" s="765"/>
      <c r="ZS1" s="765"/>
      <c r="ZT1" s="765"/>
      <c r="ZU1" s="765"/>
      <c r="ZV1" s="765"/>
      <c r="ZW1" s="765"/>
      <c r="ZX1" s="765"/>
      <c r="ZY1" s="765"/>
      <c r="ZZ1" s="765"/>
      <c r="AAA1" s="765"/>
      <c r="AAB1" s="765"/>
      <c r="AAC1" s="765"/>
      <c r="AAD1" s="765"/>
      <c r="AAE1" s="765"/>
      <c r="AAF1" s="765"/>
      <c r="AAG1" s="765"/>
      <c r="AAH1" s="765"/>
      <c r="AAI1" s="765"/>
      <c r="AAJ1" s="765"/>
      <c r="AAK1" s="765"/>
      <c r="AAL1" s="765"/>
      <c r="AAM1" s="765"/>
      <c r="AAN1" s="765"/>
      <c r="AAO1" s="765"/>
      <c r="AAP1" s="765"/>
      <c r="AAQ1" s="765"/>
      <c r="AAR1" s="765"/>
      <c r="AAS1" s="765"/>
      <c r="AAT1" s="765"/>
      <c r="AAU1" s="765"/>
      <c r="AAV1" s="765"/>
      <c r="AAW1" s="765"/>
      <c r="AAX1" s="765"/>
      <c r="AAY1" s="765"/>
      <c r="AAZ1" s="765"/>
      <c r="ABA1" s="765"/>
      <c r="ABB1" s="765"/>
      <c r="ABC1" s="765"/>
      <c r="ABD1" s="765"/>
      <c r="ABE1" s="765"/>
      <c r="ABF1" s="765"/>
      <c r="ABG1" s="765"/>
      <c r="ABH1" s="765"/>
      <c r="ABI1" s="765"/>
      <c r="ABJ1" s="765"/>
      <c r="ABK1" s="765"/>
      <c r="ABL1" s="765"/>
      <c r="ABM1" s="765"/>
      <c r="ABN1" s="765"/>
      <c r="ABO1" s="765"/>
      <c r="ABP1" s="765"/>
      <c r="ABQ1" s="765"/>
      <c r="ABR1" s="765"/>
      <c r="ABS1" s="765"/>
      <c r="ABT1" s="765"/>
      <c r="ABU1" s="765"/>
      <c r="ABV1" s="765"/>
      <c r="ABW1" s="765"/>
      <c r="ABX1" s="765"/>
      <c r="ABY1" s="765"/>
      <c r="ABZ1" s="765"/>
      <c r="ACA1" s="765"/>
      <c r="ACB1" s="765"/>
      <c r="ACC1" s="765"/>
      <c r="ACD1" s="765"/>
      <c r="ACE1" s="765"/>
      <c r="ACF1" s="765"/>
      <c r="ACG1" s="765"/>
      <c r="ACH1" s="765"/>
      <c r="ACI1" s="765"/>
      <c r="ACJ1" s="765"/>
      <c r="ACK1" s="765"/>
      <c r="ACL1" s="765"/>
      <c r="ACM1" s="765"/>
      <c r="ACN1" s="765"/>
      <c r="ACO1" s="765"/>
      <c r="ACP1" s="765"/>
      <c r="ACQ1" s="765"/>
      <c r="ACR1" s="765"/>
      <c r="ACS1" s="765"/>
      <c r="ACT1" s="765"/>
      <c r="ACU1" s="765"/>
      <c r="ACV1" s="765"/>
      <c r="ACW1" s="765"/>
      <c r="ACX1" s="765"/>
      <c r="ACY1" s="765"/>
      <c r="ACZ1" s="765"/>
      <c r="ADA1" s="765"/>
      <c r="ADB1" s="765"/>
      <c r="ADC1" s="765"/>
      <c r="ADD1" s="765"/>
      <c r="ADE1" s="765"/>
      <c r="ADF1" s="765"/>
      <c r="ADG1" s="765"/>
      <c r="ADH1" s="765"/>
      <c r="ADI1" s="765"/>
      <c r="ADJ1" s="765"/>
      <c r="ADK1" s="765"/>
      <c r="ADL1" s="765"/>
      <c r="ADM1" s="765"/>
      <c r="ADN1" s="765"/>
      <c r="ADO1" s="765"/>
      <c r="ADP1" s="765"/>
      <c r="ADQ1" s="765"/>
      <c r="ADR1" s="765"/>
      <c r="ADS1" s="765"/>
      <c r="ADT1" s="765"/>
      <c r="ADU1" s="765"/>
      <c r="ADV1" s="765"/>
      <c r="ADW1" s="765"/>
      <c r="ADX1" s="765"/>
      <c r="ADY1" s="765"/>
      <c r="ADZ1" s="765"/>
      <c r="AEA1" s="765"/>
      <c r="AEB1" s="765"/>
      <c r="AEC1" s="765"/>
      <c r="AED1" s="765"/>
      <c r="AEE1" s="765"/>
      <c r="AEF1" s="765"/>
      <c r="AEG1" s="765"/>
      <c r="AEH1" s="765"/>
      <c r="AEI1" s="765"/>
      <c r="AEJ1" s="765"/>
      <c r="AEK1" s="765"/>
      <c r="AEL1" s="765"/>
      <c r="AEM1" s="765"/>
      <c r="AEN1" s="765"/>
      <c r="AEO1" s="765"/>
      <c r="AEP1" s="765"/>
      <c r="AEQ1" s="765"/>
      <c r="AER1" s="765"/>
      <c r="AES1" s="765"/>
      <c r="AET1" s="765"/>
      <c r="AEU1" s="765"/>
      <c r="AEV1" s="765"/>
      <c r="AEW1" s="765"/>
      <c r="AEX1" s="765"/>
      <c r="AEY1" s="765"/>
      <c r="AEZ1" s="765"/>
      <c r="AFA1" s="765"/>
      <c r="AFB1" s="765"/>
      <c r="AFC1" s="765"/>
      <c r="AFD1" s="765"/>
      <c r="AFE1" s="765"/>
      <c r="AFF1" s="765"/>
      <c r="AFG1" s="765"/>
      <c r="AFH1" s="765"/>
      <c r="AFI1" s="765"/>
      <c r="AFJ1" s="765"/>
      <c r="AFK1" s="765"/>
      <c r="AFL1" s="765"/>
      <c r="AFM1" s="765"/>
      <c r="AFN1" s="765"/>
      <c r="AFO1" s="765"/>
      <c r="AFP1" s="765"/>
      <c r="AFQ1" s="765"/>
      <c r="AFR1" s="765"/>
      <c r="AFS1" s="765"/>
      <c r="AFT1" s="765"/>
      <c r="AFU1" s="765"/>
      <c r="AFV1" s="765"/>
      <c r="AFW1" s="765"/>
      <c r="AFX1" s="765"/>
      <c r="AFY1" s="765"/>
      <c r="AFZ1" s="765"/>
      <c r="AGA1" s="765"/>
      <c r="AGB1" s="765"/>
      <c r="AGC1" s="765"/>
      <c r="AGD1" s="765"/>
      <c r="AGE1" s="765"/>
      <c r="AGF1" s="765"/>
      <c r="AGG1" s="765"/>
      <c r="AGH1" s="765"/>
      <c r="AGI1" s="765"/>
      <c r="AGJ1" s="765"/>
      <c r="AGK1" s="765"/>
      <c r="AGL1" s="765"/>
      <c r="AGM1" s="765"/>
      <c r="AGN1" s="765"/>
      <c r="AGO1" s="765"/>
      <c r="AGP1" s="765"/>
      <c r="AGQ1" s="765"/>
      <c r="AGR1" s="765"/>
      <c r="AGS1" s="765"/>
      <c r="AGT1" s="765"/>
      <c r="AGU1" s="765"/>
      <c r="AGV1" s="765"/>
      <c r="AGW1" s="765"/>
      <c r="AGX1" s="765"/>
      <c r="AGY1" s="765"/>
      <c r="AGZ1" s="765"/>
      <c r="AHA1" s="765"/>
      <c r="AHB1" s="765"/>
      <c r="AHC1" s="765"/>
      <c r="AHD1" s="765"/>
      <c r="AHE1" s="765"/>
      <c r="AHF1" s="765"/>
      <c r="AHG1" s="765"/>
      <c r="AHH1" s="765"/>
      <c r="AHI1" s="765"/>
      <c r="AHJ1" s="765"/>
      <c r="AHK1" s="765"/>
      <c r="AHL1" s="765"/>
      <c r="AHM1" s="765"/>
      <c r="AHN1" s="765"/>
      <c r="AHO1" s="765"/>
      <c r="AHP1" s="765"/>
      <c r="AHQ1" s="765"/>
      <c r="AHR1" s="765"/>
      <c r="AHS1" s="765"/>
      <c r="AHT1" s="765"/>
      <c r="AHU1" s="765"/>
      <c r="AHV1" s="765"/>
      <c r="AHW1" s="765"/>
      <c r="AHX1" s="765"/>
      <c r="AHY1" s="765"/>
      <c r="AHZ1" s="765"/>
      <c r="AIA1" s="765"/>
      <c r="AIB1" s="765"/>
      <c r="AIC1" s="765"/>
      <c r="AID1" s="765"/>
      <c r="AIE1" s="765"/>
      <c r="AIF1" s="765"/>
      <c r="AIG1" s="765"/>
      <c r="AIH1" s="765"/>
      <c r="AII1" s="765"/>
      <c r="AIJ1" s="765"/>
      <c r="AIK1" s="765"/>
      <c r="AIL1" s="765"/>
      <c r="AIM1" s="765"/>
      <c r="AIN1" s="765"/>
      <c r="AIO1" s="765"/>
      <c r="AIP1" s="765"/>
      <c r="AIQ1" s="765"/>
      <c r="AIR1" s="765"/>
      <c r="AIS1" s="765"/>
      <c r="AIT1" s="765"/>
      <c r="AIU1" s="765"/>
      <c r="AIV1" s="765"/>
      <c r="AIW1" s="765"/>
      <c r="AIX1" s="765"/>
      <c r="AIY1" s="765"/>
      <c r="AIZ1" s="765"/>
      <c r="AJA1" s="765"/>
      <c r="AJB1" s="765"/>
      <c r="AJC1" s="765"/>
      <c r="AJD1" s="765"/>
      <c r="AJE1" s="765"/>
      <c r="AJF1" s="765"/>
      <c r="AJG1" s="765"/>
      <c r="AJH1" s="765"/>
      <c r="AJI1" s="765"/>
      <c r="AJJ1" s="765"/>
      <c r="AJK1" s="765"/>
      <c r="AJL1" s="765"/>
      <c r="AJM1" s="765"/>
      <c r="AJN1" s="765"/>
      <c r="AJO1" s="765"/>
      <c r="AJP1" s="765"/>
      <c r="AJQ1" s="765"/>
      <c r="AJR1" s="765"/>
      <c r="AJS1" s="765"/>
      <c r="AJT1" s="765"/>
      <c r="AJU1" s="765"/>
      <c r="AJV1" s="765"/>
      <c r="AJW1" s="765"/>
      <c r="AJX1" s="765"/>
      <c r="AJY1" s="765"/>
      <c r="AJZ1" s="765"/>
      <c r="AKA1" s="765"/>
      <c r="AKB1" s="765"/>
      <c r="AKC1" s="765"/>
      <c r="AKD1" s="765"/>
      <c r="AKE1" s="765"/>
      <c r="AKF1" s="765"/>
      <c r="AKG1" s="765"/>
      <c r="AKH1" s="765"/>
      <c r="AKI1" s="765"/>
      <c r="AKJ1" s="765"/>
      <c r="AKK1" s="765"/>
      <c r="AKL1" s="765"/>
      <c r="AKM1" s="765"/>
      <c r="AKN1" s="765"/>
      <c r="AKO1" s="765"/>
      <c r="AKP1" s="765"/>
      <c r="AKQ1" s="765"/>
      <c r="AKR1" s="765"/>
      <c r="AKS1" s="298"/>
      <c r="AKT1" s="298"/>
      <c r="AKU1" s="298"/>
      <c r="AKV1" s="298"/>
      <c r="AKW1" s="298"/>
      <c r="AKX1" s="298"/>
      <c r="AKY1" s="298"/>
      <c r="AKZ1" s="298"/>
      <c r="ALA1" s="298"/>
      <c r="ALB1" s="298"/>
      <c r="ALC1" s="298"/>
      <c r="ALD1" s="298"/>
      <c r="ALE1" s="298"/>
      <c r="ALF1" s="298"/>
      <c r="ALG1" s="298"/>
      <c r="ALH1" s="298"/>
      <c r="ALI1" s="298"/>
      <c r="ALJ1" s="298"/>
    </row>
    <row r="2" spans="1:998">
      <c r="A2" s="763"/>
      <c r="B2" s="765"/>
      <c r="C2" s="797"/>
      <c r="D2" s="765"/>
      <c r="E2" s="765"/>
      <c r="F2" s="765"/>
      <c r="G2" s="765"/>
      <c r="H2" s="765"/>
      <c r="I2" s="765"/>
      <c r="J2" s="765"/>
      <c r="K2" s="765"/>
      <c r="L2" s="765"/>
      <c r="M2" s="765"/>
      <c r="N2" s="765"/>
      <c r="O2" s="765"/>
      <c r="P2" s="765"/>
      <c r="Q2" s="765"/>
      <c r="R2" s="765"/>
      <c r="S2" s="765"/>
      <c r="T2" s="765"/>
      <c r="U2" s="765"/>
      <c r="V2" s="765"/>
      <c r="W2" s="765"/>
      <c r="X2" s="765"/>
      <c r="Y2" s="765"/>
      <c r="Z2" s="765"/>
      <c r="AA2" s="765"/>
      <c r="AB2" s="765"/>
      <c r="AC2" s="765"/>
      <c r="AD2" s="765"/>
      <c r="AE2" s="765"/>
      <c r="AF2" s="765"/>
      <c r="AG2" s="765"/>
      <c r="AH2" s="765"/>
      <c r="AI2" s="765"/>
      <c r="AJ2" s="765"/>
      <c r="AK2" s="765"/>
      <c r="AL2" s="765"/>
      <c r="AM2" s="765"/>
      <c r="AN2" s="765"/>
      <c r="AO2" s="765"/>
      <c r="AP2" s="765"/>
      <c r="AQ2" s="765"/>
      <c r="AR2" s="765"/>
      <c r="AS2" s="765"/>
      <c r="AT2" s="765"/>
      <c r="AU2" s="765"/>
      <c r="AV2" s="765"/>
      <c r="AW2" s="765"/>
      <c r="AX2" s="765"/>
      <c r="AY2" s="765"/>
      <c r="AZ2" s="765"/>
      <c r="BA2" s="765"/>
      <c r="BB2" s="765"/>
      <c r="BC2" s="765"/>
      <c r="BD2" s="765"/>
      <c r="BE2" s="765"/>
      <c r="BF2" s="765"/>
      <c r="BG2" s="765"/>
      <c r="BH2" s="765"/>
      <c r="BI2" s="765"/>
      <c r="BJ2" s="765"/>
      <c r="BK2" s="765"/>
      <c r="BL2" s="765"/>
      <c r="BM2" s="765"/>
      <c r="BN2" s="765"/>
      <c r="BO2" s="765"/>
      <c r="BP2" s="765"/>
      <c r="BQ2" s="765"/>
      <c r="BR2" s="765"/>
      <c r="BS2" s="765"/>
      <c r="BT2" s="765"/>
      <c r="BU2" s="765"/>
      <c r="BV2" s="765"/>
      <c r="BW2" s="765"/>
      <c r="BX2" s="765"/>
      <c r="BY2" s="765"/>
      <c r="BZ2" s="765"/>
      <c r="CA2" s="765"/>
      <c r="CB2" s="765"/>
      <c r="CC2" s="765"/>
      <c r="CD2" s="765"/>
      <c r="CE2" s="765"/>
      <c r="CF2" s="765"/>
      <c r="CG2" s="765"/>
      <c r="CH2" s="765"/>
      <c r="CI2" s="765"/>
      <c r="CJ2" s="765"/>
      <c r="CK2" s="765"/>
      <c r="CL2" s="765"/>
      <c r="CM2" s="765"/>
      <c r="CN2" s="765"/>
      <c r="CO2" s="765"/>
      <c r="CP2" s="765"/>
      <c r="CQ2" s="765"/>
      <c r="CR2" s="765"/>
      <c r="CS2" s="765"/>
      <c r="CT2" s="765"/>
      <c r="CU2" s="765"/>
      <c r="CV2" s="765"/>
      <c r="CW2" s="765"/>
      <c r="CX2" s="765"/>
      <c r="CY2" s="765"/>
      <c r="CZ2" s="765"/>
      <c r="DA2" s="765"/>
      <c r="DB2" s="765"/>
      <c r="DC2" s="765"/>
      <c r="DD2" s="765"/>
      <c r="DE2" s="765"/>
      <c r="DF2" s="765"/>
      <c r="DG2" s="765"/>
      <c r="DH2" s="765"/>
      <c r="DI2" s="765"/>
      <c r="DJ2" s="765"/>
      <c r="DK2" s="765"/>
      <c r="DL2" s="765"/>
      <c r="DM2" s="765"/>
      <c r="DN2" s="765"/>
      <c r="DO2" s="765"/>
      <c r="DP2" s="765"/>
      <c r="DQ2" s="765"/>
      <c r="DR2" s="765"/>
      <c r="DS2" s="765"/>
      <c r="DT2" s="765"/>
      <c r="DU2" s="765"/>
      <c r="DV2" s="765"/>
      <c r="DW2" s="765"/>
      <c r="DX2" s="765"/>
      <c r="DY2" s="765"/>
      <c r="DZ2" s="765"/>
      <c r="EA2" s="765"/>
      <c r="EB2" s="765"/>
      <c r="EC2" s="765"/>
      <c r="ED2" s="765"/>
      <c r="EE2" s="765"/>
      <c r="EF2" s="765"/>
      <c r="EG2" s="765"/>
      <c r="EH2" s="765"/>
      <c r="EI2" s="765"/>
      <c r="EJ2" s="765"/>
      <c r="EK2" s="765"/>
      <c r="EL2" s="765"/>
      <c r="EM2" s="765"/>
      <c r="EN2" s="765"/>
      <c r="EO2" s="765"/>
      <c r="EP2" s="765"/>
      <c r="EQ2" s="765"/>
      <c r="ER2" s="765"/>
      <c r="ES2" s="765"/>
      <c r="ET2" s="765"/>
      <c r="EU2" s="765"/>
      <c r="EV2" s="765"/>
      <c r="EW2" s="765"/>
      <c r="EX2" s="765"/>
      <c r="EY2" s="765"/>
      <c r="EZ2" s="765"/>
      <c r="FA2" s="765"/>
      <c r="FB2" s="765"/>
      <c r="FC2" s="765"/>
      <c r="FD2" s="765"/>
      <c r="FE2" s="765"/>
      <c r="FF2" s="765"/>
      <c r="FG2" s="765"/>
      <c r="FH2" s="765"/>
      <c r="FI2" s="765"/>
      <c r="FJ2" s="765"/>
      <c r="FK2" s="765"/>
      <c r="FL2" s="765"/>
      <c r="FM2" s="765"/>
      <c r="FN2" s="765"/>
      <c r="FO2" s="765"/>
      <c r="FP2" s="765"/>
      <c r="FQ2" s="765"/>
      <c r="FR2" s="765"/>
      <c r="FS2" s="765"/>
      <c r="FT2" s="765"/>
      <c r="FU2" s="765"/>
      <c r="FV2" s="765"/>
      <c r="FW2" s="765"/>
      <c r="FX2" s="765"/>
      <c r="FY2" s="765"/>
      <c r="FZ2" s="765"/>
      <c r="GA2" s="765"/>
      <c r="GB2" s="765"/>
      <c r="GC2" s="765"/>
      <c r="GD2" s="765"/>
      <c r="GE2" s="765"/>
      <c r="GF2" s="765"/>
      <c r="GG2" s="765"/>
      <c r="GH2" s="765"/>
      <c r="GI2" s="765"/>
      <c r="GJ2" s="765"/>
      <c r="GK2" s="765"/>
      <c r="GL2" s="765"/>
      <c r="GM2" s="765"/>
      <c r="GN2" s="765"/>
      <c r="GO2" s="765"/>
      <c r="GP2" s="765"/>
      <c r="GQ2" s="765"/>
      <c r="GR2" s="765"/>
      <c r="GS2" s="765"/>
      <c r="GT2" s="765"/>
      <c r="GU2" s="765"/>
      <c r="GV2" s="765"/>
      <c r="GW2" s="765"/>
      <c r="GX2" s="765"/>
      <c r="GY2" s="765"/>
      <c r="GZ2" s="765"/>
      <c r="HA2" s="765"/>
      <c r="HB2" s="765"/>
      <c r="HC2" s="765"/>
      <c r="HD2" s="765"/>
      <c r="HE2" s="765"/>
      <c r="HF2" s="765"/>
      <c r="HG2" s="765"/>
      <c r="HH2" s="765"/>
      <c r="HI2" s="765"/>
      <c r="HJ2" s="765"/>
      <c r="HK2" s="765"/>
      <c r="HL2" s="765"/>
      <c r="HM2" s="765"/>
      <c r="HN2" s="765"/>
      <c r="HO2" s="765"/>
      <c r="HP2" s="765"/>
      <c r="HQ2" s="765"/>
      <c r="HR2" s="765"/>
      <c r="HS2" s="765"/>
      <c r="HT2" s="765"/>
      <c r="HU2" s="765"/>
      <c r="HV2" s="765"/>
      <c r="HW2" s="765"/>
      <c r="HX2" s="765"/>
      <c r="HY2" s="765"/>
      <c r="HZ2" s="765"/>
      <c r="IA2" s="765"/>
      <c r="IB2" s="765"/>
      <c r="IC2" s="765"/>
      <c r="ID2" s="765"/>
      <c r="IE2" s="765"/>
      <c r="IF2" s="765"/>
      <c r="IG2" s="765"/>
      <c r="IH2" s="765"/>
      <c r="II2" s="765"/>
      <c r="IJ2" s="765"/>
      <c r="IK2" s="765"/>
      <c r="IL2" s="765"/>
      <c r="IM2" s="765"/>
      <c r="IN2" s="765"/>
      <c r="IO2" s="765"/>
      <c r="IP2" s="765"/>
      <c r="IQ2" s="765"/>
      <c r="IR2" s="765"/>
      <c r="IS2" s="765"/>
      <c r="IT2" s="765"/>
      <c r="IU2" s="765"/>
      <c r="IV2" s="765"/>
      <c r="IW2" s="765"/>
      <c r="IX2" s="765"/>
      <c r="IY2" s="765"/>
      <c r="IZ2" s="765"/>
      <c r="JA2" s="765"/>
      <c r="JB2" s="765"/>
      <c r="JC2" s="765"/>
      <c r="JD2" s="765"/>
      <c r="JE2" s="765"/>
      <c r="JF2" s="765"/>
      <c r="JG2" s="765"/>
      <c r="JH2" s="765"/>
      <c r="JI2" s="765"/>
      <c r="JJ2" s="765"/>
      <c r="JK2" s="765"/>
      <c r="JL2" s="765"/>
      <c r="JM2" s="765"/>
      <c r="JN2" s="765"/>
      <c r="JO2" s="765"/>
      <c r="JP2" s="765"/>
      <c r="JQ2" s="765"/>
      <c r="JR2" s="765"/>
      <c r="JS2" s="765"/>
      <c r="JT2" s="765"/>
      <c r="JU2" s="765"/>
      <c r="JV2" s="765"/>
      <c r="JW2" s="765"/>
      <c r="JX2" s="765"/>
      <c r="JY2" s="765"/>
      <c r="JZ2" s="765"/>
      <c r="KA2" s="765"/>
      <c r="KB2" s="765"/>
      <c r="KC2" s="765"/>
      <c r="KD2" s="765"/>
      <c r="KE2" s="765"/>
      <c r="KF2" s="765"/>
      <c r="KG2" s="765"/>
      <c r="KH2" s="765"/>
      <c r="KI2" s="765"/>
      <c r="KJ2" s="765"/>
      <c r="KK2" s="765"/>
      <c r="KL2" s="765"/>
      <c r="KM2" s="765"/>
      <c r="KN2" s="765"/>
      <c r="KO2" s="765"/>
      <c r="KP2" s="765"/>
      <c r="KQ2" s="765"/>
      <c r="KR2" s="765"/>
      <c r="KS2" s="765"/>
      <c r="KT2" s="765"/>
      <c r="KU2" s="765"/>
      <c r="KV2" s="765"/>
      <c r="KW2" s="765"/>
      <c r="KX2" s="765"/>
      <c r="KY2" s="765"/>
      <c r="KZ2" s="765"/>
      <c r="LA2" s="765"/>
      <c r="LB2" s="765"/>
      <c r="LC2" s="765"/>
      <c r="LD2" s="765"/>
      <c r="LE2" s="765"/>
      <c r="LF2" s="765"/>
      <c r="LG2" s="765"/>
      <c r="LH2" s="765"/>
      <c r="LI2" s="765"/>
      <c r="LJ2" s="765"/>
      <c r="LK2" s="765"/>
      <c r="LL2" s="765"/>
      <c r="LM2" s="765"/>
      <c r="LN2" s="765"/>
      <c r="LO2" s="765"/>
      <c r="LP2" s="765"/>
      <c r="LQ2" s="765"/>
      <c r="LR2" s="765"/>
      <c r="LS2" s="765"/>
      <c r="LT2" s="765"/>
      <c r="LU2" s="765"/>
      <c r="LV2" s="765"/>
      <c r="LW2" s="765"/>
      <c r="LX2" s="765"/>
      <c r="LY2" s="765"/>
      <c r="LZ2" s="765"/>
      <c r="MA2" s="765"/>
      <c r="MB2" s="765"/>
      <c r="MC2" s="765"/>
      <c r="MD2" s="765"/>
      <c r="ME2" s="765"/>
      <c r="MF2" s="765"/>
      <c r="MG2" s="765"/>
      <c r="MH2" s="765"/>
      <c r="MI2" s="765"/>
      <c r="MJ2" s="765"/>
      <c r="MK2" s="765"/>
      <c r="ML2" s="765"/>
      <c r="MM2" s="765"/>
      <c r="MN2" s="765"/>
      <c r="MO2" s="765"/>
      <c r="MP2" s="765"/>
      <c r="MQ2" s="765"/>
      <c r="MR2" s="765"/>
      <c r="MS2" s="765"/>
      <c r="MT2" s="765"/>
      <c r="MU2" s="765"/>
      <c r="MV2" s="765"/>
      <c r="MW2" s="765"/>
      <c r="MX2" s="765"/>
      <c r="MY2" s="765"/>
      <c r="MZ2" s="765"/>
      <c r="NA2" s="765"/>
      <c r="NB2" s="765"/>
      <c r="NC2" s="765"/>
      <c r="ND2" s="765"/>
      <c r="NE2" s="765"/>
      <c r="NF2" s="765"/>
      <c r="NG2" s="765"/>
      <c r="NH2" s="765"/>
      <c r="NI2" s="765"/>
      <c r="NJ2" s="765"/>
      <c r="NK2" s="765"/>
      <c r="NL2" s="765"/>
      <c r="NM2" s="765"/>
      <c r="NN2" s="765"/>
      <c r="NO2" s="765"/>
      <c r="NP2" s="765"/>
      <c r="NQ2" s="765"/>
      <c r="NR2" s="765"/>
      <c r="NS2" s="765"/>
      <c r="NT2" s="765"/>
      <c r="NU2" s="765"/>
      <c r="NV2" s="765"/>
      <c r="NW2" s="765"/>
      <c r="NX2" s="765"/>
      <c r="NY2" s="765"/>
      <c r="NZ2" s="765"/>
      <c r="OA2" s="765"/>
      <c r="OB2" s="765"/>
      <c r="OC2" s="765"/>
      <c r="OD2" s="765"/>
      <c r="OE2" s="765"/>
      <c r="OF2" s="765"/>
      <c r="OG2" s="765"/>
      <c r="OH2" s="765"/>
      <c r="OI2" s="765"/>
      <c r="OJ2" s="765"/>
      <c r="OK2" s="765"/>
      <c r="OL2" s="765"/>
      <c r="OM2" s="765"/>
      <c r="ON2" s="765"/>
      <c r="OO2" s="765"/>
      <c r="OP2" s="765"/>
      <c r="OQ2" s="765"/>
      <c r="OR2" s="765"/>
      <c r="OS2" s="765"/>
      <c r="OT2" s="765"/>
      <c r="OU2" s="765"/>
      <c r="OV2" s="765"/>
      <c r="OW2" s="765"/>
      <c r="OX2" s="765"/>
      <c r="OY2" s="765"/>
      <c r="OZ2" s="765"/>
      <c r="PA2" s="765"/>
      <c r="PB2" s="765"/>
      <c r="PC2" s="765"/>
      <c r="PD2" s="765"/>
      <c r="PE2" s="765"/>
      <c r="PF2" s="765"/>
      <c r="PG2" s="765"/>
      <c r="PH2" s="765"/>
      <c r="PI2" s="765"/>
      <c r="PJ2" s="765"/>
      <c r="PK2" s="765"/>
      <c r="PL2" s="765"/>
      <c r="PM2" s="765"/>
      <c r="PN2" s="765"/>
      <c r="PO2" s="765"/>
      <c r="PP2" s="765"/>
      <c r="PQ2" s="765"/>
      <c r="PR2" s="765"/>
      <c r="PS2" s="765"/>
      <c r="PT2" s="765"/>
      <c r="PU2" s="765"/>
      <c r="PV2" s="765"/>
      <c r="PW2" s="765"/>
      <c r="PX2" s="765"/>
      <c r="PY2" s="765"/>
      <c r="PZ2" s="765"/>
      <c r="QA2" s="765"/>
      <c r="QB2" s="765"/>
      <c r="QC2" s="765"/>
      <c r="QD2" s="765"/>
      <c r="QE2" s="765"/>
      <c r="QF2" s="765"/>
      <c r="QG2" s="765"/>
      <c r="QH2" s="765"/>
      <c r="QI2" s="765"/>
      <c r="QJ2" s="765"/>
      <c r="QK2" s="765"/>
      <c r="QL2" s="765"/>
      <c r="QM2" s="765"/>
      <c r="QN2" s="765"/>
      <c r="QO2" s="765"/>
      <c r="QP2" s="765"/>
      <c r="QQ2" s="765"/>
      <c r="QR2" s="765"/>
      <c r="QS2" s="765"/>
      <c r="QT2" s="765"/>
      <c r="QU2" s="765"/>
      <c r="QV2" s="765"/>
      <c r="QW2" s="765"/>
      <c r="QX2" s="765"/>
      <c r="QY2" s="765"/>
      <c r="QZ2" s="765"/>
      <c r="RA2" s="765"/>
      <c r="RB2" s="765"/>
      <c r="RC2" s="765"/>
      <c r="RD2" s="765"/>
      <c r="RE2" s="765"/>
      <c r="RF2" s="765"/>
      <c r="RG2" s="765"/>
      <c r="RH2" s="765"/>
      <c r="RI2" s="765"/>
      <c r="RJ2" s="765"/>
      <c r="RK2" s="765"/>
      <c r="RL2" s="765"/>
      <c r="RM2" s="765"/>
      <c r="RN2" s="765"/>
      <c r="RO2" s="765"/>
      <c r="RP2" s="765"/>
      <c r="RQ2" s="765"/>
      <c r="RR2" s="765"/>
      <c r="RS2" s="765"/>
      <c r="RT2" s="765"/>
      <c r="RU2" s="765"/>
      <c r="RV2" s="765"/>
      <c r="RW2" s="765"/>
      <c r="RX2" s="765"/>
      <c r="RY2" s="765"/>
      <c r="RZ2" s="765"/>
      <c r="SA2" s="765"/>
      <c r="SB2" s="765"/>
      <c r="SC2" s="765"/>
      <c r="SD2" s="765"/>
      <c r="SE2" s="765"/>
      <c r="SF2" s="765"/>
      <c r="SG2" s="765"/>
      <c r="SH2" s="765"/>
      <c r="SI2" s="765"/>
      <c r="SJ2" s="765"/>
      <c r="SK2" s="765"/>
      <c r="SL2" s="765"/>
      <c r="SM2" s="765"/>
      <c r="SN2" s="765"/>
      <c r="SO2" s="765"/>
      <c r="SP2" s="765"/>
      <c r="SQ2" s="765"/>
      <c r="SR2" s="765"/>
      <c r="SS2" s="765"/>
      <c r="ST2" s="765"/>
      <c r="SU2" s="765"/>
      <c r="SV2" s="765"/>
      <c r="SW2" s="765"/>
      <c r="SX2" s="765"/>
      <c r="SY2" s="765"/>
      <c r="SZ2" s="765"/>
      <c r="TA2" s="765"/>
      <c r="TB2" s="765"/>
      <c r="TC2" s="765"/>
      <c r="TD2" s="765"/>
      <c r="TE2" s="765"/>
      <c r="TF2" s="765"/>
      <c r="TG2" s="765"/>
      <c r="TH2" s="765"/>
      <c r="TI2" s="765"/>
      <c r="TJ2" s="765"/>
      <c r="TK2" s="765"/>
      <c r="TL2" s="765"/>
      <c r="TM2" s="765"/>
      <c r="TN2" s="765"/>
      <c r="TO2" s="765"/>
      <c r="TP2" s="765"/>
      <c r="TQ2" s="765"/>
      <c r="TR2" s="765"/>
      <c r="TS2" s="765"/>
      <c r="TT2" s="765"/>
      <c r="TU2" s="765"/>
      <c r="TV2" s="765"/>
      <c r="TW2" s="765"/>
      <c r="TX2" s="765"/>
      <c r="TY2" s="765"/>
      <c r="TZ2" s="765"/>
      <c r="UA2" s="765"/>
      <c r="UB2" s="765"/>
      <c r="UC2" s="765"/>
      <c r="UD2" s="765"/>
      <c r="UE2" s="765"/>
      <c r="UF2" s="765"/>
      <c r="UG2" s="765"/>
      <c r="UH2" s="765"/>
      <c r="UI2" s="765"/>
      <c r="UJ2" s="765"/>
      <c r="UK2" s="765"/>
      <c r="UL2" s="765"/>
      <c r="UM2" s="765"/>
      <c r="UN2" s="765"/>
      <c r="UO2" s="765"/>
      <c r="UP2" s="765"/>
      <c r="UQ2" s="765"/>
      <c r="UR2" s="765"/>
      <c r="US2" s="765"/>
      <c r="UT2" s="765"/>
      <c r="UU2" s="765"/>
      <c r="UV2" s="765"/>
      <c r="UW2" s="765"/>
      <c r="UX2" s="765"/>
      <c r="UY2" s="765"/>
      <c r="UZ2" s="765"/>
      <c r="VA2" s="765"/>
      <c r="VB2" s="765"/>
      <c r="VC2" s="765"/>
      <c r="VD2" s="765"/>
      <c r="VE2" s="765"/>
      <c r="VF2" s="765"/>
      <c r="VG2" s="765"/>
      <c r="VH2" s="765"/>
      <c r="VI2" s="765"/>
      <c r="VJ2" s="765"/>
      <c r="VK2" s="765"/>
      <c r="VL2" s="765"/>
      <c r="VM2" s="765"/>
      <c r="VN2" s="765"/>
      <c r="VO2" s="765"/>
      <c r="VP2" s="765"/>
      <c r="VQ2" s="765"/>
      <c r="VR2" s="765"/>
      <c r="VS2" s="765"/>
      <c r="VT2" s="765"/>
      <c r="VU2" s="765"/>
      <c r="VV2" s="765"/>
      <c r="VW2" s="765"/>
      <c r="VX2" s="765"/>
      <c r="VY2" s="765"/>
      <c r="VZ2" s="765"/>
      <c r="WA2" s="765"/>
      <c r="WB2" s="765"/>
      <c r="WC2" s="765"/>
      <c r="WD2" s="765"/>
      <c r="WE2" s="765"/>
      <c r="WF2" s="765"/>
      <c r="WG2" s="765"/>
      <c r="WH2" s="765"/>
      <c r="WI2" s="765"/>
      <c r="WJ2" s="765"/>
      <c r="WK2" s="765"/>
      <c r="WL2" s="765"/>
      <c r="WM2" s="765"/>
      <c r="WN2" s="765"/>
      <c r="WO2" s="765"/>
      <c r="WP2" s="765"/>
      <c r="WQ2" s="765"/>
      <c r="WR2" s="765"/>
      <c r="WS2" s="765"/>
      <c r="WT2" s="765"/>
      <c r="WU2" s="765"/>
      <c r="WV2" s="765"/>
      <c r="WW2" s="765"/>
      <c r="WX2" s="765"/>
      <c r="WY2" s="765"/>
      <c r="WZ2" s="765"/>
      <c r="XA2" s="765"/>
      <c r="XB2" s="765"/>
      <c r="XC2" s="765"/>
      <c r="XD2" s="765"/>
      <c r="XE2" s="765"/>
      <c r="XF2" s="765"/>
      <c r="XG2" s="765"/>
      <c r="XH2" s="765"/>
      <c r="XI2" s="765"/>
      <c r="XJ2" s="765"/>
      <c r="XK2" s="765"/>
      <c r="XL2" s="765"/>
      <c r="XM2" s="765"/>
      <c r="XN2" s="765"/>
      <c r="XO2" s="765"/>
      <c r="XP2" s="765"/>
      <c r="XQ2" s="765"/>
      <c r="XR2" s="765"/>
      <c r="XS2" s="765"/>
      <c r="XT2" s="765"/>
      <c r="XU2" s="765"/>
      <c r="XV2" s="765"/>
      <c r="XW2" s="765"/>
      <c r="XX2" s="765"/>
      <c r="XY2" s="765"/>
      <c r="XZ2" s="765"/>
      <c r="YA2" s="765"/>
      <c r="YB2" s="765"/>
      <c r="YC2" s="765"/>
      <c r="YD2" s="765"/>
      <c r="YE2" s="765"/>
      <c r="YF2" s="765"/>
      <c r="YG2" s="765"/>
      <c r="YH2" s="765"/>
      <c r="YI2" s="765"/>
      <c r="YJ2" s="765"/>
      <c r="YK2" s="765"/>
      <c r="YL2" s="765"/>
      <c r="YM2" s="765"/>
      <c r="YN2" s="765"/>
      <c r="YO2" s="765"/>
      <c r="YP2" s="765"/>
      <c r="YQ2" s="765"/>
      <c r="YR2" s="765"/>
      <c r="YS2" s="765"/>
      <c r="YT2" s="765"/>
      <c r="YU2" s="765"/>
      <c r="YV2" s="765"/>
      <c r="YW2" s="765"/>
      <c r="YX2" s="765"/>
      <c r="YY2" s="765"/>
      <c r="YZ2" s="765"/>
      <c r="ZA2" s="765"/>
      <c r="ZB2" s="765"/>
      <c r="ZC2" s="765"/>
      <c r="ZD2" s="765"/>
      <c r="ZE2" s="765"/>
      <c r="ZF2" s="765"/>
      <c r="ZG2" s="765"/>
      <c r="ZH2" s="765"/>
      <c r="ZI2" s="765"/>
      <c r="ZJ2" s="765"/>
      <c r="ZK2" s="765"/>
      <c r="ZL2" s="765"/>
      <c r="ZM2" s="765"/>
      <c r="ZN2" s="765"/>
      <c r="ZO2" s="765"/>
      <c r="ZP2" s="765"/>
      <c r="ZQ2" s="765"/>
      <c r="ZR2" s="765"/>
      <c r="ZS2" s="765"/>
      <c r="ZT2" s="765"/>
      <c r="ZU2" s="765"/>
      <c r="ZV2" s="765"/>
      <c r="ZW2" s="765"/>
      <c r="ZX2" s="765"/>
      <c r="ZY2" s="765"/>
      <c r="ZZ2" s="765"/>
      <c r="AAA2" s="765"/>
      <c r="AAB2" s="765"/>
      <c r="AAC2" s="765"/>
      <c r="AAD2" s="765"/>
      <c r="AAE2" s="765"/>
      <c r="AAF2" s="765"/>
      <c r="AAG2" s="765"/>
      <c r="AAH2" s="765"/>
      <c r="AAI2" s="765"/>
      <c r="AAJ2" s="765"/>
      <c r="AAK2" s="765"/>
      <c r="AAL2" s="765"/>
      <c r="AAM2" s="765"/>
      <c r="AAN2" s="765"/>
      <c r="AAO2" s="765"/>
      <c r="AAP2" s="765"/>
      <c r="AAQ2" s="765"/>
      <c r="AAR2" s="765"/>
      <c r="AAS2" s="765"/>
      <c r="AAT2" s="765"/>
      <c r="AAU2" s="765"/>
      <c r="AAV2" s="765"/>
      <c r="AAW2" s="765"/>
      <c r="AAX2" s="765"/>
      <c r="AAY2" s="765"/>
      <c r="AAZ2" s="765"/>
      <c r="ABA2" s="765"/>
      <c r="ABB2" s="765"/>
      <c r="ABC2" s="765"/>
      <c r="ABD2" s="765"/>
      <c r="ABE2" s="765"/>
      <c r="ABF2" s="765"/>
      <c r="ABG2" s="765"/>
      <c r="ABH2" s="765"/>
      <c r="ABI2" s="765"/>
      <c r="ABJ2" s="765"/>
      <c r="ABK2" s="765"/>
      <c r="ABL2" s="765"/>
      <c r="ABM2" s="765"/>
      <c r="ABN2" s="765"/>
      <c r="ABO2" s="765"/>
      <c r="ABP2" s="765"/>
      <c r="ABQ2" s="765"/>
      <c r="ABR2" s="765"/>
      <c r="ABS2" s="765"/>
      <c r="ABT2" s="765"/>
      <c r="ABU2" s="765"/>
      <c r="ABV2" s="765"/>
      <c r="ABW2" s="765"/>
      <c r="ABX2" s="765"/>
      <c r="ABY2" s="765"/>
      <c r="ABZ2" s="765"/>
      <c r="ACA2" s="765"/>
      <c r="ACB2" s="765"/>
      <c r="ACC2" s="765"/>
      <c r="ACD2" s="765"/>
      <c r="ACE2" s="765"/>
      <c r="ACF2" s="765"/>
      <c r="ACG2" s="765"/>
      <c r="ACH2" s="765"/>
      <c r="ACI2" s="765"/>
      <c r="ACJ2" s="765"/>
      <c r="ACK2" s="765"/>
      <c r="ACL2" s="765"/>
      <c r="ACM2" s="765"/>
      <c r="ACN2" s="765"/>
      <c r="ACO2" s="765"/>
      <c r="ACP2" s="765"/>
      <c r="ACQ2" s="765"/>
      <c r="ACR2" s="765"/>
      <c r="ACS2" s="765"/>
      <c r="ACT2" s="765"/>
      <c r="ACU2" s="765"/>
      <c r="ACV2" s="765"/>
      <c r="ACW2" s="765"/>
      <c r="ACX2" s="765"/>
      <c r="ACY2" s="765"/>
      <c r="ACZ2" s="765"/>
      <c r="ADA2" s="765"/>
      <c r="ADB2" s="765"/>
      <c r="ADC2" s="765"/>
      <c r="ADD2" s="765"/>
      <c r="ADE2" s="765"/>
      <c r="ADF2" s="765"/>
      <c r="ADG2" s="765"/>
      <c r="ADH2" s="765"/>
      <c r="ADI2" s="765"/>
      <c r="ADJ2" s="765"/>
      <c r="ADK2" s="765"/>
      <c r="ADL2" s="765"/>
      <c r="ADM2" s="765"/>
      <c r="ADN2" s="765"/>
      <c r="ADO2" s="765"/>
      <c r="ADP2" s="765"/>
      <c r="ADQ2" s="765"/>
      <c r="ADR2" s="765"/>
      <c r="ADS2" s="765"/>
      <c r="ADT2" s="765"/>
      <c r="ADU2" s="765"/>
      <c r="ADV2" s="765"/>
      <c r="ADW2" s="765"/>
      <c r="ADX2" s="765"/>
      <c r="ADY2" s="765"/>
      <c r="ADZ2" s="765"/>
      <c r="AEA2" s="765"/>
      <c r="AEB2" s="765"/>
      <c r="AEC2" s="765"/>
      <c r="AED2" s="765"/>
      <c r="AEE2" s="765"/>
      <c r="AEF2" s="765"/>
      <c r="AEG2" s="765"/>
      <c r="AEH2" s="765"/>
      <c r="AEI2" s="765"/>
      <c r="AEJ2" s="765"/>
      <c r="AEK2" s="765"/>
      <c r="AEL2" s="765"/>
      <c r="AEM2" s="765"/>
      <c r="AEN2" s="765"/>
      <c r="AEO2" s="765"/>
      <c r="AEP2" s="765"/>
      <c r="AEQ2" s="765"/>
      <c r="AER2" s="765"/>
      <c r="AES2" s="765"/>
      <c r="AET2" s="765"/>
      <c r="AEU2" s="765"/>
      <c r="AEV2" s="765"/>
      <c r="AEW2" s="765"/>
      <c r="AEX2" s="765"/>
      <c r="AEY2" s="765"/>
      <c r="AEZ2" s="765"/>
      <c r="AFA2" s="765"/>
      <c r="AFB2" s="765"/>
      <c r="AFC2" s="765"/>
      <c r="AFD2" s="765"/>
      <c r="AFE2" s="765"/>
      <c r="AFF2" s="765"/>
      <c r="AFG2" s="765"/>
      <c r="AFH2" s="765"/>
      <c r="AFI2" s="765"/>
      <c r="AFJ2" s="765"/>
      <c r="AFK2" s="765"/>
      <c r="AFL2" s="765"/>
      <c r="AFM2" s="765"/>
      <c r="AFN2" s="765"/>
      <c r="AFO2" s="765"/>
      <c r="AFP2" s="765"/>
      <c r="AFQ2" s="765"/>
      <c r="AFR2" s="765"/>
      <c r="AFS2" s="765"/>
      <c r="AFT2" s="765"/>
      <c r="AFU2" s="765"/>
      <c r="AFV2" s="765"/>
      <c r="AFW2" s="765"/>
      <c r="AFX2" s="765"/>
      <c r="AFY2" s="765"/>
      <c r="AFZ2" s="765"/>
      <c r="AGA2" s="765"/>
      <c r="AGB2" s="765"/>
      <c r="AGC2" s="765"/>
      <c r="AGD2" s="765"/>
      <c r="AGE2" s="765"/>
      <c r="AGF2" s="765"/>
      <c r="AGG2" s="765"/>
      <c r="AGH2" s="765"/>
      <c r="AGI2" s="765"/>
      <c r="AGJ2" s="765"/>
      <c r="AGK2" s="765"/>
      <c r="AGL2" s="765"/>
      <c r="AGM2" s="765"/>
      <c r="AGN2" s="765"/>
      <c r="AGO2" s="765"/>
      <c r="AGP2" s="765"/>
      <c r="AGQ2" s="765"/>
      <c r="AGR2" s="765"/>
      <c r="AGS2" s="765"/>
      <c r="AGT2" s="765"/>
      <c r="AGU2" s="765"/>
      <c r="AGV2" s="765"/>
      <c r="AGW2" s="765"/>
      <c r="AGX2" s="765"/>
      <c r="AGY2" s="765"/>
      <c r="AGZ2" s="765"/>
      <c r="AHA2" s="765"/>
      <c r="AHB2" s="765"/>
      <c r="AHC2" s="765"/>
      <c r="AHD2" s="765"/>
      <c r="AHE2" s="765"/>
      <c r="AHF2" s="765"/>
      <c r="AHG2" s="765"/>
      <c r="AHH2" s="765"/>
      <c r="AHI2" s="765"/>
      <c r="AHJ2" s="765"/>
      <c r="AHK2" s="765"/>
      <c r="AHL2" s="765"/>
      <c r="AHM2" s="765"/>
      <c r="AHN2" s="765"/>
      <c r="AHO2" s="765"/>
      <c r="AHP2" s="765"/>
      <c r="AHQ2" s="765"/>
      <c r="AHR2" s="765"/>
      <c r="AHS2" s="765"/>
      <c r="AHT2" s="765"/>
      <c r="AHU2" s="765"/>
      <c r="AHV2" s="765"/>
      <c r="AHW2" s="765"/>
      <c r="AHX2" s="765"/>
      <c r="AHY2" s="765"/>
      <c r="AHZ2" s="765"/>
      <c r="AIA2" s="765"/>
      <c r="AIB2" s="765"/>
      <c r="AIC2" s="765"/>
      <c r="AID2" s="765"/>
      <c r="AIE2" s="765"/>
      <c r="AIF2" s="765"/>
      <c r="AIG2" s="765"/>
      <c r="AIH2" s="765"/>
      <c r="AII2" s="765"/>
      <c r="AIJ2" s="765"/>
      <c r="AIK2" s="765"/>
      <c r="AIL2" s="765"/>
      <c r="AIM2" s="765"/>
      <c r="AIN2" s="765"/>
      <c r="AIO2" s="765"/>
      <c r="AIP2" s="765"/>
      <c r="AIQ2" s="765"/>
      <c r="AIR2" s="765"/>
      <c r="AIS2" s="765"/>
      <c r="AIT2" s="765"/>
      <c r="AIU2" s="765"/>
      <c r="AIV2" s="765"/>
      <c r="AIW2" s="765"/>
      <c r="AIX2" s="765"/>
      <c r="AIY2" s="765"/>
      <c r="AIZ2" s="765"/>
      <c r="AJA2" s="765"/>
      <c r="AJB2" s="765"/>
      <c r="AJC2" s="765"/>
      <c r="AJD2" s="765"/>
      <c r="AJE2" s="765"/>
      <c r="AJF2" s="765"/>
      <c r="AJG2" s="765"/>
      <c r="AJH2" s="765"/>
      <c r="AJI2" s="765"/>
      <c r="AJJ2" s="765"/>
      <c r="AJK2" s="765"/>
      <c r="AJL2" s="765"/>
      <c r="AJM2" s="765"/>
      <c r="AJN2" s="765"/>
      <c r="AJO2" s="765"/>
      <c r="AJP2" s="765"/>
      <c r="AJQ2" s="765"/>
      <c r="AJR2" s="765"/>
      <c r="AJS2" s="765"/>
      <c r="AJT2" s="765"/>
      <c r="AJU2" s="765"/>
      <c r="AJV2" s="765"/>
      <c r="AJW2" s="765"/>
      <c r="AJX2" s="765"/>
      <c r="AJY2" s="765"/>
      <c r="AJZ2" s="765"/>
      <c r="AKA2" s="765"/>
      <c r="AKB2" s="765"/>
      <c r="AKC2" s="765"/>
      <c r="AKD2" s="765"/>
      <c r="AKE2" s="765"/>
      <c r="AKF2" s="765"/>
      <c r="AKG2" s="765"/>
      <c r="AKH2" s="765"/>
      <c r="AKI2" s="765"/>
      <c r="AKJ2" s="765"/>
      <c r="AKK2" s="765"/>
      <c r="AKL2" s="765"/>
      <c r="AKM2" s="765"/>
      <c r="AKN2" s="765"/>
      <c r="AKO2" s="765"/>
      <c r="AKP2" s="765"/>
      <c r="AKQ2" s="765"/>
      <c r="AKR2" s="765"/>
      <c r="AKS2" s="298"/>
      <c r="AKT2" s="298"/>
      <c r="AKU2" s="298"/>
      <c r="AKV2" s="298"/>
      <c r="AKW2" s="298"/>
      <c r="AKX2" s="298"/>
      <c r="AKY2" s="298"/>
      <c r="AKZ2" s="298"/>
      <c r="ALA2" s="298"/>
      <c r="ALB2" s="298"/>
      <c r="ALC2" s="298"/>
      <c r="ALD2" s="298"/>
      <c r="ALE2" s="298"/>
      <c r="ALF2" s="298"/>
      <c r="ALG2" s="298"/>
      <c r="ALH2" s="298"/>
      <c r="ALI2" s="298"/>
      <c r="ALJ2" s="298"/>
    </row>
    <row r="3" spans="1:998">
      <c r="A3" s="763"/>
      <c r="B3" s="765" t="s">
        <v>614</v>
      </c>
      <c r="C3" s="798"/>
      <c r="D3" s="766"/>
      <c r="E3" s="766"/>
      <c r="F3" s="765"/>
      <c r="G3" s="765"/>
      <c r="H3" s="765"/>
      <c r="I3" s="765"/>
      <c r="J3" s="765"/>
      <c r="K3" s="765"/>
      <c r="L3" s="765"/>
      <c r="M3" s="765"/>
      <c r="N3" s="765"/>
      <c r="O3" s="765"/>
      <c r="P3" s="765"/>
      <c r="Q3" s="765"/>
      <c r="R3" s="765"/>
      <c r="S3" s="765"/>
      <c r="T3" s="765"/>
      <c r="U3" s="765"/>
      <c r="V3" s="765"/>
      <c r="W3" s="765"/>
      <c r="X3" s="765"/>
      <c r="Y3" s="765"/>
      <c r="Z3" s="765"/>
      <c r="AA3" s="765"/>
      <c r="AB3" s="765"/>
      <c r="AC3" s="765"/>
      <c r="AD3" s="765"/>
      <c r="AE3" s="765"/>
      <c r="AF3" s="765"/>
      <c r="AG3" s="765"/>
      <c r="AH3" s="765"/>
      <c r="AI3" s="765"/>
      <c r="AJ3" s="765"/>
      <c r="AK3" s="765"/>
      <c r="AL3" s="765"/>
      <c r="AM3" s="765"/>
      <c r="AN3" s="765"/>
      <c r="AO3" s="765"/>
      <c r="AP3" s="765"/>
      <c r="AQ3" s="765"/>
      <c r="AR3" s="765"/>
      <c r="AS3" s="765"/>
      <c r="AT3" s="765"/>
      <c r="AU3" s="765"/>
      <c r="AV3" s="765"/>
      <c r="AW3" s="765"/>
      <c r="AX3" s="765"/>
      <c r="AY3" s="765"/>
      <c r="AZ3" s="765"/>
      <c r="BA3" s="765"/>
      <c r="BB3" s="765"/>
      <c r="BC3" s="765"/>
      <c r="BD3" s="765"/>
      <c r="BE3" s="765"/>
      <c r="BF3" s="765"/>
      <c r="BG3" s="765"/>
      <c r="BH3" s="765"/>
      <c r="BI3" s="765"/>
      <c r="BJ3" s="765"/>
      <c r="BK3" s="765"/>
      <c r="BL3" s="765"/>
      <c r="BM3" s="765"/>
      <c r="BN3" s="765"/>
      <c r="BO3" s="765"/>
      <c r="BP3" s="765"/>
      <c r="BQ3" s="765"/>
      <c r="BR3" s="765"/>
      <c r="BS3" s="765"/>
      <c r="BT3" s="765"/>
      <c r="BU3" s="765"/>
      <c r="BV3" s="765"/>
      <c r="BW3" s="765"/>
      <c r="BX3" s="765"/>
      <c r="BY3" s="765"/>
      <c r="BZ3" s="765"/>
      <c r="CA3" s="765"/>
      <c r="CB3" s="765"/>
      <c r="CC3" s="765"/>
      <c r="CD3" s="765"/>
      <c r="CE3" s="765"/>
      <c r="CF3" s="765"/>
      <c r="CG3" s="765"/>
      <c r="CH3" s="765"/>
      <c r="CI3" s="765"/>
      <c r="CJ3" s="765"/>
      <c r="CK3" s="765"/>
      <c r="CL3" s="765"/>
      <c r="CM3" s="765"/>
      <c r="CN3" s="765"/>
      <c r="CO3" s="765"/>
      <c r="CP3" s="765"/>
      <c r="CQ3" s="765"/>
      <c r="CR3" s="765"/>
      <c r="CS3" s="765"/>
      <c r="CT3" s="765"/>
      <c r="CU3" s="765"/>
      <c r="CV3" s="765"/>
      <c r="CW3" s="765"/>
      <c r="CX3" s="765"/>
      <c r="CY3" s="765"/>
      <c r="CZ3" s="765"/>
      <c r="DA3" s="765"/>
      <c r="DB3" s="765"/>
      <c r="DC3" s="765"/>
      <c r="DD3" s="765"/>
      <c r="DE3" s="765"/>
      <c r="DF3" s="765"/>
      <c r="DG3" s="765"/>
      <c r="DH3" s="765"/>
      <c r="DI3" s="765"/>
      <c r="DJ3" s="765"/>
      <c r="DK3" s="765"/>
      <c r="DL3" s="765"/>
      <c r="DM3" s="765"/>
      <c r="DN3" s="765"/>
      <c r="DO3" s="765"/>
      <c r="DP3" s="765"/>
      <c r="DQ3" s="765"/>
      <c r="DR3" s="765"/>
      <c r="DS3" s="765"/>
      <c r="DT3" s="765"/>
      <c r="DU3" s="765"/>
      <c r="DV3" s="765"/>
      <c r="DW3" s="765"/>
      <c r="DX3" s="765"/>
      <c r="DY3" s="765"/>
      <c r="DZ3" s="765"/>
      <c r="EA3" s="765"/>
      <c r="EB3" s="765"/>
      <c r="EC3" s="765"/>
      <c r="ED3" s="765"/>
      <c r="EE3" s="765"/>
      <c r="EF3" s="765"/>
      <c r="EG3" s="765"/>
      <c r="EH3" s="765"/>
      <c r="EI3" s="765"/>
      <c r="EJ3" s="765"/>
      <c r="EK3" s="765"/>
      <c r="EL3" s="765"/>
      <c r="EM3" s="765"/>
      <c r="EN3" s="765"/>
      <c r="EO3" s="765"/>
      <c r="EP3" s="765"/>
      <c r="EQ3" s="765"/>
      <c r="ER3" s="765"/>
      <c r="ES3" s="765"/>
      <c r="ET3" s="765"/>
      <c r="EU3" s="765"/>
      <c r="EV3" s="765"/>
      <c r="EW3" s="765"/>
      <c r="EX3" s="765"/>
      <c r="EY3" s="765"/>
      <c r="EZ3" s="765"/>
      <c r="FA3" s="765"/>
      <c r="FB3" s="765"/>
      <c r="FC3" s="765"/>
      <c r="FD3" s="765"/>
      <c r="FE3" s="765"/>
      <c r="FF3" s="765"/>
      <c r="FG3" s="765"/>
      <c r="FH3" s="765"/>
      <c r="FI3" s="765"/>
      <c r="FJ3" s="765"/>
      <c r="FK3" s="765"/>
      <c r="FL3" s="765"/>
      <c r="FM3" s="765"/>
      <c r="FN3" s="765"/>
      <c r="FO3" s="765"/>
      <c r="FP3" s="765"/>
      <c r="FQ3" s="765"/>
      <c r="FR3" s="765"/>
      <c r="FS3" s="765"/>
      <c r="FT3" s="765"/>
      <c r="FU3" s="765"/>
      <c r="FV3" s="765"/>
      <c r="FW3" s="765"/>
      <c r="FX3" s="765"/>
      <c r="FY3" s="765"/>
      <c r="FZ3" s="765"/>
      <c r="GA3" s="765"/>
      <c r="GB3" s="765"/>
      <c r="GC3" s="765"/>
      <c r="GD3" s="765"/>
      <c r="GE3" s="765"/>
      <c r="GF3" s="765"/>
      <c r="GG3" s="765"/>
      <c r="GH3" s="765"/>
      <c r="GI3" s="765"/>
      <c r="GJ3" s="765"/>
      <c r="GK3" s="765"/>
      <c r="GL3" s="765"/>
      <c r="GM3" s="765"/>
      <c r="GN3" s="765"/>
      <c r="GO3" s="765"/>
      <c r="GP3" s="765"/>
      <c r="GQ3" s="765"/>
      <c r="GR3" s="765"/>
      <c r="GS3" s="765"/>
      <c r="GT3" s="765"/>
      <c r="GU3" s="765"/>
      <c r="GV3" s="765"/>
      <c r="GW3" s="765"/>
      <c r="GX3" s="765"/>
      <c r="GY3" s="765"/>
      <c r="GZ3" s="765"/>
      <c r="HA3" s="765"/>
      <c r="HB3" s="765"/>
      <c r="HC3" s="765"/>
      <c r="HD3" s="765"/>
      <c r="HE3" s="765"/>
      <c r="HF3" s="765"/>
      <c r="HG3" s="765"/>
      <c r="HH3" s="765"/>
      <c r="HI3" s="765"/>
      <c r="HJ3" s="765"/>
      <c r="HK3" s="765"/>
      <c r="HL3" s="765"/>
      <c r="HM3" s="765"/>
      <c r="HN3" s="765"/>
      <c r="HO3" s="765"/>
      <c r="HP3" s="765"/>
      <c r="HQ3" s="765"/>
      <c r="HR3" s="765"/>
      <c r="HS3" s="765"/>
      <c r="HT3" s="765"/>
      <c r="HU3" s="765"/>
      <c r="HV3" s="765"/>
      <c r="HW3" s="765"/>
      <c r="HX3" s="765"/>
      <c r="HY3" s="765"/>
      <c r="HZ3" s="765"/>
      <c r="IA3" s="765"/>
      <c r="IB3" s="765"/>
      <c r="IC3" s="765"/>
      <c r="ID3" s="765"/>
      <c r="IE3" s="765"/>
      <c r="IF3" s="765"/>
      <c r="IG3" s="765"/>
      <c r="IH3" s="765"/>
      <c r="II3" s="765"/>
      <c r="IJ3" s="765"/>
      <c r="IK3" s="765"/>
      <c r="IL3" s="765"/>
      <c r="IM3" s="765"/>
      <c r="IN3" s="765"/>
      <c r="IO3" s="765"/>
      <c r="IP3" s="765"/>
      <c r="IQ3" s="765"/>
      <c r="IR3" s="765"/>
      <c r="IS3" s="765"/>
      <c r="IT3" s="765"/>
      <c r="IU3" s="765"/>
      <c r="IV3" s="765"/>
      <c r="IW3" s="765"/>
      <c r="IX3" s="765"/>
      <c r="IY3" s="765"/>
      <c r="IZ3" s="765"/>
      <c r="JA3" s="765"/>
      <c r="JB3" s="765"/>
      <c r="JC3" s="765"/>
      <c r="JD3" s="765"/>
      <c r="JE3" s="765"/>
      <c r="JF3" s="765"/>
      <c r="JG3" s="765"/>
      <c r="JH3" s="765"/>
      <c r="JI3" s="765"/>
      <c r="JJ3" s="765"/>
      <c r="JK3" s="765"/>
      <c r="JL3" s="765"/>
      <c r="JM3" s="765"/>
      <c r="JN3" s="765"/>
      <c r="JO3" s="765"/>
      <c r="JP3" s="765"/>
      <c r="JQ3" s="765"/>
      <c r="JR3" s="765"/>
      <c r="JS3" s="765"/>
      <c r="JT3" s="765"/>
      <c r="JU3" s="765"/>
      <c r="JV3" s="765"/>
      <c r="JW3" s="765"/>
      <c r="JX3" s="765"/>
      <c r="JY3" s="765"/>
      <c r="JZ3" s="765"/>
      <c r="KA3" s="765"/>
      <c r="KB3" s="765"/>
      <c r="KC3" s="765"/>
      <c r="KD3" s="765"/>
      <c r="KE3" s="765"/>
      <c r="KF3" s="765"/>
      <c r="KG3" s="765"/>
      <c r="KH3" s="765"/>
      <c r="KI3" s="765"/>
      <c r="KJ3" s="765"/>
      <c r="KK3" s="765"/>
      <c r="KL3" s="765"/>
      <c r="KM3" s="765"/>
      <c r="KN3" s="765"/>
      <c r="KO3" s="765"/>
      <c r="KP3" s="765"/>
      <c r="KQ3" s="765"/>
      <c r="KR3" s="765"/>
      <c r="KS3" s="765"/>
      <c r="KT3" s="765"/>
      <c r="KU3" s="765"/>
      <c r="KV3" s="765"/>
      <c r="KW3" s="765"/>
      <c r="KX3" s="765"/>
      <c r="KY3" s="765"/>
      <c r="KZ3" s="765"/>
      <c r="LA3" s="765"/>
      <c r="LB3" s="765"/>
      <c r="LC3" s="765"/>
      <c r="LD3" s="765"/>
      <c r="LE3" s="765"/>
      <c r="LF3" s="765"/>
      <c r="LG3" s="765"/>
      <c r="LH3" s="765"/>
      <c r="LI3" s="765"/>
      <c r="LJ3" s="765"/>
      <c r="LK3" s="765"/>
      <c r="LL3" s="765"/>
      <c r="LM3" s="765"/>
      <c r="LN3" s="765"/>
      <c r="LO3" s="765"/>
      <c r="LP3" s="765"/>
      <c r="LQ3" s="765"/>
      <c r="LR3" s="765"/>
      <c r="LS3" s="765"/>
      <c r="LT3" s="765"/>
      <c r="LU3" s="765"/>
      <c r="LV3" s="765"/>
      <c r="LW3" s="765"/>
      <c r="LX3" s="765"/>
      <c r="LY3" s="765"/>
      <c r="LZ3" s="765"/>
      <c r="MA3" s="765"/>
      <c r="MB3" s="765"/>
      <c r="MC3" s="765"/>
      <c r="MD3" s="765"/>
      <c r="ME3" s="765"/>
      <c r="MF3" s="765"/>
      <c r="MG3" s="765"/>
      <c r="MH3" s="765"/>
      <c r="MI3" s="765"/>
      <c r="MJ3" s="765"/>
      <c r="MK3" s="765"/>
      <c r="ML3" s="765"/>
      <c r="MM3" s="765"/>
      <c r="MN3" s="765"/>
      <c r="MO3" s="765"/>
      <c r="MP3" s="765"/>
      <c r="MQ3" s="765"/>
      <c r="MR3" s="765"/>
      <c r="MS3" s="765"/>
      <c r="MT3" s="765"/>
      <c r="MU3" s="765"/>
      <c r="MV3" s="765"/>
      <c r="MW3" s="765"/>
      <c r="MX3" s="765"/>
      <c r="MY3" s="765"/>
      <c r="MZ3" s="765"/>
      <c r="NA3" s="765"/>
      <c r="NB3" s="765"/>
      <c r="NC3" s="765"/>
      <c r="ND3" s="765"/>
      <c r="NE3" s="765"/>
      <c r="NF3" s="765"/>
      <c r="NG3" s="765"/>
      <c r="NH3" s="765"/>
      <c r="NI3" s="765"/>
      <c r="NJ3" s="765"/>
      <c r="NK3" s="765"/>
      <c r="NL3" s="765"/>
      <c r="NM3" s="765"/>
      <c r="NN3" s="765"/>
      <c r="NO3" s="765"/>
      <c r="NP3" s="765"/>
      <c r="NQ3" s="765"/>
      <c r="NR3" s="765"/>
      <c r="NS3" s="765"/>
      <c r="NT3" s="765"/>
      <c r="NU3" s="765"/>
      <c r="NV3" s="765"/>
      <c r="NW3" s="765"/>
      <c r="NX3" s="765"/>
      <c r="NY3" s="765"/>
      <c r="NZ3" s="765"/>
      <c r="OA3" s="765"/>
      <c r="OB3" s="765"/>
      <c r="OC3" s="765"/>
      <c r="OD3" s="765"/>
      <c r="OE3" s="765"/>
      <c r="OF3" s="765"/>
      <c r="OG3" s="765"/>
      <c r="OH3" s="765"/>
      <c r="OI3" s="765"/>
      <c r="OJ3" s="765"/>
      <c r="OK3" s="765"/>
      <c r="OL3" s="765"/>
      <c r="OM3" s="765"/>
      <c r="ON3" s="765"/>
      <c r="OO3" s="765"/>
      <c r="OP3" s="765"/>
      <c r="OQ3" s="765"/>
      <c r="OR3" s="765"/>
      <c r="OS3" s="765"/>
      <c r="OT3" s="765"/>
      <c r="OU3" s="765"/>
      <c r="OV3" s="765"/>
      <c r="OW3" s="765"/>
      <c r="OX3" s="765"/>
      <c r="OY3" s="765"/>
      <c r="OZ3" s="765"/>
      <c r="PA3" s="765"/>
      <c r="PB3" s="765"/>
      <c r="PC3" s="765"/>
      <c r="PD3" s="765"/>
      <c r="PE3" s="765"/>
      <c r="PF3" s="765"/>
      <c r="PG3" s="765"/>
      <c r="PH3" s="765"/>
      <c r="PI3" s="765"/>
      <c r="PJ3" s="765"/>
      <c r="PK3" s="765"/>
      <c r="PL3" s="765"/>
      <c r="PM3" s="765"/>
      <c r="PN3" s="765"/>
      <c r="PO3" s="765"/>
      <c r="PP3" s="765"/>
      <c r="PQ3" s="765"/>
      <c r="PR3" s="765"/>
      <c r="PS3" s="765"/>
      <c r="PT3" s="765"/>
      <c r="PU3" s="765"/>
      <c r="PV3" s="765"/>
      <c r="PW3" s="765"/>
      <c r="PX3" s="765"/>
      <c r="PY3" s="765"/>
      <c r="PZ3" s="765"/>
      <c r="QA3" s="765"/>
      <c r="QB3" s="765"/>
      <c r="QC3" s="765"/>
      <c r="QD3" s="765"/>
      <c r="QE3" s="765"/>
      <c r="QF3" s="765"/>
      <c r="QG3" s="765"/>
      <c r="QH3" s="765"/>
      <c r="QI3" s="765"/>
      <c r="QJ3" s="765"/>
      <c r="QK3" s="765"/>
      <c r="QL3" s="765"/>
      <c r="QM3" s="765"/>
      <c r="QN3" s="765"/>
      <c r="QO3" s="765"/>
      <c r="QP3" s="765"/>
      <c r="QQ3" s="765"/>
      <c r="QR3" s="765"/>
      <c r="QS3" s="765"/>
      <c r="QT3" s="765"/>
      <c r="QU3" s="765"/>
      <c r="QV3" s="765"/>
      <c r="QW3" s="765"/>
      <c r="QX3" s="765"/>
      <c r="QY3" s="765"/>
      <c r="QZ3" s="765"/>
      <c r="RA3" s="765"/>
      <c r="RB3" s="765"/>
      <c r="RC3" s="765"/>
      <c r="RD3" s="765"/>
      <c r="RE3" s="765"/>
      <c r="RF3" s="765"/>
      <c r="RG3" s="765"/>
      <c r="RH3" s="765"/>
      <c r="RI3" s="765"/>
      <c r="RJ3" s="765"/>
      <c r="RK3" s="765"/>
      <c r="RL3" s="765"/>
      <c r="RM3" s="765"/>
      <c r="RN3" s="765"/>
      <c r="RO3" s="765"/>
      <c r="RP3" s="765"/>
      <c r="RQ3" s="765"/>
      <c r="RR3" s="765"/>
      <c r="RS3" s="765"/>
      <c r="RT3" s="765"/>
      <c r="RU3" s="765"/>
      <c r="RV3" s="765"/>
      <c r="RW3" s="765"/>
      <c r="RX3" s="765"/>
      <c r="RY3" s="765"/>
      <c r="RZ3" s="765"/>
      <c r="SA3" s="765"/>
      <c r="SB3" s="765"/>
      <c r="SC3" s="765"/>
      <c r="SD3" s="765"/>
      <c r="SE3" s="765"/>
      <c r="SF3" s="765"/>
      <c r="SG3" s="765"/>
      <c r="SH3" s="765"/>
      <c r="SI3" s="765"/>
      <c r="SJ3" s="765"/>
      <c r="SK3" s="765"/>
      <c r="SL3" s="765"/>
      <c r="SM3" s="765"/>
      <c r="SN3" s="765"/>
      <c r="SO3" s="765"/>
      <c r="SP3" s="765"/>
      <c r="SQ3" s="765"/>
      <c r="SR3" s="765"/>
      <c r="SS3" s="765"/>
      <c r="ST3" s="765"/>
      <c r="SU3" s="765"/>
      <c r="SV3" s="765"/>
      <c r="SW3" s="765"/>
      <c r="SX3" s="765"/>
      <c r="SY3" s="765"/>
      <c r="SZ3" s="765"/>
      <c r="TA3" s="765"/>
      <c r="TB3" s="765"/>
      <c r="TC3" s="765"/>
      <c r="TD3" s="765"/>
      <c r="TE3" s="765"/>
      <c r="TF3" s="765"/>
      <c r="TG3" s="765"/>
      <c r="TH3" s="765"/>
      <c r="TI3" s="765"/>
      <c r="TJ3" s="765"/>
      <c r="TK3" s="765"/>
      <c r="TL3" s="765"/>
      <c r="TM3" s="765"/>
      <c r="TN3" s="765"/>
      <c r="TO3" s="765"/>
      <c r="TP3" s="765"/>
      <c r="TQ3" s="765"/>
      <c r="TR3" s="765"/>
      <c r="TS3" s="765"/>
      <c r="TT3" s="765"/>
      <c r="TU3" s="765"/>
      <c r="TV3" s="765"/>
      <c r="TW3" s="765"/>
      <c r="TX3" s="765"/>
      <c r="TY3" s="765"/>
      <c r="TZ3" s="765"/>
      <c r="UA3" s="765"/>
      <c r="UB3" s="765"/>
      <c r="UC3" s="765"/>
      <c r="UD3" s="765"/>
      <c r="UE3" s="765"/>
      <c r="UF3" s="765"/>
      <c r="UG3" s="765"/>
      <c r="UH3" s="765"/>
      <c r="UI3" s="765"/>
      <c r="UJ3" s="765"/>
      <c r="UK3" s="765"/>
      <c r="UL3" s="765"/>
      <c r="UM3" s="765"/>
      <c r="UN3" s="765"/>
      <c r="UO3" s="765"/>
      <c r="UP3" s="765"/>
      <c r="UQ3" s="765"/>
      <c r="UR3" s="765"/>
      <c r="US3" s="765"/>
      <c r="UT3" s="765"/>
      <c r="UU3" s="765"/>
      <c r="UV3" s="765"/>
      <c r="UW3" s="765"/>
      <c r="UX3" s="765"/>
      <c r="UY3" s="765"/>
      <c r="UZ3" s="765"/>
      <c r="VA3" s="765"/>
      <c r="VB3" s="765"/>
      <c r="VC3" s="765"/>
      <c r="VD3" s="765"/>
      <c r="VE3" s="765"/>
      <c r="VF3" s="765"/>
      <c r="VG3" s="765"/>
      <c r="VH3" s="765"/>
      <c r="VI3" s="765"/>
      <c r="VJ3" s="765"/>
      <c r="VK3" s="765"/>
      <c r="VL3" s="765"/>
      <c r="VM3" s="765"/>
      <c r="VN3" s="765"/>
      <c r="VO3" s="765"/>
      <c r="VP3" s="765"/>
      <c r="VQ3" s="765"/>
      <c r="VR3" s="765"/>
      <c r="VS3" s="765"/>
      <c r="VT3" s="765"/>
      <c r="VU3" s="765"/>
      <c r="VV3" s="765"/>
      <c r="VW3" s="765"/>
      <c r="VX3" s="765"/>
      <c r="VY3" s="765"/>
      <c r="VZ3" s="765"/>
      <c r="WA3" s="765"/>
      <c r="WB3" s="765"/>
      <c r="WC3" s="765"/>
      <c r="WD3" s="765"/>
      <c r="WE3" s="765"/>
      <c r="WF3" s="765"/>
      <c r="WG3" s="765"/>
      <c r="WH3" s="765"/>
      <c r="WI3" s="765"/>
      <c r="WJ3" s="765"/>
      <c r="WK3" s="765"/>
      <c r="WL3" s="765"/>
      <c r="WM3" s="765"/>
      <c r="WN3" s="765"/>
      <c r="WO3" s="765"/>
      <c r="WP3" s="765"/>
      <c r="WQ3" s="765"/>
      <c r="WR3" s="765"/>
      <c r="WS3" s="765"/>
      <c r="WT3" s="765"/>
      <c r="WU3" s="765"/>
      <c r="WV3" s="765"/>
      <c r="WW3" s="765"/>
      <c r="WX3" s="765"/>
      <c r="WY3" s="765"/>
      <c r="WZ3" s="765"/>
      <c r="XA3" s="765"/>
      <c r="XB3" s="765"/>
      <c r="XC3" s="765"/>
      <c r="XD3" s="765"/>
      <c r="XE3" s="765"/>
      <c r="XF3" s="765"/>
      <c r="XG3" s="765"/>
      <c r="XH3" s="765"/>
      <c r="XI3" s="765"/>
      <c r="XJ3" s="765"/>
      <c r="XK3" s="765"/>
      <c r="XL3" s="765"/>
      <c r="XM3" s="765"/>
      <c r="XN3" s="765"/>
      <c r="XO3" s="765"/>
      <c r="XP3" s="765"/>
      <c r="XQ3" s="765"/>
      <c r="XR3" s="765"/>
      <c r="XS3" s="765"/>
      <c r="XT3" s="765"/>
      <c r="XU3" s="765"/>
      <c r="XV3" s="765"/>
      <c r="XW3" s="765"/>
      <c r="XX3" s="765"/>
      <c r="XY3" s="765"/>
      <c r="XZ3" s="765"/>
      <c r="YA3" s="765"/>
      <c r="YB3" s="765"/>
      <c r="YC3" s="765"/>
      <c r="YD3" s="765"/>
      <c r="YE3" s="765"/>
      <c r="YF3" s="765"/>
      <c r="YG3" s="765"/>
      <c r="YH3" s="765"/>
      <c r="YI3" s="765"/>
      <c r="YJ3" s="765"/>
      <c r="YK3" s="765"/>
      <c r="YL3" s="765"/>
      <c r="YM3" s="765"/>
      <c r="YN3" s="765"/>
      <c r="YO3" s="765"/>
      <c r="YP3" s="765"/>
      <c r="YQ3" s="765"/>
      <c r="YR3" s="765"/>
      <c r="YS3" s="765"/>
      <c r="YT3" s="765"/>
      <c r="YU3" s="765"/>
      <c r="YV3" s="765"/>
      <c r="YW3" s="765"/>
      <c r="YX3" s="765"/>
      <c r="YY3" s="765"/>
      <c r="YZ3" s="765"/>
      <c r="ZA3" s="765"/>
      <c r="ZB3" s="765"/>
      <c r="ZC3" s="765"/>
      <c r="ZD3" s="765"/>
      <c r="ZE3" s="765"/>
      <c r="ZF3" s="765"/>
      <c r="ZG3" s="765"/>
      <c r="ZH3" s="765"/>
      <c r="ZI3" s="765"/>
      <c r="ZJ3" s="765"/>
      <c r="ZK3" s="765"/>
      <c r="ZL3" s="765"/>
      <c r="ZM3" s="765"/>
      <c r="ZN3" s="765"/>
      <c r="ZO3" s="765"/>
      <c r="ZP3" s="765"/>
      <c r="ZQ3" s="765"/>
      <c r="ZR3" s="765"/>
      <c r="ZS3" s="765"/>
      <c r="ZT3" s="765"/>
      <c r="ZU3" s="765"/>
      <c r="ZV3" s="765"/>
      <c r="ZW3" s="765"/>
      <c r="ZX3" s="765"/>
      <c r="ZY3" s="765"/>
      <c r="ZZ3" s="765"/>
      <c r="AAA3" s="765"/>
      <c r="AAB3" s="765"/>
      <c r="AAC3" s="765"/>
      <c r="AAD3" s="765"/>
      <c r="AAE3" s="765"/>
      <c r="AAF3" s="765"/>
      <c r="AAG3" s="765"/>
      <c r="AAH3" s="765"/>
      <c r="AAI3" s="765"/>
      <c r="AAJ3" s="765"/>
      <c r="AAK3" s="765"/>
      <c r="AAL3" s="765"/>
      <c r="AAM3" s="765"/>
      <c r="AAN3" s="765"/>
      <c r="AAO3" s="765"/>
      <c r="AAP3" s="765"/>
      <c r="AAQ3" s="765"/>
      <c r="AAR3" s="765"/>
      <c r="AAS3" s="765"/>
      <c r="AAT3" s="765"/>
      <c r="AAU3" s="765"/>
      <c r="AAV3" s="765"/>
      <c r="AAW3" s="765"/>
      <c r="AAX3" s="765"/>
      <c r="AAY3" s="765"/>
      <c r="AAZ3" s="765"/>
      <c r="ABA3" s="765"/>
      <c r="ABB3" s="765"/>
      <c r="ABC3" s="765"/>
      <c r="ABD3" s="765"/>
      <c r="ABE3" s="765"/>
      <c r="ABF3" s="765"/>
      <c r="ABG3" s="765"/>
      <c r="ABH3" s="765"/>
      <c r="ABI3" s="765"/>
      <c r="ABJ3" s="765"/>
      <c r="ABK3" s="765"/>
      <c r="ABL3" s="765"/>
      <c r="ABM3" s="765"/>
      <c r="ABN3" s="765"/>
      <c r="ABO3" s="765"/>
      <c r="ABP3" s="765"/>
      <c r="ABQ3" s="765"/>
      <c r="ABR3" s="765"/>
      <c r="ABS3" s="765"/>
      <c r="ABT3" s="765"/>
      <c r="ABU3" s="765"/>
      <c r="ABV3" s="765"/>
      <c r="ABW3" s="765"/>
      <c r="ABX3" s="765"/>
      <c r="ABY3" s="765"/>
      <c r="ABZ3" s="765"/>
      <c r="ACA3" s="765"/>
      <c r="ACB3" s="765"/>
      <c r="ACC3" s="765"/>
      <c r="ACD3" s="765"/>
      <c r="ACE3" s="765"/>
      <c r="ACF3" s="765"/>
      <c r="ACG3" s="765"/>
      <c r="ACH3" s="765"/>
      <c r="ACI3" s="765"/>
      <c r="ACJ3" s="765"/>
      <c r="ACK3" s="765"/>
      <c r="ACL3" s="765"/>
      <c r="ACM3" s="765"/>
      <c r="ACN3" s="765"/>
      <c r="ACO3" s="765"/>
      <c r="ACP3" s="765"/>
      <c r="ACQ3" s="765"/>
      <c r="ACR3" s="765"/>
      <c r="ACS3" s="765"/>
      <c r="ACT3" s="765"/>
      <c r="ACU3" s="765"/>
      <c r="ACV3" s="765"/>
      <c r="ACW3" s="765"/>
      <c r="ACX3" s="765"/>
      <c r="ACY3" s="765"/>
      <c r="ACZ3" s="765"/>
      <c r="ADA3" s="765"/>
      <c r="ADB3" s="765"/>
      <c r="ADC3" s="765"/>
      <c r="ADD3" s="765"/>
      <c r="ADE3" s="765"/>
      <c r="ADF3" s="765"/>
      <c r="ADG3" s="765"/>
      <c r="ADH3" s="765"/>
      <c r="ADI3" s="765"/>
      <c r="ADJ3" s="765"/>
      <c r="ADK3" s="765"/>
      <c r="ADL3" s="765"/>
      <c r="ADM3" s="765"/>
      <c r="ADN3" s="765"/>
      <c r="ADO3" s="765"/>
      <c r="ADP3" s="765"/>
      <c r="ADQ3" s="765"/>
      <c r="ADR3" s="765"/>
      <c r="ADS3" s="765"/>
      <c r="ADT3" s="765"/>
      <c r="ADU3" s="765"/>
      <c r="ADV3" s="765"/>
      <c r="ADW3" s="765"/>
      <c r="ADX3" s="765"/>
      <c r="ADY3" s="765"/>
      <c r="ADZ3" s="765"/>
      <c r="AEA3" s="765"/>
      <c r="AEB3" s="765"/>
      <c r="AEC3" s="765"/>
      <c r="AED3" s="765"/>
      <c r="AEE3" s="765"/>
      <c r="AEF3" s="765"/>
      <c r="AEG3" s="765"/>
      <c r="AEH3" s="765"/>
      <c r="AEI3" s="765"/>
      <c r="AEJ3" s="765"/>
      <c r="AEK3" s="765"/>
      <c r="AEL3" s="765"/>
      <c r="AEM3" s="765"/>
      <c r="AEN3" s="765"/>
      <c r="AEO3" s="765"/>
      <c r="AEP3" s="765"/>
      <c r="AEQ3" s="765"/>
      <c r="AER3" s="765"/>
      <c r="AES3" s="765"/>
      <c r="AET3" s="765"/>
      <c r="AEU3" s="765"/>
      <c r="AEV3" s="765"/>
      <c r="AEW3" s="765"/>
      <c r="AEX3" s="765"/>
      <c r="AEY3" s="765"/>
      <c r="AEZ3" s="765"/>
      <c r="AFA3" s="765"/>
      <c r="AFB3" s="765"/>
      <c r="AFC3" s="765"/>
      <c r="AFD3" s="765"/>
      <c r="AFE3" s="765"/>
      <c r="AFF3" s="765"/>
      <c r="AFG3" s="765"/>
      <c r="AFH3" s="765"/>
      <c r="AFI3" s="765"/>
      <c r="AFJ3" s="765"/>
      <c r="AFK3" s="765"/>
      <c r="AFL3" s="765"/>
      <c r="AFM3" s="765"/>
      <c r="AFN3" s="765"/>
      <c r="AFO3" s="765"/>
      <c r="AFP3" s="765"/>
      <c r="AFQ3" s="765"/>
      <c r="AFR3" s="765"/>
      <c r="AFS3" s="765"/>
      <c r="AFT3" s="765"/>
      <c r="AFU3" s="765"/>
      <c r="AFV3" s="765"/>
      <c r="AFW3" s="765"/>
      <c r="AFX3" s="765"/>
      <c r="AFY3" s="765"/>
      <c r="AFZ3" s="765"/>
      <c r="AGA3" s="765"/>
      <c r="AGB3" s="765"/>
      <c r="AGC3" s="765"/>
      <c r="AGD3" s="765"/>
      <c r="AGE3" s="765"/>
      <c r="AGF3" s="765"/>
      <c r="AGG3" s="765"/>
      <c r="AGH3" s="765"/>
      <c r="AGI3" s="765"/>
      <c r="AGJ3" s="765"/>
      <c r="AGK3" s="765"/>
      <c r="AGL3" s="765"/>
      <c r="AGM3" s="765"/>
      <c r="AGN3" s="765"/>
      <c r="AGO3" s="765"/>
      <c r="AGP3" s="765"/>
      <c r="AGQ3" s="765"/>
      <c r="AGR3" s="765"/>
      <c r="AGS3" s="765"/>
      <c r="AGT3" s="765"/>
      <c r="AGU3" s="765"/>
      <c r="AGV3" s="765"/>
      <c r="AGW3" s="765"/>
      <c r="AGX3" s="765"/>
      <c r="AGY3" s="765"/>
      <c r="AGZ3" s="765"/>
      <c r="AHA3" s="765"/>
      <c r="AHB3" s="765"/>
      <c r="AHC3" s="765"/>
      <c r="AHD3" s="765"/>
      <c r="AHE3" s="765"/>
      <c r="AHF3" s="765"/>
      <c r="AHG3" s="765"/>
      <c r="AHH3" s="765"/>
      <c r="AHI3" s="765"/>
      <c r="AHJ3" s="765"/>
      <c r="AHK3" s="765"/>
      <c r="AHL3" s="765"/>
      <c r="AHM3" s="765"/>
      <c r="AHN3" s="765"/>
      <c r="AHO3" s="765"/>
      <c r="AHP3" s="765"/>
      <c r="AHQ3" s="765"/>
      <c r="AHR3" s="765"/>
      <c r="AHS3" s="765"/>
      <c r="AHT3" s="765"/>
      <c r="AHU3" s="765"/>
      <c r="AHV3" s="765"/>
      <c r="AHW3" s="765"/>
      <c r="AHX3" s="765"/>
      <c r="AHY3" s="765"/>
      <c r="AHZ3" s="765"/>
      <c r="AIA3" s="765"/>
      <c r="AIB3" s="765"/>
      <c r="AIC3" s="765"/>
      <c r="AID3" s="765"/>
      <c r="AIE3" s="765"/>
      <c r="AIF3" s="765"/>
      <c r="AIG3" s="765"/>
      <c r="AIH3" s="765"/>
      <c r="AII3" s="765"/>
      <c r="AIJ3" s="765"/>
      <c r="AIK3" s="765"/>
      <c r="AIL3" s="765"/>
      <c r="AIM3" s="765"/>
      <c r="AIN3" s="765"/>
      <c r="AIO3" s="765"/>
      <c r="AIP3" s="765"/>
      <c r="AIQ3" s="765"/>
      <c r="AIR3" s="765"/>
      <c r="AIS3" s="765"/>
      <c r="AIT3" s="765"/>
      <c r="AIU3" s="765"/>
      <c r="AIV3" s="765"/>
      <c r="AIW3" s="765"/>
      <c r="AIX3" s="765"/>
      <c r="AIY3" s="765"/>
      <c r="AIZ3" s="765"/>
      <c r="AJA3" s="765"/>
      <c r="AJB3" s="765"/>
      <c r="AJC3" s="765"/>
      <c r="AJD3" s="765"/>
      <c r="AJE3" s="765"/>
      <c r="AJF3" s="765"/>
      <c r="AJG3" s="765"/>
      <c r="AJH3" s="765"/>
      <c r="AJI3" s="765"/>
      <c r="AJJ3" s="765"/>
      <c r="AJK3" s="765"/>
      <c r="AJL3" s="765"/>
      <c r="AJM3" s="765"/>
      <c r="AJN3" s="765"/>
      <c r="AJO3" s="765"/>
      <c r="AJP3" s="765"/>
      <c r="AJQ3" s="765"/>
      <c r="AJR3" s="765"/>
      <c r="AJS3" s="765"/>
      <c r="AJT3" s="765"/>
      <c r="AJU3" s="765"/>
      <c r="AJV3" s="765"/>
      <c r="AJW3" s="765"/>
      <c r="AJX3" s="765"/>
      <c r="AJY3" s="765"/>
      <c r="AJZ3" s="765"/>
      <c r="AKA3" s="765"/>
      <c r="AKB3" s="765"/>
      <c r="AKC3" s="765"/>
      <c r="AKD3" s="765"/>
      <c r="AKE3" s="765"/>
      <c r="AKF3" s="765"/>
      <c r="AKG3" s="765"/>
      <c r="AKH3" s="765"/>
      <c r="AKI3" s="765"/>
      <c r="AKJ3" s="765"/>
      <c r="AKK3" s="765"/>
      <c r="AKL3" s="765"/>
      <c r="AKM3" s="765"/>
      <c r="AKN3" s="765"/>
      <c r="AKO3" s="765"/>
      <c r="AKP3" s="765"/>
      <c r="AKQ3" s="765"/>
      <c r="AKR3" s="765"/>
      <c r="AKS3" s="298"/>
      <c r="AKT3" s="298"/>
      <c r="AKU3" s="298"/>
      <c r="AKV3" s="298"/>
      <c r="AKW3" s="298"/>
      <c r="AKX3" s="298"/>
      <c r="AKY3" s="298"/>
      <c r="AKZ3" s="298"/>
      <c r="ALA3" s="298"/>
      <c r="ALB3" s="298"/>
      <c r="ALC3" s="298"/>
      <c r="ALD3" s="298"/>
      <c r="ALE3" s="298"/>
      <c r="ALF3" s="298"/>
      <c r="ALG3" s="298"/>
      <c r="ALH3" s="298"/>
      <c r="ALI3" s="298"/>
      <c r="ALJ3" s="298"/>
    </row>
    <row r="4" spans="1:998">
      <c r="A4" s="763"/>
      <c r="B4" s="771"/>
      <c r="C4" s="965">
        <v>2018</v>
      </c>
      <c r="D4" s="966">
        <v>2019</v>
      </c>
      <c r="E4" s="966">
        <v>2020</v>
      </c>
      <c r="F4" s="765"/>
      <c r="G4" s="765"/>
      <c r="H4" s="765"/>
      <c r="I4" s="765"/>
      <c r="J4" s="765"/>
      <c r="K4" s="765"/>
      <c r="L4" s="765"/>
      <c r="M4" s="765"/>
      <c r="N4" s="765"/>
      <c r="O4" s="765"/>
      <c r="P4" s="765"/>
      <c r="Q4" s="765"/>
      <c r="R4" s="765"/>
      <c r="S4" s="765"/>
      <c r="T4" s="765"/>
      <c r="U4" s="765"/>
      <c r="V4" s="765"/>
      <c r="W4" s="765"/>
      <c r="X4" s="765"/>
      <c r="Y4" s="765"/>
      <c r="Z4" s="765"/>
      <c r="AA4" s="765"/>
      <c r="AB4" s="765"/>
      <c r="AC4" s="765"/>
      <c r="AD4" s="765"/>
      <c r="AE4" s="765"/>
      <c r="AF4" s="765"/>
      <c r="AG4" s="765"/>
      <c r="AH4" s="765"/>
      <c r="AI4" s="765"/>
      <c r="AJ4" s="765"/>
      <c r="AK4" s="765"/>
      <c r="AL4" s="765"/>
      <c r="AM4" s="765"/>
      <c r="AN4" s="765"/>
      <c r="AO4" s="765"/>
      <c r="AP4" s="765"/>
      <c r="AQ4" s="765"/>
      <c r="AR4" s="765"/>
      <c r="AS4" s="765"/>
      <c r="AT4" s="765"/>
      <c r="AU4" s="765"/>
      <c r="AV4" s="765"/>
      <c r="AW4" s="765"/>
      <c r="AX4" s="765"/>
      <c r="AY4" s="765"/>
      <c r="AZ4" s="765"/>
      <c r="BA4" s="765"/>
      <c r="BB4" s="765"/>
      <c r="BC4" s="765"/>
      <c r="BD4" s="765"/>
      <c r="BE4" s="765"/>
      <c r="BF4" s="765"/>
      <c r="BG4" s="765"/>
      <c r="BH4" s="765"/>
      <c r="BI4" s="765"/>
      <c r="BJ4" s="765"/>
      <c r="BK4" s="765"/>
      <c r="BL4" s="765"/>
      <c r="BM4" s="765"/>
      <c r="BN4" s="765"/>
      <c r="BO4" s="765"/>
      <c r="BP4" s="765"/>
      <c r="BQ4" s="765"/>
      <c r="BR4" s="765"/>
      <c r="BS4" s="765"/>
      <c r="BT4" s="765"/>
      <c r="BU4" s="765"/>
      <c r="BV4" s="765"/>
      <c r="BW4" s="765"/>
      <c r="BX4" s="765"/>
      <c r="BY4" s="765"/>
      <c r="BZ4" s="765"/>
      <c r="CA4" s="765"/>
      <c r="CB4" s="765"/>
      <c r="CC4" s="765"/>
      <c r="CD4" s="765"/>
      <c r="CE4" s="765"/>
      <c r="CF4" s="765"/>
      <c r="CG4" s="765"/>
      <c r="CH4" s="765"/>
      <c r="CI4" s="765"/>
      <c r="CJ4" s="765"/>
      <c r="CK4" s="765"/>
      <c r="CL4" s="765"/>
      <c r="CM4" s="765"/>
      <c r="CN4" s="765"/>
      <c r="CO4" s="765"/>
      <c r="CP4" s="765"/>
      <c r="CQ4" s="765"/>
      <c r="CR4" s="765"/>
      <c r="CS4" s="765"/>
      <c r="CT4" s="765"/>
      <c r="CU4" s="765"/>
      <c r="CV4" s="765"/>
      <c r="CW4" s="765"/>
      <c r="CX4" s="765"/>
      <c r="CY4" s="765"/>
      <c r="CZ4" s="765"/>
      <c r="DA4" s="765"/>
      <c r="DB4" s="765"/>
      <c r="DC4" s="765"/>
      <c r="DD4" s="765"/>
      <c r="DE4" s="765"/>
      <c r="DF4" s="765"/>
      <c r="DG4" s="765"/>
      <c r="DH4" s="765"/>
      <c r="DI4" s="765"/>
      <c r="DJ4" s="765"/>
      <c r="DK4" s="765"/>
      <c r="DL4" s="765"/>
      <c r="DM4" s="765"/>
      <c r="DN4" s="765"/>
      <c r="DO4" s="765"/>
      <c r="DP4" s="765"/>
      <c r="DQ4" s="765"/>
      <c r="DR4" s="765"/>
      <c r="DS4" s="765"/>
      <c r="DT4" s="765"/>
      <c r="DU4" s="765"/>
      <c r="DV4" s="765"/>
      <c r="DW4" s="765"/>
      <c r="DX4" s="765"/>
      <c r="DY4" s="765"/>
      <c r="DZ4" s="765"/>
      <c r="EA4" s="765"/>
      <c r="EB4" s="765"/>
      <c r="EC4" s="765"/>
      <c r="ED4" s="765"/>
      <c r="EE4" s="765"/>
      <c r="EF4" s="765"/>
      <c r="EG4" s="765"/>
      <c r="EH4" s="765"/>
      <c r="EI4" s="765"/>
      <c r="EJ4" s="765"/>
      <c r="EK4" s="765"/>
      <c r="EL4" s="765"/>
      <c r="EM4" s="765"/>
      <c r="EN4" s="765"/>
      <c r="EO4" s="765"/>
      <c r="EP4" s="765"/>
      <c r="EQ4" s="765"/>
      <c r="ER4" s="765"/>
      <c r="ES4" s="765"/>
      <c r="ET4" s="765"/>
      <c r="EU4" s="765"/>
      <c r="EV4" s="765"/>
      <c r="EW4" s="765"/>
      <c r="EX4" s="765"/>
      <c r="EY4" s="765"/>
      <c r="EZ4" s="765"/>
      <c r="FA4" s="765"/>
      <c r="FB4" s="765"/>
      <c r="FC4" s="765"/>
      <c r="FD4" s="765"/>
      <c r="FE4" s="765"/>
      <c r="FF4" s="765"/>
      <c r="FG4" s="765"/>
      <c r="FH4" s="765"/>
      <c r="FI4" s="765"/>
      <c r="FJ4" s="765"/>
      <c r="FK4" s="765"/>
      <c r="FL4" s="765"/>
      <c r="FM4" s="765"/>
      <c r="FN4" s="765"/>
      <c r="FO4" s="765"/>
      <c r="FP4" s="765"/>
      <c r="FQ4" s="765"/>
      <c r="FR4" s="765"/>
      <c r="FS4" s="765"/>
      <c r="FT4" s="765"/>
      <c r="FU4" s="765"/>
      <c r="FV4" s="765"/>
      <c r="FW4" s="765"/>
      <c r="FX4" s="765"/>
      <c r="FY4" s="765"/>
      <c r="FZ4" s="765"/>
      <c r="GA4" s="765"/>
      <c r="GB4" s="765"/>
      <c r="GC4" s="765"/>
      <c r="GD4" s="765"/>
      <c r="GE4" s="765"/>
      <c r="GF4" s="765"/>
      <c r="GG4" s="765"/>
      <c r="GH4" s="765"/>
      <c r="GI4" s="765"/>
      <c r="GJ4" s="765"/>
      <c r="GK4" s="765"/>
      <c r="GL4" s="765"/>
      <c r="GM4" s="765"/>
      <c r="GN4" s="765"/>
      <c r="GO4" s="765"/>
      <c r="GP4" s="765"/>
      <c r="GQ4" s="765"/>
      <c r="GR4" s="765"/>
      <c r="GS4" s="765"/>
      <c r="GT4" s="765"/>
      <c r="GU4" s="765"/>
      <c r="GV4" s="765"/>
      <c r="GW4" s="765"/>
      <c r="GX4" s="765"/>
      <c r="GY4" s="765"/>
      <c r="GZ4" s="765"/>
      <c r="HA4" s="765"/>
      <c r="HB4" s="765"/>
      <c r="HC4" s="765"/>
      <c r="HD4" s="765"/>
      <c r="HE4" s="765"/>
      <c r="HF4" s="765"/>
      <c r="HG4" s="765"/>
      <c r="HH4" s="765"/>
      <c r="HI4" s="765"/>
      <c r="HJ4" s="765"/>
      <c r="HK4" s="765"/>
      <c r="HL4" s="765"/>
      <c r="HM4" s="765"/>
      <c r="HN4" s="765"/>
      <c r="HO4" s="765"/>
      <c r="HP4" s="765"/>
      <c r="HQ4" s="765"/>
      <c r="HR4" s="765"/>
      <c r="HS4" s="765"/>
      <c r="HT4" s="765"/>
      <c r="HU4" s="765"/>
      <c r="HV4" s="765"/>
      <c r="HW4" s="765"/>
      <c r="HX4" s="765"/>
      <c r="HY4" s="765"/>
      <c r="HZ4" s="765"/>
      <c r="IA4" s="765"/>
      <c r="IB4" s="765"/>
      <c r="IC4" s="765"/>
      <c r="ID4" s="765"/>
      <c r="IE4" s="765"/>
      <c r="IF4" s="765"/>
      <c r="IG4" s="765"/>
      <c r="IH4" s="765"/>
      <c r="II4" s="765"/>
      <c r="IJ4" s="765"/>
      <c r="IK4" s="765"/>
      <c r="IL4" s="765"/>
      <c r="IM4" s="765"/>
      <c r="IN4" s="765"/>
      <c r="IO4" s="765"/>
      <c r="IP4" s="765"/>
      <c r="IQ4" s="765"/>
      <c r="IR4" s="765"/>
      <c r="IS4" s="765"/>
      <c r="IT4" s="765"/>
      <c r="IU4" s="765"/>
      <c r="IV4" s="765"/>
      <c r="IW4" s="765"/>
      <c r="IX4" s="765"/>
      <c r="IY4" s="765"/>
      <c r="IZ4" s="765"/>
      <c r="JA4" s="765"/>
      <c r="JB4" s="765"/>
      <c r="JC4" s="765"/>
      <c r="JD4" s="765"/>
      <c r="JE4" s="765"/>
      <c r="JF4" s="765"/>
      <c r="JG4" s="765"/>
      <c r="JH4" s="765"/>
      <c r="JI4" s="765"/>
      <c r="JJ4" s="765"/>
      <c r="JK4" s="765"/>
      <c r="JL4" s="765"/>
      <c r="JM4" s="765"/>
      <c r="JN4" s="765"/>
      <c r="JO4" s="765"/>
      <c r="JP4" s="765"/>
      <c r="JQ4" s="765"/>
      <c r="JR4" s="765"/>
      <c r="JS4" s="765"/>
      <c r="JT4" s="765"/>
      <c r="JU4" s="765"/>
      <c r="JV4" s="765"/>
      <c r="JW4" s="765"/>
      <c r="JX4" s="765"/>
      <c r="JY4" s="765"/>
      <c r="JZ4" s="765"/>
      <c r="KA4" s="765"/>
      <c r="KB4" s="765"/>
      <c r="KC4" s="765"/>
      <c r="KD4" s="765"/>
      <c r="KE4" s="765"/>
      <c r="KF4" s="765"/>
      <c r="KG4" s="765"/>
      <c r="KH4" s="765"/>
      <c r="KI4" s="765"/>
      <c r="KJ4" s="765"/>
      <c r="KK4" s="765"/>
      <c r="KL4" s="765"/>
      <c r="KM4" s="765"/>
      <c r="KN4" s="765"/>
      <c r="KO4" s="765"/>
      <c r="KP4" s="765"/>
      <c r="KQ4" s="765"/>
      <c r="KR4" s="765"/>
      <c r="KS4" s="765"/>
      <c r="KT4" s="765"/>
      <c r="KU4" s="765"/>
      <c r="KV4" s="765"/>
      <c r="KW4" s="765"/>
      <c r="KX4" s="765"/>
      <c r="KY4" s="765"/>
      <c r="KZ4" s="765"/>
      <c r="LA4" s="765"/>
      <c r="LB4" s="765"/>
      <c r="LC4" s="765"/>
      <c r="LD4" s="765"/>
      <c r="LE4" s="765"/>
      <c r="LF4" s="765"/>
      <c r="LG4" s="765"/>
      <c r="LH4" s="765"/>
      <c r="LI4" s="765"/>
      <c r="LJ4" s="765"/>
      <c r="LK4" s="765"/>
      <c r="LL4" s="765"/>
      <c r="LM4" s="765"/>
      <c r="LN4" s="765"/>
      <c r="LO4" s="765"/>
      <c r="LP4" s="765"/>
      <c r="LQ4" s="765"/>
      <c r="LR4" s="765"/>
      <c r="LS4" s="765"/>
      <c r="LT4" s="765"/>
      <c r="LU4" s="765"/>
      <c r="LV4" s="765"/>
      <c r="LW4" s="765"/>
      <c r="LX4" s="765"/>
      <c r="LY4" s="765"/>
      <c r="LZ4" s="765"/>
      <c r="MA4" s="765"/>
      <c r="MB4" s="765"/>
      <c r="MC4" s="765"/>
      <c r="MD4" s="765"/>
      <c r="ME4" s="765"/>
      <c r="MF4" s="765"/>
      <c r="MG4" s="765"/>
      <c r="MH4" s="765"/>
      <c r="MI4" s="765"/>
      <c r="MJ4" s="765"/>
      <c r="MK4" s="765"/>
      <c r="ML4" s="765"/>
      <c r="MM4" s="765"/>
      <c r="MN4" s="765"/>
      <c r="MO4" s="765"/>
      <c r="MP4" s="765"/>
      <c r="MQ4" s="765"/>
      <c r="MR4" s="765"/>
      <c r="MS4" s="765"/>
      <c r="MT4" s="765"/>
      <c r="MU4" s="765"/>
      <c r="MV4" s="765"/>
      <c r="MW4" s="765"/>
      <c r="MX4" s="765"/>
      <c r="MY4" s="765"/>
      <c r="MZ4" s="765"/>
      <c r="NA4" s="765"/>
      <c r="NB4" s="765"/>
      <c r="NC4" s="765"/>
      <c r="ND4" s="765"/>
      <c r="NE4" s="765"/>
      <c r="NF4" s="765"/>
      <c r="NG4" s="765"/>
      <c r="NH4" s="765"/>
      <c r="NI4" s="765"/>
      <c r="NJ4" s="765"/>
      <c r="NK4" s="765"/>
      <c r="NL4" s="765"/>
      <c r="NM4" s="765"/>
      <c r="NN4" s="765"/>
      <c r="NO4" s="765"/>
      <c r="NP4" s="765"/>
      <c r="NQ4" s="765"/>
      <c r="NR4" s="765"/>
      <c r="NS4" s="765"/>
      <c r="NT4" s="765"/>
      <c r="NU4" s="765"/>
      <c r="NV4" s="765"/>
      <c r="NW4" s="765"/>
      <c r="NX4" s="765"/>
      <c r="NY4" s="765"/>
      <c r="NZ4" s="765"/>
      <c r="OA4" s="765"/>
      <c r="OB4" s="765"/>
      <c r="OC4" s="765"/>
      <c r="OD4" s="765"/>
      <c r="OE4" s="765"/>
      <c r="OF4" s="765"/>
      <c r="OG4" s="765"/>
      <c r="OH4" s="765"/>
      <c r="OI4" s="765"/>
      <c r="OJ4" s="765"/>
      <c r="OK4" s="765"/>
      <c r="OL4" s="765"/>
      <c r="OM4" s="765"/>
      <c r="ON4" s="765"/>
      <c r="OO4" s="765"/>
      <c r="OP4" s="765"/>
      <c r="OQ4" s="765"/>
      <c r="OR4" s="765"/>
      <c r="OS4" s="765"/>
      <c r="OT4" s="765"/>
      <c r="OU4" s="765"/>
      <c r="OV4" s="765"/>
      <c r="OW4" s="765"/>
      <c r="OX4" s="765"/>
      <c r="OY4" s="765"/>
      <c r="OZ4" s="765"/>
      <c r="PA4" s="765"/>
      <c r="PB4" s="765"/>
      <c r="PC4" s="765"/>
      <c r="PD4" s="765"/>
      <c r="PE4" s="765"/>
      <c r="PF4" s="765"/>
      <c r="PG4" s="765"/>
      <c r="PH4" s="765"/>
      <c r="PI4" s="765"/>
      <c r="PJ4" s="765"/>
      <c r="PK4" s="765"/>
      <c r="PL4" s="765"/>
      <c r="PM4" s="765"/>
      <c r="PN4" s="765"/>
      <c r="PO4" s="765"/>
      <c r="PP4" s="765"/>
      <c r="PQ4" s="765"/>
      <c r="PR4" s="765"/>
      <c r="PS4" s="765"/>
      <c r="PT4" s="765"/>
      <c r="PU4" s="765"/>
      <c r="PV4" s="765"/>
      <c r="PW4" s="765"/>
      <c r="PX4" s="765"/>
      <c r="PY4" s="765"/>
      <c r="PZ4" s="765"/>
      <c r="QA4" s="765"/>
      <c r="QB4" s="765"/>
      <c r="QC4" s="765"/>
      <c r="QD4" s="765"/>
      <c r="QE4" s="765"/>
      <c r="QF4" s="765"/>
      <c r="QG4" s="765"/>
      <c r="QH4" s="765"/>
      <c r="QI4" s="765"/>
      <c r="QJ4" s="765"/>
      <c r="QK4" s="765"/>
      <c r="QL4" s="765"/>
      <c r="QM4" s="765"/>
      <c r="QN4" s="765"/>
      <c r="QO4" s="765"/>
      <c r="QP4" s="765"/>
      <c r="QQ4" s="765"/>
      <c r="QR4" s="765"/>
      <c r="QS4" s="765"/>
      <c r="QT4" s="765"/>
      <c r="QU4" s="765"/>
      <c r="QV4" s="765"/>
      <c r="QW4" s="765"/>
      <c r="QX4" s="765"/>
      <c r="QY4" s="765"/>
      <c r="QZ4" s="765"/>
      <c r="RA4" s="765"/>
      <c r="RB4" s="765"/>
      <c r="RC4" s="765"/>
      <c r="RD4" s="765"/>
      <c r="RE4" s="765"/>
      <c r="RF4" s="765"/>
      <c r="RG4" s="765"/>
      <c r="RH4" s="765"/>
      <c r="RI4" s="765"/>
      <c r="RJ4" s="765"/>
      <c r="RK4" s="765"/>
      <c r="RL4" s="765"/>
      <c r="RM4" s="765"/>
      <c r="RN4" s="765"/>
      <c r="RO4" s="765"/>
      <c r="RP4" s="765"/>
      <c r="RQ4" s="765"/>
      <c r="RR4" s="765"/>
      <c r="RS4" s="765"/>
      <c r="RT4" s="765"/>
      <c r="RU4" s="765"/>
      <c r="RV4" s="765"/>
      <c r="RW4" s="765"/>
      <c r="RX4" s="765"/>
      <c r="RY4" s="765"/>
      <c r="RZ4" s="765"/>
      <c r="SA4" s="765"/>
      <c r="SB4" s="765"/>
      <c r="SC4" s="765"/>
      <c r="SD4" s="765"/>
      <c r="SE4" s="765"/>
      <c r="SF4" s="765"/>
      <c r="SG4" s="765"/>
      <c r="SH4" s="765"/>
      <c r="SI4" s="765"/>
      <c r="SJ4" s="765"/>
      <c r="SK4" s="765"/>
      <c r="SL4" s="765"/>
      <c r="SM4" s="765"/>
      <c r="SN4" s="765"/>
      <c r="SO4" s="765"/>
      <c r="SP4" s="765"/>
      <c r="SQ4" s="765"/>
      <c r="SR4" s="765"/>
      <c r="SS4" s="765"/>
      <c r="ST4" s="765"/>
      <c r="SU4" s="765"/>
      <c r="SV4" s="765"/>
      <c r="SW4" s="765"/>
      <c r="SX4" s="765"/>
      <c r="SY4" s="765"/>
      <c r="SZ4" s="765"/>
      <c r="TA4" s="765"/>
      <c r="TB4" s="765"/>
      <c r="TC4" s="765"/>
      <c r="TD4" s="765"/>
      <c r="TE4" s="765"/>
      <c r="TF4" s="765"/>
      <c r="TG4" s="765"/>
      <c r="TH4" s="765"/>
      <c r="TI4" s="765"/>
      <c r="TJ4" s="765"/>
      <c r="TK4" s="765"/>
      <c r="TL4" s="765"/>
      <c r="TM4" s="765"/>
      <c r="TN4" s="765"/>
      <c r="TO4" s="765"/>
      <c r="TP4" s="765"/>
      <c r="TQ4" s="765"/>
      <c r="TR4" s="765"/>
      <c r="TS4" s="765"/>
      <c r="TT4" s="765"/>
      <c r="TU4" s="765"/>
      <c r="TV4" s="765"/>
      <c r="TW4" s="765"/>
      <c r="TX4" s="765"/>
      <c r="TY4" s="765"/>
      <c r="TZ4" s="765"/>
      <c r="UA4" s="765"/>
      <c r="UB4" s="765"/>
      <c r="UC4" s="765"/>
      <c r="UD4" s="765"/>
      <c r="UE4" s="765"/>
      <c r="UF4" s="765"/>
      <c r="UG4" s="765"/>
      <c r="UH4" s="765"/>
      <c r="UI4" s="765"/>
      <c r="UJ4" s="765"/>
      <c r="UK4" s="765"/>
      <c r="UL4" s="765"/>
      <c r="UM4" s="765"/>
      <c r="UN4" s="765"/>
      <c r="UO4" s="765"/>
      <c r="UP4" s="765"/>
      <c r="UQ4" s="765"/>
      <c r="UR4" s="765"/>
      <c r="US4" s="765"/>
      <c r="UT4" s="765"/>
      <c r="UU4" s="765"/>
      <c r="UV4" s="765"/>
      <c r="UW4" s="765"/>
      <c r="UX4" s="765"/>
      <c r="UY4" s="765"/>
      <c r="UZ4" s="765"/>
      <c r="VA4" s="765"/>
      <c r="VB4" s="765"/>
      <c r="VC4" s="765"/>
      <c r="VD4" s="765"/>
      <c r="VE4" s="765"/>
      <c r="VF4" s="765"/>
      <c r="VG4" s="765"/>
      <c r="VH4" s="765"/>
      <c r="VI4" s="765"/>
      <c r="VJ4" s="765"/>
      <c r="VK4" s="765"/>
      <c r="VL4" s="765"/>
      <c r="VM4" s="765"/>
      <c r="VN4" s="765"/>
      <c r="VO4" s="765"/>
      <c r="VP4" s="765"/>
      <c r="VQ4" s="765"/>
      <c r="VR4" s="765"/>
      <c r="VS4" s="765"/>
      <c r="VT4" s="765"/>
      <c r="VU4" s="765"/>
      <c r="VV4" s="765"/>
      <c r="VW4" s="765"/>
      <c r="VX4" s="765"/>
      <c r="VY4" s="765"/>
      <c r="VZ4" s="765"/>
      <c r="WA4" s="765"/>
      <c r="WB4" s="765"/>
      <c r="WC4" s="765"/>
      <c r="WD4" s="765"/>
      <c r="WE4" s="765"/>
      <c r="WF4" s="765"/>
      <c r="WG4" s="765"/>
      <c r="WH4" s="765"/>
      <c r="WI4" s="765"/>
      <c r="WJ4" s="765"/>
      <c r="WK4" s="765"/>
      <c r="WL4" s="765"/>
      <c r="WM4" s="765"/>
      <c r="WN4" s="765"/>
      <c r="WO4" s="765"/>
      <c r="WP4" s="765"/>
      <c r="WQ4" s="765"/>
      <c r="WR4" s="765"/>
      <c r="WS4" s="765"/>
      <c r="WT4" s="765"/>
      <c r="WU4" s="765"/>
      <c r="WV4" s="765"/>
      <c r="WW4" s="765"/>
      <c r="WX4" s="765"/>
      <c r="WY4" s="765"/>
      <c r="WZ4" s="765"/>
      <c r="XA4" s="765"/>
      <c r="XB4" s="765"/>
      <c r="XC4" s="765"/>
      <c r="XD4" s="765"/>
      <c r="XE4" s="765"/>
      <c r="XF4" s="765"/>
      <c r="XG4" s="765"/>
      <c r="XH4" s="765"/>
      <c r="XI4" s="765"/>
      <c r="XJ4" s="765"/>
      <c r="XK4" s="765"/>
      <c r="XL4" s="765"/>
      <c r="XM4" s="765"/>
      <c r="XN4" s="765"/>
      <c r="XO4" s="765"/>
      <c r="XP4" s="765"/>
      <c r="XQ4" s="765"/>
      <c r="XR4" s="765"/>
      <c r="XS4" s="765"/>
      <c r="XT4" s="765"/>
      <c r="XU4" s="765"/>
      <c r="XV4" s="765"/>
      <c r="XW4" s="765"/>
      <c r="XX4" s="765"/>
      <c r="XY4" s="765"/>
      <c r="XZ4" s="765"/>
      <c r="YA4" s="765"/>
      <c r="YB4" s="765"/>
      <c r="YC4" s="765"/>
      <c r="YD4" s="765"/>
      <c r="YE4" s="765"/>
      <c r="YF4" s="765"/>
      <c r="YG4" s="765"/>
      <c r="YH4" s="765"/>
      <c r="YI4" s="765"/>
      <c r="YJ4" s="765"/>
      <c r="YK4" s="765"/>
      <c r="YL4" s="765"/>
      <c r="YM4" s="765"/>
      <c r="YN4" s="765"/>
      <c r="YO4" s="765"/>
      <c r="YP4" s="765"/>
      <c r="YQ4" s="765"/>
      <c r="YR4" s="765"/>
      <c r="YS4" s="765"/>
      <c r="YT4" s="765"/>
      <c r="YU4" s="765"/>
      <c r="YV4" s="765"/>
      <c r="YW4" s="765"/>
      <c r="YX4" s="765"/>
      <c r="YY4" s="765"/>
      <c r="YZ4" s="765"/>
      <c r="ZA4" s="765"/>
      <c r="ZB4" s="765"/>
      <c r="ZC4" s="765"/>
      <c r="ZD4" s="765"/>
      <c r="ZE4" s="765"/>
      <c r="ZF4" s="765"/>
      <c r="ZG4" s="765"/>
      <c r="ZH4" s="765"/>
      <c r="ZI4" s="765"/>
      <c r="ZJ4" s="765"/>
      <c r="ZK4" s="765"/>
      <c r="ZL4" s="765"/>
      <c r="ZM4" s="765"/>
      <c r="ZN4" s="765"/>
      <c r="ZO4" s="765"/>
      <c r="ZP4" s="765"/>
      <c r="ZQ4" s="765"/>
      <c r="ZR4" s="765"/>
      <c r="ZS4" s="765"/>
      <c r="ZT4" s="765"/>
      <c r="ZU4" s="765"/>
      <c r="ZV4" s="765"/>
      <c r="ZW4" s="765"/>
      <c r="ZX4" s="765"/>
      <c r="ZY4" s="765"/>
      <c r="ZZ4" s="765"/>
      <c r="AAA4" s="765"/>
      <c r="AAB4" s="765"/>
      <c r="AAC4" s="765"/>
      <c r="AAD4" s="765"/>
      <c r="AAE4" s="765"/>
      <c r="AAF4" s="765"/>
      <c r="AAG4" s="765"/>
      <c r="AAH4" s="765"/>
      <c r="AAI4" s="765"/>
      <c r="AAJ4" s="765"/>
      <c r="AAK4" s="765"/>
      <c r="AAL4" s="765"/>
      <c r="AAM4" s="765"/>
      <c r="AAN4" s="765"/>
      <c r="AAO4" s="765"/>
      <c r="AAP4" s="765"/>
      <c r="AAQ4" s="765"/>
      <c r="AAR4" s="765"/>
      <c r="AAS4" s="765"/>
      <c r="AAT4" s="765"/>
      <c r="AAU4" s="765"/>
      <c r="AAV4" s="765"/>
      <c r="AAW4" s="765"/>
      <c r="AAX4" s="765"/>
      <c r="AAY4" s="765"/>
      <c r="AAZ4" s="765"/>
      <c r="ABA4" s="765"/>
      <c r="ABB4" s="765"/>
      <c r="ABC4" s="765"/>
      <c r="ABD4" s="765"/>
      <c r="ABE4" s="765"/>
      <c r="ABF4" s="765"/>
      <c r="ABG4" s="765"/>
      <c r="ABH4" s="765"/>
      <c r="ABI4" s="765"/>
      <c r="ABJ4" s="765"/>
      <c r="ABK4" s="765"/>
      <c r="ABL4" s="765"/>
      <c r="ABM4" s="765"/>
      <c r="ABN4" s="765"/>
      <c r="ABO4" s="765"/>
      <c r="ABP4" s="765"/>
      <c r="ABQ4" s="765"/>
      <c r="ABR4" s="765"/>
      <c r="ABS4" s="765"/>
      <c r="ABT4" s="765"/>
      <c r="ABU4" s="765"/>
      <c r="ABV4" s="765"/>
      <c r="ABW4" s="765"/>
      <c r="ABX4" s="765"/>
      <c r="ABY4" s="765"/>
      <c r="ABZ4" s="765"/>
      <c r="ACA4" s="765"/>
      <c r="ACB4" s="765"/>
      <c r="ACC4" s="765"/>
      <c r="ACD4" s="765"/>
      <c r="ACE4" s="765"/>
      <c r="ACF4" s="765"/>
      <c r="ACG4" s="765"/>
      <c r="ACH4" s="765"/>
      <c r="ACI4" s="765"/>
      <c r="ACJ4" s="765"/>
      <c r="ACK4" s="765"/>
      <c r="ACL4" s="765"/>
      <c r="ACM4" s="765"/>
      <c r="ACN4" s="765"/>
      <c r="ACO4" s="765"/>
      <c r="ACP4" s="765"/>
      <c r="ACQ4" s="765"/>
      <c r="ACR4" s="765"/>
      <c r="ACS4" s="765"/>
      <c r="ACT4" s="765"/>
      <c r="ACU4" s="765"/>
      <c r="ACV4" s="765"/>
      <c r="ACW4" s="765"/>
      <c r="ACX4" s="765"/>
      <c r="ACY4" s="765"/>
      <c r="ACZ4" s="765"/>
      <c r="ADA4" s="765"/>
      <c r="ADB4" s="765"/>
      <c r="ADC4" s="765"/>
      <c r="ADD4" s="765"/>
      <c r="ADE4" s="765"/>
      <c r="ADF4" s="765"/>
      <c r="ADG4" s="765"/>
      <c r="ADH4" s="765"/>
      <c r="ADI4" s="765"/>
      <c r="ADJ4" s="765"/>
      <c r="ADK4" s="765"/>
      <c r="ADL4" s="765"/>
      <c r="ADM4" s="765"/>
      <c r="ADN4" s="765"/>
      <c r="ADO4" s="765"/>
      <c r="ADP4" s="765"/>
      <c r="ADQ4" s="765"/>
      <c r="ADR4" s="765"/>
      <c r="ADS4" s="765"/>
      <c r="ADT4" s="765"/>
      <c r="ADU4" s="765"/>
      <c r="ADV4" s="765"/>
      <c r="ADW4" s="765"/>
      <c r="ADX4" s="765"/>
      <c r="ADY4" s="765"/>
      <c r="ADZ4" s="765"/>
      <c r="AEA4" s="765"/>
      <c r="AEB4" s="765"/>
      <c r="AEC4" s="765"/>
      <c r="AED4" s="765"/>
      <c r="AEE4" s="765"/>
      <c r="AEF4" s="765"/>
      <c r="AEG4" s="765"/>
      <c r="AEH4" s="765"/>
      <c r="AEI4" s="765"/>
      <c r="AEJ4" s="765"/>
      <c r="AEK4" s="765"/>
      <c r="AEL4" s="765"/>
      <c r="AEM4" s="765"/>
      <c r="AEN4" s="765"/>
      <c r="AEO4" s="765"/>
      <c r="AEP4" s="765"/>
      <c r="AEQ4" s="765"/>
      <c r="AER4" s="765"/>
      <c r="AES4" s="765"/>
      <c r="AET4" s="765"/>
      <c r="AEU4" s="765"/>
      <c r="AEV4" s="765"/>
      <c r="AEW4" s="765"/>
      <c r="AEX4" s="765"/>
      <c r="AEY4" s="765"/>
      <c r="AEZ4" s="765"/>
      <c r="AFA4" s="765"/>
      <c r="AFB4" s="765"/>
      <c r="AFC4" s="765"/>
      <c r="AFD4" s="765"/>
      <c r="AFE4" s="765"/>
      <c r="AFF4" s="765"/>
      <c r="AFG4" s="765"/>
      <c r="AFH4" s="765"/>
      <c r="AFI4" s="765"/>
      <c r="AFJ4" s="765"/>
      <c r="AFK4" s="765"/>
      <c r="AFL4" s="765"/>
      <c r="AFM4" s="765"/>
      <c r="AFN4" s="765"/>
      <c r="AFO4" s="765"/>
      <c r="AFP4" s="765"/>
      <c r="AFQ4" s="765"/>
      <c r="AFR4" s="765"/>
      <c r="AFS4" s="765"/>
      <c r="AFT4" s="765"/>
      <c r="AFU4" s="765"/>
      <c r="AFV4" s="765"/>
      <c r="AFW4" s="765"/>
      <c r="AFX4" s="765"/>
      <c r="AFY4" s="765"/>
      <c r="AFZ4" s="765"/>
      <c r="AGA4" s="765"/>
      <c r="AGB4" s="765"/>
      <c r="AGC4" s="765"/>
      <c r="AGD4" s="765"/>
      <c r="AGE4" s="765"/>
      <c r="AGF4" s="765"/>
      <c r="AGG4" s="765"/>
      <c r="AGH4" s="765"/>
      <c r="AGI4" s="765"/>
      <c r="AGJ4" s="765"/>
      <c r="AGK4" s="765"/>
      <c r="AGL4" s="765"/>
      <c r="AGM4" s="765"/>
      <c r="AGN4" s="765"/>
      <c r="AGO4" s="765"/>
      <c r="AGP4" s="765"/>
      <c r="AGQ4" s="765"/>
      <c r="AGR4" s="765"/>
      <c r="AGS4" s="765"/>
      <c r="AGT4" s="765"/>
      <c r="AGU4" s="765"/>
      <c r="AGV4" s="765"/>
      <c r="AGW4" s="765"/>
      <c r="AGX4" s="765"/>
      <c r="AGY4" s="765"/>
      <c r="AGZ4" s="765"/>
      <c r="AHA4" s="765"/>
      <c r="AHB4" s="765"/>
      <c r="AHC4" s="765"/>
      <c r="AHD4" s="765"/>
      <c r="AHE4" s="765"/>
      <c r="AHF4" s="765"/>
      <c r="AHG4" s="765"/>
      <c r="AHH4" s="765"/>
      <c r="AHI4" s="765"/>
      <c r="AHJ4" s="765"/>
      <c r="AHK4" s="765"/>
      <c r="AHL4" s="765"/>
      <c r="AHM4" s="765"/>
      <c r="AHN4" s="765"/>
      <c r="AHO4" s="765"/>
      <c r="AHP4" s="765"/>
      <c r="AHQ4" s="765"/>
      <c r="AHR4" s="765"/>
      <c r="AHS4" s="765"/>
      <c r="AHT4" s="765"/>
      <c r="AHU4" s="765"/>
      <c r="AHV4" s="765"/>
      <c r="AHW4" s="765"/>
      <c r="AHX4" s="765"/>
      <c r="AHY4" s="765"/>
      <c r="AHZ4" s="765"/>
      <c r="AIA4" s="765"/>
      <c r="AIB4" s="765"/>
      <c r="AIC4" s="765"/>
      <c r="AID4" s="765"/>
      <c r="AIE4" s="765"/>
      <c r="AIF4" s="765"/>
      <c r="AIG4" s="765"/>
      <c r="AIH4" s="765"/>
      <c r="AII4" s="765"/>
      <c r="AIJ4" s="765"/>
      <c r="AIK4" s="765"/>
      <c r="AIL4" s="765"/>
      <c r="AIM4" s="765"/>
      <c r="AIN4" s="765"/>
      <c r="AIO4" s="765"/>
      <c r="AIP4" s="765"/>
      <c r="AIQ4" s="765"/>
      <c r="AIR4" s="765"/>
      <c r="AIS4" s="765"/>
      <c r="AIT4" s="765"/>
      <c r="AIU4" s="765"/>
      <c r="AIV4" s="765"/>
      <c r="AIW4" s="765"/>
      <c r="AIX4" s="765"/>
      <c r="AIY4" s="765"/>
      <c r="AIZ4" s="765"/>
      <c r="AJA4" s="765"/>
      <c r="AJB4" s="765"/>
      <c r="AJC4" s="765"/>
      <c r="AJD4" s="765"/>
      <c r="AJE4" s="765"/>
      <c r="AJF4" s="765"/>
      <c r="AJG4" s="765"/>
      <c r="AJH4" s="765"/>
      <c r="AJI4" s="765"/>
      <c r="AJJ4" s="765"/>
      <c r="AJK4" s="765"/>
      <c r="AJL4" s="765"/>
      <c r="AJM4" s="765"/>
      <c r="AJN4" s="765"/>
      <c r="AJO4" s="765"/>
      <c r="AJP4" s="765"/>
      <c r="AJQ4" s="765"/>
      <c r="AJR4" s="765"/>
      <c r="AJS4" s="765"/>
      <c r="AJT4" s="765"/>
      <c r="AJU4" s="765"/>
      <c r="AJV4" s="765"/>
      <c r="AJW4" s="765"/>
      <c r="AJX4" s="765"/>
      <c r="AJY4" s="765"/>
      <c r="AJZ4" s="765"/>
      <c r="AKA4" s="765"/>
      <c r="AKB4" s="765"/>
      <c r="AKC4" s="765"/>
      <c r="AKD4" s="765"/>
      <c r="AKE4" s="765"/>
      <c r="AKF4" s="765"/>
      <c r="AKG4" s="765"/>
      <c r="AKH4" s="765"/>
      <c r="AKI4" s="765"/>
      <c r="AKJ4" s="765"/>
      <c r="AKK4" s="765"/>
      <c r="AKL4" s="765"/>
      <c r="AKM4" s="765"/>
      <c r="AKN4" s="765"/>
      <c r="AKO4" s="765"/>
      <c r="AKP4" s="765"/>
      <c r="AKQ4" s="765"/>
      <c r="AKR4" s="765"/>
      <c r="AKS4" s="298"/>
      <c r="AKT4" s="298"/>
      <c r="AKU4" s="298"/>
      <c r="AKV4" s="298"/>
      <c r="AKW4" s="298"/>
      <c r="AKX4" s="298"/>
      <c r="AKY4" s="298"/>
      <c r="AKZ4" s="298"/>
      <c r="ALA4" s="298"/>
      <c r="ALB4" s="298"/>
      <c r="ALC4" s="298"/>
      <c r="ALD4" s="298"/>
      <c r="ALE4" s="298"/>
      <c r="ALF4" s="298"/>
      <c r="ALG4" s="298"/>
      <c r="ALH4" s="298"/>
      <c r="ALI4" s="298"/>
      <c r="ALJ4" s="298"/>
    </row>
    <row r="5" spans="1:998">
      <c r="A5" s="763"/>
      <c r="B5" s="963" t="s">
        <v>348</v>
      </c>
      <c r="C5" s="967"/>
      <c r="D5" s="969">
        <v>0.72800059470299938</v>
      </c>
      <c r="E5" s="968"/>
      <c r="F5" s="765"/>
      <c r="G5" s="765"/>
      <c r="H5" s="765"/>
      <c r="I5" s="765"/>
      <c r="J5" s="765"/>
      <c r="K5" s="765"/>
      <c r="L5" s="765"/>
      <c r="M5" s="765"/>
      <c r="N5" s="765"/>
      <c r="O5" s="765"/>
      <c r="P5" s="765"/>
      <c r="Q5" s="765"/>
      <c r="R5" s="765"/>
      <c r="S5" s="765"/>
      <c r="T5" s="765"/>
      <c r="U5" s="765"/>
      <c r="V5" s="765"/>
      <c r="W5" s="765"/>
      <c r="X5" s="765"/>
      <c r="Y5" s="765"/>
      <c r="Z5" s="765"/>
      <c r="AA5" s="765"/>
      <c r="AB5" s="765"/>
      <c r="AC5" s="765"/>
      <c r="AD5" s="765"/>
      <c r="AE5" s="765"/>
      <c r="AF5" s="765"/>
      <c r="AG5" s="765"/>
      <c r="AH5" s="765"/>
      <c r="AI5" s="765"/>
      <c r="AJ5" s="765"/>
      <c r="AK5" s="765"/>
      <c r="AL5" s="765"/>
      <c r="AM5" s="765"/>
      <c r="AN5" s="765"/>
      <c r="AO5" s="765"/>
      <c r="AP5" s="765"/>
      <c r="AQ5" s="765"/>
      <c r="AR5" s="765"/>
      <c r="AS5" s="765"/>
      <c r="AT5" s="765"/>
      <c r="AU5" s="765"/>
      <c r="AV5" s="765"/>
      <c r="AW5" s="765"/>
      <c r="AX5" s="765"/>
      <c r="AY5" s="765"/>
      <c r="AZ5" s="765"/>
      <c r="BA5" s="765"/>
      <c r="BB5" s="765"/>
      <c r="BC5" s="765"/>
      <c r="BD5" s="765"/>
      <c r="BE5" s="765"/>
      <c r="BF5" s="765"/>
      <c r="BG5" s="765"/>
      <c r="BH5" s="765"/>
      <c r="BI5" s="765"/>
      <c r="BJ5" s="765"/>
      <c r="BK5" s="765"/>
      <c r="BL5" s="765"/>
      <c r="BM5" s="765"/>
      <c r="BN5" s="765"/>
      <c r="BO5" s="765"/>
      <c r="BP5" s="765"/>
      <c r="BQ5" s="765"/>
      <c r="BR5" s="765"/>
      <c r="BS5" s="765"/>
      <c r="BT5" s="765"/>
      <c r="BU5" s="765"/>
      <c r="BV5" s="765"/>
      <c r="BW5" s="765"/>
      <c r="BX5" s="765"/>
      <c r="BY5" s="765"/>
      <c r="BZ5" s="765"/>
      <c r="CA5" s="765"/>
      <c r="CB5" s="765"/>
      <c r="CC5" s="765"/>
      <c r="CD5" s="765"/>
      <c r="CE5" s="765"/>
      <c r="CF5" s="765"/>
      <c r="CG5" s="765"/>
      <c r="CH5" s="765"/>
      <c r="CI5" s="765"/>
      <c r="CJ5" s="765"/>
      <c r="CK5" s="765"/>
      <c r="CL5" s="765"/>
      <c r="CM5" s="765"/>
      <c r="CN5" s="765"/>
      <c r="CO5" s="765"/>
      <c r="CP5" s="765"/>
      <c r="CQ5" s="765"/>
      <c r="CR5" s="765"/>
      <c r="CS5" s="765"/>
      <c r="CT5" s="765"/>
      <c r="CU5" s="765"/>
      <c r="CV5" s="765"/>
      <c r="CW5" s="765"/>
      <c r="CX5" s="765"/>
      <c r="CY5" s="765"/>
      <c r="CZ5" s="765"/>
      <c r="DA5" s="765"/>
      <c r="DB5" s="765"/>
      <c r="DC5" s="765"/>
      <c r="DD5" s="765"/>
      <c r="DE5" s="765"/>
      <c r="DF5" s="765"/>
      <c r="DG5" s="765"/>
      <c r="DH5" s="765"/>
      <c r="DI5" s="765"/>
      <c r="DJ5" s="765"/>
      <c r="DK5" s="765"/>
      <c r="DL5" s="765"/>
      <c r="DM5" s="765"/>
      <c r="DN5" s="765"/>
      <c r="DO5" s="765"/>
      <c r="DP5" s="765"/>
      <c r="DQ5" s="765"/>
      <c r="DR5" s="765"/>
      <c r="DS5" s="765"/>
      <c r="DT5" s="765"/>
      <c r="DU5" s="765"/>
      <c r="DV5" s="765"/>
      <c r="DW5" s="765"/>
      <c r="DX5" s="765"/>
      <c r="DY5" s="765"/>
      <c r="DZ5" s="765"/>
      <c r="EA5" s="765"/>
      <c r="EB5" s="765"/>
      <c r="EC5" s="765"/>
      <c r="ED5" s="765"/>
      <c r="EE5" s="765"/>
      <c r="EF5" s="765"/>
      <c r="EG5" s="765"/>
      <c r="EH5" s="765"/>
      <c r="EI5" s="765"/>
      <c r="EJ5" s="765"/>
      <c r="EK5" s="765"/>
      <c r="EL5" s="765"/>
      <c r="EM5" s="765"/>
      <c r="EN5" s="765"/>
      <c r="EO5" s="765"/>
      <c r="EP5" s="765"/>
      <c r="EQ5" s="765"/>
      <c r="ER5" s="765"/>
      <c r="ES5" s="765"/>
      <c r="ET5" s="765"/>
      <c r="EU5" s="765"/>
      <c r="EV5" s="765"/>
      <c r="EW5" s="765"/>
      <c r="EX5" s="765"/>
      <c r="EY5" s="765"/>
      <c r="EZ5" s="765"/>
      <c r="FA5" s="765"/>
      <c r="FB5" s="765"/>
      <c r="FC5" s="765"/>
      <c r="FD5" s="765"/>
      <c r="FE5" s="765"/>
      <c r="FF5" s="765"/>
      <c r="FG5" s="765"/>
      <c r="FH5" s="765"/>
      <c r="FI5" s="765"/>
      <c r="FJ5" s="765"/>
      <c r="FK5" s="765"/>
      <c r="FL5" s="765"/>
      <c r="FM5" s="765"/>
      <c r="FN5" s="765"/>
      <c r="FO5" s="765"/>
      <c r="FP5" s="765"/>
      <c r="FQ5" s="765"/>
      <c r="FR5" s="765"/>
      <c r="FS5" s="765"/>
      <c r="FT5" s="765"/>
      <c r="FU5" s="765"/>
      <c r="FV5" s="765"/>
      <c r="FW5" s="765"/>
      <c r="FX5" s="765"/>
      <c r="FY5" s="765"/>
      <c r="FZ5" s="765"/>
      <c r="GA5" s="765"/>
      <c r="GB5" s="765"/>
      <c r="GC5" s="765"/>
      <c r="GD5" s="765"/>
      <c r="GE5" s="765"/>
      <c r="GF5" s="765"/>
      <c r="GG5" s="765"/>
      <c r="GH5" s="765"/>
      <c r="GI5" s="765"/>
      <c r="GJ5" s="765"/>
      <c r="GK5" s="765"/>
      <c r="GL5" s="765"/>
      <c r="GM5" s="765"/>
      <c r="GN5" s="765"/>
      <c r="GO5" s="765"/>
      <c r="GP5" s="765"/>
      <c r="GQ5" s="765"/>
      <c r="GR5" s="765"/>
      <c r="GS5" s="765"/>
      <c r="GT5" s="765"/>
      <c r="GU5" s="765"/>
      <c r="GV5" s="765"/>
      <c r="GW5" s="765"/>
      <c r="GX5" s="765"/>
      <c r="GY5" s="765"/>
      <c r="GZ5" s="765"/>
      <c r="HA5" s="765"/>
      <c r="HB5" s="765"/>
      <c r="HC5" s="765"/>
      <c r="HD5" s="765"/>
      <c r="HE5" s="765"/>
      <c r="HF5" s="765"/>
      <c r="HG5" s="765"/>
      <c r="HH5" s="765"/>
      <c r="HI5" s="765"/>
      <c r="HJ5" s="765"/>
      <c r="HK5" s="765"/>
      <c r="HL5" s="765"/>
      <c r="HM5" s="765"/>
      <c r="HN5" s="765"/>
      <c r="HO5" s="765"/>
      <c r="HP5" s="765"/>
      <c r="HQ5" s="765"/>
      <c r="HR5" s="765"/>
      <c r="HS5" s="765"/>
      <c r="HT5" s="765"/>
      <c r="HU5" s="765"/>
      <c r="HV5" s="765"/>
      <c r="HW5" s="765"/>
      <c r="HX5" s="765"/>
      <c r="HY5" s="765"/>
      <c r="HZ5" s="765"/>
      <c r="IA5" s="765"/>
      <c r="IB5" s="765"/>
      <c r="IC5" s="765"/>
      <c r="ID5" s="765"/>
      <c r="IE5" s="765"/>
      <c r="IF5" s="765"/>
      <c r="IG5" s="765"/>
      <c r="IH5" s="765"/>
      <c r="II5" s="765"/>
      <c r="IJ5" s="765"/>
      <c r="IK5" s="765"/>
      <c r="IL5" s="765"/>
      <c r="IM5" s="765"/>
      <c r="IN5" s="765"/>
      <c r="IO5" s="765"/>
      <c r="IP5" s="765"/>
      <c r="IQ5" s="765"/>
      <c r="IR5" s="765"/>
      <c r="IS5" s="765"/>
      <c r="IT5" s="765"/>
      <c r="IU5" s="765"/>
      <c r="IV5" s="765"/>
      <c r="IW5" s="765"/>
      <c r="IX5" s="765"/>
      <c r="IY5" s="765"/>
      <c r="IZ5" s="765"/>
      <c r="JA5" s="765"/>
      <c r="JB5" s="765"/>
      <c r="JC5" s="765"/>
      <c r="JD5" s="765"/>
      <c r="JE5" s="765"/>
      <c r="JF5" s="765"/>
      <c r="JG5" s="765"/>
      <c r="JH5" s="765"/>
      <c r="JI5" s="765"/>
      <c r="JJ5" s="765"/>
      <c r="JK5" s="765"/>
      <c r="JL5" s="765"/>
      <c r="JM5" s="765"/>
      <c r="JN5" s="765"/>
      <c r="JO5" s="765"/>
      <c r="JP5" s="765"/>
      <c r="JQ5" s="765"/>
      <c r="JR5" s="765"/>
      <c r="JS5" s="765"/>
      <c r="JT5" s="765"/>
      <c r="JU5" s="765"/>
      <c r="JV5" s="765"/>
      <c r="JW5" s="765"/>
      <c r="JX5" s="765"/>
      <c r="JY5" s="765"/>
      <c r="JZ5" s="765"/>
      <c r="KA5" s="765"/>
      <c r="KB5" s="765"/>
      <c r="KC5" s="765"/>
      <c r="KD5" s="765"/>
      <c r="KE5" s="765"/>
      <c r="KF5" s="765"/>
      <c r="KG5" s="765"/>
      <c r="KH5" s="765"/>
      <c r="KI5" s="765"/>
      <c r="KJ5" s="765"/>
      <c r="KK5" s="765"/>
      <c r="KL5" s="765"/>
      <c r="KM5" s="765"/>
      <c r="KN5" s="765"/>
      <c r="KO5" s="765"/>
      <c r="KP5" s="765"/>
      <c r="KQ5" s="765"/>
      <c r="KR5" s="765"/>
      <c r="KS5" s="765"/>
      <c r="KT5" s="765"/>
      <c r="KU5" s="765"/>
      <c r="KV5" s="765"/>
      <c r="KW5" s="765"/>
      <c r="KX5" s="765"/>
      <c r="KY5" s="765"/>
      <c r="KZ5" s="765"/>
      <c r="LA5" s="765"/>
      <c r="LB5" s="765"/>
      <c r="LC5" s="765"/>
      <c r="LD5" s="765"/>
      <c r="LE5" s="765"/>
      <c r="LF5" s="765"/>
      <c r="LG5" s="765"/>
      <c r="LH5" s="765"/>
      <c r="LI5" s="765"/>
      <c r="LJ5" s="765"/>
      <c r="LK5" s="765"/>
      <c r="LL5" s="765"/>
      <c r="LM5" s="765"/>
      <c r="LN5" s="765"/>
      <c r="LO5" s="765"/>
      <c r="LP5" s="765"/>
      <c r="LQ5" s="765"/>
      <c r="LR5" s="765"/>
      <c r="LS5" s="765"/>
      <c r="LT5" s="765"/>
      <c r="LU5" s="765"/>
      <c r="LV5" s="765"/>
      <c r="LW5" s="765"/>
      <c r="LX5" s="765"/>
      <c r="LY5" s="765"/>
      <c r="LZ5" s="765"/>
      <c r="MA5" s="765"/>
      <c r="MB5" s="765"/>
      <c r="MC5" s="765"/>
      <c r="MD5" s="765"/>
      <c r="ME5" s="765"/>
      <c r="MF5" s="765"/>
      <c r="MG5" s="765"/>
      <c r="MH5" s="765"/>
      <c r="MI5" s="765"/>
      <c r="MJ5" s="765"/>
      <c r="MK5" s="765"/>
      <c r="ML5" s="765"/>
      <c r="MM5" s="765"/>
      <c r="MN5" s="765"/>
      <c r="MO5" s="765"/>
      <c r="MP5" s="765"/>
      <c r="MQ5" s="765"/>
      <c r="MR5" s="765"/>
      <c r="MS5" s="765"/>
      <c r="MT5" s="765"/>
      <c r="MU5" s="765"/>
      <c r="MV5" s="765"/>
      <c r="MW5" s="765"/>
      <c r="MX5" s="765"/>
      <c r="MY5" s="765"/>
      <c r="MZ5" s="765"/>
      <c r="NA5" s="765"/>
      <c r="NB5" s="765"/>
      <c r="NC5" s="765"/>
      <c r="ND5" s="765"/>
      <c r="NE5" s="765"/>
      <c r="NF5" s="765"/>
      <c r="NG5" s="765"/>
      <c r="NH5" s="765"/>
      <c r="NI5" s="765"/>
      <c r="NJ5" s="765"/>
      <c r="NK5" s="765"/>
      <c r="NL5" s="765"/>
      <c r="NM5" s="765"/>
      <c r="NN5" s="765"/>
      <c r="NO5" s="765"/>
      <c r="NP5" s="765"/>
      <c r="NQ5" s="765"/>
      <c r="NR5" s="765"/>
      <c r="NS5" s="765"/>
      <c r="NT5" s="765"/>
      <c r="NU5" s="765"/>
      <c r="NV5" s="765"/>
      <c r="NW5" s="765"/>
      <c r="NX5" s="765"/>
      <c r="NY5" s="765"/>
      <c r="NZ5" s="765"/>
      <c r="OA5" s="765"/>
      <c r="OB5" s="765"/>
      <c r="OC5" s="765"/>
      <c r="OD5" s="765"/>
      <c r="OE5" s="765"/>
      <c r="OF5" s="765"/>
      <c r="OG5" s="765"/>
      <c r="OH5" s="765"/>
      <c r="OI5" s="765"/>
      <c r="OJ5" s="765"/>
      <c r="OK5" s="765"/>
      <c r="OL5" s="765"/>
      <c r="OM5" s="765"/>
      <c r="ON5" s="765"/>
      <c r="OO5" s="765"/>
      <c r="OP5" s="765"/>
      <c r="OQ5" s="765"/>
      <c r="OR5" s="765"/>
      <c r="OS5" s="765"/>
      <c r="OT5" s="765"/>
      <c r="OU5" s="765"/>
      <c r="OV5" s="765"/>
      <c r="OW5" s="765"/>
      <c r="OX5" s="765"/>
      <c r="OY5" s="765"/>
      <c r="OZ5" s="765"/>
      <c r="PA5" s="765"/>
      <c r="PB5" s="765"/>
      <c r="PC5" s="765"/>
      <c r="PD5" s="765"/>
      <c r="PE5" s="765"/>
      <c r="PF5" s="765"/>
      <c r="PG5" s="765"/>
      <c r="PH5" s="765"/>
      <c r="PI5" s="765"/>
      <c r="PJ5" s="765"/>
      <c r="PK5" s="765"/>
      <c r="PL5" s="765"/>
      <c r="PM5" s="765"/>
      <c r="PN5" s="765"/>
      <c r="PO5" s="765"/>
      <c r="PP5" s="765"/>
      <c r="PQ5" s="765"/>
      <c r="PR5" s="765"/>
      <c r="PS5" s="765"/>
      <c r="PT5" s="765"/>
      <c r="PU5" s="765"/>
      <c r="PV5" s="765"/>
      <c r="PW5" s="765"/>
      <c r="PX5" s="765"/>
      <c r="PY5" s="765"/>
      <c r="PZ5" s="765"/>
      <c r="QA5" s="765"/>
      <c r="QB5" s="765"/>
      <c r="QC5" s="765"/>
      <c r="QD5" s="765"/>
      <c r="QE5" s="765"/>
      <c r="QF5" s="765"/>
      <c r="QG5" s="765"/>
      <c r="QH5" s="765"/>
      <c r="QI5" s="765"/>
      <c r="QJ5" s="765"/>
      <c r="QK5" s="765"/>
      <c r="QL5" s="765"/>
      <c r="QM5" s="765"/>
      <c r="QN5" s="765"/>
      <c r="QO5" s="765"/>
      <c r="QP5" s="765"/>
      <c r="QQ5" s="765"/>
      <c r="QR5" s="765"/>
      <c r="QS5" s="765"/>
      <c r="QT5" s="765"/>
      <c r="QU5" s="765"/>
      <c r="QV5" s="765"/>
      <c r="QW5" s="765"/>
      <c r="QX5" s="765"/>
      <c r="QY5" s="765"/>
      <c r="QZ5" s="765"/>
      <c r="RA5" s="765"/>
      <c r="RB5" s="765"/>
      <c r="RC5" s="765"/>
      <c r="RD5" s="765"/>
      <c r="RE5" s="765"/>
      <c r="RF5" s="765"/>
      <c r="RG5" s="765"/>
      <c r="RH5" s="765"/>
      <c r="RI5" s="765"/>
      <c r="RJ5" s="765"/>
      <c r="RK5" s="765"/>
      <c r="RL5" s="765"/>
      <c r="RM5" s="765"/>
      <c r="RN5" s="765"/>
      <c r="RO5" s="765"/>
      <c r="RP5" s="765"/>
      <c r="RQ5" s="765"/>
      <c r="RR5" s="765"/>
      <c r="RS5" s="765"/>
      <c r="RT5" s="765"/>
      <c r="RU5" s="765"/>
      <c r="RV5" s="765"/>
      <c r="RW5" s="765"/>
      <c r="RX5" s="765"/>
      <c r="RY5" s="765"/>
      <c r="RZ5" s="765"/>
      <c r="SA5" s="765"/>
      <c r="SB5" s="765"/>
      <c r="SC5" s="765"/>
      <c r="SD5" s="765"/>
      <c r="SE5" s="765"/>
      <c r="SF5" s="765"/>
      <c r="SG5" s="765"/>
      <c r="SH5" s="765"/>
      <c r="SI5" s="765"/>
      <c r="SJ5" s="765"/>
      <c r="SK5" s="765"/>
      <c r="SL5" s="765"/>
      <c r="SM5" s="765"/>
      <c r="SN5" s="765"/>
      <c r="SO5" s="765"/>
      <c r="SP5" s="765"/>
      <c r="SQ5" s="765"/>
      <c r="SR5" s="765"/>
      <c r="SS5" s="765"/>
      <c r="ST5" s="765"/>
      <c r="SU5" s="765"/>
      <c r="SV5" s="765"/>
      <c r="SW5" s="765"/>
      <c r="SX5" s="765"/>
      <c r="SY5" s="765"/>
      <c r="SZ5" s="765"/>
      <c r="TA5" s="765"/>
      <c r="TB5" s="765"/>
      <c r="TC5" s="765"/>
      <c r="TD5" s="765"/>
      <c r="TE5" s="765"/>
      <c r="TF5" s="765"/>
      <c r="TG5" s="765"/>
      <c r="TH5" s="765"/>
      <c r="TI5" s="765"/>
      <c r="TJ5" s="765"/>
      <c r="TK5" s="765"/>
      <c r="TL5" s="765"/>
      <c r="TM5" s="765"/>
      <c r="TN5" s="765"/>
      <c r="TO5" s="765"/>
      <c r="TP5" s="765"/>
      <c r="TQ5" s="765"/>
      <c r="TR5" s="765"/>
      <c r="TS5" s="765"/>
      <c r="TT5" s="765"/>
      <c r="TU5" s="765"/>
      <c r="TV5" s="765"/>
      <c r="TW5" s="765"/>
      <c r="TX5" s="765"/>
      <c r="TY5" s="765"/>
      <c r="TZ5" s="765"/>
      <c r="UA5" s="765"/>
      <c r="UB5" s="765"/>
      <c r="UC5" s="765"/>
      <c r="UD5" s="765"/>
      <c r="UE5" s="765"/>
      <c r="UF5" s="765"/>
      <c r="UG5" s="765"/>
      <c r="UH5" s="765"/>
      <c r="UI5" s="765"/>
      <c r="UJ5" s="765"/>
      <c r="UK5" s="765"/>
      <c r="UL5" s="765"/>
      <c r="UM5" s="765"/>
      <c r="UN5" s="765"/>
      <c r="UO5" s="765"/>
      <c r="UP5" s="765"/>
      <c r="UQ5" s="765"/>
      <c r="UR5" s="765"/>
      <c r="US5" s="765"/>
      <c r="UT5" s="765"/>
      <c r="UU5" s="765"/>
      <c r="UV5" s="765"/>
      <c r="UW5" s="765"/>
      <c r="UX5" s="765"/>
      <c r="UY5" s="765"/>
      <c r="UZ5" s="765"/>
      <c r="VA5" s="765"/>
      <c r="VB5" s="765"/>
      <c r="VC5" s="765"/>
      <c r="VD5" s="765"/>
      <c r="VE5" s="765"/>
      <c r="VF5" s="765"/>
      <c r="VG5" s="765"/>
      <c r="VH5" s="765"/>
      <c r="VI5" s="765"/>
      <c r="VJ5" s="765"/>
      <c r="VK5" s="765"/>
      <c r="VL5" s="765"/>
      <c r="VM5" s="765"/>
      <c r="VN5" s="765"/>
      <c r="VO5" s="765"/>
      <c r="VP5" s="765"/>
      <c r="VQ5" s="765"/>
      <c r="VR5" s="765"/>
      <c r="VS5" s="765"/>
      <c r="VT5" s="765"/>
      <c r="VU5" s="765"/>
      <c r="VV5" s="765"/>
      <c r="VW5" s="765"/>
      <c r="VX5" s="765"/>
      <c r="VY5" s="765"/>
      <c r="VZ5" s="765"/>
      <c r="WA5" s="765"/>
      <c r="WB5" s="765"/>
      <c r="WC5" s="765"/>
      <c r="WD5" s="765"/>
      <c r="WE5" s="765"/>
      <c r="WF5" s="765"/>
      <c r="WG5" s="765"/>
      <c r="WH5" s="765"/>
      <c r="WI5" s="765"/>
      <c r="WJ5" s="765"/>
      <c r="WK5" s="765"/>
      <c r="WL5" s="765"/>
      <c r="WM5" s="765"/>
      <c r="WN5" s="765"/>
      <c r="WO5" s="765"/>
      <c r="WP5" s="765"/>
      <c r="WQ5" s="765"/>
      <c r="WR5" s="765"/>
      <c r="WS5" s="765"/>
      <c r="WT5" s="765"/>
      <c r="WU5" s="765"/>
      <c r="WV5" s="765"/>
      <c r="WW5" s="765"/>
      <c r="WX5" s="765"/>
      <c r="WY5" s="765"/>
      <c r="WZ5" s="765"/>
      <c r="XA5" s="765"/>
      <c r="XB5" s="765"/>
      <c r="XC5" s="765"/>
      <c r="XD5" s="765"/>
      <c r="XE5" s="765"/>
      <c r="XF5" s="765"/>
      <c r="XG5" s="765"/>
      <c r="XH5" s="765"/>
      <c r="XI5" s="765"/>
      <c r="XJ5" s="765"/>
      <c r="XK5" s="765"/>
      <c r="XL5" s="765"/>
      <c r="XM5" s="765"/>
      <c r="XN5" s="765"/>
      <c r="XO5" s="765"/>
      <c r="XP5" s="765"/>
      <c r="XQ5" s="765"/>
      <c r="XR5" s="765"/>
      <c r="XS5" s="765"/>
      <c r="XT5" s="765"/>
      <c r="XU5" s="765"/>
      <c r="XV5" s="765"/>
      <c r="XW5" s="765"/>
      <c r="XX5" s="765"/>
      <c r="XY5" s="765"/>
      <c r="XZ5" s="765"/>
      <c r="YA5" s="765"/>
      <c r="YB5" s="765"/>
      <c r="YC5" s="765"/>
      <c r="YD5" s="765"/>
      <c r="YE5" s="765"/>
      <c r="YF5" s="765"/>
      <c r="YG5" s="765"/>
      <c r="YH5" s="765"/>
      <c r="YI5" s="765"/>
      <c r="YJ5" s="765"/>
      <c r="YK5" s="765"/>
      <c r="YL5" s="765"/>
      <c r="YM5" s="765"/>
      <c r="YN5" s="765"/>
      <c r="YO5" s="765"/>
      <c r="YP5" s="765"/>
      <c r="YQ5" s="765"/>
      <c r="YR5" s="765"/>
      <c r="YS5" s="765"/>
      <c r="YT5" s="765"/>
      <c r="YU5" s="765"/>
      <c r="YV5" s="765"/>
      <c r="YW5" s="765"/>
      <c r="YX5" s="765"/>
      <c r="YY5" s="765"/>
      <c r="YZ5" s="765"/>
      <c r="ZA5" s="765"/>
      <c r="ZB5" s="765"/>
      <c r="ZC5" s="765"/>
      <c r="ZD5" s="765"/>
      <c r="ZE5" s="765"/>
      <c r="ZF5" s="765"/>
      <c r="ZG5" s="765"/>
      <c r="ZH5" s="765"/>
      <c r="ZI5" s="765"/>
      <c r="ZJ5" s="765"/>
      <c r="ZK5" s="765"/>
      <c r="ZL5" s="765"/>
      <c r="ZM5" s="765"/>
      <c r="ZN5" s="765"/>
      <c r="ZO5" s="765"/>
      <c r="ZP5" s="765"/>
      <c r="ZQ5" s="765"/>
      <c r="ZR5" s="765"/>
      <c r="ZS5" s="765"/>
      <c r="ZT5" s="765"/>
      <c r="ZU5" s="765"/>
      <c r="ZV5" s="765"/>
      <c r="ZW5" s="765"/>
      <c r="ZX5" s="765"/>
      <c r="ZY5" s="765"/>
      <c r="ZZ5" s="765"/>
      <c r="AAA5" s="765"/>
      <c r="AAB5" s="765"/>
      <c r="AAC5" s="765"/>
      <c r="AAD5" s="765"/>
      <c r="AAE5" s="765"/>
      <c r="AAF5" s="765"/>
      <c r="AAG5" s="765"/>
      <c r="AAH5" s="765"/>
      <c r="AAI5" s="765"/>
      <c r="AAJ5" s="765"/>
      <c r="AAK5" s="765"/>
      <c r="AAL5" s="765"/>
      <c r="AAM5" s="765"/>
      <c r="AAN5" s="765"/>
      <c r="AAO5" s="765"/>
      <c r="AAP5" s="765"/>
      <c r="AAQ5" s="765"/>
      <c r="AAR5" s="765"/>
      <c r="AAS5" s="765"/>
      <c r="AAT5" s="765"/>
      <c r="AAU5" s="765"/>
      <c r="AAV5" s="765"/>
      <c r="AAW5" s="765"/>
      <c r="AAX5" s="765"/>
      <c r="AAY5" s="765"/>
      <c r="AAZ5" s="765"/>
      <c r="ABA5" s="765"/>
      <c r="ABB5" s="765"/>
      <c r="ABC5" s="765"/>
      <c r="ABD5" s="765"/>
      <c r="ABE5" s="765"/>
      <c r="ABF5" s="765"/>
      <c r="ABG5" s="765"/>
      <c r="ABH5" s="765"/>
      <c r="ABI5" s="765"/>
      <c r="ABJ5" s="765"/>
      <c r="ABK5" s="765"/>
      <c r="ABL5" s="765"/>
      <c r="ABM5" s="765"/>
      <c r="ABN5" s="765"/>
      <c r="ABO5" s="765"/>
      <c r="ABP5" s="765"/>
      <c r="ABQ5" s="765"/>
      <c r="ABR5" s="765"/>
      <c r="ABS5" s="765"/>
      <c r="ABT5" s="765"/>
      <c r="ABU5" s="765"/>
      <c r="ABV5" s="765"/>
      <c r="ABW5" s="765"/>
      <c r="ABX5" s="765"/>
      <c r="ABY5" s="765"/>
      <c r="ABZ5" s="765"/>
      <c r="ACA5" s="765"/>
      <c r="ACB5" s="765"/>
      <c r="ACC5" s="765"/>
      <c r="ACD5" s="765"/>
      <c r="ACE5" s="765"/>
      <c r="ACF5" s="765"/>
      <c r="ACG5" s="765"/>
      <c r="ACH5" s="765"/>
      <c r="ACI5" s="765"/>
      <c r="ACJ5" s="765"/>
      <c r="ACK5" s="765"/>
      <c r="ACL5" s="765"/>
      <c r="ACM5" s="765"/>
      <c r="ACN5" s="765"/>
      <c r="ACO5" s="765"/>
      <c r="ACP5" s="765"/>
      <c r="ACQ5" s="765"/>
      <c r="ACR5" s="765"/>
      <c r="ACS5" s="765"/>
      <c r="ACT5" s="765"/>
      <c r="ACU5" s="765"/>
      <c r="ACV5" s="765"/>
      <c r="ACW5" s="765"/>
      <c r="ACX5" s="765"/>
      <c r="ACY5" s="765"/>
      <c r="ACZ5" s="765"/>
      <c r="ADA5" s="765"/>
      <c r="ADB5" s="765"/>
      <c r="ADC5" s="765"/>
      <c r="ADD5" s="765"/>
      <c r="ADE5" s="765"/>
      <c r="ADF5" s="765"/>
      <c r="ADG5" s="765"/>
      <c r="ADH5" s="765"/>
      <c r="ADI5" s="765"/>
      <c r="ADJ5" s="765"/>
      <c r="ADK5" s="765"/>
      <c r="ADL5" s="765"/>
      <c r="ADM5" s="765"/>
      <c r="ADN5" s="765"/>
      <c r="ADO5" s="765"/>
      <c r="ADP5" s="765"/>
      <c r="ADQ5" s="765"/>
      <c r="ADR5" s="765"/>
      <c r="ADS5" s="765"/>
      <c r="ADT5" s="765"/>
      <c r="ADU5" s="765"/>
      <c r="ADV5" s="765"/>
      <c r="ADW5" s="765"/>
      <c r="ADX5" s="765"/>
      <c r="ADY5" s="765"/>
      <c r="ADZ5" s="765"/>
      <c r="AEA5" s="765"/>
      <c r="AEB5" s="765"/>
      <c r="AEC5" s="765"/>
      <c r="AED5" s="765"/>
      <c r="AEE5" s="765"/>
      <c r="AEF5" s="765"/>
      <c r="AEG5" s="765"/>
      <c r="AEH5" s="765"/>
      <c r="AEI5" s="765"/>
      <c r="AEJ5" s="765"/>
      <c r="AEK5" s="765"/>
      <c r="AEL5" s="765"/>
      <c r="AEM5" s="765"/>
      <c r="AEN5" s="765"/>
      <c r="AEO5" s="765"/>
      <c r="AEP5" s="765"/>
      <c r="AEQ5" s="765"/>
      <c r="AER5" s="765"/>
      <c r="AES5" s="765"/>
      <c r="AET5" s="765"/>
      <c r="AEU5" s="765"/>
      <c r="AEV5" s="765"/>
      <c r="AEW5" s="765"/>
      <c r="AEX5" s="765"/>
      <c r="AEY5" s="765"/>
      <c r="AEZ5" s="765"/>
      <c r="AFA5" s="765"/>
      <c r="AFB5" s="765"/>
      <c r="AFC5" s="765"/>
      <c r="AFD5" s="765"/>
      <c r="AFE5" s="765"/>
      <c r="AFF5" s="765"/>
      <c r="AFG5" s="765"/>
      <c r="AFH5" s="765"/>
      <c r="AFI5" s="765"/>
      <c r="AFJ5" s="765"/>
      <c r="AFK5" s="765"/>
      <c r="AFL5" s="765"/>
      <c r="AFM5" s="765"/>
      <c r="AFN5" s="765"/>
      <c r="AFO5" s="765"/>
      <c r="AFP5" s="765"/>
      <c r="AFQ5" s="765"/>
      <c r="AFR5" s="765"/>
      <c r="AFS5" s="765"/>
      <c r="AFT5" s="765"/>
      <c r="AFU5" s="765"/>
      <c r="AFV5" s="765"/>
      <c r="AFW5" s="765"/>
      <c r="AFX5" s="765"/>
      <c r="AFY5" s="765"/>
      <c r="AFZ5" s="765"/>
      <c r="AGA5" s="765"/>
      <c r="AGB5" s="765"/>
      <c r="AGC5" s="765"/>
      <c r="AGD5" s="765"/>
      <c r="AGE5" s="765"/>
      <c r="AGF5" s="765"/>
      <c r="AGG5" s="765"/>
      <c r="AGH5" s="765"/>
      <c r="AGI5" s="765"/>
      <c r="AGJ5" s="765"/>
      <c r="AGK5" s="765"/>
      <c r="AGL5" s="765"/>
      <c r="AGM5" s="765"/>
      <c r="AGN5" s="765"/>
      <c r="AGO5" s="765"/>
      <c r="AGP5" s="765"/>
      <c r="AGQ5" s="765"/>
      <c r="AGR5" s="765"/>
      <c r="AGS5" s="765"/>
      <c r="AGT5" s="765"/>
      <c r="AGU5" s="765"/>
      <c r="AGV5" s="765"/>
      <c r="AGW5" s="765"/>
      <c r="AGX5" s="765"/>
      <c r="AGY5" s="765"/>
      <c r="AGZ5" s="765"/>
      <c r="AHA5" s="765"/>
      <c r="AHB5" s="765"/>
      <c r="AHC5" s="765"/>
      <c r="AHD5" s="765"/>
      <c r="AHE5" s="765"/>
      <c r="AHF5" s="765"/>
      <c r="AHG5" s="765"/>
      <c r="AHH5" s="765"/>
      <c r="AHI5" s="765"/>
      <c r="AHJ5" s="765"/>
      <c r="AHK5" s="765"/>
      <c r="AHL5" s="765"/>
      <c r="AHM5" s="765"/>
      <c r="AHN5" s="765"/>
      <c r="AHO5" s="765"/>
      <c r="AHP5" s="765"/>
      <c r="AHQ5" s="765"/>
      <c r="AHR5" s="765"/>
      <c r="AHS5" s="765"/>
      <c r="AHT5" s="765"/>
      <c r="AHU5" s="765"/>
      <c r="AHV5" s="765"/>
      <c r="AHW5" s="765"/>
      <c r="AHX5" s="765"/>
      <c r="AHY5" s="765"/>
      <c r="AHZ5" s="765"/>
      <c r="AIA5" s="765"/>
      <c r="AIB5" s="765"/>
      <c r="AIC5" s="765"/>
      <c r="AID5" s="765"/>
      <c r="AIE5" s="765"/>
      <c r="AIF5" s="765"/>
      <c r="AIG5" s="765"/>
      <c r="AIH5" s="765"/>
      <c r="AII5" s="765"/>
      <c r="AIJ5" s="765"/>
      <c r="AIK5" s="765"/>
      <c r="AIL5" s="765"/>
      <c r="AIM5" s="765"/>
      <c r="AIN5" s="765"/>
      <c r="AIO5" s="765"/>
      <c r="AIP5" s="765"/>
      <c r="AIQ5" s="765"/>
      <c r="AIR5" s="765"/>
      <c r="AIS5" s="765"/>
      <c r="AIT5" s="765"/>
      <c r="AIU5" s="765"/>
      <c r="AIV5" s="765"/>
      <c r="AIW5" s="765"/>
      <c r="AIX5" s="765"/>
      <c r="AIY5" s="765"/>
      <c r="AIZ5" s="765"/>
      <c r="AJA5" s="765"/>
      <c r="AJB5" s="765"/>
      <c r="AJC5" s="765"/>
      <c r="AJD5" s="765"/>
      <c r="AJE5" s="765"/>
      <c r="AJF5" s="765"/>
      <c r="AJG5" s="765"/>
      <c r="AJH5" s="765"/>
      <c r="AJI5" s="765"/>
      <c r="AJJ5" s="765"/>
      <c r="AJK5" s="765"/>
      <c r="AJL5" s="765"/>
      <c r="AJM5" s="765"/>
      <c r="AJN5" s="765"/>
      <c r="AJO5" s="765"/>
      <c r="AJP5" s="765"/>
      <c r="AJQ5" s="765"/>
      <c r="AJR5" s="765"/>
      <c r="AJS5" s="765"/>
      <c r="AJT5" s="765"/>
      <c r="AJU5" s="765"/>
      <c r="AJV5" s="765"/>
      <c r="AJW5" s="765"/>
      <c r="AJX5" s="765"/>
      <c r="AJY5" s="765"/>
      <c r="AJZ5" s="765"/>
      <c r="AKA5" s="765"/>
      <c r="AKB5" s="765"/>
      <c r="AKC5" s="765"/>
      <c r="AKD5" s="765"/>
      <c r="AKE5" s="765"/>
      <c r="AKF5" s="765"/>
      <c r="AKG5" s="765"/>
      <c r="AKH5" s="765"/>
      <c r="AKI5" s="765"/>
      <c r="AKJ5" s="765"/>
      <c r="AKK5" s="765"/>
      <c r="AKL5" s="765"/>
      <c r="AKM5" s="765"/>
      <c r="AKN5" s="765"/>
      <c r="AKO5" s="765"/>
      <c r="AKP5" s="765"/>
      <c r="AKQ5" s="765"/>
      <c r="AKR5" s="765"/>
      <c r="AKS5" s="298"/>
      <c r="AKT5" s="298"/>
      <c r="AKU5" s="298"/>
      <c r="AKV5" s="298"/>
      <c r="AKW5" s="298"/>
      <c r="AKX5" s="298"/>
      <c r="AKY5" s="298"/>
      <c r="AKZ5" s="298"/>
      <c r="ALA5" s="298"/>
      <c r="ALB5" s="298"/>
      <c r="ALC5" s="298"/>
      <c r="ALD5" s="298"/>
      <c r="ALE5" s="298"/>
      <c r="ALF5" s="298"/>
      <c r="ALG5" s="298"/>
      <c r="ALH5" s="298"/>
      <c r="ALI5" s="298"/>
      <c r="ALJ5" s="298"/>
    </row>
    <row r="6" spans="1:998">
      <c r="A6" s="763"/>
      <c r="B6" s="964" t="s">
        <v>418</v>
      </c>
      <c r="C6" s="967"/>
      <c r="D6" s="969">
        <v>0.87386362250900007</v>
      </c>
      <c r="E6" s="968"/>
      <c r="F6" s="765"/>
      <c r="G6" s="765"/>
      <c r="H6" s="765"/>
      <c r="I6" s="765"/>
      <c r="J6" s="765"/>
      <c r="K6" s="765"/>
      <c r="L6" s="765"/>
      <c r="M6" s="765"/>
      <c r="N6" s="765"/>
      <c r="O6" s="765"/>
      <c r="P6" s="765"/>
      <c r="Q6" s="765"/>
      <c r="R6" s="765"/>
      <c r="S6" s="765"/>
      <c r="T6" s="765"/>
      <c r="U6" s="765"/>
      <c r="V6" s="765"/>
      <c r="W6" s="765"/>
      <c r="X6" s="765"/>
      <c r="Y6" s="765"/>
      <c r="Z6" s="765"/>
      <c r="AA6" s="765"/>
      <c r="AB6" s="765"/>
      <c r="AC6" s="765"/>
      <c r="AD6" s="765"/>
      <c r="AE6" s="765"/>
      <c r="AF6" s="765"/>
      <c r="AG6" s="765"/>
      <c r="AH6" s="765"/>
      <c r="AI6" s="765"/>
      <c r="AJ6" s="765"/>
      <c r="AK6" s="765"/>
      <c r="AL6" s="765"/>
      <c r="AM6" s="765"/>
      <c r="AN6" s="765"/>
      <c r="AO6" s="765"/>
      <c r="AP6" s="765"/>
      <c r="AQ6" s="765"/>
      <c r="AR6" s="765"/>
      <c r="AS6" s="765"/>
      <c r="AT6" s="765"/>
      <c r="AU6" s="765"/>
      <c r="AV6" s="765"/>
      <c r="AW6" s="765"/>
      <c r="AX6" s="765"/>
      <c r="AY6" s="765"/>
      <c r="AZ6" s="765"/>
      <c r="BA6" s="765"/>
      <c r="BB6" s="765"/>
      <c r="BC6" s="765"/>
      <c r="BD6" s="765"/>
      <c r="BE6" s="765"/>
      <c r="BF6" s="765"/>
      <c r="BG6" s="765"/>
      <c r="BH6" s="765"/>
      <c r="BI6" s="765"/>
      <c r="BJ6" s="765"/>
      <c r="BK6" s="765"/>
      <c r="BL6" s="765"/>
      <c r="BM6" s="765"/>
      <c r="BN6" s="765"/>
      <c r="BO6" s="765"/>
      <c r="BP6" s="765"/>
      <c r="BQ6" s="765"/>
      <c r="BR6" s="765"/>
      <c r="BS6" s="765"/>
      <c r="BT6" s="765"/>
      <c r="BU6" s="765"/>
      <c r="BV6" s="765"/>
      <c r="BW6" s="765"/>
      <c r="BX6" s="765"/>
      <c r="BY6" s="765"/>
      <c r="BZ6" s="765"/>
      <c r="CA6" s="765"/>
      <c r="CB6" s="765"/>
      <c r="CC6" s="765"/>
      <c r="CD6" s="765"/>
      <c r="CE6" s="765"/>
      <c r="CF6" s="765"/>
      <c r="CG6" s="765"/>
      <c r="CH6" s="765"/>
      <c r="CI6" s="765"/>
      <c r="CJ6" s="765"/>
      <c r="CK6" s="765"/>
      <c r="CL6" s="765"/>
      <c r="CM6" s="765"/>
      <c r="CN6" s="765"/>
      <c r="CO6" s="765"/>
      <c r="CP6" s="765"/>
      <c r="CQ6" s="765"/>
      <c r="CR6" s="765"/>
      <c r="CS6" s="765"/>
      <c r="CT6" s="765"/>
      <c r="CU6" s="765"/>
      <c r="CV6" s="765"/>
      <c r="CW6" s="765"/>
      <c r="CX6" s="765"/>
      <c r="CY6" s="765"/>
      <c r="CZ6" s="765"/>
      <c r="DA6" s="765"/>
      <c r="DB6" s="765"/>
      <c r="DC6" s="765"/>
      <c r="DD6" s="765"/>
      <c r="DE6" s="765"/>
      <c r="DF6" s="765"/>
      <c r="DG6" s="765"/>
      <c r="DH6" s="765"/>
      <c r="DI6" s="765"/>
      <c r="DJ6" s="765"/>
      <c r="DK6" s="765"/>
      <c r="DL6" s="765"/>
      <c r="DM6" s="765"/>
      <c r="DN6" s="765"/>
      <c r="DO6" s="765"/>
      <c r="DP6" s="765"/>
      <c r="DQ6" s="765"/>
      <c r="DR6" s="765"/>
      <c r="DS6" s="765"/>
      <c r="DT6" s="765"/>
      <c r="DU6" s="765"/>
      <c r="DV6" s="765"/>
      <c r="DW6" s="765"/>
      <c r="DX6" s="765"/>
      <c r="DY6" s="765"/>
      <c r="DZ6" s="765"/>
      <c r="EA6" s="765"/>
      <c r="EB6" s="765"/>
      <c r="EC6" s="765"/>
      <c r="ED6" s="765"/>
      <c r="EE6" s="765"/>
      <c r="EF6" s="765"/>
      <c r="EG6" s="765"/>
      <c r="EH6" s="765"/>
      <c r="EI6" s="765"/>
      <c r="EJ6" s="765"/>
      <c r="EK6" s="765"/>
      <c r="EL6" s="765"/>
      <c r="EM6" s="765"/>
      <c r="EN6" s="765"/>
      <c r="EO6" s="765"/>
      <c r="EP6" s="765"/>
      <c r="EQ6" s="765"/>
      <c r="ER6" s="765"/>
      <c r="ES6" s="765"/>
      <c r="ET6" s="765"/>
      <c r="EU6" s="765"/>
      <c r="EV6" s="765"/>
      <c r="EW6" s="765"/>
      <c r="EX6" s="765"/>
      <c r="EY6" s="765"/>
      <c r="EZ6" s="765"/>
      <c r="FA6" s="765"/>
      <c r="FB6" s="765"/>
      <c r="FC6" s="765"/>
      <c r="FD6" s="765"/>
      <c r="FE6" s="765"/>
      <c r="FF6" s="765"/>
      <c r="FG6" s="765"/>
      <c r="FH6" s="765"/>
      <c r="FI6" s="765"/>
      <c r="FJ6" s="765"/>
      <c r="FK6" s="765"/>
      <c r="FL6" s="765"/>
      <c r="FM6" s="765"/>
      <c r="FN6" s="765"/>
      <c r="FO6" s="765"/>
      <c r="FP6" s="765"/>
      <c r="FQ6" s="765"/>
      <c r="FR6" s="765"/>
      <c r="FS6" s="765"/>
      <c r="FT6" s="765"/>
      <c r="FU6" s="765"/>
      <c r="FV6" s="765"/>
      <c r="FW6" s="765"/>
      <c r="FX6" s="765"/>
      <c r="FY6" s="765"/>
      <c r="FZ6" s="765"/>
      <c r="GA6" s="765"/>
      <c r="GB6" s="765"/>
      <c r="GC6" s="765"/>
      <c r="GD6" s="765"/>
      <c r="GE6" s="765"/>
      <c r="GF6" s="765"/>
      <c r="GG6" s="765"/>
      <c r="GH6" s="765"/>
      <c r="GI6" s="765"/>
      <c r="GJ6" s="765"/>
      <c r="GK6" s="765"/>
      <c r="GL6" s="765"/>
      <c r="GM6" s="765"/>
      <c r="GN6" s="765"/>
      <c r="GO6" s="765"/>
      <c r="GP6" s="765"/>
      <c r="GQ6" s="765"/>
      <c r="GR6" s="765"/>
      <c r="GS6" s="765"/>
      <c r="GT6" s="765"/>
      <c r="GU6" s="765"/>
      <c r="GV6" s="765"/>
      <c r="GW6" s="765"/>
      <c r="GX6" s="765"/>
      <c r="GY6" s="765"/>
      <c r="GZ6" s="765"/>
      <c r="HA6" s="765"/>
      <c r="HB6" s="765"/>
      <c r="HC6" s="765"/>
      <c r="HD6" s="765"/>
      <c r="HE6" s="765"/>
      <c r="HF6" s="765"/>
      <c r="HG6" s="765"/>
      <c r="HH6" s="765"/>
      <c r="HI6" s="765"/>
      <c r="HJ6" s="765"/>
      <c r="HK6" s="765"/>
      <c r="HL6" s="765"/>
      <c r="HM6" s="765"/>
      <c r="HN6" s="765"/>
      <c r="HO6" s="765"/>
      <c r="HP6" s="765"/>
      <c r="HQ6" s="765"/>
      <c r="HR6" s="765"/>
      <c r="HS6" s="765"/>
      <c r="HT6" s="765"/>
      <c r="HU6" s="765"/>
      <c r="HV6" s="765"/>
      <c r="HW6" s="765"/>
      <c r="HX6" s="765"/>
      <c r="HY6" s="765"/>
      <c r="HZ6" s="765"/>
      <c r="IA6" s="765"/>
      <c r="IB6" s="765"/>
      <c r="IC6" s="765"/>
      <c r="ID6" s="765"/>
      <c r="IE6" s="765"/>
      <c r="IF6" s="765"/>
      <c r="IG6" s="765"/>
      <c r="IH6" s="765"/>
      <c r="II6" s="765"/>
      <c r="IJ6" s="765"/>
      <c r="IK6" s="765"/>
      <c r="IL6" s="765"/>
      <c r="IM6" s="765"/>
      <c r="IN6" s="765"/>
      <c r="IO6" s="765"/>
      <c r="IP6" s="765"/>
      <c r="IQ6" s="765"/>
      <c r="IR6" s="765"/>
      <c r="IS6" s="765"/>
      <c r="IT6" s="765"/>
      <c r="IU6" s="765"/>
      <c r="IV6" s="765"/>
      <c r="IW6" s="765"/>
      <c r="IX6" s="765"/>
      <c r="IY6" s="765"/>
      <c r="IZ6" s="765"/>
      <c r="JA6" s="765"/>
      <c r="JB6" s="765"/>
      <c r="JC6" s="765"/>
      <c r="JD6" s="765"/>
      <c r="JE6" s="765"/>
      <c r="JF6" s="765"/>
      <c r="JG6" s="765"/>
      <c r="JH6" s="765"/>
      <c r="JI6" s="765"/>
      <c r="JJ6" s="765"/>
      <c r="JK6" s="765"/>
      <c r="JL6" s="765"/>
      <c r="JM6" s="765"/>
      <c r="JN6" s="765"/>
      <c r="JO6" s="765"/>
      <c r="JP6" s="765"/>
      <c r="JQ6" s="765"/>
      <c r="JR6" s="765"/>
      <c r="JS6" s="765"/>
      <c r="JT6" s="765"/>
      <c r="JU6" s="765"/>
      <c r="JV6" s="765"/>
      <c r="JW6" s="765"/>
      <c r="JX6" s="765"/>
      <c r="JY6" s="765"/>
      <c r="JZ6" s="765"/>
      <c r="KA6" s="765"/>
      <c r="KB6" s="765"/>
      <c r="KC6" s="765"/>
      <c r="KD6" s="765"/>
      <c r="KE6" s="765"/>
      <c r="KF6" s="765"/>
      <c r="KG6" s="765"/>
      <c r="KH6" s="765"/>
      <c r="KI6" s="765"/>
      <c r="KJ6" s="765"/>
      <c r="KK6" s="765"/>
      <c r="KL6" s="765"/>
      <c r="KM6" s="765"/>
      <c r="KN6" s="765"/>
      <c r="KO6" s="765"/>
      <c r="KP6" s="765"/>
      <c r="KQ6" s="765"/>
      <c r="KR6" s="765"/>
      <c r="KS6" s="765"/>
      <c r="KT6" s="765"/>
      <c r="KU6" s="765"/>
      <c r="KV6" s="765"/>
      <c r="KW6" s="765"/>
      <c r="KX6" s="765"/>
      <c r="KY6" s="765"/>
      <c r="KZ6" s="765"/>
      <c r="LA6" s="765"/>
      <c r="LB6" s="765"/>
      <c r="LC6" s="765"/>
      <c r="LD6" s="765"/>
      <c r="LE6" s="765"/>
      <c r="LF6" s="765"/>
      <c r="LG6" s="765"/>
      <c r="LH6" s="765"/>
      <c r="LI6" s="765"/>
      <c r="LJ6" s="765"/>
      <c r="LK6" s="765"/>
      <c r="LL6" s="765"/>
      <c r="LM6" s="765"/>
      <c r="LN6" s="765"/>
      <c r="LO6" s="765"/>
      <c r="LP6" s="765"/>
      <c r="LQ6" s="765"/>
      <c r="LR6" s="765"/>
      <c r="LS6" s="765"/>
      <c r="LT6" s="765"/>
      <c r="LU6" s="765"/>
      <c r="LV6" s="765"/>
      <c r="LW6" s="765"/>
      <c r="LX6" s="765"/>
      <c r="LY6" s="765"/>
      <c r="LZ6" s="765"/>
      <c r="MA6" s="765"/>
      <c r="MB6" s="765"/>
      <c r="MC6" s="765"/>
      <c r="MD6" s="765"/>
      <c r="ME6" s="765"/>
      <c r="MF6" s="765"/>
      <c r="MG6" s="765"/>
      <c r="MH6" s="765"/>
      <c r="MI6" s="765"/>
      <c r="MJ6" s="765"/>
      <c r="MK6" s="765"/>
      <c r="ML6" s="765"/>
      <c r="MM6" s="765"/>
      <c r="MN6" s="765"/>
      <c r="MO6" s="765"/>
      <c r="MP6" s="765"/>
      <c r="MQ6" s="765"/>
      <c r="MR6" s="765"/>
      <c r="MS6" s="765"/>
      <c r="MT6" s="765"/>
      <c r="MU6" s="765"/>
      <c r="MV6" s="765"/>
      <c r="MW6" s="765"/>
      <c r="MX6" s="765"/>
      <c r="MY6" s="765"/>
      <c r="MZ6" s="765"/>
      <c r="NA6" s="765"/>
      <c r="NB6" s="765"/>
      <c r="NC6" s="765"/>
      <c r="ND6" s="765"/>
      <c r="NE6" s="765"/>
      <c r="NF6" s="765"/>
      <c r="NG6" s="765"/>
      <c r="NH6" s="765"/>
      <c r="NI6" s="765"/>
      <c r="NJ6" s="765"/>
      <c r="NK6" s="765"/>
      <c r="NL6" s="765"/>
      <c r="NM6" s="765"/>
      <c r="NN6" s="765"/>
      <c r="NO6" s="765"/>
      <c r="NP6" s="765"/>
      <c r="NQ6" s="765"/>
      <c r="NR6" s="765"/>
      <c r="NS6" s="765"/>
      <c r="NT6" s="765"/>
      <c r="NU6" s="765"/>
      <c r="NV6" s="765"/>
      <c r="NW6" s="765"/>
      <c r="NX6" s="765"/>
      <c r="NY6" s="765"/>
      <c r="NZ6" s="765"/>
      <c r="OA6" s="765"/>
      <c r="OB6" s="765"/>
      <c r="OC6" s="765"/>
      <c r="OD6" s="765"/>
      <c r="OE6" s="765"/>
      <c r="OF6" s="765"/>
      <c r="OG6" s="765"/>
      <c r="OH6" s="765"/>
      <c r="OI6" s="765"/>
      <c r="OJ6" s="765"/>
      <c r="OK6" s="765"/>
      <c r="OL6" s="765"/>
      <c r="OM6" s="765"/>
      <c r="ON6" s="765"/>
      <c r="OO6" s="765"/>
      <c r="OP6" s="765"/>
      <c r="OQ6" s="765"/>
      <c r="OR6" s="765"/>
      <c r="OS6" s="765"/>
      <c r="OT6" s="765"/>
      <c r="OU6" s="765"/>
      <c r="OV6" s="765"/>
      <c r="OW6" s="765"/>
      <c r="OX6" s="765"/>
      <c r="OY6" s="765"/>
      <c r="OZ6" s="765"/>
      <c r="PA6" s="765"/>
      <c r="PB6" s="765"/>
      <c r="PC6" s="765"/>
      <c r="PD6" s="765"/>
      <c r="PE6" s="765"/>
      <c r="PF6" s="765"/>
      <c r="PG6" s="765"/>
      <c r="PH6" s="765"/>
      <c r="PI6" s="765"/>
      <c r="PJ6" s="765"/>
      <c r="PK6" s="765"/>
      <c r="PL6" s="765"/>
      <c r="PM6" s="765"/>
      <c r="PN6" s="765"/>
      <c r="PO6" s="765"/>
      <c r="PP6" s="765"/>
      <c r="PQ6" s="765"/>
      <c r="PR6" s="765"/>
      <c r="PS6" s="765"/>
      <c r="PT6" s="765"/>
      <c r="PU6" s="765"/>
      <c r="PV6" s="765"/>
      <c r="PW6" s="765"/>
      <c r="PX6" s="765"/>
      <c r="PY6" s="765"/>
      <c r="PZ6" s="765"/>
      <c r="QA6" s="765"/>
      <c r="QB6" s="765"/>
      <c r="QC6" s="765"/>
      <c r="QD6" s="765"/>
      <c r="QE6" s="765"/>
      <c r="QF6" s="765"/>
      <c r="QG6" s="765"/>
      <c r="QH6" s="765"/>
      <c r="QI6" s="765"/>
      <c r="QJ6" s="765"/>
      <c r="QK6" s="765"/>
      <c r="QL6" s="765"/>
      <c r="QM6" s="765"/>
      <c r="QN6" s="765"/>
      <c r="QO6" s="765"/>
      <c r="QP6" s="765"/>
      <c r="QQ6" s="765"/>
      <c r="QR6" s="765"/>
      <c r="QS6" s="765"/>
      <c r="QT6" s="765"/>
      <c r="QU6" s="765"/>
      <c r="QV6" s="765"/>
      <c r="QW6" s="765"/>
      <c r="QX6" s="765"/>
      <c r="QY6" s="765"/>
      <c r="QZ6" s="765"/>
      <c r="RA6" s="765"/>
      <c r="RB6" s="765"/>
      <c r="RC6" s="765"/>
      <c r="RD6" s="765"/>
      <c r="RE6" s="765"/>
      <c r="RF6" s="765"/>
      <c r="RG6" s="765"/>
      <c r="RH6" s="765"/>
      <c r="RI6" s="765"/>
      <c r="RJ6" s="765"/>
      <c r="RK6" s="765"/>
      <c r="RL6" s="765"/>
      <c r="RM6" s="765"/>
      <c r="RN6" s="765"/>
      <c r="RO6" s="765"/>
      <c r="RP6" s="765"/>
      <c r="RQ6" s="765"/>
      <c r="RR6" s="765"/>
      <c r="RS6" s="765"/>
      <c r="RT6" s="765"/>
      <c r="RU6" s="765"/>
      <c r="RV6" s="765"/>
      <c r="RW6" s="765"/>
      <c r="RX6" s="765"/>
      <c r="RY6" s="765"/>
      <c r="RZ6" s="765"/>
      <c r="SA6" s="765"/>
      <c r="SB6" s="765"/>
      <c r="SC6" s="765"/>
      <c r="SD6" s="765"/>
      <c r="SE6" s="765"/>
      <c r="SF6" s="765"/>
      <c r="SG6" s="765"/>
      <c r="SH6" s="765"/>
      <c r="SI6" s="765"/>
      <c r="SJ6" s="765"/>
      <c r="SK6" s="765"/>
      <c r="SL6" s="765"/>
      <c r="SM6" s="765"/>
      <c r="SN6" s="765"/>
      <c r="SO6" s="765"/>
      <c r="SP6" s="765"/>
      <c r="SQ6" s="765"/>
      <c r="SR6" s="765"/>
      <c r="SS6" s="765"/>
      <c r="ST6" s="765"/>
      <c r="SU6" s="765"/>
      <c r="SV6" s="765"/>
      <c r="SW6" s="765"/>
      <c r="SX6" s="765"/>
      <c r="SY6" s="765"/>
      <c r="SZ6" s="765"/>
      <c r="TA6" s="765"/>
      <c r="TB6" s="765"/>
      <c r="TC6" s="765"/>
      <c r="TD6" s="765"/>
      <c r="TE6" s="765"/>
      <c r="TF6" s="765"/>
      <c r="TG6" s="765"/>
      <c r="TH6" s="765"/>
      <c r="TI6" s="765"/>
      <c r="TJ6" s="765"/>
      <c r="TK6" s="765"/>
      <c r="TL6" s="765"/>
      <c r="TM6" s="765"/>
      <c r="TN6" s="765"/>
      <c r="TO6" s="765"/>
      <c r="TP6" s="765"/>
      <c r="TQ6" s="765"/>
      <c r="TR6" s="765"/>
      <c r="TS6" s="765"/>
      <c r="TT6" s="765"/>
      <c r="TU6" s="765"/>
      <c r="TV6" s="765"/>
      <c r="TW6" s="765"/>
      <c r="TX6" s="765"/>
      <c r="TY6" s="765"/>
      <c r="TZ6" s="765"/>
      <c r="UA6" s="765"/>
      <c r="UB6" s="765"/>
      <c r="UC6" s="765"/>
      <c r="UD6" s="765"/>
      <c r="UE6" s="765"/>
      <c r="UF6" s="765"/>
      <c r="UG6" s="765"/>
      <c r="UH6" s="765"/>
      <c r="UI6" s="765"/>
      <c r="UJ6" s="765"/>
      <c r="UK6" s="765"/>
      <c r="UL6" s="765"/>
      <c r="UM6" s="765"/>
      <c r="UN6" s="765"/>
      <c r="UO6" s="765"/>
      <c r="UP6" s="765"/>
      <c r="UQ6" s="765"/>
      <c r="UR6" s="765"/>
      <c r="US6" s="765"/>
      <c r="UT6" s="765"/>
      <c r="UU6" s="765"/>
      <c r="UV6" s="765"/>
      <c r="UW6" s="765"/>
      <c r="UX6" s="765"/>
      <c r="UY6" s="765"/>
      <c r="UZ6" s="765"/>
      <c r="VA6" s="765"/>
      <c r="VB6" s="765"/>
      <c r="VC6" s="765"/>
      <c r="VD6" s="765"/>
      <c r="VE6" s="765"/>
      <c r="VF6" s="765"/>
      <c r="VG6" s="765"/>
      <c r="VH6" s="765"/>
      <c r="VI6" s="765"/>
      <c r="VJ6" s="765"/>
      <c r="VK6" s="765"/>
      <c r="VL6" s="765"/>
      <c r="VM6" s="765"/>
      <c r="VN6" s="765"/>
      <c r="VO6" s="765"/>
      <c r="VP6" s="765"/>
      <c r="VQ6" s="765"/>
      <c r="VR6" s="765"/>
      <c r="VS6" s="765"/>
      <c r="VT6" s="765"/>
      <c r="VU6" s="765"/>
      <c r="VV6" s="765"/>
      <c r="VW6" s="765"/>
      <c r="VX6" s="765"/>
      <c r="VY6" s="765"/>
      <c r="VZ6" s="765"/>
      <c r="WA6" s="765"/>
      <c r="WB6" s="765"/>
      <c r="WC6" s="765"/>
      <c r="WD6" s="765"/>
      <c r="WE6" s="765"/>
      <c r="WF6" s="765"/>
      <c r="WG6" s="765"/>
      <c r="WH6" s="765"/>
      <c r="WI6" s="765"/>
      <c r="WJ6" s="765"/>
      <c r="WK6" s="765"/>
      <c r="WL6" s="765"/>
      <c r="WM6" s="765"/>
      <c r="WN6" s="765"/>
      <c r="WO6" s="765"/>
      <c r="WP6" s="765"/>
      <c r="WQ6" s="765"/>
      <c r="WR6" s="765"/>
      <c r="WS6" s="765"/>
      <c r="WT6" s="765"/>
      <c r="WU6" s="765"/>
      <c r="WV6" s="765"/>
      <c r="WW6" s="765"/>
      <c r="WX6" s="765"/>
      <c r="WY6" s="765"/>
      <c r="WZ6" s="765"/>
      <c r="XA6" s="765"/>
      <c r="XB6" s="765"/>
      <c r="XC6" s="765"/>
      <c r="XD6" s="765"/>
      <c r="XE6" s="765"/>
      <c r="XF6" s="765"/>
      <c r="XG6" s="765"/>
      <c r="XH6" s="765"/>
      <c r="XI6" s="765"/>
      <c r="XJ6" s="765"/>
      <c r="XK6" s="765"/>
      <c r="XL6" s="765"/>
      <c r="XM6" s="765"/>
      <c r="XN6" s="765"/>
      <c r="XO6" s="765"/>
      <c r="XP6" s="765"/>
      <c r="XQ6" s="765"/>
      <c r="XR6" s="765"/>
      <c r="XS6" s="765"/>
      <c r="XT6" s="765"/>
      <c r="XU6" s="765"/>
      <c r="XV6" s="765"/>
      <c r="XW6" s="765"/>
      <c r="XX6" s="765"/>
      <c r="XY6" s="765"/>
      <c r="XZ6" s="765"/>
      <c r="YA6" s="765"/>
      <c r="YB6" s="765"/>
      <c r="YC6" s="765"/>
      <c r="YD6" s="765"/>
      <c r="YE6" s="765"/>
      <c r="YF6" s="765"/>
      <c r="YG6" s="765"/>
      <c r="YH6" s="765"/>
      <c r="YI6" s="765"/>
      <c r="YJ6" s="765"/>
      <c r="YK6" s="765"/>
      <c r="YL6" s="765"/>
      <c r="YM6" s="765"/>
      <c r="YN6" s="765"/>
      <c r="YO6" s="765"/>
      <c r="YP6" s="765"/>
      <c r="YQ6" s="765"/>
      <c r="YR6" s="765"/>
      <c r="YS6" s="765"/>
      <c r="YT6" s="765"/>
      <c r="YU6" s="765"/>
      <c r="YV6" s="765"/>
      <c r="YW6" s="765"/>
      <c r="YX6" s="765"/>
      <c r="YY6" s="765"/>
      <c r="YZ6" s="765"/>
      <c r="ZA6" s="765"/>
      <c r="ZB6" s="765"/>
      <c r="ZC6" s="765"/>
      <c r="ZD6" s="765"/>
      <c r="ZE6" s="765"/>
      <c r="ZF6" s="765"/>
      <c r="ZG6" s="765"/>
      <c r="ZH6" s="765"/>
      <c r="ZI6" s="765"/>
      <c r="ZJ6" s="765"/>
      <c r="ZK6" s="765"/>
      <c r="ZL6" s="765"/>
      <c r="ZM6" s="765"/>
      <c r="ZN6" s="765"/>
      <c r="ZO6" s="765"/>
      <c r="ZP6" s="765"/>
      <c r="ZQ6" s="765"/>
      <c r="ZR6" s="765"/>
      <c r="ZS6" s="765"/>
      <c r="ZT6" s="765"/>
      <c r="ZU6" s="765"/>
      <c r="ZV6" s="765"/>
      <c r="ZW6" s="765"/>
      <c r="ZX6" s="765"/>
      <c r="ZY6" s="765"/>
      <c r="ZZ6" s="765"/>
      <c r="AAA6" s="765"/>
      <c r="AAB6" s="765"/>
      <c r="AAC6" s="765"/>
      <c r="AAD6" s="765"/>
      <c r="AAE6" s="765"/>
      <c r="AAF6" s="765"/>
      <c r="AAG6" s="765"/>
      <c r="AAH6" s="765"/>
      <c r="AAI6" s="765"/>
      <c r="AAJ6" s="765"/>
      <c r="AAK6" s="765"/>
      <c r="AAL6" s="765"/>
      <c r="AAM6" s="765"/>
      <c r="AAN6" s="765"/>
      <c r="AAO6" s="765"/>
      <c r="AAP6" s="765"/>
      <c r="AAQ6" s="765"/>
      <c r="AAR6" s="765"/>
      <c r="AAS6" s="765"/>
      <c r="AAT6" s="765"/>
      <c r="AAU6" s="765"/>
      <c r="AAV6" s="765"/>
      <c r="AAW6" s="765"/>
      <c r="AAX6" s="765"/>
      <c r="AAY6" s="765"/>
      <c r="AAZ6" s="765"/>
      <c r="ABA6" s="765"/>
      <c r="ABB6" s="765"/>
      <c r="ABC6" s="765"/>
      <c r="ABD6" s="765"/>
      <c r="ABE6" s="765"/>
      <c r="ABF6" s="765"/>
      <c r="ABG6" s="765"/>
      <c r="ABH6" s="765"/>
      <c r="ABI6" s="765"/>
      <c r="ABJ6" s="765"/>
      <c r="ABK6" s="765"/>
      <c r="ABL6" s="765"/>
      <c r="ABM6" s="765"/>
      <c r="ABN6" s="765"/>
      <c r="ABO6" s="765"/>
      <c r="ABP6" s="765"/>
      <c r="ABQ6" s="765"/>
      <c r="ABR6" s="765"/>
      <c r="ABS6" s="765"/>
      <c r="ABT6" s="765"/>
      <c r="ABU6" s="765"/>
      <c r="ABV6" s="765"/>
      <c r="ABW6" s="765"/>
      <c r="ABX6" s="765"/>
      <c r="ABY6" s="765"/>
      <c r="ABZ6" s="765"/>
      <c r="ACA6" s="765"/>
      <c r="ACB6" s="765"/>
      <c r="ACC6" s="765"/>
      <c r="ACD6" s="765"/>
      <c r="ACE6" s="765"/>
      <c r="ACF6" s="765"/>
      <c r="ACG6" s="765"/>
      <c r="ACH6" s="765"/>
      <c r="ACI6" s="765"/>
      <c r="ACJ6" s="765"/>
      <c r="ACK6" s="765"/>
      <c r="ACL6" s="765"/>
      <c r="ACM6" s="765"/>
      <c r="ACN6" s="765"/>
      <c r="ACO6" s="765"/>
      <c r="ACP6" s="765"/>
      <c r="ACQ6" s="765"/>
      <c r="ACR6" s="765"/>
      <c r="ACS6" s="765"/>
      <c r="ACT6" s="765"/>
      <c r="ACU6" s="765"/>
      <c r="ACV6" s="765"/>
      <c r="ACW6" s="765"/>
      <c r="ACX6" s="765"/>
      <c r="ACY6" s="765"/>
      <c r="ACZ6" s="765"/>
      <c r="ADA6" s="765"/>
      <c r="ADB6" s="765"/>
      <c r="ADC6" s="765"/>
      <c r="ADD6" s="765"/>
      <c r="ADE6" s="765"/>
      <c r="ADF6" s="765"/>
      <c r="ADG6" s="765"/>
      <c r="ADH6" s="765"/>
      <c r="ADI6" s="765"/>
      <c r="ADJ6" s="765"/>
      <c r="ADK6" s="765"/>
      <c r="ADL6" s="765"/>
      <c r="ADM6" s="765"/>
      <c r="ADN6" s="765"/>
      <c r="ADO6" s="765"/>
      <c r="ADP6" s="765"/>
      <c r="ADQ6" s="765"/>
      <c r="ADR6" s="765"/>
      <c r="ADS6" s="765"/>
      <c r="ADT6" s="765"/>
      <c r="ADU6" s="765"/>
      <c r="ADV6" s="765"/>
      <c r="ADW6" s="765"/>
      <c r="ADX6" s="765"/>
      <c r="ADY6" s="765"/>
      <c r="ADZ6" s="765"/>
      <c r="AEA6" s="765"/>
      <c r="AEB6" s="765"/>
      <c r="AEC6" s="765"/>
      <c r="AED6" s="765"/>
      <c r="AEE6" s="765"/>
      <c r="AEF6" s="765"/>
      <c r="AEG6" s="765"/>
      <c r="AEH6" s="765"/>
      <c r="AEI6" s="765"/>
      <c r="AEJ6" s="765"/>
      <c r="AEK6" s="765"/>
      <c r="AEL6" s="765"/>
      <c r="AEM6" s="765"/>
      <c r="AEN6" s="765"/>
      <c r="AEO6" s="765"/>
      <c r="AEP6" s="765"/>
      <c r="AEQ6" s="765"/>
      <c r="AER6" s="765"/>
      <c r="AES6" s="765"/>
      <c r="AET6" s="765"/>
      <c r="AEU6" s="765"/>
      <c r="AEV6" s="765"/>
      <c r="AEW6" s="765"/>
      <c r="AEX6" s="765"/>
      <c r="AEY6" s="765"/>
      <c r="AEZ6" s="765"/>
      <c r="AFA6" s="765"/>
      <c r="AFB6" s="765"/>
      <c r="AFC6" s="765"/>
      <c r="AFD6" s="765"/>
      <c r="AFE6" s="765"/>
      <c r="AFF6" s="765"/>
      <c r="AFG6" s="765"/>
      <c r="AFH6" s="765"/>
      <c r="AFI6" s="765"/>
      <c r="AFJ6" s="765"/>
      <c r="AFK6" s="765"/>
      <c r="AFL6" s="765"/>
      <c r="AFM6" s="765"/>
      <c r="AFN6" s="765"/>
      <c r="AFO6" s="765"/>
      <c r="AFP6" s="765"/>
      <c r="AFQ6" s="765"/>
      <c r="AFR6" s="765"/>
      <c r="AFS6" s="765"/>
      <c r="AFT6" s="765"/>
      <c r="AFU6" s="765"/>
      <c r="AFV6" s="765"/>
      <c r="AFW6" s="765"/>
      <c r="AFX6" s="765"/>
      <c r="AFY6" s="765"/>
      <c r="AFZ6" s="765"/>
      <c r="AGA6" s="765"/>
      <c r="AGB6" s="765"/>
      <c r="AGC6" s="765"/>
      <c r="AGD6" s="765"/>
      <c r="AGE6" s="765"/>
      <c r="AGF6" s="765"/>
      <c r="AGG6" s="765"/>
      <c r="AGH6" s="765"/>
      <c r="AGI6" s="765"/>
      <c r="AGJ6" s="765"/>
      <c r="AGK6" s="765"/>
      <c r="AGL6" s="765"/>
      <c r="AGM6" s="765"/>
      <c r="AGN6" s="765"/>
      <c r="AGO6" s="765"/>
      <c r="AGP6" s="765"/>
      <c r="AGQ6" s="765"/>
      <c r="AGR6" s="765"/>
      <c r="AGS6" s="765"/>
      <c r="AGT6" s="765"/>
      <c r="AGU6" s="765"/>
      <c r="AGV6" s="765"/>
      <c r="AGW6" s="765"/>
      <c r="AGX6" s="765"/>
      <c r="AGY6" s="765"/>
      <c r="AGZ6" s="765"/>
      <c r="AHA6" s="765"/>
      <c r="AHB6" s="765"/>
      <c r="AHC6" s="765"/>
      <c r="AHD6" s="765"/>
      <c r="AHE6" s="765"/>
      <c r="AHF6" s="765"/>
      <c r="AHG6" s="765"/>
      <c r="AHH6" s="765"/>
      <c r="AHI6" s="765"/>
      <c r="AHJ6" s="765"/>
      <c r="AHK6" s="765"/>
      <c r="AHL6" s="765"/>
      <c r="AHM6" s="765"/>
      <c r="AHN6" s="765"/>
      <c r="AHO6" s="765"/>
      <c r="AHP6" s="765"/>
      <c r="AHQ6" s="765"/>
      <c r="AHR6" s="765"/>
      <c r="AHS6" s="765"/>
      <c r="AHT6" s="765"/>
      <c r="AHU6" s="765"/>
      <c r="AHV6" s="765"/>
      <c r="AHW6" s="765"/>
      <c r="AHX6" s="765"/>
      <c r="AHY6" s="765"/>
      <c r="AHZ6" s="765"/>
      <c r="AIA6" s="765"/>
      <c r="AIB6" s="765"/>
      <c r="AIC6" s="765"/>
      <c r="AID6" s="765"/>
      <c r="AIE6" s="765"/>
      <c r="AIF6" s="765"/>
      <c r="AIG6" s="765"/>
      <c r="AIH6" s="765"/>
      <c r="AII6" s="765"/>
      <c r="AIJ6" s="765"/>
      <c r="AIK6" s="765"/>
      <c r="AIL6" s="765"/>
      <c r="AIM6" s="765"/>
      <c r="AIN6" s="765"/>
      <c r="AIO6" s="765"/>
      <c r="AIP6" s="765"/>
      <c r="AIQ6" s="765"/>
      <c r="AIR6" s="765"/>
      <c r="AIS6" s="765"/>
      <c r="AIT6" s="765"/>
      <c r="AIU6" s="765"/>
      <c r="AIV6" s="765"/>
      <c r="AIW6" s="765"/>
      <c r="AIX6" s="765"/>
      <c r="AIY6" s="765"/>
      <c r="AIZ6" s="765"/>
      <c r="AJA6" s="765"/>
      <c r="AJB6" s="765"/>
      <c r="AJC6" s="765"/>
      <c r="AJD6" s="765"/>
      <c r="AJE6" s="765"/>
      <c r="AJF6" s="765"/>
      <c r="AJG6" s="765"/>
      <c r="AJH6" s="765"/>
      <c r="AJI6" s="765"/>
      <c r="AJJ6" s="765"/>
      <c r="AJK6" s="765"/>
      <c r="AJL6" s="765"/>
      <c r="AJM6" s="765"/>
      <c r="AJN6" s="765"/>
      <c r="AJO6" s="765"/>
      <c r="AJP6" s="765"/>
      <c r="AJQ6" s="765"/>
      <c r="AJR6" s="765"/>
      <c r="AJS6" s="765"/>
      <c r="AJT6" s="765"/>
      <c r="AJU6" s="765"/>
      <c r="AJV6" s="765"/>
      <c r="AJW6" s="765"/>
      <c r="AJX6" s="765"/>
      <c r="AJY6" s="765"/>
      <c r="AJZ6" s="765"/>
      <c r="AKA6" s="765"/>
      <c r="AKB6" s="765"/>
      <c r="AKC6" s="765"/>
      <c r="AKD6" s="765"/>
      <c r="AKE6" s="765"/>
      <c r="AKF6" s="765"/>
      <c r="AKG6" s="765"/>
      <c r="AKH6" s="765"/>
      <c r="AKI6" s="765"/>
      <c r="AKJ6" s="765"/>
      <c r="AKK6" s="765"/>
      <c r="AKL6" s="765"/>
      <c r="AKM6" s="765"/>
      <c r="AKN6" s="765"/>
      <c r="AKO6" s="765"/>
      <c r="AKP6" s="765"/>
      <c r="AKQ6" s="765"/>
      <c r="AKR6" s="765"/>
      <c r="AKS6" s="298"/>
      <c r="AKT6" s="298"/>
      <c r="AKU6" s="298"/>
      <c r="AKV6" s="298"/>
      <c r="AKW6" s="298"/>
      <c r="AKX6" s="298"/>
      <c r="AKY6" s="298"/>
      <c r="AKZ6" s="298"/>
      <c r="ALA6" s="298"/>
      <c r="ALB6" s="298"/>
      <c r="ALC6" s="298"/>
      <c r="ALD6" s="298"/>
      <c r="ALE6" s="298"/>
      <c r="ALF6" s="298"/>
      <c r="ALG6" s="298"/>
      <c r="ALH6" s="298"/>
      <c r="ALI6" s="298"/>
      <c r="ALJ6" s="298"/>
    </row>
    <row r="7" spans="1:998">
      <c r="A7" s="763"/>
      <c r="B7" s="964" t="s">
        <v>231</v>
      </c>
      <c r="C7" s="967"/>
      <c r="D7" s="969">
        <v>6.0765395623849949</v>
      </c>
      <c r="E7" s="968"/>
      <c r="F7" s="765"/>
      <c r="G7" s="765"/>
      <c r="H7" s="765"/>
      <c r="I7" s="765"/>
      <c r="J7" s="765"/>
      <c r="K7" s="765"/>
      <c r="L7" s="765"/>
      <c r="M7" s="765"/>
      <c r="N7" s="765"/>
      <c r="O7" s="765"/>
      <c r="P7" s="765"/>
      <c r="Q7" s="765"/>
      <c r="R7" s="765"/>
      <c r="S7" s="765"/>
      <c r="T7" s="765"/>
      <c r="U7" s="765"/>
      <c r="V7" s="765"/>
      <c r="W7" s="765"/>
      <c r="X7" s="765"/>
      <c r="Y7" s="765"/>
      <c r="Z7" s="765"/>
      <c r="AA7" s="765"/>
      <c r="AB7" s="765"/>
      <c r="AC7" s="765"/>
      <c r="AD7" s="765"/>
      <c r="AE7" s="765"/>
      <c r="AF7" s="765"/>
      <c r="AG7" s="765"/>
      <c r="AH7" s="765"/>
      <c r="AI7" s="765"/>
      <c r="AJ7" s="765"/>
      <c r="AK7" s="765"/>
      <c r="AL7" s="765"/>
      <c r="AM7" s="765"/>
      <c r="AN7" s="765"/>
      <c r="AO7" s="765"/>
      <c r="AP7" s="765"/>
      <c r="AQ7" s="765"/>
      <c r="AR7" s="765"/>
      <c r="AS7" s="765"/>
      <c r="AT7" s="765"/>
      <c r="AU7" s="765"/>
      <c r="AV7" s="765"/>
      <c r="AW7" s="765"/>
      <c r="AX7" s="765"/>
      <c r="AY7" s="765"/>
      <c r="AZ7" s="765"/>
      <c r="BA7" s="765"/>
      <c r="BB7" s="765"/>
      <c r="BC7" s="765"/>
      <c r="BD7" s="765"/>
      <c r="BE7" s="765"/>
      <c r="BF7" s="765"/>
      <c r="BG7" s="765"/>
      <c r="BH7" s="765"/>
      <c r="BI7" s="765"/>
      <c r="BJ7" s="765"/>
      <c r="BK7" s="765"/>
      <c r="BL7" s="765"/>
      <c r="BM7" s="765"/>
      <c r="BN7" s="765"/>
      <c r="BO7" s="765"/>
      <c r="BP7" s="765"/>
      <c r="BQ7" s="765"/>
      <c r="BR7" s="765"/>
      <c r="BS7" s="765"/>
      <c r="BT7" s="765"/>
      <c r="BU7" s="765"/>
      <c r="BV7" s="765"/>
      <c r="BW7" s="765"/>
      <c r="BX7" s="765"/>
      <c r="BY7" s="765"/>
      <c r="BZ7" s="765"/>
      <c r="CA7" s="765"/>
      <c r="CB7" s="765"/>
      <c r="CC7" s="765"/>
      <c r="CD7" s="765"/>
      <c r="CE7" s="765"/>
      <c r="CF7" s="765"/>
      <c r="CG7" s="765"/>
      <c r="CH7" s="765"/>
      <c r="CI7" s="765"/>
      <c r="CJ7" s="765"/>
      <c r="CK7" s="765"/>
      <c r="CL7" s="765"/>
      <c r="CM7" s="765"/>
      <c r="CN7" s="765"/>
      <c r="CO7" s="765"/>
      <c r="CP7" s="765"/>
      <c r="CQ7" s="765"/>
      <c r="CR7" s="765"/>
      <c r="CS7" s="765"/>
      <c r="CT7" s="765"/>
      <c r="CU7" s="765"/>
      <c r="CV7" s="765"/>
      <c r="CW7" s="765"/>
      <c r="CX7" s="765"/>
      <c r="CY7" s="765"/>
      <c r="CZ7" s="765"/>
      <c r="DA7" s="765"/>
      <c r="DB7" s="765"/>
      <c r="DC7" s="765"/>
      <c r="DD7" s="765"/>
      <c r="DE7" s="765"/>
      <c r="DF7" s="765"/>
      <c r="DG7" s="765"/>
      <c r="DH7" s="765"/>
      <c r="DI7" s="765"/>
      <c r="DJ7" s="765"/>
      <c r="DK7" s="765"/>
      <c r="DL7" s="765"/>
      <c r="DM7" s="765"/>
      <c r="DN7" s="765"/>
      <c r="DO7" s="765"/>
      <c r="DP7" s="765"/>
      <c r="DQ7" s="765"/>
      <c r="DR7" s="765"/>
      <c r="DS7" s="765"/>
      <c r="DT7" s="765"/>
      <c r="DU7" s="765"/>
      <c r="DV7" s="765"/>
      <c r="DW7" s="765"/>
      <c r="DX7" s="765"/>
      <c r="DY7" s="765"/>
      <c r="DZ7" s="765"/>
      <c r="EA7" s="765"/>
      <c r="EB7" s="765"/>
      <c r="EC7" s="765"/>
      <c r="ED7" s="765"/>
      <c r="EE7" s="765"/>
      <c r="EF7" s="765"/>
      <c r="EG7" s="765"/>
      <c r="EH7" s="765"/>
      <c r="EI7" s="765"/>
      <c r="EJ7" s="765"/>
      <c r="EK7" s="765"/>
      <c r="EL7" s="765"/>
      <c r="EM7" s="765"/>
      <c r="EN7" s="765"/>
      <c r="EO7" s="765"/>
      <c r="EP7" s="765"/>
      <c r="EQ7" s="765"/>
      <c r="ER7" s="765"/>
      <c r="ES7" s="765"/>
      <c r="ET7" s="765"/>
      <c r="EU7" s="765"/>
      <c r="EV7" s="765"/>
      <c r="EW7" s="765"/>
      <c r="EX7" s="765"/>
      <c r="EY7" s="765"/>
      <c r="EZ7" s="765"/>
      <c r="FA7" s="765"/>
      <c r="FB7" s="765"/>
      <c r="FC7" s="765"/>
      <c r="FD7" s="765"/>
      <c r="FE7" s="765"/>
      <c r="FF7" s="765"/>
      <c r="FG7" s="765"/>
      <c r="FH7" s="765"/>
      <c r="FI7" s="765"/>
      <c r="FJ7" s="765"/>
      <c r="FK7" s="765"/>
      <c r="FL7" s="765"/>
      <c r="FM7" s="765"/>
      <c r="FN7" s="765"/>
      <c r="FO7" s="765"/>
      <c r="FP7" s="765"/>
      <c r="FQ7" s="765"/>
      <c r="FR7" s="765"/>
      <c r="FS7" s="765"/>
      <c r="FT7" s="765"/>
      <c r="FU7" s="765"/>
      <c r="FV7" s="765"/>
      <c r="FW7" s="765"/>
      <c r="FX7" s="765"/>
      <c r="FY7" s="765"/>
      <c r="FZ7" s="765"/>
      <c r="GA7" s="765"/>
      <c r="GB7" s="765"/>
      <c r="GC7" s="765"/>
      <c r="GD7" s="765"/>
      <c r="GE7" s="765"/>
      <c r="GF7" s="765"/>
      <c r="GG7" s="765"/>
      <c r="GH7" s="765"/>
      <c r="GI7" s="765"/>
      <c r="GJ7" s="765"/>
      <c r="GK7" s="765"/>
      <c r="GL7" s="765"/>
      <c r="GM7" s="765"/>
      <c r="GN7" s="765"/>
      <c r="GO7" s="765"/>
      <c r="GP7" s="765"/>
      <c r="GQ7" s="765"/>
      <c r="GR7" s="765"/>
      <c r="GS7" s="765"/>
      <c r="GT7" s="765"/>
      <c r="GU7" s="765"/>
      <c r="GV7" s="765"/>
      <c r="GW7" s="765"/>
      <c r="GX7" s="765"/>
      <c r="GY7" s="765"/>
      <c r="GZ7" s="765"/>
      <c r="HA7" s="765"/>
      <c r="HB7" s="765"/>
      <c r="HC7" s="765"/>
      <c r="HD7" s="765"/>
      <c r="HE7" s="765"/>
      <c r="HF7" s="765"/>
      <c r="HG7" s="765"/>
      <c r="HH7" s="765"/>
      <c r="HI7" s="765"/>
      <c r="HJ7" s="765"/>
      <c r="HK7" s="765"/>
      <c r="HL7" s="765"/>
      <c r="HM7" s="765"/>
      <c r="HN7" s="765"/>
      <c r="HO7" s="765"/>
      <c r="HP7" s="765"/>
      <c r="HQ7" s="765"/>
      <c r="HR7" s="765"/>
      <c r="HS7" s="765"/>
      <c r="HT7" s="765"/>
      <c r="HU7" s="765"/>
      <c r="HV7" s="765"/>
      <c r="HW7" s="765"/>
      <c r="HX7" s="765"/>
      <c r="HY7" s="765"/>
      <c r="HZ7" s="765"/>
      <c r="IA7" s="765"/>
      <c r="IB7" s="765"/>
      <c r="IC7" s="765"/>
      <c r="ID7" s="765"/>
      <c r="IE7" s="765"/>
      <c r="IF7" s="765"/>
      <c r="IG7" s="765"/>
      <c r="IH7" s="765"/>
      <c r="II7" s="765"/>
      <c r="IJ7" s="765"/>
      <c r="IK7" s="765"/>
      <c r="IL7" s="765"/>
      <c r="IM7" s="765"/>
      <c r="IN7" s="765"/>
      <c r="IO7" s="765"/>
      <c r="IP7" s="765"/>
      <c r="IQ7" s="765"/>
      <c r="IR7" s="765"/>
      <c r="IS7" s="765"/>
      <c r="IT7" s="765"/>
      <c r="IU7" s="765"/>
      <c r="IV7" s="765"/>
      <c r="IW7" s="765"/>
      <c r="IX7" s="765"/>
      <c r="IY7" s="765"/>
      <c r="IZ7" s="765"/>
      <c r="JA7" s="765"/>
      <c r="JB7" s="765"/>
      <c r="JC7" s="765"/>
      <c r="JD7" s="765"/>
      <c r="JE7" s="765"/>
      <c r="JF7" s="765"/>
      <c r="JG7" s="765"/>
      <c r="JH7" s="765"/>
      <c r="JI7" s="765"/>
      <c r="JJ7" s="765"/>
      <c r="JK7" s="765"/>
      <c r="JL7" s="765"/>
      <c r="JM7" s="765"/>
      <c r="JN7" s="765"/>
      <c r="JO7" s="765"/>
      <c r="JP7" s="765"/>
      <c r="JQ7" s="765"/>
      <c r="JR7" s="765"/>
      <c r="JS7" s="765"/>
      <c r="JT7" s="765"/>
      <c r="JU7" s="765"/>
      <c r="JV7" s="765"/>
      <c r="JW7" s="765"/>
      <c r="JX7" s="765"/>
      <c r="JY7" s="765"/>
      <c r="JZ7" s="765"/>
      <c r="KA7" s="765"/>
      <c r="KB7" s="765"/>
      <c r="KC7" s="765"/>
      <c r="KD7" s="765"/>
      <c r="KE7" s="765"/>
      <c r="KF7" s="765"/>
      <c r="KG7" s="765"/>
      <c r="KH7" s="765"/>
      <c r="KI7" s="765"/>
      <c r="KJ7" s="765"/>
      <c r="KK7" s="765"/>
      <c r="KL7" s="765"/>
      <c r="KM7" s="765"/>
      <c r="KN7" s="765"/>
      <c r="KO7" s="765"/>
      <c r="KP7" s="765"/>
      <c r="KQ7" s="765"/>
      <c r="KR7" s="765"/>
      <c r="KS7" s="765"/>
      <c r="KT7" s="765"/>
      <c r="KU7" s="765"/>
      <c r="KV7" s="765"/>
      <c r="KW7" s="765"/>
      <c r="KX7" s="765"/>
      <c r="KY7" s="765"/>
      <c r="KZ7" s="765"/>
      <c r="LA7" s="765"/>
      <c r="LB7" s="765"/>
      <c r="LC7" s="765"/>
      <c r="LD7" s="765"/>
      <c r="LE7" s="765"/>
      <c r="LF7" s="765"/>
      <c r="LG7" s="765"/>
      <c r="LH7" s="765"/>
      <c r="LI7" s="765"/>
      <c r="LJ7" s="765"/>
      <c r="LK7" s="765"/>
      <c r="LL7" s="765"/>
      <c r="LM7" s="765"/>
      <c r="LN7" s="765"/>
      <c r="LO7" s="765"/>
      <c r="LP7" s="765"/>
      <c r="LQ7" s="765"/>
      <c r="LR7" s="765"/>
      <c r="LS7" s="765"/>
      <c r="LT7" s="765"/>
      <c r="LU7" s="765"/>
      <c r="LV7" s="765"/>
      <c r="LW7" s="765"/>
      <c r="LX7" s="765"/>
      <c r="LY7" s="765"/>
      <c r="LZ7" s="765"/>
      <c r="MA7" s="765"/>
      <c r="MB7" s="765"/>
      <c r="MC7" s="765"/>
      <c r="MD7" s="765"/>
      <c r="ME7" s="765"/>
      <c r="MF7" s="765"/>
      <c r="MG7" s="765"/>
      <c r="MH7" s="765"/>
      <c r="MI7" s="765"/>
      <c r="MJ7" s="765"/>
      <c r="MK7" s="765"/>
      <c r="ML7" s="765"/>
      <c r="MM7" s="765"/>
      <c r="MN7" s="765"/>
      <c r="MO7" s="765"/>
      <c r="MP7" s="765"/>
      <c r="MQ7" s="765"/>
      <c r="MR7" s="765"/>
      <c r="MS7" s="765"/>
      <c r="MT7" s="765"/>
      <c r="MU7" s="765"/>
      <c r="MV7" s="765"/>
      <c r="MW7" s="765"/>
      <c r="MX7" s="765"/>
      <c r="MY7" s="765"/>
      <c r="MZ7" s="765"/>
      <c r="NA7" s="765"/>
      <c r="NB7" s="765"/>
      <c r="NC7" s="765"/>
      <c r="ND7" s="765"/>
      <c r="NE7" s="765"/>
      <c r="NF7" s="765"/>
      <c r="NG7" s="765"/>
      <c r="NH7" s="765"/>
      <c r="NI7" s="765"/>
      <c r="NJ7" s="765"/>
      <c r="NK7" s="765"/>
      <c r="NL7" s="765"/>
      <c r="NM7" s="765"/>
      <c r="NN7" s="765"/>
      <c r="NO7" s="765"/>
      <c r="NP7" s="765"/>
      <c r="NQ7" s="765"/>
      <c r="NR7" s="765"/>
      <c r="NS7" s="765"/>
      <c r="NT7" s="765"/>
      <c r="NU7" s="765"/>
      <c r="NV7" s="765"/>
      <c r="NW7" s="765"/>
      <c r="NX7" s="765"/>
      <c r="NY7" s="765"/>
      <c r="NZ7" s="765"/>
      <c r="OA7" s="765"/>
      <c r="OB7" s="765"/>
      <c r="OC7" s="765"/>
      <c r="OD7" s="765"/>
      <c r="OE7" s="765"/>
      <c r="OF7" s="765"/>
      <c r="OG7" s="765"/>
      <c r="OH7" s="765"/>
      <c r="OI7" s="765"/>
      <c r="OJ7" s="765"/>
      <c r="OK7" s="765"/>
      <c r="OL7" s="765"/>
      <c r="OM7" s="765"/>
      <c r="ON7" s="765"/>
      <c r="OO7" s="765"/>
      <c r="OP7" s="765"/>
      <c r="OQ7" s="765"/>
      <c r="OR7" s="765"/>
      <c r="OS7" s="765"/>
      <c r="OT7" s="765"/>
      <c r="OU7" s="765"/>
      <c r="OV7" s="765"/>
      <c r="OW7" s="765"/>
      <c r="OX7" s="765"/>
      <c r="OY7" s="765"/>
      <c r="OZ7" s="765"/>
      <c r="PA7" s="765"/>
      <c r="PB7" s="765"/>
      <c r="PC7" s="765"/>
      <c r="PD7" s="765"/>
      <c r="PE7" s="765"/>
      <c r="PF7" s="765"/>
      <c r="PG7" s="765"/>
      <c r="PH7" s="765"/>
      <c r="PI7" s="765"/>
      <c r="PJ7" s="765"/>
      <c r="PK7" s="765"/>
      <c r="PL7" s="765"/>
      <c r="PM7" s="765"/>
      <c r="PN7" s="765"/>
      <c r="PO7" s="765"/>
      <c r="PP7" s="765"/>
      <c r="PQ7" s="765"/>
      <c r="PR7" s="765"/>
      <c r="PS7" s="765"/>
      <c r="PT7" s="765"/>
      <c r="PU7" s="765"/>
      <c r="PV7" s="765"/>
      <c r="PW7" s="765"/>
      <c r="PX7" s="765"/>
      <c r="PY7" s="765"/>
      <c r="PZ7" s="765"/>
      <c r="QA7" s="765"/>
      <c r="QB7" s="765"/>
      <c r="QC7" s="765"/>
      <c r="QD7" s="765"/>
      <c r="QE7" s="765"/>
      <c r="QF7" s="765"/>
      <c r="QG7" s="765"/>
      <c r="QH7" s="765"/>
      <c r="QI7" s="765"/>
      <c r="QJ7" s="765"/>
      <c r="QK7" s="765"/>
      <c r="QL7" s="765"/>
      <c r="QM7" s="765"/>
      <c r="QN7" s="765"/>
      <c r="QO7" s="765"/>
      <c r="QP7" s="765"/>
      <c r="QQ7" s="765"/>
      <c r="QR7" s="765"/>
      <c r="QS7" s="765"/>
      <c r="QT7" s="765"/>
      <c r="QU7" s="765"/>
      <c r="QV7" s="765"/>
      <c r="QW7" s="765"/>
      <c r="QX7" s="765"/>
      <c r="QY7" s="765"/>
      <c r="QZ7" s="765"/>
      <c r="RA7" s="765"/>
      <c r="RB7" s="765"/>
      <c r="RC7" s="765"/>
      <c r="RD7" s="765"/>
      <c r="RE7" s="765"/>
      <c r="RF7" s="765"/>
      <c r="RG7" s="765"/>
      <c r="RH7" s="765"/>
      <c r="RI7" s="765"/>
      <c r="RJ7" s="765"/>
      <c r="RK7" s="765"/>
      <c r="RL7" s="765"/>
      <c r="RM7" s="765"/>
      <c r="RN7" s="765"/>
      <c r="RO7" s="765"/>
      <c r="RP7" s="765"/>
      <c r="RQ7" s="765"/>
      <c r="RR7" s="765"/>
      <c r="RS7" s="765"/>
      <c r="RT7" s="765"/>
      <c r="RU7" s="765"/>
      <c r="RV7" s="765"/>
      <c r="RW7" s="765"/>
      <c r="RX7" s="765"/>
      <c r="RY7" s="765"/>
      <c r="RZ7" s="765"/>
      <c r="SA7" s="765"/>
      <c r="SB7" s="765"/>
      <c r="SC7" s="765"/>
      <c r="SD7" s="765"/>
      <c r="SE7" s="765"/>
      <c r="SF7" s="765"/>
      <c r="SG7" s="765"/>
      <c r="SH7" s="765"/>
      <c r="SI7" s="765"/>
      <c r="SJ7" s="765"/>
      <c r="SK7" s="765"/>
      <c r="SL7" s="765"/>
      <c r="SM7" s="765"/>
      <c r="SN7" s="765"/>
      <c r="SO7" s="765"/>
      <c r="SP7" s="765"/>
      <c r="SQ7" s="765"/>
      <c r="SR7" s="765"/>
      <c r="SS7" s="765"/>
      <c r="ST7" s="765"/>
      <c r="SU7" s="765"/>
      <c r="SV7" s="765"/>
      <c r="SW7" s="765"/>
      <c r="SX7" s="765"/>
      <c r="SY7" s="765"/>
      <c r="SZ7" s="765"/>
      <c r="TA7" s="765"/>
      <c r="TB7" s="765"/>
      <c r="TC7" s="765"/>
      <c r="TD7" s="765"/>
      <c r="TE7" s="765"/>
      <c r="TF7" s="765"/>
      <c r="TG7" s="765"/>
      <c r="TH7" s="765"/>
      <c r="TI7" s="765"/>
      <c r="TJ7" s="765"/>
      <c r="TK7" s="765"/>
      <c r="TL7" s="765"/>
      <c r="TM7" s="765"/>
      <c r="TN7" s="765"/>
      <c r="TO7" s="765"/>
      <c r="TP7" s="765"/>
      <c r="TQ7" s="765"/>
      <c r="TR7" s="765"/>
      <c r="TS7" s="765"/>
      <c r="TT7" s="765"/>
      <c r="TU7" s="765"/>
      <c r="TV7" s="765"/>
      <c r="TW7" s="765"/>
      <c r="TX7" s="765"/>
      <c r="TY7" s="765"/>
      <c r="TZ7" s="765"/>
      <c r="UA7" s="765"/>
      <c r="UB7" s="765"/>
      <c r="UC7" s="765"/>
      <c r="UD7" s="765"/>
      <c r="UE7" s="765"/>
      <c r="UF7" s="765"/>
      <c r="UG7" s="765"/>
      <c r="UH7" s="765"/>
      <c r="UI7" s="765"/>
      <c r="UJ7" s="765"/>
      <c r="UK7" s="765"/>
      <c r="UL7" s="765"/>
      <c r="UM7" s="765"/>
      <c r="UN7" s="765"/>
      <c r="UO7" s="765"/>
      <c r="UP7" s="765"/>
      <c r="UQ7" s="765"/>
      <c r="UR7" s="765"/>
      <c r="US7" s="765"/>
      <c r="UT7" s="765"/>
      <c r="UU7" s="765"/>
      <c r="UV7" s="765"/>
      <c r="UW7" s="765"/>
      <c r="UX7" s="765"/>
      <c r="UY7" s="765"/>
      <c r="UZ7" s="765"/>
      <c r="VA7" s="765"/>
      <c r="VB7" s="765"/>
      <c r="VC7" s="765"/>
      <c r="VD7" s="765"/>
      <c r="VE7" s="765"/>
      <c r="VF7" s="765"/>
      <c r="VG7" s="765"/>
      <c r="VH7" s="765"/>
      <c r="VI7" s="765"/>
      <c r="VJ7" s="765"/>
      <c r="VK7" s="765"/>
      <c r="VL7" s="765"/>
      <c r="VM7" s="765"/>
      <c r="VN7" s="765"/>
      <c r="VO7" s="765"/>
      <c r="VP7" s="765"/>
      <c r="VQ7" s="765"/>
      <c r="VR7" s="765"/>
      <c r="VS7" s="765"/>
      <c r="VT7" s="765"/>
      <c r="VU7" s="765"/>
      <c r="VV7" s="765"/>
      <c r="VW7" s="765"/>
      <c r="VX7" s="765"/>
      <c r="VY7" s="765"/>
      <c r="VZ7" s="765"/>
      <c r="WA7" s="765"/>
      <c r="WB7" s="765"/>
      <c r="WC7" s="765"/>
      <c r="WD7" s="765"/>
      <c r="WE7" s="765"/>
      <c r="WF7" s="765"/>
      <c r="WG7" s="765"/>
      <c r="WH7" s="765"/>
      <c r="WI7" s="765"/>
      <c r="WJ7" s="765"/>
      <c r="WK7" s="765"/>
      <c r="WL7" s="765"/>
      <c r="WM7" s="765"/>
      <c r="WN7" s="765"/>
      <c r="WO7" s="765"/>
      <c r="WP7" s="765"/>
      <c r="WQ7" s="765"/>
      <c r="WR7" s="765"/>
      <c r="WS7" s="765"/>
      <c r="WT7" s="765"/>
      <c r="WU7" s="765"/>
      <c r="WV7" s="765"/>
      <c r="WW7" s="765"/>
      <c r="WX7" s="765"/>
      <c r="WY7" s="765"/>
      <c r="WZ7" s="765"/>
      <c r="XA7" s="765"/>
      <c r="XB7" s="765"/>
      <c r="XC7" s="765"/>
      <c r="XD7" s="765"/>
      <c r="XE7" s="765"/>
      <c r="XF7" s="765"/>
      <c r="XG7" s="765"/>
      <c r="XH7" s="765"/>
      <c r="XI7" s="765"/>
      <c r="XJ7" s="765"/>
      <c r="XK7" s="765"/>
      <c r="XL7" s="765"/>
      <c r="XM7" s="765"/>
      <c r="XN7" s="765"/>
      <c r="XO7" s="765"/>
      <c r="XP7" s="765"/>
      <c r="XQ7" s="765"/>
      <c r="XR7" s="765"/>
      <c r="XS7" s="765"/>
      <c r="XT7" s="765"/>
      <c r="XU7" s="765"/>
      <c r="XV7" s="765"/>
      <c r="XW7" s="765"/>
      <c r="XX7" s="765"/>
      <c r="XY7" s="765"/>
      <c r="XZ7" s="765"/>
      <c r="YA7" s="765"/>
      <c r="YB7" s="765"/>
      <c r="YC7" s="765"/>
      <c r="YD7" s="765"/>
      <c r="YE7" s="765"/>
      <c r="YF7" s="765"/>
      <c r="YG7" s="765"/>
      <c r="YH7" s="765"/>
      <c r="YI7" s="765"/>
      <c r="YJ7" s="765"/>
      <c r="YK7" s="765"/>
      <c r="YL7" s="765"/>
      <c r="YM7" s="765"/>
      <c r="YN7" s="765"/>
      <c r="YO7" s="765"/>
      <c r="YP7" s="765"/>
      <c r="YQ7" s="765"/>
      <c r="YR7" s="765"/>
      <c r="YS7" s="765"/>
      <c r="YT7" s="765"/>
      <c r="YU7" s="765"/>
      <c r="YV7" s="765"/>
      <c r="YW7" s="765"/>
      <c r="YX7" s="765"/>
      <c r="YY7" s="765"/>
      <c r="YZ7" s="765"/>
      <c r="ZA7" s="765"/>
      <c r="ZB7" s="765"/>
      <c r="ZC7" s="765"/>
      <c r="ZD7" s="765"/>
      <c r="ZE7" s="765"/>
      <c r="ZF7" s="765"/>
      <c r="ZG7" s="765"/>
      <c r="ZH7" s="765"/>
      <c r="ZI7" s="765"/>
      <c r="ZJ7" s="765"/>
      <c r="ZK7" s="765"/>
      <c r="ZL7" s="765"/>
      <c r="ZM7" s="765"/>
      <c r="ZN7" s="765"/>
      <c r="ZO7" s="765"/>
      <c r="ZP7" s="765"/>
      <c r="ZQ7" s="765"/>
      <c r="ZR7" s="765"/>
      <c r="ZS7" s="765"/>
      <c r="ZT7" s="765"/>
      <c r="ZU7" s="765"/>
      <c r="ZV7" s="765"/>
      <c r="ZW7" s="765"/>
      <c r="ZX7" s="765"/>
      <c r="ZY7" s="765"/>
      <c r="ZZ7" s="765"/>
      <c r="AAA7" s="765"/>
      <c r="AAB7" s="765"/>
      <c r="AAC7" s="765"/>
      <c r="AAD7" s="765"/>
      <c r="AAE7" s="765"/>
      <c r="AAF7" s="765"/>
      <c r="AAG7" s="765"/>
      <c r="AAH7" s="765"/>
      <c r="AAI7" s="765"/>
      <c r="AAJ7" s="765"/>
      <c r="AAK7" s="765"/>
      <c r="AAL7" s="765"/>
      <c r="AAM7" s="765"/>
      <c r="AAN7" s="765"/>
      <c r="AAO7" s="765"/>
      <c r="AAP7" s="765"/>
      <c r="AAQ7" s="765"/>
      <c r="AAR7" s="765"/>
      <c r="AAS7" s="765"/>
      <c r="AAT7" s="765"/>
      <c r="AAU7" s="765"/>
      <c r="AAV7" s="765"/>
      <c r="AAW7" s="765"/>
      <c r="AAX7" s="765"/>
      <c r="AAY7" s="765"/>
      <c r="AAZ7" s="765"/>
      <c r="ABA7" s="765"/>
      <c r="ABB7" s="765"/>
      <c r="ABC7" s="765"/>
      <c r="ABD7" s="765"/>
      <c r="ABE7" s="765"/>
      <c r="ABF7" s="765"/>
      <c r="ABG7" s="765"/>
      <c r="ABH7" s="765"/>
      <c r="ABI7" s="765"/>
      <c r="ABJ7" s="765"/>
      <c r="ABK7" s="765"/>
      <c r="ABL7" s="765"/>
      <c r="ABM7" s="765"/>
      <c r="ABN7" s="765"/>
      <c r="ABO7" s="765"/>
      <c r="ABP7" s="765"/>
      <c r="ABQ7" s="765"/>
      <c r="ABR7" s="765"/>
      <c r="ABS7" s="765"/>
      <c r="ABT7" s="765"/>
      <c r="ABU7" s="765"/>
      <c r="ABV7" s="765"/>
      <c r="ABW7" s="765"/>
      <c r="ABX7" s="765"/>
      <c r="ABY7" s="765"/>
      <c r="ABZ7" s="765"/>
      <c r="ACA7" s="765"/>
      <c r="ACB7" s="765"/>
      <c r="ACC7" s="765"/>
      <c r="ACD7" s="765"/>
      <c r="ACE7" s="765"/>
      <c r="ACF7" s="765"/>
      <c r="ACG7" s="765"/>
      <c r="ACH7" s="765"/>
      <c r="ACI7" s="765"/>
      <c r="ACJ7" s="765"/>
      <c r="ACK7" s="765"/>
      <c r="ACL7" s="765"/>
      <c r="ACM7" s="765"/>
      <c r="ACN7" s="765"/>
      <c r="ACO7" s="765"/>
      <c r="ACP7" s="765"/>
      <c r="ACQ7" s="765"/>
      <c r="ACR7" s="765"/>
      <c r="ACS7" s="765"/>
      <c r="ACT7" s="765"/>
      <c r="ACU7" s="765"/>
      <c r="ACV7" s="765"/>
      <c r="ACW7" s="765"/>
      <c r="ACX7" s="765"/>
      <c r="ACY7" s="765"/>
      <c r="ACZ7" s="765"/>
      <c r="ADA7" s="765"/>
      <c r="ADB7" s="765"/>
      <c r="ADC7" s="765"/>
      <c r="ADD7" s="765"/>
      <c r="ADE7" s="765"/>
      <c r="ADF7" s="765"/>
      <c r="ADG7" s="765"/>
      <c r="ADH7" s="765"/>
      <c r="ADI7" s="765"/>
      <c r="ADJ7" s="765"/>
      <c r="ADK7" s="765"/>
      <c r="ADL7" s="765"/>
      <c r="ADM7" s="765"/>
      <c r="ADN7" s="765"/>
      <c r="ADO7" s="765"/>
      <c r="ADP7" s="765"/>
      <c r="ADQ7" s="765"/>
      <c r="ADR7" s="765"/>
      <c r="ADS7" s="765"/>
      <c r="ADT7" s="765"/>
      <c r="ADU7" s="765"/>
      <c r="ADV7" s="765"/>
      <c r="ADW7" s="765"/>
      <c r="ADX7" s="765"/>
      <c r="ADY7" s="765"/>
      <c r="ADZ7" s="765"/>
      <c r="AEA7" s="765"/>
      <c r="AEB7" s="765"/>
      <c r="AEC7" s="765"/>
      <c r="AED7" s="765"/>
      <c r="AEE7" s="765"/>
      <c r="AEF7" s="765"/>
      <c r="AEG7" s="765"/>
      <c r="AEH7" s="765"/>
      <c r="AEI7" s="765"/>
      <c r="AEJ7" s="765"/>
      <c r="AEK7" s="765"/>
      <c r="AEL7" s="765"/>
      <c r="AEM7" s="765"/>
      <c r="AEN7" s="765"/>
      <c r="AEO7" s="765"/>
      <c r="AEP7" s="765"/>
      <c r="AEQ7" s="765"/>
      <c r="AER7" s="765"/>
      <c r="AES7" s="765"/>
      <c r="AET7" s="765"/>
      <c r="AEU7" s="765"/>
      <c r="AEV7" s="765"/>
      <c r="AEW7" s="765"/>
      <c r="AEX7" s="765"/>
      <c r="AEY7" s="765"/>
      <c r="AEZ7" s="765"/>
      <c r="AFA7" s="765"/>
      <c r="AFB7" s="765"/>
      <c r="AFC7" s="765"/>
      <c r="AFD7" s="765"/>
      <c r="AFE7" s="765"/>
      <c r="AFF7" s="765"/>
      <c r="AFG7" s="765"/>
      <c r="AFH7" s="765"/>
      <c r="AFI7" s="765"/>
      <c r="AFJ7" s="765"/>
      <c r="AFK7" s="765"/>
      <c r="AFL7" s="765"/>
      <c r="AFM7" s="765"/>
      <c r="AFN7" s="765"/>
      <c r="AFO7" s="765"/>
      <c r="AFP7" s="765"/>
      <c r="AFQ7" s="765"/>
      <c r="AFR7" s="765"/>
      <c r="AFS7" s="765"/>
      <c r="AFT7" s="765"/>
      <c r="AFU7" s="765"/>
      <c r="AFV7" s="765"/>
      <c r="AFW7" s="765"/>
      <c r="AFX7" s="765"/>
      <c r="AFY7" s="765"/>
      <c r="AFZ7" s="765"/>
      <c r="AGA7" s="765"/>
      <c r="AGB7" s="765"/>
      <c r="AGC7" s="765"/>
      <c r="AGD7" s="765"/>
      <c r="AGE7" s="765"/>
      <c r="AGF7" s="765"/>
      <c r="AGG7" s="765"/>
      <c r="AGH7" s="765"/>
      <c r="AGI7" s="765"/>
      <c r="AGJ7" s="765"/>
      <c r="AGK7" s="765"/>
      <c r="AGL7" s="765"/>
      <c r="AGM7" s="765"/>
      <c r="AGN7" s="765"/>
      <c r="AGO7" s="765"/>
      <c r="AGP7" s="765"/>
      <c r="AGQ7" s="765"/>
      <c r="AGR7" s="765"/>
      <c r="AGS7" s="765"/>
      <c r="AGT7" s="765"/>
      <c r="AGU7" s="765"/>
      <c r="AGV7" s="765"/>
      <c r="AGW7" s="765"/>
      <c r="AGX7" s="765"/>
      <c r="AGY7" s="765"/>
      <c r="AGZ7" s="765"/>
      <c r="AHA7" s="765"/>
      <c r="AHB7" s="765"/>
      <c r="AHC7" s="765"/>
      <c r="AHD7" s="765"/>
      <c r="AHE7" s="765"/>
      <c r="AHF7" s="765"/>
      <c r="AHG7" s="765"/>
      <c r="AHH7" s="765"/>
      <c r="AHI7" s="765"/>
      <c r="AHJ7" s="765"/>
      <c r="AHK7" s="765"/>
      <c r="AHL7" s="765"/>
      <c r="AHM7" s="765"/>
      <c r="AHN7" s="765"/>
      <c r="AHO7" s="765"/>
      <c r="AHP7" s="765"/>
      <c r="AHQ7" s="765"/>
      <c r="AHR7" s="765"/>
      <c r="AHS7" s="765"/>
      <c r="AHT7" s="765"/>
      <c r="AHU7" s="765"/>
      <c r="AHV7" s="765"/>
      <c r="AHW7" s="765"/>
      <c r="AHX7" s="765"/>
      <c r="AHY7" s="765"/>
      <c r="AHZ7" s="765"/>
      <c r="AIA7" s="765"/>
      <c r="AIB7" s="765"/>
      <c r="AIC7" s="765"/>
      <c r="AID7" s="765"/>
      <c r="AIE7" s="765"/>
      <c r="AIF7" s="765"/>
      <c r="AIG7" s="765"/>
      <c r="AIH7" s="765"/>
      <c r="AII7" s="765"/>
      <c r="AIJ7" s="765"/>
      <c r="AIK7" s="765"/>
      <c r="AIL7" s="765"/>
      <c r="AIM7" s="765"/>
      <c r="AIN7" s="765"/>
      <c r="AIO7" s="765"/>
      <c r="AIP7" s="765"/>
      <c r="AIQ7" s="765"/>
      <c r="AIR7" s="765"/>
      <c r="AIS7" s="765"/>
      <c r="AIT7" s="765"/>
      <c r="AIU7" s="765"/>
      <c r="AIV7" s="765"/>
      <c r="AIW7" s="765"/>
      <c r="AIX7" s="765"/>
      <c r="AIY7" s="765"/>
      <c r="AIZ7" s="765"/>
      <c r="AJA7" s="765"/>
      <c r="AJB7" s="765"/>
      <c r="AJC7" s="765"/>
      <c r="AJD7" s="765"/>
      <c r="AJE7" s="765"/>
      <c r="AJF7" s="765"/>
      <c r="AJG7" s="765"/>
      <c r="AJH7" s="765"/>
      <c r="AJI7" s="765"/>
      <c r="AJJ7" s="765"/>
      <c r="AJK7" s="765"/>
      <c r="AJL7" s="765"/>
      <c r="AJM7" s="765"/>
      <c r="AJN7" s="765"/>
      <c r="AJO7" s="765"/>
      <c r="AJP7" s="765"/>
      <c r="AJQ7" s="765"/>
      <c r="AJR7" s="765"/>
      <c r="AJS7" s="765"/>
      <c r="AJT7" s="765"/>
      <c r="AJU7" s="765"/>
      <c r="AJV7" s="765"/>
      <c r="AJW7" s="765"/>
      <c r="AJX7" s="765"/>
      <c r="AJY7" s="765"/>
      <c r="AJZ7" s="765"/>
      <c r="AKA7" s="765"/>
      <c r="AKB7" s="765"/>
      <c r="AKC7" s="765"/>
      <c r="AKD7" s="765"/>
      <c r="AKE7" s="765"/>
      <c r="AKF7" s="765"/>
      <c r="AKG7" s="765"/>
      <c r="AKH7" s="765"/>
      <c r="AKI7" s="765"/>
      <c r="AKJ7" s="765"/>
      <c r="AKK7" s="765"/>
      <c r="AKL7" s="765"/>
      <c r="AKM7" s="765"/>
      <c r="AKN7" s="765"/>
      <c r="AKO7" s="765"/>
      <c r="AKP7" s="765"/>
      <c r="AKQ7" s="765"/>
      <c r="AKR7" s="765"/>
      <c r="AKS7" s="298"/>
      <c r="AKT7" s="298"/>
      <c r="AKU7" s="298"/>
      <c r="AKV7" s="298"/>
      <c r="AKW7" s="298"/>
      <c r="AKX7" s="298"/>
      <c r="AKY7" s="298"/>
      <c r="AKZ7" s="298"/>
      <c r="ALA7" s="298"/>
      <c r="ALB7" s="298"/>
      <c r="ALC7" s="298"/>
      <c r="ALD7" s="298"/>
      <c r="ALE7" s="298"/>
      <c r="ALF7" s="298"/>
      <c r="ALG7" s="298"/>
      <c r="ALH7" s="298"/>
      <c r="ALI7" s="298"/>
      <c r="ALJ7" s="298"/>
    </row>
    <row r="8" spans="1:998">
      <c r="A8" s="763"/>
      <c r="B8" s="964" t="s">
        <v>133</v>
      </c>
      <c r="C8" s="967"/>
      <c r="D8" s="969">
        <v>7.6784037795969944</v>
      </c>
      <c r="E8" s="968"/>
      <c r="F8" s="765"/>
      <c r="G8" s="765"/>
      <c r="H8" s="765"/>
      <c r="I8" s="765"/>
      <c r="J8" s="765"/>
      <c r="K8" s="765"/>
      <c r="L8" s="765"/>
      <c r="M8" s="765"/>
      <c r="N8" s="765"/>
      <c r="O8" s="765"/>
      <c r="P8" s="765"/>
      <c r="Q8" s="765"/>
      <c r="R8" s="765"/>
      <c r="S8" s="765"/>
      <c r="T8" s="765"/>
      <c r="U8" s="765"/>
      <c r="V8" s="765"/>
      <c r="W8" s="765"/>
      <c r="X8" s="765"/>
      <c r="Y8" s="765"/>
      <c r="Z8" s="765"/>
      <c r="AA8" s="765"/>
      <c r="AB8" s="765"/>
      <c r="AC8" s="765"/>
      <c r="AD8" s="765"/>
      <c r="AE8" s="765"/>
      <c r="AF8" s="765"/>
      <c r="AG8" s="765"/>
      <c r="AH8" s="765"/>
      <c r="AI8" s="765"/>
      <c r="AJ8" s="765"/>
      <c r="AK8" s="765"/>
      <c r="AL8" s="765"/>
      <c r="AM8" s="765"/>
      <c r="AN8" s="765"/>
      <c r="AO8" s="765"/>
      <c r="AP8" s="765"/>
      <c r="AQ8" s="765"/>
      <c r="AR8" s="765"/>
      <c r="AS8" s="765"/>
      <c r="AT8" s="765"/>
      <c r="AU8" s="765"/>
      <c r="AV8" s="765"/>
      <c r="AW8" s="765"/>
      <c r="AX8" s="765"/>
      <c r="AY8" s="765"/>
      <c r="AZ8" s="765"/>
      <c r="BA8" s="765"/>
      <c r="BB8" s="765"/>
      <c r="BC8" s="765"/>
      <c r="BD8" s="765"/>
      <c r="BE8" s="765"/>
      <c r="BF8" s="765"/>
      <c r="BG8" s="765"/>
      <c r="BH8" s="765"/>
      <c r="BI8" s="765"/>
      <c r="BJ8" s="765"/>
      <c r="BK8" s="765"/>
      <c r="BL8" s="765"/>
      <c r="BM8" s="765"/>
      <c r="BN8" s="765"/>
      <c r="BO8" s="765"/>
      <c r="BP8" s="765"/>
      <c r="BQ8" s="765"/>
      <c r="BR8" s="765"/>
      <c r="BS8" s="765"/>
      <c r="BT8" s="765"/>
      <c r="BU8" s="765"/>
      <c r="BV8" s="765"/>
      <c r="BW8" s="765"/>
      <c r="BX8" s="765"/>
      <c r="BY8" s="765"/>
      <c r="BZ8" s="765"/>
      <c r="CA8" s="765"/>
      <c r="CB8" s="765"/>
      <c r="CC8" s="765"/>
      <c r="CD8" s="765"/>
      <c r="CE8" s="765"/>
      <c r="CF8" s="765"/>
      <c r="CG8" s="765"/>
      <c r="CH8" s="765"/>
      <c r="CI8" s="765"/>
      <c r="CJ8" s="765"/>
      <c r="CK8" s="765"/>
      <c r="CL8" s="765"/>
      <c r="CM8" s="765"/>
      <c r="CN8" s="765"/>
      <c r="CO8" s="765"/>
      <c r="CP8" s="765"/>
      <c r="CQ8" s="765"/>
      <c r="CR8" s="765"/>
      <c r="CS8" s="765"/>
      <c r="CT8" s="765"/>
      <c r="CU8" s="765"/>
      <c r="CV8" s="765"/>
      <c r="CW8" s="765"/>
      <c r="CX8" s="765"/>
      <c r="CY8" s="765"/>
      <c r="CZ8" s="765"/>
      <c r="DA8" s="765"/>
      <c r="DB8" s="765"/>
      <c r="DC8" s="765"/>
      <c r="DD8" s="765"/>
      <c r="DE8" s="765"/>
      <c r="DF8" s="765"/>
      <c r="DG8" s="765"/>
      <c r="DH8" s="765"/>
      <c r="DI8" s="765"/>
      <c r="DJ8" s="765"/>
      <c r="DK8" s="765"/>
      <c r="DL8" s="765"/>
      <c r="DM8" s="765"/>
      <c r="DN8" s="765"/>
      <c r="DO8" s="765"/>
      <c r="DP8" s="765"/>
      <c r="DQ8" s="765"/>
      <c r="DR8" s="765"/>
      <c r="DS8" s="765"/>
      <c r="DT8" s="765"/>
      <c r="DU8" s="765"/>
      <c r="DV8" s="765"/>
      <c r="DW8" s="765"/>
      <c r="DX8" s="765"/>
      <c r="DY8" s="765"/>
      <c r="DZ8" s="765"/>
      <c r="EA8" s="765"/>
      <c r="EB8" s="765"/>
      <c r="EC8" s="765"/>
      <c r="ED8" s="765"/>
      <c r="EE8" s="765"/>
      <c r="EF8" s="765"/>
      <c r="EG8" s="765"/>
      <c r="EH8" s="765"/>
      <c r="EI8" s="765"/>
      <c r="EJ8" s="765"/>
      <c r="EK8" s="765"/>
      <c r="EL8" s="765"/>
      <c r="EM8" s="765"/>
      <c r="EN8" s="765"/>
      <c r="EO8" s="765"/>
      <c r="EP8" s="765"/>
      <c r="EQ8" s="765"/>
      <c r="ER8" s="765"/>
      <c r="ES8" s="765"/>
      <c r="ET8" s="765"/>
      <c r="EU8" s="765"/>
      <c r="EV8" s="765"/>
      <c r="EW8" s="765"/>
      <c r="EX8" s="765"/>
      <c r="EY8" s="765"/>
      <c r="EZ8" s="765"/>
      <c r="FA8" s="765"/>
      <c r="FB8" s="765"/>
      <c r="FC8" s="765"/>
      <c r="FD8" s="765"/>
      <c r="FE8" s="765"/>
      <c r="FF8" s="765"/>
      <c r="FG8" s="765"/>
      <c r="FH8" s="765"/>
      <c r="FI8" s="765"/>
      <c r="FJ8" s="765"/>
      <c r="FK8" s="765"/>
      <c r="FL8" s="765"/>
      <c r="FM8" s="765"/>
      <c r="FN8" s="765"/>
      <c r="FO8" s="765"/>
      <c r="FP8" s="765"/>
      <c r="FQ8" s="765"/>
      <c r="FR8" s="765"/>
      <c r="FS8" s="765"/>
      <c r="FT8" s="765"/>
      <c r="FU8" s="765"/>
      <c r="FV8" s="765"/>
      <c r="FW8" s="765"/>
      <c r="FX8" s="765"/>
      <c r="FY8" s="765"/>
      <c r="FZ8" s="765"/>
      <c r="GA8" s="765"/>
      <c r="GB8" s="765"/>
      <c r="GC8" s="765"/>
      <c r="GD8" s="765"/>
      <c r="GE8" s="765"/>
      <c r="GF8" s="765"/>
      <c r="GG8" s="765"/>
      <c r="GH8" s="765"/>
      <c r="GI8" s="765"/>
      <c r="GJ8" s="765"/>
      <c r="GK8" s="765"/>
      <c r="GL8" s="765"/>
      <c r="GM8" s="765"/>
      <c r="GN8" s="765"/>
      <c r="GO8" s="765"/>
      <c r="GP8" s="765"/>
      <c r="GQ8" s="765"/>
      <c r="GR8" s="765"/>
      <c r="GS8" s="765"/>
      <c r="GT8" s="765"/>
      <c r="GU8" s="765"/>
      <c r="GV8" s="765"/>
      <c r="GW8" s="765"/>
      <c r="GX8" s="765"/>
      <c r="GY8" s="765"/>
      <c r="GZ8" s="765"/>
      <c r="HA8" s="765"/>
      <c r="HB8" s="765"/>
      <c r="HC8" s="765"/>
      <c r="HD8" s="765"/>
      <c r="HE8" s="765"/>
      <c r="HF8" s="765"/>
      <c r="HG8" s="765"/>
      <c r="HH8" s="765"/>
      <c r="HI8" s="765"/>
      <c r="HJ8" s="765"/>
      <c r="HK8" s="765"/>
      <c r="HL8" s="765"/>
      <c r="HM8" s="765"/>
      <c r="HN8" s="765"/>
      <c r="HO8" s="765"/>
      <c r="HP8" s="765"/>
      <c r="HQ8" s="765"/>
      <c r="HR8" s="765"/>
      <c r="HS8" s="765"/>
      <c r="HT8" s="765"/>
      <c r="HU8" s="765"/>
      <c r="HV8" s="765"/>
      <c r="HW8" s="765"/>
      <c r="HX8" s="765"/>
      <c r="HY8" s="765"/>
      <c r="HZ8" s="765"/>
      <c r="IA8" s="765"/>
      <c r="IB8" s="765"/>
      <c r="IC8" s="765"/>
      <c r="ID8" s="765"/>
      <c r="IE8" s="765"/>
      <c r="IF8" s="765"/>
      <c r="IG8" s="765"/>
      <c r="IH8" s="765"/>
      <c r="II8" s="765"/>
      <c r="IJ8" s="765"/>
      <c r="IK8" s="765"/>
      <c r="IL8" s="765"/>
      <c r="IM8" s="765"/>
      <c r="IN8" s="765"/>
      <c r="IO8" s="765"/>
      <c r="IP8" s="765"/>
      <c r="IQ8" s="765"/>
      <c r="IR8" s="765"/>
      <c r="IS8" s="765"/>
      <c r="IT8" s="765"/>
      <c r="IU8" s="765"/>
      <c r="IV8" s="765"/>
      <c r="IW8" s="765"/>
      <c r="IX8" s="765"/>
      <c r="IY8" s="765"/>
      <c r="IZ8" s="765"/>
      <c r="JA8" s="765"/>
      <c r="JB8" s="765"/>
      <c r="JC8" s="765"/>
      <c r="JD8" s="765"/>
      <c r="JE8" s="765"/>
      <c r="JF8" s="765"/>
      <c r="JG8" s="765"/>
      <c r="JH8" s="765"/>
      <c r="JI8" s="765"/>
      <c r="JJ8" s="765"/>
      <c r="JK8" s="765"/>
      <c r="JL8" s="765"/>
      <c r="JM8" s="765"/>
      <c r="JN8" s="765"/>
      <c r="JO8" s="765"/>
      <c r="JP8" s="765"/>
      <c r="JQ8" s="765"/>
      <c r="JR8" s="765"/>
      <c r="JS8" s="765"/>
      <c r="JT8" s="765"/>
      <c r="JU8" s="765"/>
      <c r="JV8" s="765"/>
      <c r="JW8" s="765"/>
      <c r="JX8" s="765"/>
      <c r="JY8" s="765"/>
      <c r="JZ8" s="765"/>
      <c r="KA8" s="765"/>
      <c r="KB8" s="765"/>
      <c r="KC8" s="765"/>
      <c r="KD8" s="765"/>
      <c r="KE8" s="765"/>
      <c r="KF8" s="765"/>
      <c r="KG8" s="765"/>
      <c r="KH8" s="765"/>
      <c r="KI8" s="765"/>
      <c r="KJ8" s="765"/>
      <c r="KK8" s="765"/>
      <c r="KL8" s="765"/>
      <c r="KM8" s="765"/>
      <c r="KN8" s="765"/>
      <c r="KO8" s="765"/>
      <c r="KP8" s="765"/>
      <c r="KQ8" s="765"/>
      <c r="KR8" s="765"/>
      <c r="KS8" s="765"/>
      <c r="KT8" s="765"/>
      <c r="KU8" s="765"/>
      <c r="KV8" s="765"/>
      <c r="KW8" s="765"/>
      <c r="KX8" s="765"/>
      <c r="KY8" s="765"/>
      <c r="KZ8" s="765"/>
      <c r="LA8" s="765"/>
      <c r="LB8" s="765"/>
      <c r="LC8" s="765"/>
      <c r="LD8" s="765"/>
      <c r="LE8" s="765"/>
      <c r="LF8" s="765"/>
      <c r="LG8" s="765"/>
      <c r="LH8" s="765"/>
      <c r="LI8" s="765"/>
      <c r="LJ8" s="765"/>
      <c r="LK8" s="765"/>
      <c r="LL8" s="765"/>
      <c r="LM8" s="765"/>
      <c r="LN8" s="765"/>
      <c r="LO8" s="765"/>
      <c r="LP8" s="765"/>
      <c r="LQ8" s="765"/>
      <c r="LR8" s="765"/>
      <c r="LS8" s="765"/>
      <c r="LT8" s="765"/>
      <c r="LU8" s="765"/>
      <c r="LV8" s="765"/>
      <c r="LW8" s="765"/>
      <c r="LX8" s="765"/>
      <c r="LY8" s="765"/>
      <c r="LZ8" s="765"/>
      <c r="MA8" s="765"/>
      <c r="MB8" s="765"/>
      <c r="MC8" s="765"/>
      <c r="MD8" s="765"/>
      <c r="ME8" s="765"/>
      <c r="MF8" s="765"/>
      <c r="MG8" s="765"/>
      <c r="MH8" s="765"/>
      <c r="MI8" s="765"/>
      <c r="MJ8" s="765"/>
      <c r="MK8" s="765"/>
      <c r="ML8" s="765"/>
      <c r="MM8" s="765"/>
      <c r="MN8" s="765"/>
      <c r="MO8" s="765"/>
      <c r="MP8" s="765"/>
      <c r="MQ8" s="765"/>
      <c r="MR8" s="765"/>
      <c r="MS8" s="765"/>
      <c r="MT8" s="765"/>
      <c r="MU8" s="765"/>
      <c r="MV8" s="765"/>
      <c r="MW8" s="765"/>
      <c r="MX8" s="765"/>
      <c r="MY8" s="765"/>
      <c r="MZ8" s="765"/>
      <c r="NA8" s="765"/>
      <c r="NB8" s="765"/>
      <c r="NC8" s="765"/>
      <c r="ND8" s="765"/>
      <c r="NE8" s="765"/>
      <c r="NF8" s="765"/>
      <c r="NG8" s="765"/>
      <c r="NH8" s="765"/>
      <c r="NI8" s="765"/>
      <c r="NJ8" s="765"/>
      <c r="NK8" s="765"/>
      <c r="NL8" s="765"/>
      <c r="NM8" s="765"/>
      <c r="NN8" s="765"/>
      <c r="NO8" s="765"/>
      <c r="NP8" s="765"/>
      <c r="NQ8" s="765"/>
      <c r="NR8" s="765"/>
      <c r="NS8" s="765"/>
      <c r="NT8" s="765"/>
      <c r="NU8" s="765"/>
      <c r="NV8" s="765"/>
      <c r="NW8" s="765"/>
      <c r="NX8" s="765"/>
      <c r="NY8" s="765"/>
      <c r="NZ8" s="765"/>
      <c r="OA8" s="765"/>
      <c r="OB8" s="765"/>
      <c r="OC8" s="765"/>
      <c r="OD8" s="765"/>
      <c r="OE8" s="765"/>
      <c r="OF8" s="765"/>
      <c r="OG8" s="765"/>
      <c r="OH8" s="765"/>
      <c r="OI8" s="765"/>
      <c r="OJ8" s="765"/>
      <c r="OK8" s="765"/>
      <c r="OL8" s="765"/>
      <c r="OM8" s="765"/>
      <c r="ON8" s="765"/>
      <c r="OO8" s="765"/>
      <c r="OP8" s="765"/>
      <c r="OQ8" s="765"/>
      <c r="OR8" s="765"/>
      <c r="OS8" s="765"/>
      <c r="OT8" s="765"/>
      <c r="OU8" s="765"/>
      <c r="OV8" s="765"/>
      <c r="OW8" s="765"/>
      <c r="OX8" s="765"/>
      <c r="OY8" s="765"/>
      <c r="OZ8" s="765"/>
      <c r="PA8" s="765"/>
      <c r="PB8" s="765"/>
      <c r="PC8" s="765"/>
      <c r="PD8" s="765"/>
      <c r="PE8" s="765"/>
      <c r="PF8" s="765"/>
      <c r="PG8" s="765"/>
      <c r="PH8" s="765"/>
      <c r="PI8" s="765"/>
      <c r="PJ8" s="765"/>
      <c r="PK8" s="765"/>
      <c r="PL8" s="765"/>
      <c r="PM8" s="765"/>
      <c r="PN8" s="765"/>
      <c r="PO8" s="765"/>
      <c r="PP8" s="765"/>
      <c r="PQ8" s="765"/>
      <c r="PR8" s="765"/>
      <c r="PS8" s="765"/>
      <c r="PT8" s="765"/>
      <c r="PU8" s="765"/>
      <c r="PV8" s="765"/>
      <c r="PW8" s="765"/>
      <c r="PX8" s="765"/>
      <c r="PY8" s="765"/>
      <c r="PZ8" s="765"/>
      <c r="QA8" s="765"/>
      <c r="QB8" s="765"/>
      <c r="QC8" s="765"/>
      <c r="QD8" s="765"/>
      <c r="QE8" s="765"/>
      <c r="QF8" s="765"/>
      <c r="QG8" s="765"/>
      <c r="QH8" s="765"/>
      <c r="QI8" s="765"/>
      <c r="QJ8" s="765"/>
      <c r="QK8" s="765"/>
      <c r="QL8" s="765"/>
      <c r="QM8" s="765"/>
      <c r="QN8" s="765"/>
      <c r="QO8" s="765"/>
      <c r="QP8" s="765"/>
      <c r="QQ8" s="765"/>
      <c r="QR8" s="765"/>
      <c r="QS8" s="765"/>
      <c r="QT8" s="765"/>
      <c r="QU8" s="765"/>
      <c r="QV8" s="765"/>
      <c r="QW8" s="765"/>
      <c r="QX8" s="765"/>
      <c r="QY8" s="765"/>
      <c r="QZ8" s="765"/>
      <c r="RA8" s="765"/>
      <c r="RB8" s="765"/>
      <c r="RC8" s="765"/>
      <c r="RD8" s="765"/>
      <c r="RE8" s="765"/>
      <c r="RF8" s="765"/>
      <c r="RG8" s="765"/>
      <c r="RH8" s="765"/>
      <c r="RI8" s="765"/>
      <c r="RJ8" s="765"/>
      <c r="RK8" s="765"/>
      <c r="RL8" s="765"/>
      <c r="RM8" s="765"/>
      <c r="RN8" s="765"/>
      <c r="RO8" s="765"/>
      <c r="RP8" s="765"/>
      <c r="RQ8" s="765"/>
      <c r="RR8" s="765"/>
      <c r="RS8" s="765"/>
      <c r="RT8" s="765"/>
      <c r="RU8" s="765"/>
      <c r="RV8" s="765"/>
      <c r="RW8" s="765"/>
      <c r="RX8" s="765"/>
      <c r="RY8" s="765"/>
      <c r="RZ8" s="765"/>
      <c r="SA8" s="765"/>
      <c r="SB8" s="765"/>
      <c r="SC8" s="765"/>
      <c r="SD8" s="765"/>
      <c r="SE8" s="765"/>
      <c r="SF8" s="765"/>
      <c r="SG8" s="765"/>
      <c r="SH8" s="765"/>
      <c r="SI8" s="765"/>
      <c r="SJ8" s="765"/>
      <c r="SK8" s="765"/>
      <c r="SL8" s="765"/>
      <c r="SM8" s="765"/>
      <c r="SN8" s="765"/>
      <c r="SO8" s="765"/>
      <c r="SP8" s="765"/>
      <c r="SQ8" s="765"/>
      <c r="SR8" s="765"/>
      <c r="SS8" s="765"/>
      <c r="ST8" s="765"/>
      <c r="SU8" s="765"/>
      <c r="SV8" s="765"/>
      <c r="SW8" s="765"/>
      <c r="SX8" s="765"/>
      <c r="SY8" s="765"/>
      <c r="SZ8" s="765"/>
      <c r="TA8" s="765"/>
      <c r="TB8" s="765"/>
      <c r="TC8" s="765"/>
      <c r="TD8" s="765"/>
      <c r="TE8" s="765"/>
      <c r="TF8" s="765"/>
      <c r="TG8" s="765"/>
      <c r="TH8" s="765"/>
      <c r="TI8" s="765"/>
      <c r="TJ8" s="765"/>
      <c r="TK8" s="765"/>
      <c r="TL8" s="765"/>
      <c r="TM8" s="765"/>
      <c r="TN8" s="765"/>
      <c r="TO8" s="765"/>
      <c r="TP8" s="765"/>
      <c r="TQ8" s="765"/>
      <c r="TR8" s="765"/>
      <c r="TS8" s="765"/>
      <c r="TT8" s="765"/>
      <c r="TU8" s="765"/>
      <c r="TV8" s="765"/>
      <c r="TW8" s="765"/>
      <c r="TX8" s="765"/>
      <c r="TY8" s="765"/>
      <c r="TZ8" s="765"/>
      <c r="UA8" s="765"/>
      <c r="UB8" s="765"/>
      <c r="UC8" s="765"/>
      <c r="UD8" s="765"/>
      <c r="UE8" s="765"/>
      <c r="UF8" s="765"/>
      <c r="UG8" s="765"/>
      <c r="UH8" s="765"/>
      <c r="UI8" s="765"/>
      <c r="UJ8" s="765"/>
      <c r="UK8" s="765"/>
      <c r="UL8" s="765"/>
      <c r="UM8" s="765"/>
      <c r="UN8" s="765"/>
      <c r="UO8" s="765"/>
      <c r="UP8" s="765"/>
      <c r="UQ8" s="765"/>
      <c r="UR8" s="765"/>
      <c r="US8" s="765"/>
      <c r="UT8" s="765"/>
      <c r="UU8" s="765"/>
      <c r="UV8" s="765"/>
      <c r="UW8" s="765"/>
      <c r="UX8" s="765"/>
      <c r="UY8" s="765"/>
      <c r="UZ8" s="765"/>
      <c r="VA8" s="765"/>
      <c r="VB8" s="765"/>
      <c r="VC8" s="765"/>
      <c r="VD8" s="765"/>
      <c r="VE8" s="765"/>
      <c r="VF8" s="765"/>
      <c r="VG8" s="765"/>
      <c r="VH8" s="765"/>
      <c r="VI8" s="765"/>
      <c r="VJ8" s="765"/>
      <c r="VK8" s="765"/>
      <c r="VL8" s="765"/>
      <c r="VM8" s="765"/>
      <c r="VN8" s="765"/>
      <c r="VO8" s="765"/>
      <c r="VP8" s="765"/>
      <c r="VQ8" s="765"/>
      <c r="VR8" s="765"/>
      <c r="VS8" s="765"/>
      <c r="VT8" s="765"/>
      <c r="VU8" s="765"/>
      <c r="VV8" s="765"/>
      <c r="VW8" s="765"/>
      <c r="VX8" s="765"/>
      <c r="VY8" s="765"/>
      <c r="VZ8" s="765"/>
      <c r="WA8" s="765"/>
      <c r="WB8" s="765"/>
      <c r="WC8" s="765"/>
      <c r="WD8" s="765"/>
      <c r="WE8" s="765"/>
      <c r="WF8" s="765"/>
      <c r="WG8" s="765"/>
      <c r="WH8" s="765"/>
      <c r="WI8" s="765"/>
      <c r="WJ8" s="765"/>
      <c r="WK8" s="765"/>
      <c r="WL8" s="765"/>
      <c r="WM8" s="765"/>
      <c r="WN8" s="765"/>
      <c r="WO8" s="765"/>
      <c r="WP8" s="765"/>
      <c r="WQ8" s="765"/>
      <c r="WR8" s="765"/>
      <c r="WS8" s="765"/>
      <c r="WT8" s="765"/>
      <c r="WU8" s="765"/>
      <c r="WV8" s="765"/>
      <c r="WW8" s="765"/>
      <c r="WX8" s="765"/>
      <c r="WY8" s="765"/>
      <c r="WZ8" s="765"/>
      <c r="XA8" s="765"/>
      <c r="XB8" s="765"/>
      <c r="XC8" s="765"/>
      <c r="XD8" s="765"/>
      <c r="XE8" s="765"/>
      <c r="XF8" s="765"/>
      <c r="XG8" s="765"/>
      <c r="XH8" s="765"/>
      <c r="XI8" s="765"/>
      <c r="XJ8" s="765"/>
      <c r="XK8" s="765"/>
      <c r="XL8" s="765"/>
      <c r="XM8" s="765"/>
      <c r="XN8" s="765"/>
      <c r="XO8" s="765"/>
      <c r="XP8" s="765"/>
      <c r="XQ8" s="765"/>
      <c r="XR8" s="765"/>
      <c r="XS8" s="765"/>
      <c r="XT8" s="765"/>
      <c r="XU8" s="765"/>
      <c r="XV8" s="765"/>
      <c r="XW8" s="765"/>
      <c r="XX8" s="765"/>
      <c r="XY8" s="765"/>
      <c r="XZ8" s="765"/>
      <c r="YA8" s="765"/>
      <c r="YB8" s="765"/>
      <c r="YC8" s="765"/>
      <c r="YD8" s="765"/>
      <c r="YE8" s="765"/>
      <c r="YF8" s="765"/>
      <c r="YG8" s="765"/>
      <c r="YH8" s="765"/>
      <c r="YI8" s="765"/>
      <c r="YJ8" s="765"/>
      <c r="YK8" s="765"/>
      <c r="YL8" s="765"/>
      <c r="YM8" s="765"/>
      <c r="YN8" s="765"/>
      <c r="YO8" s="765"/>
      <c r="YP8" s="765"/>
      <c r="YQ8" s="765"/>
      <c r="YR8" s="765"/>
      <c r="YS8" s="765"/>
      <c r="YT8" s="765"/>
      <c r="YU8" s="765"/>
      <c r="YV8" s="765"/>
      <c r="YW8" s="765"/>
      <c r="YX8" s="765"/>
      <c r="YY8" s="765"/>
      <c r="YZ8" s="765"/>
      <c r="ZA8" s="765"/>
      <c r="ZB8" s="765"/>
      <c r="ZC8" s="765"/>
      <c r="ZD8" s="765"/>
      <c r="ZE8" s="765"/>
      <c r="ZF8" s="765"/>
      <c r="ZG8" s="765"/>
      <c r="ZH8" s="765"/>
      <c r="ZI8" s="765"/>
      <c r="ZJ8" s="765"/>
      <c r="ZK8" s="765"/>
      <c r="ZL8" s="765"/>
      <c r="ZM8" s="765"/>
      <c r="ZN8" s="765"/>
      <c r="ZO8" s="765"/>
      <c r="ZP8" s="765"/>
      <c r="ZQ8" s="765"/>
      <c r="ZR8" s="765"/>
      <c r="ZS8" s="765"/>
      <c r="ZT8" s="765"/>
      <c r="ZU8" s="765"/>
      <c r="ZV8" s="765"/>
      <c r="ZW8" s="765"/>
      <c r="ZX8" s="765"/>
      <c r="ZY8" s="765"/>
      <c r="ZZ8" s="765"/>
      <c r="AAA8" s="765"/>
      <c r="AAB8" s="765"/>
      <c r="AAC8" s="765"/>
      <c r="AAD8" s="765"/>
      <c r="AAE8" s="765"/>
      <c r="AAF8" s="765"/>
      <c r="AAG8" s="765"/>
      <c r="AAH8" s="765"/>
      <c r="AAI8" s="765"/>
      <c r="AAJ8" s="765"/>
      <c r="AAK8" s="765"/>
      <c r="AAL8" s="765"/>
      <c r="AAM8" s="765"/>
      <c r="AAN8" s="765"/>
      <c r="AAO8" s="765"/>
      <c r="AAP8" s="765"/>
      <c r="AAQ8" s="765"/>
      <c r="AAR8" s="765"/>
      <c r="AAS8" s="765"/>
      <c r="AAT8" s="765"/>
      <c r="AAU8" s="765"/>
      <c r="AAV8" s="765"/>
      <c r="AAW8" s="765"/>
      <c r="AAX8" s="765"/>
      <c r="AAY8" s="765"/>
      <c r="AAZ8" s="765"/>
      <c r="ABA8" s="765"/>
      <c r="ABB8" s="765"/>
      <c r="ABC8" s="765"/>
      <c r="ABD8" s="765"/>
      <c r="ABE8" s="765"/>
      <c r="ABF8" s="765"/>
      <c r="ABG8" s="765"/>
      <c r="ABH8" s="765"/>
      <c r="ABI8" s="765"/>
      <c r="ABJ8" s="765"/>
      <c r="ABK8" s="765"/>
      <c r="ABL8" s="765"/>
      <c r="ABM8" s="765"/>
      <c r="ABN8" s="765"/>
      <c r="ABO8" s="765"/>
      <c r="ABP8" s="765"/>
      <c r="ABQ8" s="765"/>
      <c r="ABR8" s="765"/>
      <c r="ABS8" s="765"/>
      <c r="ABT8" s="765"/>
      <c r="ABU8" s="765"/>
      <c r="ABV8" s="765"/>
      <c r="ABW8" s="765"/>
      <c r="ABX8" s="765"/>
      <c r="ABY8" s="765"/>
      <c r="ABZ8" s="765"/>
      <c r="ACA8" s="765"/>
      <c r="ACB8" s="765"/>
      <c r="ACC8" s="765"/>
      <c r="ACD8" s="765"/>
      <c r="ACE8" s="765"/>
      <c r="ACF8" s="765"/>
      <c r="ACG8" s="765"/>
      <c r="ACH8" s="765"/>
      <c r="ACI8" s="765"/>
      <c r="ACJ8" s="765"/>
      <c r="ACK8" s="765"/>
      <c r="ACL8" s="765"/>
      <c r="ACM8" s="765"/>
      <c r="ACN8" s="765"/>
      <c r="ACO8" s="765"/>
      <c r="ACP8" s="765"/>
      <c r="ACQ8" s="765"/>
      <c r="ACR8" s="765"/>
      <c r="ACS8" s="765"/>
      <c r="ACT8" s="765"/>
      <c r="ACU8" s="765"/>
      <c r="ACV8" s="765"/>
      <c r="ACW8" s="765"/>
      <c r="ACX8" s="765"/>
      <c r="ACY8" s="765"/>
      <c r="ACZ8" s="765"/>
      <c r="ADA8" s="765"/>
      <c r="ADB8" s="765"/>
      <c r="ADC8" s="765"/>
      <c r="ADD8" s="765"/>
      <c r="ADE8" s="765"/>
      <c r="ADF8" s="765"/>
      <c r="ADG8" s="765"/>
      <c r="ADH8" s="765"/>
      <c r="ADI8" s="765"/>
      <c r="ADJ8" s="765"/>
      <c r="ADK8" s="765"/>
      <c r="ADL8" s="765"/>
      <c r="ADM8" s="765"/>
      <c r="ADN8" s="765"/>
      <c r="ADO8" s="765"/>
      <c r="ADP8" s="765"/>
      <c r="ADQ8" s="765"/>
      <c r="ADR8" s="765"/>
      <c r="ADS8" s="765"/>
      <c r="ADT8" s="765"/>
      <c r="ADU8" s="765"/>
      <c r="ADV8" s="765"/>
      <c r="ADW8" s="765"/>
      <c r="ADX8" s="765"/>
      <c r="ADY8" s="765"/>
      <c r="ADZ8" s="765"/>
      <c r="AEA8" s="765"/>
      <c r="AEB8" s="765"/>
      <c r="AEC8" s="765"/>
      <c r="AED8" s="765"/>
      <c r="AEE8" s="765"/>
      <c r="AEF8" s="765"/>
      <c r="AEG8" s="765"/>
      <c r="AEH8" s="765"/>
      <c r="AEI8" s="765"/>
      <c r="AEJ8" s="765"/>
      <c r="AEK8" s="765"/>
      <c r="AEL8" s="765"/>
      <c r="AEM8" s="765"/>
      <c r="AEN8" s="765"/>
      <c r="AEO8" s="765"/>
      <c r="AEP8" s="765"/>
      <c r="AEQ8" s="765"/>
      <c r="AER8" s="765"/>
      <c r="AES8" s="765"/>
      <c r="AET8" s="765"/>
      <c r="AEU8" s="765"/>
      <c r="AEV8" s="765"/>
      <c r="AEW8" s="765"/>
      <c r="AEX8" s="765"/>
      <c r="AEY8" s="765"/>
      <c r="AEZ8" s="765"/>
      <c r="AFA8" s="765"/>
      <c r="AFB8" s="765"/>
      <c r="AFC8" s="765"/>
      <c r="AFD8" s="765"/>
      <c r="AFE8" s="765"/>
      <c r="AFF8" s="765"/>
      <c r="AFG8" s="765"/>
      <c r="AFH8" s="765"/>
      <c r="AFI8" s="765"/>
      <c r="AFJ8" s="765"/>
      <c r="AFK8" s="765"/>
      <c r="AFL8" s="765"/>
      <c r="AFM8" s="765"/>
      <c r="AFN8" s="765"/>
      <c r="AFO8" s="765"/>
      <c r="AFP8" s="765"/>
      <c r="AFQ8" s="765"/>
      <c r="AFR8" s="765"/>
      <c r="AFS8" s="765"/>
      <c r="AFT8" s="765"/>
      <c r="AFU8" s="765"/>
      <c r="AFV8" s="765"/>
      <c r="AFW8" s="765"/>
      <c r="AFX8" s="765"/>
      <c r="AFY8" s="765"/>
      <c r="AFZ8" s="765"/>
      <c r="AGA8" s="765"/>
      <c r="AGB8" s="765"/>
      <c r="AGC8" s="765"/>
      <c r="AGD8" s="765"/>
      <c r="AGE8" s="765"/>
      <c r="AGF8" s="765"/>
      <c r="AGG8" s="765"/>
      <c r="AGH8" s="765"/>
      <c r="AGI8" s="765"/>
      <c r="AGJ8" s="765"/>
      <c r="AGK8" s="765"/>
      <c r="AGL8" s="765"/>
      <c r="AGM8" s="765"/>
      <c r="AGN8" s="765"/>
      <c r="AGO8" s="765"/>
      <c r="AGP8" s="765"/>
      <c r="AGQ8" s="765"/>
      <c r="AGR8" s="765"/>
      <c r="AGS8" s="765"/>
      <c r="AGT8" s="765"/>
      <c r="AGU8" s="765"/>
      <c r="AGV8" s="765"/>
      <c r="AGW8" s="765"/>
      <c r="AGX8" s="765"/>
      <c r="AGY8" s="765"/>
      <c r="AGZ8" s="765"/>
      <c r="AHA8" s="765"/>
      <c r="AHB8" s="765"/>
      <c r="AHC8" s="765"/>
      <c r="AHD8" s="765"/>
      <c r="AHE8" s="765"/>
      <c r="AHF8" s="765"/>
      <c r="AHG8" s="765"/>
      <c r="AHH8" s="765"/>
      <c r="AHI8" s="765"/>
      <c r="AHJ8" s="765"/>
      <c r="AHK8" s="765"/>
      <c r="AHL8" s="765"/>
      <c r="AHM8" s="765"/>
      <c r="AHN8" s="765"/>
      <c r="AHO8" s="765"/>
      <c r="AHP8" s="765"/>
      <c r="AHQ8" s="765"/>
      <c r="AHR8" s="765"/>
      <c r="AHS8" s="765"/>
      <c r="AHT8" s="765"/>
      <c r="AHU8" s="765"/>
      <c r="AHV8" s="765"/>
      <c r="AHW8" s="765"/>
      <c r="AHX8" s="765"/>
      <c r="AHY8" s="765"/>
      <c r="AHZ8" s="765"/>
      <c r="AIA8" s="765"/>
      <c r="AIB8" s="765"/>
      <c r="AIC8" s="765"/>
      <c r="AID8" s="765"/>
      <c r="AIE8" s="765"/>
      <c r="AIF8" s="765"/>
      <c r="AIG8" s="765"/>
      <c r="AIH8" s="765"/>
      <c r="AII8" s="765"/>
      <c r="AIJ8" s="765"/>
      <c r="AIK8" s="765"/>
      <c r="AIL8" s="765"/>
      <c r="AIM8" s="765"/>
      <c r="AIN8" s="765"/>
      <c r="AIO8" s="765"/>
      <c r="AIP8" s="765"/>
      <c r="AIQ8" s="765"/>
      <c r="AIR8" s="765"/>
      <c r="AIS8" s="765"/>
      <c r="AIT8" s="765"/>
      <c r="AIU8" s="765"/>
      <c r="AIV8" s="765"/>
      <c r="AIW8" s="765"/>
      <c r="AIX8" s="765"/>
      <c r="AIY8" s="765"/>
      <c r="AIZ8" s="765"/>
      <c r="AJA8" s="765"/>
      <c r="AJB8" s="765"/>
      <c r="AJC8" s="765"/>
      <c r="AJD8" s="765"/>
      <c r="AJE8" s="765"/>
      <c r="AJF8" s="765"/>
      <c r="AJG8" s="765"/>
      <c r="AJH8" s="765"/>
      <c r="AJI8" s="765"/>
      <c r="AJJ8" s="765"/>
      <c r="AJK8" s="765"/>
      <c r="AJL8" s="765"/>
      <c r="AJM8" s="765"/>
      <c r="AJN8" s="765"/>
      <c r="AJO8" s="765"/>
      <c r="AJP8" s="765"/>
      <c r="AJQ8" s="765"/>
      <c r="AJR8" s="765"/>
      <c r="AJS8" s="765"/>
      <c r="AJT8" s="765"/>
      <c r="AJU8" s="765"/>
      <c r="AJV8" s="765"/>
      <c r="AJW8" s="765"/>
      <c r="AJX8" s="765"/>
      <c r="AJY8" s="765"/>
      <c r="AJZ8" s="765"/>
      <c r="AKA8" s="765"/>
      <c r="AKB8" s="765"/>
      <c r="AKC8" s="765"/>
      <c r="AKD8" s="765"/>
      <c r="AKE8" s="765"/>
      <c r="AKF8" s="765"/>
      <c r="AKG8" s="765"/>
      <c r="AKH8" s="765"/>
      <c r="AKI8" s="765"/>
      <c r="AKJ8" s="765"/>
      <c r="AKK8" s="765"/>
      <c r="AKL8" s="765"/>
      <c r="AKM8" s="765"/>
      <c r="AKN8" s="765"/>
      <c r="AKO8" s="765"/>
      <c r="AKP8" s="765"/>
      <c r="AKQ8" s="765"/>
      <c r="AKR8" s="765"/>
      <c r="AKS8" s="298"/>
      <c r="AKT8" s="298"/>
      <c r="AKU8" s="298"/>
      <c r="AKV8" s="298"/>
      <c r="AKW8" s="298"/>
      <c r="AKX8" s="298"/>
      <c r="AKY8" s="298"/>
      <c r="AKZ8" s="298"/>
      <c r="ALA8" s="298"/>
      <c r="ALB8" s="298"/>
      <c r="ALC8" s="298"/>
      <c r="ALD8" s="298"/>
      <c r="ALE8" s="298"/>
      <c r="ALF8" s="298"/>
      <c r="ALG8" s="298"/>
      <c r="ALH8" s="298"/>
      <c r="ALI8" s="298"/>
      <c r="ALJ8" s="298"/>
    </row>
    <row r="9" spans="1:998">
      <c r="A9" s="763"/>
      <c r="B9" s="765"/>
      <c r="C9" s="797"/>
      <c r="D9" s="765"/>
      <c r="E9" s="765"/>
      <c r="F9" s="765"/>
      <c r="G9" s="765"/>
      <c r="H9" s="765"/>
      <c r="I9" s="765"/>
      <c r="J9" s="765"/>
      <c r="K9" s="765"/>
      <c r="L9" s="765"/>
      <c r="M9" s="765"/>
      <c r="N9" s="765"/>
      <c r="O9" s="765"/>
      <c r="P9" s="765"/>
      <c r="Q9" s="765"/>
      <c r="R9" s="765"/>
      <c r="S9" s="765"/>
      <c r="T9" s="765"/>
      <c r="U9" s="765"/>
      <c r="V9" s="765"/>
      <c r="W9" s="765"/>
      <c r="X9" s="765"/>
      <c r="Y9" s="765"/>
      <c r="Z9" s="765"/>
      <c r="AA9" s="765"/>
      <c r="AB9" s="765"/>
      <c r="AC9" s="765"/>
      <c r="AD9" s="765"/>
      <c r="AE9" s="765"/>
      <c r="AF9" s="765"/>
      <c r="AG9" s="765"/>
      <c r="AH9" s="765"/>
      <c r="AI9" s="765"/>
      <c r="AJ9" s="765"/>
      <c r="AK9" s="765"/>
      <c r="AL9" s="765"/>
      <c r="AM9" s="765"/>
      <c r="AN9" s="765"/>
      <c r="AO9" s="765"/>
      <c r="AP9" s="765"/>
      <c r="AQ9" s="765"/>
      <c r="AR9" s="765"/>
      <c r="AS9" s="765"/>
      <c r="AT9" s="765"/>
      <c r="AU9" s="765"/>
      <c r="AV9" s="765"/>
      <c r="AW9" s="765"/>
      <c r="AX9" s="765"/>
      <c r="AY9" s="765"/>
      <c r="AZ9" s="765"/>
      <c r="BA9" s="765"/>
      <c r="BB9" s="765"/>
      <c r="BC9" s="765"/>
      <c r="BD9" s="765"/>
      <c r="BE9" s="765"/>
      <c r="BF9" s="765"/>
      <c r="BG9" s="765"/>
      <c r="BH9" s="765"/>
      <c r="BI9" s="765"/>
      <c r="BJ9" s="765"/>
      <c r="BK9" s="765"/>
      <c r="BL9" s="765"/>
      <c r="BM9" s="765"/>
      <c r="BN9" s="765"/>
      <c r="BO9" s="765"/>
      <c r="BP9" s="765"/>
      <c r="BQ9" s="765"/>
      <c r="BR9" s="765"/>
      <c r="BS9" s="765"/>
      <c r="BT9" s="765"/>
      <c r="BU9" s="765"/>
      <c r="BV9" s="765"/>
      <c r="BW9" s="765"/>
      <c r="BX9" s="765"/>
      <c r="BY9" s="765"/>
      <c r="BZ9" s="765"/>
      <c r="CA9" s="765"/>
      <c r="CB9" s="765"/>
      <c r="CC9" s="765"/>
      <c r="CD9" s="765"/>
      <c r="CE9" s="765"/>
      <c r="CF9" s="765"/>
      <c r="CG9" s="765"/>
      <c r="CH9" s="765"/>
      <c r="CI9" s="765"/>
      <c r="CJ9" s="765"/>
      <c r="CK9" s="765"/>
      <c r="CL9" s="765"/>
      <c r="CM9" s="765"/>
      <c r="CN9" s="765"/>
      <c r="CO9" s="765"/>
      <c r="CP9" s="765"/>
      <c r="CQ9" s="765"/>
      <c r="CR9" s="765"/>
      <c r="CS9" s="765"/>
      <c r="CT9" s="765"/>
      <c r="CU9" s="765"/>
      <c r="CV9" s="765"/>
      <c r="CW9" s="765"/>
      <c r="CX9" s="765"/>
      <c r="CY9" s="765"/>
      <c r="CZ9" s="765"/>
      <c r="DA9" s="765"/>
      <c r="DB9" s="765"/>
      <c r="DC9" s="765"/>
      <c r="DD9" s="765"/>
      <c r="DE9" s="765"/>
      <c r="DF9" s="765"/>
      <c r="DG9" s="765"/>
      <c r="DH9" s="765"/>
      <c r="DI9" s="765"/>
      <c r="DJ9" s="765"/>
      <c r="DK9" s="765"/>
      <c r="DL9" s="765"/>
      <c r="DM9" s="765"/>
      <c r="DN9" s="765"/>
      <c r="DO9" s="765"/>
      <c r="DP9" s="765"/>
      <c r="DQ9" s="765"/>
      <c r="DR9" s="765"/>
      <c r="DS9" s="765"/>
      <c r="DT9" s="765"/>
      <c r="DU9" s="765"/>
      <c r="DV9" s="765"/>
      <c r="DW9" s="765"/>
      <c r="DX9" s="765"/>
      <c r="DY9" s="765"/>
      <c r="DZ9" s="765"/>
      <c r="EA9" s="765"/>
      <c r="EB9" s="765"/>
      <c r="EC9" s="765"/>
      <c r="ED9" s="765"/>
      <c r="EE9" s="765"/>
      <c r="EF9" s="765"/>
      <c r="EG9" s="765"/>
      <c r="EH9" s="765"/>
      <c r="EI9" s="765"/>
      <c r="EJ9" s="765"/>
      <c r="EK9" s="765"/>
      <c r="EL9" s="765"/>
      <c r="EM9" s="765"/>
      <c r="EN9" s="765"/>
      <c r="EO9" s="765"/>
      <c r="EP9" s="765"/>
      <c r="EQ9" s="765"/>
      <c r="ER9" s="765"/>
      <c r="ES9" s="765"/>
      <c r="ET9" s="765"/>
      <c r="EU9" s="765"/>
      <c r="EV9" s="765"/>
      <c r="EW9" s="765"/>
      <c r="EX9" s="765"/>
      <c r="EY9" s="765"/>
      <c r="EZ9" s="765"/>
      <c r="FA9" s="765"/>
      <c r="FB9" s="765"/>
      <c r="FC9" s="765"/>
      <c r="FD9" s="765"/>
      <c r="FE9" s="765"/>
      <c r="FF9" s="765"/>
      <c r="FG9" s="765"/>
      <c r="FH9" s="765"/>
      <c r="FI9" s="765"/>
      <c r="FJ9" s="765"/>
      <c r="FK9" s="765"/>
      <c r="FL9" s="765"/>
      <c r="FM9" s="765"/>
      <c r="FN9" s="765"/>
      <c r="FO9" s="765"/>
      <c r="FP9" s="765"/>
      <c r="FQ9" s="765"/>
      <c r="FR9" s="765"/>
      <c r="FS9" s="765"/>
      <c r="FT9" s="765"/>
      <c r="FU9" s="765"/>
      <c r="FV9" s="765"/>
      <c r="FW9" s="765"/>
      <c r="FX9" s="765"/>
      <c r="FY9" s="765"/>
      <c r="FZ9" s="765"/>
      <c r="GA9" s="765"/>
      <c r="GB9" s="765"/>
      <c r="GC9" s="765"/>
      <c r="GD9" s="765"/>
      <c r="GE9" s="765"/>
      <c r="GF9" s="765"/>
      <c r="GG9" s="765"/>
      <c r="GH9" s="765"/>
      <c r="GI9" s="765"/>
      <c r="GJ9" s="765"/>
      <c r="GK9" s="765"/>
      <c r="GL9" s="765"/>
      <c r="GM9" s="765"/>
      <c r="GN9" s="765"/>
      <c r="GO9" s="765"/>
      <c r="GP9" s="765"/>
      <c r="GQ9" s="765"/>
      <c r="GR9" s="765"/>
      <c r="GS9" s="765"/>
      <c r="GT9" s="765"/>
      <c r="GU9" s="765"/>
      <c r="GV9" s="765"/>
      <c r="GW9" s="765"/>
      <c r="GX9" s="765"/>
      <c r="GY9" s="765"/>
      <c r="GZ9" s="765"/>
      <c r="HA9" s="765"/>
      <c r="HB9" s="765"/>
      <c r="HC9" s="765"/>
      <c r="HD9" s="765"/>
      <c r="HE9" s="765"/>
      <c r="HF9" s="765"/>
      <c r="HG9" s="765"/>
      <c r="HH9" s="765"/>
      <c r="HI9" s="765"/>
      <c r="HJ9" s="765"/>
      <c r="HK9" s="765"/>
      <c r="HL9" s="765"/>
      <c r="HM9" s="765"/>
      <c r="HN9" s="765"/>
      <c r="HO9" s="765"/>
      <c r="HP9" s="765"/>
      <c r="HQ9" s="765"/>
      <c r="HR9" s="765"/>
      <c r="HS9" s="765"/>
      <c r="HT9" s="765"/>
      <c r="HU9" s="765"/>
      <c r="HV9" s="765"/>
      <c r="HW9" s="765"/>
      <c r="HX9" s="765"/>
      <c r="HY9" s="765"/>
      <c r="HZ9" s="765"/>
      <c r="IA9" s="765"/>
      <c r="IB9" s="765"/>
      <c r="IC9" s="765"/>
      <c r="ID9" s="765"/>
      <c r="IE9" s="765"/>
      <c r="IF9" s="765"/>
      <c r="IG9" s="765"/>
      <c r="IH9" s="765"/>
      <c r="II9" s="765"/>
      <c r="IJ9" s="765"/>
      <c r="IK9" s="765"/>
      <c r="IL9" s="765"/>
      <c r="IM9" s="765"/>
      <c r="IN9" s="765"/>
      <c r="IO9" s="765"/>
      <c r="IP9" s="765"/>
      <c r="IQ9" s="765"/>
      <c r="IR9" s="765"/>
      <c r="IS9" s="765"/>
      <c r="IT9" s="765"/>
      <c r="IU9" s="765"/>
      <c r="IV9" s="765"/>
      <c r="IW9" s="765"/>
      <c r="IX9" s="765"/>
      <c r="IY9" s="765"/>
      <c r="IZ9" s="765"/>
      <c r="JA9" s="765"/>
      <c r="JB9" s="765"/>
      <c r="JC9" s="765"/>
      <c r="JD9" s="765"/>
      <c r="JE9" s="765"/>
      <c r="JF9" s="765"/>
      <c r="JG9" s="765"/>
      <c r="JH9" s="765"/>
      <c r="JI9" s="765"/>
      <c r="JJ9" s="765"/>
      <c r="JK9" s="765"/>
      <c r="JL9" s="765"/>
      <c r="JM9" s="765"/>
      <c r="JN9" s="765"/>
      <c r="JO9" s="765"/>
      <c r="JP9" s="765"/>
      <c r="JQ9" s="765"/>
      <c r="JR9" s="765"/>
      <c r="JS9" s="765"/>
      <c r="JT9" s="765"/>
      <c r="JU9" s="765"/>
      <c r="JV9" s="765"/>
      <c r="JW9" s="765"/>
      <c r="JX9" s="765"/>
      <c r="JY9" s="765"/>
      <c r="JZ9" s="765"/>
      <c r="KA9" s="765"/>
      <c r="KB9" s="765"/>
      <c r="KC9" s="765"/>
      <c r="KD9" s="765"/>
      <c r="KE9" s="765"/>
      <c r="KF9" s="765"/>
      <c r="KG9" s="765"/>
      <c r="KH9" s="765"/>
      <c r="KI9" s="765"/>
      <c r="KJ9" s="765"/>
      <c r="KK9" s="765"/>
      <c r="KL9" s="765"/>
      <c r="KM9" s="765"/>
      <c r="KN9" s="765"/>
      <c r="KO9" s="765"/>
      <c r="KP9" s="765"/>
      <c r="KQ9" s="765"/>
      <c r="KR9" s="765"/>
      <c r="KS9" s="765"/>
      <c r="KT9" s="765"/>
      <c r="KU9" s="765"/>
      <c r="KV9" s="765"/>
      <c r="KW9" s="765"/>
      <c r="KX9" s="765"/>
      <c r="KY9" s="765"/>
      <c r="KZ9" s="765"/>
      <c r="LA9" s="765"/>
      <c r="LB9" s="765"/>
      <c r="LC9" s="765"/>
      <c r="LD9" s="765"/>
      <c r="LE9" s="765"/>
      <c r="LF9" s="765"/>
      <c r="LG9" s="765"/>
      <c r="LH9" s="765"/>
      <c r="LI9" s="765"/>
      <c r="LJ9" s="765"/>
      <c r="LK9" s="765"/>
      <c r="LL9" s="765"/>
      <c r="LM9" s="765"/>
      <c r="LN9" s="765"/>
      <c r="LO9" s="765"/>
      <c r="LP9" s="765"/>
      <c r="LQ9" s="765"/>
      <c r="LR9" s="765"/>
      <c r="LS9" s="765"/>
      <c r="LT9" s="765"/>
      <c r="LU9" s="765"/>
      <c r="LV9" s="765"/>
      <c r="LW9" s="765"/>
      <c r="LX9" s="765"/>
      <c r="LY9" s="765"/>
      <c r="LZ9" s="765"/>
      <c r="MA9" s="765"/>
      <c r="MB9" s="765"/>
      <c r="MC9" s="765"/>
      <c r="MD9" s="765"/>
      <c r="ME9" s="765"/>
      <c r="MF9" s="765"/>
      <c r="MG9" s="765"/>
      <c r="MH9" s="765"/>
      <c r="MI9" s="765"/>
      <c r="MJ9" s="765"/>
      <c r="MK9" s="765"/>
      <c r="ML9" s="765"/>
      <c r="MM9" s="765"/>
      <c r="MN9" s="765"/>
      <c r="MO9" s="765"/>
      <c r="MP9" s="765"/>
      <c r="MQ9" s="765"/>
      <c r="MR9" s="765"/>
      <c r="MS9" s="765"/>
      <c r="MT9" s="765"/>
      <c r="MU9" s="765"/>
      <c r="MV9" s="765"/>
      <c r="MW9" s="765"/>
      <c r="MX9" s="765"/>
      <c r="MY9" s="765"/>
      <c r="MZ9" s="765"/>
      <c r="NA9" s="765"/>
      <c r="NB9" s="765"/>
      <c r="NC9" s="765"/>
      <c r="ND9" s="765"/>
      <c r="NE9" s="765"/>
      <c r="NF9" s="765"/>
      <c r="NG9" s="765"/>
      <c r="NH9" s="765"/>
      <c r="NI9" s="765"/>
      <c r="NJ9" s="765"/>
      <c r="NK9" s="765"/>
      <c r="NL9" s="765"/>
      <c r="NM9" s="765"/>
      <c r="NN9" s="765"/>
      <c r="NO9" s="765"/>
      <c r="NP9" s="765"/>
      <c r="NQ9" s="765"/>
      <c r="NR9" s="765"/>
      <c r="NS9" s="765"/>
      <c r="NT9" s="765"/>
      <c r="NU9" s="765"/>
      <c r="NV9" s="765"/>
      <c r="NW9" s="765"/>
      <c r="NX9" s="765"/>
      <c r="NY9" s="765"/>
      <c r="NZ9" s="765"/>
      <c r="OA9" s="765"/>
      <c r="OB9" s="765"/>
      <c r="OC9" s="765"/>
      <c r="OD9" s="765"/>
      <c r="OE9" s="765"/>
      <c r="OF9" s="765"/>
      <c r="OG9" s="765"/>
      <c r="OH9" s="765"/>
      <c r="OI9" s="765"/>
      <c r="OJ9" s="765"/>
      <c r="OK9" s="765"/>
      <c r="OL9" s="765"/>
      <c r="OM9" s="765"/>
      <c r="ON9" s="765"/>
      <c r="OO9" s="765"/>
      <c r="OP9" s="765"/>
      <c r="OQ9" s="765"/>
      <c r="OR9" s="765"/>
      <c r="OS9" s="765"/>
      <c r="OT9" s="765"/>
      <c r="OU9" s="765"/>
      <c r="OV9" s="765"/>
      <c r="OW9" s="765"/>
      <c r="OX9" s="765"/>
      <c r="OY9" s="765"/>
      <c r="OZ9" s="765"/>
      <c r="PA9" s="765"/>
      <c r="PB9" s="765"/>
      <c r="PC9" s="765"/>
      <c r="PD9" s="765"/>
      <c r="PE9" s="765"/>
      <c r="PF9" s="765"/>
      <c r="PG9" s="765"/>
      <c r="PH9" s="765"/>
      <c r="PI9" s="765"/>
      <c r="PJ9" s="765"/>
      <c r="PK9" s="765"/>
      <c r="PL9" s="765"/>
      <c r="PM9" s="765"/>
      <c r="PN9" s="765"/>
      <c r="PO9" s="765"/>
      <c r="PP9" s="765"/>
      <c r="PQ9" s="765"/>
      <c r="PR9" s="765"/>
      <c r="PS9" s="765"/>
      <c r="PT9" s="765"/>
      <c r="PU9" s="765"/>
      <c r="PV9" s="765"/>
      <c r="PW9" s="765"/>
      <c r="PX9" s="765"/>
      <c r="PY9" s="765"/>
      <c r="PZ9" s="765"/>
      <c r="QA9" s="765"/>
      <c r="QB9" s="765"/>
      <c r="QC9" s="765"/>
      <c r="QD9" s="765"/>
      <c r="QE9" s="765"/>
      <c r="QF9" s="765"/>
      <c r="QG9" s="765"/>
      <c r="QH9" s="765"/>
      <c r="QI9" s="765"/>
      <c r="QJ9" s="765"/>
      <c r="QK9" s="765"/>
      <c r="QL9" s="765"/>
      <c r="QM9" s="765"/>
      <c r="QN9" s="765"/>
      <c r="QO9" s="765"/>
      <c r="QP9" s="765"/>
      <c r="QQ9" s="765"/>
      <c r="QR9" s="765"/>
      <c r="QS9" s="765"/>
      <c r="QT9" s="765"/>
      <c r="QU9" s="765"/>
      <c r="QV9" s="765"/>
      <c r="QW9" s="765"/>
      <c r="QX9" s="765"/>
      <c r="QY9" s="765"/>
      <c r="QZ9" s="765"/>
      <c r="RA9" s="765"/>
      <c r="RB9" s="765"/>
      <c r="RC9" s="765"/>
      <c r="RD9" s="765"/>
      <c r="RE9" s="765"/>
      <c r="RF9" s="765"/>
      <c r="RG9" s="765"/>
      <c r="RH9" s="765"/>
      <c r="RI9" s="765"/>
      <c r="RJ9" s="765"/>
      <c r="RK9" s="765"/>
      <c r="RL9" s="765"/>
      <c r="RM9" s="765"/>
      <c r="RN9" s="765"/>
      <c r="RO9" s="765"/>
      <c r="RP9" s="765"/>
      <c r="RQ9" s="765"/>
      <c r="RR9" s="765"/>
      <c r="RS9" s="765"/>
      <c r="RT9" s="765"/>
      <c r="RU9" s="765"/>
      <c r="RV9" s="765"/>
      <c r="RW9" s="765"/>
      <c r="RX9" s="765"/>
      <c r="RY9" s="765"/>
      <c r="RZ9" s="765"/>
      <c r="SA9" s="765"/>
      <c r="SB9" s="765"/>
      <c r="SC9" s="765"/>
      <c r="SD9" s="765"/>
      <c r="SE9" s="765"/>
      <c r="SF9" s="765"/>
      <c r="SG9" s="765"/>
      <c r="SH9" s="765"/>
      <c r="SI9" s="765"/>
      <c r="SJ9" s="765"/>
      <c r="SK9" s="765"/>
      <c r="SL9" s="765"/>
      <c r="SM9" s="765"/>
      <c r="SN9" s="765"/>
      <c r="SO9" s="765"/>
      <c r="SP9" s="765"/>
      <c r="SQ9" s="765"/>
      <c r="SR9" s="765"/>
      <c r="SS9" s="765"/>
      <c r="ST9" s="765"/>
      <c r="SU9" s="765"/>
      <c r="SV9" s="765"/>
      <c r="SW9" s="765"/>
      <c r="SX9" s="765"/>
      <c r="SY9" s="765"/>
      <c r="SZ9" s="765"/>
      <c r="TA9" s="765"/>
      <c r="TB9" s="765"/>
      <c r="TC9" s="765"/>
      <c r="TD9" s="765"/>
      <c r="TE9" s="765"/>
      <c r="TF9" s="765"/>
      <c r="TG9" s="765"/>
      <c r="TH9" s="765"/>
      <c r="TI9" s="765"/>
      <c r="TJ9" s="765"/>
      <c r="TK9" s="765"/>
      <c r="TL9" s="765"/>
      <c r="TM9" s="765"/>
      <c r="TN9" s="765"/>
      <c r="TO9" s="765"/>
      <c r="TP9" s="765"/>
      <c r="TQ9" s="765"/>
      <c r="TR9" s="765"/>
      <c r="TS9" s="765"/>
      <c r="TT9" s="765"/>
      <c r="TU9" s="765"/>
      <c r="TV9" s="765"/>
      <c r="TW9" s="765"/>
      <c r="TX9" s="765"/>
      <c r="TY9" s="765"/>
      <c r="TZ9" s="765"/>
      <c r="UA9" s="765"/>
      <c r="UB9" s="765"/>
      <c r="UC9" s="765"/>
      <c r="UD9" s="765"/>
      <c r="UE9" s="765"/>
      <c r="UF9" s="765"/>
      <c r="UG9" s="765"/>
      <c r="UH9" s="765"/>
      <c r="UI9" s="765"/>
      <c r="UJ9" s="765"/>
      <c r="UK9" s="765"/>
      <c r="UL9" s="765"/>
      <c r="UM9" s="765"/>
      <c r="UN9" s="765"/>
      <c r="UO9" s="765"/>
      <c r="UP9" s="765"/>
      <c r="UQ9" s="765"/>
      <c r="UR9" s="765"/>
      <c r="US9" s="765"/>
      <c r="UT9" s="765"/>
      <c r="UU9" s="765"/>
      <c r="UV9" s="765"/>
      <c r="UW9" s="765"/>
      <c r="UX9" s="765"/>
      <c r="UY9" s="765"/>
      <c r="UZ9" s="765"/>
      <c r="VA9" s="765"/>
      <c r="VB9" s="765"/>
      <c r="VC9" s="765"/>
      <c r="VD9" s="765"/>
      <c r="VE9" s="765"/>
      <c r="VF9" s="765"/>
      <c r="VG9" s="765"/>
      <c r="VH9" s="765"/>
      <c r="VI9" s="765"/>
      <c r="VJ9" s="765"/>
      <c r="VK9" s="765"/>
      <c r="VL9" s="765"/>
      <c r="VM9" s="765"/>
      <c r="VN9" s="765"/>
      <c r="VO9" s="765"/>
      <c r="VP9" s="765"/>
      <c r="VQ9" s="765"/>
      <c r="VR9" s="765"/>
      <c r="VS9" s="765"/>
      <c r="VT9" s="765"/>
      <c r="VU9" s="765"/>
      <c r="VV9" s="765"/>
      <c r="VW9" s="765"/>
      <c r="VX9" s="765"/>
      <c r="VY9" s="765"/>
      <c r="VZ9" s="765"/>
      <c r="WA9" s="765"/>
      <c r="WB9" s="765"/>
      <c r="WC9" s="765"/>
      <c r="WD9" s="765"/>
      <c r="WE9" s="765"/>
      <c r="WF9" s="765"/>
      <c r="WG9" s="765"/>
      <c r="WH9" s="765"/>
      <c r="WI9" s="765"/>
      <c r="WJ9" s="765"/>
      <c r="WK9" s="765"/>
      <c r="WL9" s="765"/>
      <c r="WM9" s="765"/>
      <c r="WN9" s="765"/>
      <c r="WO9" s="765"/>
      <c r="WP9" s="765"/>
      <c r="WQ9" s="765"/>
      <c r="WR9" s="765"/>
      <c r="WS9" s="765"/>
      <c r="WT9" s="765"/>
      <c r="WU9" s="765"/>
      <c r="WV9" s="765"/>
      <c r="WW9" s="765"/>
      <c r="WX9" s="765"/>
      <c r="WY9" s="765"/>
      <c r="WZ9" s="765"/>
      <c r="XA9" s="765"/>
      <c r="XB9" s="765"/>
      <c r="XC9" s="765"/>
      <c r="XD9" s="765"/>
      <c r="XE9" s="765"/>
      <c r="XF9" s="765"/>
      <c r="XG9" s="765"/>
      <c r="XH9" s="765"/>
      <c r="XI9" s="765"/>
      <c r="XJ9" s="765"/>
      <c r="XK9" s="765"/>
      <c r="XL9" s="765"/>
      <c r="XM9" s="765"/>
      <c r="XN9" s="765"/>
      <c r="XO9" s="765"/>
      <c r="XP9" s="765"/>
      <c r="XQ9" s="765"/>
      <c r="XR9" s="765"/>
      <c r="XS9" s="765"/>
      <c r="XT9" s="765"/>
      <c r="XU9" s="765"/>
      <c r="XV9" s="765"/>
      <c r="XW9" s="765"/>
      <c r="XX9" s="765"/>
      <c r="XY9" s="765"/>
      <c r="XZ9" s="765"/>
      <c r="YA9" s="765"/>
      <c r="YB9" s="765"/>
      <c r="YC9" s="765"/>
      <c r="YD9" s="765"/>
      <c r="YE9" s="765"/>
      <c r="YF9" s="765"/>
      <c r="YG9" s="765"/>
      <c r="YH9" s="765"/>
      <c r="YI9" s="765"/>
      <c r="YJ9" s="765"/>
      <c r="YK9" s="765"/>
      <c r="YL9" s="765"/>
      <c r="YM9" s="765"/>
      <c r="YN9" s="765"/>
      <c r="YO9" s="765"/>
      <c r="YP9" s="765"/>
      <c r="YQ9" s="765"/>
      <c r="YR9" s="765"/>
      <c r="YS9" s="765"/>
      <c r="YT9" s="765"/>
      <c r="YU9" s="765"/>
      <c r="YV9" s="765"/>
      <c r="YW9" s="765"/>
      <c r="YX9" s="765"/>
      <c r="YY9" s="765"/>
      <c r="YZ9" s="765"/>
      <c r="ZA9" s="765"/>
      <c r="ZB9" s="765"/>
      <c r="ZC9" s="765"/>
      <c r="ZD9" s="765"/>
      <c r="ZE9" s="765"/>
      <c r="ZF9" s="765"/>
      <c r="ZG9" s="765"/>
      <c r="ZH9" s="765"/>
      <c r="ZI9" s="765"/>
      <c r="ZJ9" s="765"/>
      <c r="ZK9" s="765"/>
      <c r="ZL9" s="765"/>
      <c r="ZM9" s="765"/>
      <c r="ZN9" s="765"/>
      <c r="ZO9" s="765"/>
      <c r="ZP9" s="765"/>
      <c r="ZQ9" s="765"/>
      <c r="ZR9" s="765"/>
      <c r="ZS9" s="765"/>
      <c r="ZT9" s="765"/>
      <c r="ZU9" s="765"/>
      <c r="ZV9" s="765"/>
      <c r="ZW9" s="765"/>
      <c r="ZX9" s="765"/>
      <c r="ZY9" s="765"/>
      <c r="ZZ9" s="765"/>
      <c r="AAA9" s="765"/>
      <c r="AAB9" s="765"/>
      <c r="AAC9" s="765"/>
      <c r="AAD9" s="765"/>
      <c r="AAE9" s="765"/>
      <c r="AAF9" s="765"/>
      <c r="AAG9" s="765"/>
      <c r="AAH9" s="765"/>
      <c r="AAI9" s="765"/>
      <c r="AAJ9" s="765"/>
      <c r="AAK9" s="765"/>
      <c r="AAL9" s="765"/>
      <c r="AAM9" s="765"/>
      <c r="AAN9" s="765"/>
      <c r="AAO9" s="765"/>
      <c r="AAP9" s="765"/>
      <c r="AAQ9" s="765"/>
      <c r="AAR9" s="765"/>
      <c r="AAS9" s="765"/>
      <c r="AAT9" s="765"/>
      <c r="AAU9" s="765"/>
      <c r="AAV9" s="765"/>
      <c r="AAW9" s="765"/>
      <c r="AAX9" s="765"/>
      <c r="AAY9" s="765"/>
      <c r="AAZ9" s="765"/>
      <c r="ABA9" s="765"/>
      <c r="ABB9" s="765"/>
      <c r="ABC9" s="765"/>
      <c r="ABD9" s="765"/>
      <c r="ABE9" s="765"/>
      <c r="ABF9" s="765"/>
      <c r="ABG9" s="765"/>
      <c r="ABH9" s="765"/>
      <c r="ABI9" s="765"/>
      <c r="ABJ9" s="765"/>
      <c r="ABK9" s="765"/>
      <c r="ABL9" s="765"/>
      <c r="ABM9" s="765"/>
      <c r="ABN9" s="765"/>
      <c r="ABO9" s="765"/>
      <c r="ABP9" s="765"/>
      <c r="ABQ9" s="765"/>
      <c r="ABR9" s="765"/>
      <c r="ABS9" s="765"/>
      <c r="ABT9" s="765"/>
      <c r="ABU9" s="765"/>
      <c r="ABV9" s="765"/>
      <c r="ABW9" s="765"/>
      <c r="ABX9" s="765"/>
      <c r="ABY9" s="765"/>
      <c r="ABZ9" s="765"/>
      <c r="ACA9" s="765"/>
      <c r="ACB9" s="765"/>
      <c r="ACC9" s="765"/>
      <c r="ACD9" s="765"/>
      <c r="ACE9" s="765"/>
      <c r="ACF9" s="765"/>
      <c r="ACG9" s="765"/>
      <c r="ACH9" s="765"/>
      <c r="ACI9" s="765"/>
      <c r="ACJ9" s="765"/>
      <c r="ACK9" s="765"/>
      <c r="ACL9" s="765"/>
      <c r="ACM9" s="765"/>
      <c r="ACN9" s="765"/>
      <c r="ACO9" s="765"/>
      <c r="ACP9" s="765"/>
      <c r="ACQ9" s="765"/>
      <c r="ACR9" s="765"/>
      <c r="ACS9" s="765"/>
      <c r="ACT9" s="765"/>
      <c r="ACU9" s="765"/>
      <c r="ACV9" s="765"/>
      <c r="ACW9" s="765"/>
      <c r="ACX9" s="765"/>
      <c r="ACY9" s="765"/>
      <c r="ACZ9" s="765"/>
      <c r="ADA9" s="765"/>
      <c r="ADB9" s="765"/>
      <c r="ADC9" s="765"/>
      <c r="ADD9" s="765"/>
      <c r="ADE9" s="765"/>
      <c r="ADF9" s="765"/>
      <c r="ADG9" s="765"/>
      <c r="ADH9" s="765"/>
      <c r="ADI9" s="765"/>
      <c r="ADJ9" s="765"/>
      <c r="ADK9" s="765"/>
      <c r="ADL9" s="765"/>
      <c r="ADM9" s="765"/>
      <c r="ADN9" s="765"/>
      <c r="ADO9" s="765"/>
      <c r="ADP9" s="765"/>
      <c r="ADQ9" s="765"/>
      <c r="ADR9" s="765"/>
      <c r="ADS9" s="765"/>
      <c r="ADT9" s="765"/>
      <c r="ADU9" s="765"/>
      <c r="ADV9" s="765"/>
      <c r="ADW9" s="765"/>
      <c r="ADX9" s="765"/>
      <c r="ADY9" s="765"/>
      <c r="ADZ9" s="765"/>
      <c r="AEA9" s="765"/>
      <c r="AEB9" s="765"/>
      <c r="AEC9" s="765"/>
      <c r="AED9" s="765"/>
      <c r="AEE9" s="765"/>
      <c r="AEF9" s="765"/>
      <c r="AEG9" s="765"/>
      <c r="AEH9" s="765"/>
      <c r="AEI9" s="765"/>
      <c r="AEJ9" s="765"/>
      <c r="AEK9" s="765"/>
      <c r="AEL9" s="765"/>
      <c r="AEM9" s="765"/>
      <c r="AEN9" s="765"/>
      <c r="AEO9" s="765"/>
      <c r="AEP9" s="765"/>
      <c r="AEQ9" s="765"/>
      <c r="AER9" s="765"/>
      <c r="AES9" s="765"/>
      <c r="AET9" s="765"/>
      <c r="AEU9" s="765"/>
      <c r="AEV9" s="765"/>
      <c r="AEW9" s="765"/>
      <c r="AEX9" s="765"/>
      <c r="AEY9" s="765"/>
      <c r="AEZ9" s="765"/>
      <c r="AFA9" s="765"/>
      <c r="AFB9" s="765"/>
      <c r="AFC9" s="765"/>
      <c r="AFD9" s="765"/>
      <c r="AFE9" s="765"/>
      <c r="AFF9" s="765"/>
      <c r="AFG9" s="765"/>
      <c r="AFH9" s="765"/>
      <c r="AFI9" s="765"/>
      <c r="AFJ9" s="765"/>
      <c r="AFK9" s="765"/>
      <c r="AFL9" s="765"/>
      <c r="AFM9" s="765"/>
      <c r="AFN9" s="765"/>
      <c r="AFO9" s="765"/>
      <c r="AFP9" s="765"/>
      <c r="AFQ9" s="765"/>
      <c r="AFR9" s="765"/>
      <c r="AFS9" s="765"/>
      <c r="AFT9" s="765"/>
      <c r="AFU9" s="765"/>
      <c r="AFV9" s="765"/>
      <c r="AFW9" s="765"/>
      <c r="AFX9" s="765"/>
      <c r="AFY9" s="765"/>
      <c r="AFZ9" s="765"/>
      <c r="AGA9" s="765"/>
      <c r="AGB9" s="765"/>
      <c r="AGC9" s="765"/>
      <c r="AGD9" s="765"/>
      <c r="AGE9" s="765"/>
      <c r="AGF9" s="765"/>
      <c r="AGG9" s="765"/>
      <c r="AGH9" s="765"/>
      <c r="AGI9" s="765"/>
      <c r="AGJ9" s="765"/>
      <c r="AGK9" s="765"/>
      <c r="AGL9" s="765"/>
      <c r="AGM9" s="765"/>
      <c r="AGN9" s="765"/>
      <c r="AGO9" s="765"/>
      <c r="AGP9" s="765"/>
      <c r="AGQ9" s="765"/>
      <c r="AGR9" s="765"/>
      <c r="AGS9" s="765"/>
      <c r="AGT9" s="765"/>
      <c r="AGU9" s="765"/>
      <c r="AGV9" s="765"/>
      <c r="AGW9" s="765"/>
      <c r="AGX9" s="765"/>
      <c r="AGY9" s="765"/>
      <c r="AGZ9" s="765"/>
      <c r="AHA9" s="765"/>
      <c r="AHB9" s="765"/>
      <c r="AHC9" s="765"/>
      <c r="AHD9" s="765"/>
      <c r="AHE9" s="765"/>
      <c r="AHF9" s="765"/>
      <c r="AHG9" s="765"/>
      <c r="AHH9" s="765"/>
      <c r="AHI9" s="765"/>
      <c r="AHJ9" s="765"/>
      <c r="AHK9" s="765"/>
      <c r="AHL9" s="765"/>
      <c r="AHM9" s="765"/>
      <c r="AHN9" s="765"/>
      <c r="AHO9" s="765"/>
      <c r="AHP9" s="765"/>
      <c r="AHQ9" s="765"/>
      <c r="AHR9" s="765"/>
      <c r="AHS9" s="765"/>
      <c r="AHT9" s="765"/>
      <c r="AHU9" s="765"/>
      <c r="AHV9" s="765"/>
      <c r="AHW9" s="765"/>
      <c r="AHX9" s="765"/>
      <c r="AHY9" s="765"/>
      <c r="AHZ9" s="765"/>
      <c r="AIA9" s="765"/>
      <c r="AIB9" s="765"/>
      <c r="AIC9" s="765"/>
      <c r="AID9" s="765"/>
      <c r="AIE9" s="765"/>
      <c r="AIF9" s="765"/>
      <c r="AIG9" s="765"/>
      <c r="AIH9" s="765"/>
      <c r="AII9" s="765"/>
      <c r="AIJ9" s="765"/>
      <c r="AIK9" s="765"/>
      <c r="AIL9" s="765"/>
      <c r="AIM9" s="765"/>
      <c r="AIN9" s="765"/>
      <c r="AIO9" s="765"/>
      <c r="AIP9" s="765"/>
      <c r="AIQ9" s="765"/>
      <c r="AIR9" s="765"/>
      <c r="AIS9" s="765"/>
      <c r="AIT9" s="765"/>
      <c r="AIU9" s="765"/>
      <c r="AIV9" s="765"/>
      <c r="AIW9" s="765"/>
      <c r="AIX9" s="765"/>
      <c r="AIY9" s="765"/>
      <c r="AIZ9" s="765"/>
      <c r="AJA9" s="765"/>
      <c r="AJB9" s="765"/>
      <c r="AJC9" s="765"/>
      <c r="AJD9" s="765"/>
      <c r="AJE9" s="765"/>
      <c r="AJF9" s="765"/>
      <c r="AJG9" s="765"/>
      <c r="AJH9" s="765"/>
      <c r="AJI9" s="765"/>
      <c r="AJJ9" s="765"/>
      <c r="AJK9" s="765"/>
      <c r="AJL9" s="765"/>
      <c r="AJM9" s="765"/>
      <c r="AJN9" s="765"/>
      <c r="AJO9" s="765"/>
      <c r="AJP9" s="765"/>
      <c r="AJQ9" s="765"/>
      <c r="AJR9" s="765"/>
      <c r="AJS9" s="765"/>
      <c r="AJT9" s="765"/>
      <c r="AJU9" s="765"/>
      <c r="AJV9" s="765"/>
      <c r="AJW9" s="765"/>
      <c r="AJX9" s="765"/>
      <c r="AJY9" s="765"/>
      <c r="AJZ9" s="765"/>
      <c r="AKA9" s="765"/>
      <c r="AKB9" s="765"/>
      <c r="AKC9" s="765"/>
      <c r="AKD9" s="765"/>
      <c r="AKE9" s="765"/>
      <c r="AKF9" s="765"/>
      <c r="AKG9" s="765"/>
      <c r="AKH9" s="765"/>
      <c r="AKI9" s="765"/>
      <c r="AKJ9" s="765"/>
      <c r="AKK9" s="765"/>
      <c r="AKL9" s="765"/>
      <c r="AKM9" s="765"/>
      <c r="AKN9" s="765"/>
      <c r="AKO9" s="765"/>
      <c r="AKP9" s="765"/>
      <c r="AKQ9" s="765"/>
      <c r="AKR9" s="765"/>
      <c r="AKS9" s="298"/>
      <c r="AKT9" s="298"/>
      <c r="AKU9" s="298"/>
      <c r="AKV9" s="298"/>
      <c r="AKW9" s="298"/>
      <c r="AKX9" s="298"/>
      <c r="AKY9" s="298"/>
      <c r="AKZ9" s="298"/>
      <c r="ALA9" s="298"/>
      <c r="ALB9" s="298"/>
      <c r="ALC9" s="298"/>
      <c r="ALD9" s="298"/>
      <c r="ALE9" s="298"/>
      <c r="ALF9" s="298"/>
      <c r="ALG9" s="298"/>
      <c r="ALH9" s="298"/>
      <c r="ALI9" s="298"/>
      <c r="ALJ9" s="298"/>
    </row>
    <row r="10" spans="1:998">
      <c r="A10" s="763"/>
      <c r="B10" s="770" t="s">
        <v>559</v>
      </c>
      <c r="C10" s="796"/>
      <c r="D10" s="769"/>
      <c r="E10" s="769"/>
      <c r="F10" s="769"/>
      <c r="G10" s="769"/>
      <c r="H10" s="769"/>
      <c r="I10" s="769"/>
      <c r="J10" s="769"/>
      <c r="K10" s="769"/>
      <c r="L10" s="769"/>
      <c r="M10" s="769"/>
      <c r="N10" s="769"/>
      <c r="O10" s="765"/>
      <c r="P10" s="765"/>
      <c r="Q10" s="765"/>
      <c r="R10" s="765"/>
      <c r="S10" s="765"/>
      <c r="T10" s="765"/>
      <c r="U10" s="765"/>
      <c r="V10" s="765"/>
      <c r="W10" s="765"/>
      <c r="X10" s="765"/>
      <c r="Y10" s="765"/>
      <c r="Z10" s="765"/>
      <c r="AA10" s="765"/>
      <c r="AB10" s="765"/>
      <c r="AC10" s="765"/>
      <c r="AD10" s="765"/>
      <c r="AE10" s="765"/>
      <c r="AF10" s="765"/>
      <c r="AG10" s="765"/>
      <c r="AH10" s="765"/>
      <c r="AI10" s="765"/>
      <c r="AJ10" s="765"/>
      <c r="AK10" s="765"/>
      <c r="AL10" s="765"/>
      <c r="AM10" s="765"/>
      <c r="AN10" s="765"/>
      <c r="AO10" s="765"/>
      <c r="AP10" s="765"/>
      <c r="AQ10" s="765"/>
      <c r="AR10" s="765"/>
      <c r="AS10" s="765"/>
      <c r="AT10" s="765"/>
      <c r="AU10" s="765"/>
      <c r="AV10" s="765"/>
      <c r="AW10" s="765"/>
      <c r="AX10" s="765"/>
      <c r="AY10" s="765"/>
      <c r="AZ10" s="765"/>
      <c r="BA10" s="765"/>
      <c r="BB10" s="765"/>
      <c r="BC10" s="765"/>
      <c r="BD10" s="765"/>
      <c r="BE10" s="765"/>
      <c r="BF10" s="765"/>
      <c r="BG10" s="765"/>
      <c r="BH10" s="765"/>
      <c r="BI10" s="765"/>
      <c r="BJ10" s="765"/>
      <c r="BK10" s="765"/>
      <c r="BL10" s="765"/>
      <c r="BM10" s="765"/>
      <c r="BN10" s="765"/>
      <c r="BO10" s="765"/>
      <c r="BP10" s="765"/>
      <c r="BQ10" s="765"/>
      <c r="BR10" s="765"/>
      <c r="BS10" s="765"/>
      <c r="BT10" s="765"/>
      <c r="BU10" s="765"/>
      <c r="BV10" s="765"/>
      <c r="BW10" s="765"/>
      <c r="BX10" s="765"/>
      <c r="BY10" s="765"/>
      <c r="BZ10" s="765"/>
      <c r="CA10" s="765"/>
      <c r="CB10" s="765"/>
      <c r="CC10" s="765"/>
      <c r="CD10" s="765"/>
      <c r="CE10" s="765"/>
      <c r="CF10" s="765"/>
      <c r="CG10" s="765"/>
      <c r="CH10" s="765"/>
      <c r="CI10" s="765"/>
      <c r="CJ10" s="765"/>
      <c r="CK10" s="765"/>
      <c r="CL10" s="765"/>
      <c r="CM10" s="765"/>
      <c r="CN10" s="765"/>
      <c r="CO10" s="765"/>
      <c r="CP10" s="765"/>
      <c r="CQ10" s="765"/>
      <c r="CR10" s="765"/>
      <c r="CS10" s="765"/>
      <c r="CT10" s="765"/>
      <c r="CU10" s="765"/>
      <c r="CV10" s="765"/>
      <c r="CW10" s="765"/>
      <c r="CX10" s="765"/>
      <c r="CY10" s="765"/>
      <c r="CZ10" s="765"/>
      <c r="DA10" s="765"/>
      <c r="DB10" s="765"/>
      <c r="DC10" s="765"/>
      <c r="DD10" s="765"/>
      <c r="DE10" s="765"/>
      <c r="DF10" s="765"/>
      <c r="DG10" s="765"/>
      <c r="DH10" s="765"/>
      <c r="DI10" s="765"/>
      <c r="DJ10" s="765"/>
      <c r="DK10" s="765"/>
      <c r="DL10" s="765"/>
      <c r="DM10" s="765"/>
      <c r="DN10" s="765"/>
      <c r="DO10" s="765"/>
      <c r="DP10" s="765"/>
      <c r="DQ10" s="765"/>
      <c r="DR10" s="765"/>
      <c r="DS10" s="765"/>
      <c r="DT10" s="765"/>
      <c r="DU10" s="765"/>
      <c r="DV10" s="765"/>
      <c r="DW10" s="765"/>
      <c r="DX10" s="765"/>
      <c r="DY10" s="765"/>
      <c r="DZ10" s="765"/>
      <c r="EA10" s="765"/>
      <c r="EB10" s="765"/>
      <c r="EC10" s="765"/>
      <c r="ED10" s="765"/>
      <c r="EE10" s="765"/>
      <c r="EF10" s="765"/>
      <c r="EG10" s="765"/>
      <c r="EH10" s="765"/>
      <c r="EI10" s="765"/>
      <c r="EJ10" s="765"/>
      <c r="EK10" s="765"/>
      <c r="EL10" s="765"/>
      <c r="EM10" s="765"/>
      <c r="EN10" s="765"/>
      <c r="EO10" s="765"/>
      <c r="EP10" s="765"/>
      <c r="EQ10" s="765"/>
      <c r="ER10" s="765"/>
      <c r="ES10" s="765"/>
      <c r="ET10" s="765"/>
      <c r="EU10" s="765"/>
      <c r="EV10" s="765"/>
      <c r="EW10" s="765"/>
      <c r="EX10" s="765"/>
      <c r="EY10" s="765"/>
      <c r="EZ10" s="765"/>
      <c r="FA10" s="765"/>
      <c r="FB10" s="765"/>
      <c r="FC10" s="765"/>
      <c r="FD10" s="765"/>
      <c r="FE10" s="765"/>
      <c r="FF10" s="765"/>
      <c r="FG10" s="765"/>
      <c r="FH10" s="765"/>
      <c r="FI10" s="765"/>
      <c r="FJ10" s="765"/>
      <c r="FK10" s="765"/>
      <c r="FL10" s="765"/>
      <c r="FM10" s="765"/>
      <c r="FN10" s="765"/>
      <c r="FO10" s="765"/>
      <c r="FP10" s="765"/>
      <c r="FQ10" s="765"/>
      <c r="FR10" s="765"/>
      <c r="FS10" s="765"/>
      <c r="FT10" s="765"/>
      <c r="FU10" s="765"/>
      <c r="FV10" s="765"/>
      <c r="FW10" s="765"/>
      <c r="FX10" s="765"/>
      <c r="FY10" s="765"/>
      <c r="FZ10" s="765"/>
      <c r="GA10" s="765"/>
      <c r="GB10" s="765"/>
      <c r="GC10" s="765"/>
      <c r="GD10" s="765"/>
      <c r="GE10" s="765"/>
      <c r="GF10" s="765"/>
      <c r="GG10" s="765"/>
      <c r="GH10" s="765"/>
      <c r="GI10" s="765"/>
      <c r="GJ10" s="765"/>
      <c r="GK10" s="765"/>
      <c r="GL10" s="765"/>
      <c r="GM10" s="765"/>
      <c r="GN10" s="765"/>
      <c r="GO10" s="765"/>
      <c r="GP10" s="765"/>
      <c r="GQ10" s="765"/>
      <c r="GR10" s="765"/>
      <c r="GS10" s="765"/>
      <c r="GT10" s="765"/>
      <c r="GU10" s="765"/>
      <c r="GV10" s="765"/>
      <c r="GW10" s="765"/>
      <c r="GX10" s="765"/>
      <c r="GY10" s="765"/>
      <c r="GZ10" s="765"/>
      <c r="HA10" s="765"/>
      <c r="HB10" s="765"/>
      <c r="HC10" s="765"/>
      <c r="HD10" s="765"/>
      <c r="HE10" s="765"/>
      <c r="HF10" s="765"/>
      <c r="HG10" s="765"/>
      <c r="HH10" s="765"/>
      <c r="HI10" s="765"/>
      <c r="HJ10" s="765"/>
      <c r="HK10" s="765"/>
      <c r="HL10" s="765"/>
      <c r="HM10" s="765"/>
      <c r="HN10" s="765"/>
      <c r="HO10" s="765"/>
      <c r="HP10" s="765"/>
      <c r="HQ10" s="765"/>
      <c r="HR10" s="765"/>
      <c r="HS10" s="765"/>
      <c r="HT10" s="765"/>
      <c r="HU10" s="765"/>
      <c r="HV10" s="765"/>
      <c r="HW10" s="765"/>
      <c r="HX10" s="765"/>
      <c r="HY10" s="765"/>
      <c r="HZ10" s="765"/>
      <c r="IA10" s="765"/>
      <c r="IB10" s="765"/>
      <c r="IC10" s="765"/>
      <c r="ID10" s="765"/>
      <c r="IE10" s="765"/>
      <c r="IF10" s="765"/>
      <c r="IG10" s="765"/>
      <c r="IH10" s="765"/>
      <c r="II10" s="765"/>
      <c r="IJ10" s="765"/>
      <c r="IK10" s="765"/>
      <c r="IL10" s="765"/>
      <c r="IM10" s="765"/>
      <c r="IN10" s="765"/>
      <c r="IO10" s="765"/>
      <c r="IP10" s="765"/>
      <c r="IQ10" s="765"/>
      <c r="IR10" s="765"/>
      <c r="IS10" s="765"/>
      <c r="IT10" s="765"/>
      <c r="IU10" s="765"/>
      <c r="IV10" s="765"/>
      <c r="IW10" s="765"/>
      <c r="IX10" s="765"/>
      <c r="IY10" s="765"/>
      <c r="IZ10" s="765"/>
      <c r="JA10" s="765"/>
      <c r="JB10" s="765"/>
      <c r="JC10" s="765"/>
      <c r="JD10" s="765"/>
      <c r="JE10" s="765"/>
      <c r="JF10" s="765"/>
      <c r="JG10" s="765"/>
      <c r="JH10" s="765"/>
      <c r="JI10" s="765"/>
      <c r="JJ10" s="765"/>
      <c r="JK10" s="765"/>
      <c r="JL10" s="765"/>
      <c r="JM10" s="765"/>
      <c r="JN10" s="765"/>
      <c r="JO10" s="765"/>
      <c r="JP10" s="765"/>
      <c r="JQ10" s="765"/>
      <c r="JR10" s="765"/>
      <c r="JS10" s="765"/>
      <c r="JT10" s="765"/>
      <c r="JU10" s="765"/>
      <c r="JV10" s="765"/>
      <c r="JW10" s="765"/>
      <c r="JX10" s="765"/>
      <c r="JY10" s="765"/>
      <c r="JZ10" s="765"/>
      <c r="KA10" s="765"/>
      <c r="KB10" s="765"/>
      <c r="KC10" s="765"/>
      <c r="KD10" s="765"/>
      <c r="KE10" s="765"/>
      <c r="KF10" s="765"/>
      <c r="KG10" s="765"/>
      <c r="KH10" s="765"/>
      <c r="KI10" s="765"/>
      <c r="KJ10" s="765"/>
      <c r="KK10" s="765"/>
      <c r="KL10" s="765"/>
      <c r="KM10" s="765"/>
      <c r="KN10" s="765"/>
      <c r="KO10" s="765"/>
      <c r="KP10" s="765"/>
      <c r="KQ10" s="765"/>
      <c r="KR10" s="765"/>
      <c r="KS10" s="765"/>
      <c r="KT10" s="765"/>
      <c r="KU10" s="765"/>
      <c r="KV10" s="765"/>
      <c r="KW10" s="765"/>
      <c r="KX10" s="765"/>
      <c r="KY10" s="765"/>
      <c r="KZ10" s="765"/>
      <c r="LA10" s="765"/>
      <c r="LB10" s="765"/>
      <c r="LC10" s="765"/>
      <c r="LD10" s="765"/>
      <c r="LE10" s="765"/>
      <c r="LF10" s="765"/>
      <c r="LG10" s="765"/>
      <c r="LH10" s="765"/>
      <c r="LI10" s="765"/>
      <c r="LJ10" s="765"/>
      <c r="LK10" s="765"/>
      <c r="LL10" s="765"/>
      <c r="LM10" s="765"/>
      <c r="LN10" s="765"/>
      <c r="LO10" s="765"/>
      <c r="LP10" s="765"/>
      <c r="LQ10" s="765"/>
      <c r="LR10" s="765"/>
      <c r="LS10" s="765"/>
      <c r="LT10" s="765"/>
      <c r="LU10" s="765"/>
      <c r="LV10" s="765"/>
      <c r="LW10" s="765"/>
      <c r="LX10" s="765"/>
      <c r="LY10" s="765"/>
      <c r="LZ10" s="765"/>
      <c r="MA10" s="765"/>
      <c r="MB10" s="765"/>
      <c r="MC10" s="765"/>
      <c r="MD10" s="765"/>
      <c r="ME10" s="765"/>
      <c r="MF10" s="765"/>
      <c r="MG10" s="765"/>
      <c r="MH10" s="765"/>
      <c r="MI10" s="765"/>
      <c r="MJ10" s="765"/>
      <c r="MK10" s="765"/>
      <c r="ML10" s="765"/>
      <c r="MM10" s="765"/>
      <c r="MN10" s="765"/>
      <c r="MO10" s="765"/>
      <c r="MP10" s="765"/>
      <c r="MQ10" s="765"/>
      <c r="MR10" s="765"/>
      <c r="MS10" s="765"/>
      <c r="MT10" s="765"/>
      <c r="MU10" s="765"/>
      <c r="MV10" s="765"/>
      <c r="MW10" s="765"/>
      <c r="MX10" s="765"/>
      <c r="MY10" s="765"/>
      <c r="MZ10" s="765"/>
      <c r="NA10" s="765"/>
      <c r="NB10" s="765"/>
      <c r="NC10" s="765"/>
      <c r="ND10" s="765"/>
      <c r="NE10" s="765"/>
      <c r="NF10" s="765"/>
      <c r="NG10" s="765"/>
      <c r="NH10" s="765"/>
      <c r="NI10" s="765"/>
      <c r="NJ10" s="765"/>
      <c r="NK10" s="765"/>
      <c r="NL10" s="765"/>
      <c r="NM10" s="765"/>
      <c r="NN10" s="765"/>
      <c r="NO10" s="765"/>
      <c r="NP10" s="765"/>
      <c r="NQ10" s="765"/>
      <c r="NR10" s="765"/>
      <c r="NS10" s="765"/>
      <c r="NT10" s="765"/>
      <c r="NU10" s="765"/>
      <c r="NV10" s="765"/>
      <c r="NW10" s="765"/>
      <c r="NX10" s="765"/>
      <c r="NY10" s="765"/>
      <c r="NZ10" s="765"/>
      <c r="OA10" s="765"/>
      <c r="OB10" s="765"/>
      <c r="OC10" s="765"/>
      <c r="OD10" s="765"/>
      <c r="OE10" s="765"/>
      <c r="OF10" s="765"/>
      <c r="OG10" s="765"/>
      <c r="OH10" s="765"/>
      <c r="OI10" s="765"/>
      <c r="OJ10" s="765"/>
      <c r="OK10" s="765"/>
      <c r="OL10" s="765"/>
      <c r="OM10" s="765"/>
      <c r="ON10" s="765"/>
      <c r="OO10" s="765"/>
      <c r="OP10" s="765"/>
      <c r="OQ10" s="765"/>
      <c r="OR10" s="765"/>
      <c r="OS10" s="765"/>
      <c r="OT10" s="765"/>
      <c r="OU10" s="765"/>
      <c r="OV10" s="765"/>
      <c r="OW10" s="765"/>
      <c r="OX10" s="765"/>
      <c r="OY10" s="765"/>
      <c r="OZ10" s="765"/>
      <c r="PA10" s="765"/>
      <c r="PB10" s="765"/>
      <c r="PC10" s="765"/>
      <c r="PD10" s="765"/>
      <c r="PE10" s="765"/>
      <c r="PF10" s="765"/>
      <c r="PG10" s="765"/>
      <c r="PH10" s="765"/>
      <c r="PI10" s="765"/>
      <c r="PJ10" s="765"/>
      <c r="PK10" s="765"/>
      <c r="PL10" s="765"/>
      <c r="PM10" s="765"/>
      <c r="PN10" s="765"/>
      <c r="PO10" s="765"/>
      <c r="PP10" s="765"/>
      <c r="PQ10" s="765"/>
      <c r="PR10" s="765"/>
      <c r="PS10" s="765"/>
      <c r="PT10" s="765"/>
      <c r="PU10" s="765"/>
      <c r="PV10" s="765"/>
      <c r="PW10" s="765"/>
      <c r="PX10" s="765"/>
      <c r="PY10" s="765"/>
      <c r="PZ10" s="765"/>
      <c r="QA10" s="765"/>
      <c r="QB10" s="765"/>
      <c r="QC10" s="765"/>
      <c r="QD10" s="765"/>
      <c r="QE10" s="765"/>
      <c r="QF10" s="765"/>
      <c r="QG10" s="765"/>
      <c r="QH10" s="765"/>
      <c r="QI10" s="765"/>
      <c r="QJ10" s="765"/>
      <c r="QK10" s="765"/>
      <c r="QL10" s="765"/>
      <c r="QM10" s="765"/>
      <c r="QN10" s="765"/>
      <c r="QO10" s="765"/>
      <c r="QP10" s="765"/>
      <c r="QQ10" s="765"/>
      <c r="QR10" s="765"/>
      <c r="QS10" s="765"/>
      <c r="QT10" s="765"/>
      <c r="QU10" s="765"/>
      <c r="QV10" s="765"/>
      <c r="QW10" s="765"/>
      <c r="QX10" s="765"/>
      <c r="QY10" s="765"/>
      <c r="QZ10" s="765"/>
      <c r="RA10" s="765"/>
      <c r="RB10" s="765"/>
      <c r="RC10" s="765"/>
      <c r="RD10" s="765"/>
      <c r="RE10" s="765"/>
      <c r="RF10" s="765"/>
      <c r="RG10" s="765"/>
      <c r="RH10" s="765"/>
      <c r="RI10" s="765"/>
      <c r="RJ10" s="765"/>
      <c r="RK10" s="765"/>
      <c r="RL10" s="765"/>
      <c r="RM10" s="765"/>
      <c r="RN10" s="765"/>
      <c r="RO10" s="765"/>
      <c r="RP10" s="765"/>
      <c r="RQ10" s="765"/>
      <c r="RR10" s="765"/>
      <c r="RS10" s="765"/>
      <c r="RT10" s="765"/>
      <c r="RU10" s="765"/>
      <c r="RV10" s="765"/>
      <c r="RW10" s="765"/>
      <c r="RX10" s="765"/>
      <c r="RY10" s="765"/>
      <c r="RZ10" s="765"/>
      <c r="SA10" s="765"/>
      <c r="SB10" s="765"/>
      <c r="SC10" s="765"/>
      <c r="SD10" s="765"/>
      <c r="SE10" s="765"/>
      <c r="SF10" s="765"/>
      <c r="SG10" s="765"/>
      <c r="SH10" s="765"/>
      <c r="SI10" s="765"/>
      <c r="SJ10" s="765"/>
      <c r="SK10" s="765"/>
      <c r="SL10" s="765"/>
      <c r="SM10" s="765"/>
      <c r="SN10" s="765"/>
      <c r="SO10" s="765"/>
      <c r="SP10" s="765"/>
      <c r="SQ10" s="765"/>
      <c r="SR10" s="765"/>
      <c r="SS10" s="765"/>
      <c r="ST10" s="765"/>
      <c r="SU10" s="765"/>
      <c r="SV10" s="765"/>
      <c r="SW10" s="765"/>
      <c r="SX10" s="765"/>
      <c r="SY10" s="765"/>
      <c r="SZ10" s="765"/>
      <c r="TA10" s="765"/>
      <c r="TB10" s="765"/>
      <c r="TC10" s="765"/>
      <c r="TD10" s="765"/>
      <c r="TE10" s="765"/>
      <c r="TF10" s="765"/>
      <c r="TG10" s="765"/>
      <c r="TH10" s="765"/>
      <c r="TI10" s="765"/>
      <c r="TJ10" s="765"/>
      <c r="TK10" s="765"/>
      <c r="TL10" s="765"/>
      <c r="TM10" s="765"/>
      <c r="TN10" s="765"/>
      <c r="TO10" s="765"/>
      <c r="TP10" s="765"/>
      <c r="TQ10" s="765"/>
      <c r="TR10" s="765"/>
      <c r="TS10" s="765"/>
      <c r="TT10" s="765"/>
      <c r="TU10" s="765"/>
      <c r="TV10" s="765"/>
      <c r="TW10" s="765"/>
      <c r="TX10" s="765"/>
      <c r="TY10" s="765"/>
      <c r="TZ10" s="765"/>
      <c r="UA10" s="765"/>
      <c r="UB10" s="765"/>
      <c r="UC10" s="765"/>
      <c r="UD10" s="765"/>
      <c r="UE10" s="765"/>
      <c r="UF10" s="765"/>
      <c r="UG10" s="765"/>
      <c r="UH10" s="765"/>
      <c r="UI10" s="765"/>
      <c r="UJ10" s="765"/>
      <c r="UK10" s="765"/>
      <c r="UL10" s="765"/>
      <c r="UM10" s="765"/>
      <c r="UN10" s="765"/>
      <c r="UO10" s="765"/>
      <c r="UP10" s="765"/>
      <c r="UQ10" s="765"/>
      <c r="UR10" s="765"/>
      <c r="US10" s="765"/>
      <c r="UT10" s="765"/>
      <c r="UU10" s="765"/>
      <c r="UV10" s="765"/>
      <c r="UW10" s="765"/>
      <c r="UX10" s="765"/>
      <c r="UY10" s="765"/>
      <c r="UZ10" s="765"/>
      <c r="VA10" s="765"/>
      <c r="VB10" s="765"/>
      <c r="VC10" s="765"/>
      <c r="VD10" s="765"/>
      <c r="VE10" s="765"/>
      <c r="VF10" s="765"/>
      <c r="VG10" s="765"/>
      <c r="VH10" s="765"/>
      <c r="VI10" s="765"/>
      <c r="VJ10" s="765"/>
      <c r="VK10" s="765"/>
      <c r="VL10" s="765"/>
      <c r="VM10" s="765"/>
      <c r="VN10" s="765"/>
      <c r="VO10" s="765"/>
      <c r="VP10" s="765"/>
      <c r="VQ10" s="765"/>
      <c r="VR10" s="765"/>
      <c r="VS10" s="765"/>
      <c r="VT10" s="765"/>
      <c r="VU10" s="765"/>
      <c r="VV10" s="765"/>
      <c r="VW10" s="765"/>
      <c r="VX10" s="765"/>
      <c r="VY10" s="765"/>
      <c r="VZ10" s="765"/>
      <c r="WA10" s="765"/>
      <c r="WB10" s="765"/>
      <c r="WC10" s="765"/>
      <c r="WD10" s="765"/>
      <c r="WE10" s="765"/>
      <c r="WF10" s="765"/>
      <c r="WG10" s="765"/>
      <c r="WH10" s="765"/>
      <c r="WI10" s="765"/>
      <c r="WJ10" s="765"/>
      <c r="WK10" s="765"/>
      <c r="WL10" s="765"/>
      <c r="WM10" s="765"/>
      <c r="WN10" s="765"/>
      <c r="WO10" s="765"/>
      <c r="WP10" s="765"/>
      <c r="WQ10" s="765"/>
      <c r="WR10" s="765"/>
      <c r="WS10" s="765"/>
      <c r="WT10" s="765"/>
      <c r="WU10" s="765"/>
      <c r="WV10" s="765"/>
      <c r="WW10" s="765"/>
      <c r="WX10" s="765"/>
      <c r="WY10" s="765"/>
      <c r="WZ10" s="765"/>
      <c r="XA10" s="765"/>
      <c r="XB10" s="765"/>
      <c r="XC10" s="765"/>
      <c r="XD10" s="765"/>
      <c r="XE10" s="765"/>
      <c r="XF10" s="765"/>
      <c r="XG10" s="765"/>
      <c r="XH10" s="765"/>
      <c r="XI10" s="765"/>
      <c r="XJ10" s="765"/>
      <c r="XK10" s="765"/>
      <c r="XL10" s="765"/>
      <c r="XM10" s="765"/>
      <c r="XN10" s="765"/>
      <c r="XO10" s="765"/>
      <c r="XP10" s="765"/>
      <c r="XQ10" s="765"/>
      <c r="XR10" s="765"/>
      <c r="XS10" s="765"/>
      <c r="XT10" s="765"/>
      <c r="XU10" s="765"/>
      <c r="XV10" s="765"/>
      <c r="XW10" s="765"/>
      <c r="XX10" s="765"/>
      <c r="XY10" s="765"/>
      <c r="XZ10" s="765"/>
      <c r="YA10" s="765"/>
      <c r="YB10" s="765"/>
      <c r="YC10" s="765"/>
      <c r="YD10" s="765"/>
      <c r="YE10" s="765"/>
      <c r="YF10" s="765"/>
      <c r="YG10" s="765"/>
      <c r="YH10" s="765"/>
      <c r="YI10" s="765"/>
      <c r="YJ10" s="765"/>
      <c r="YK10" s="765"/>
      <c r="YL10" s="765"/>
      <c r="YM10" s="765"/>
      <c r="YN10" s="765"/>
      <c r="YO10" s="765"/>
      <c r="YP10" s="765"/>
      <c r="YQ10" s="765"/>
      <c r="YR10" s="765"/>
      <c r="YS10" s="765"/>
      <c r="YT10" s="765"/>
      <c r="YU10" s="765"/>
      <c r="YV10" s="765"/>
      <c r="YW10" s="765"/>
      <c r="YX10" s="765"/>
      <c r="YY10" s="765"/>
      <c r="YZ10" s="765"/>
      <c r="ZA10" s="765"/>
      <c r="ZB10" s="765"/>
      <c r="ZC10" s="765"/>
      <c r="ZD10" s="765"/>
      <c r="ZE10" s="765"/>
      <c r="ZF10" s="765"/>
      <c r="ZG10" s="765"/>
      <c r="ZH10" s="765"/>
      <c r="ZI10" s="765"/>
      <c r="ZJ10" s="765"/>
      <c r="ZK10" s="765"/>
      <c r="ZL10" s="765"/>
      <c r="ZM10" s="765"/>
      <c r="ZN10" s="765"/>
      <c r="ZO10" s="765"/>
      <c r="ZP10" s="765"/>
      <c r="ZQ10" s="765"/>
      <c r="ZR10" s="765"/>
      <c r="ZS10" s="765"/>
      <c r="ZT10" s="765"/>
      <c r="ZU10" s="765"/>
      <c r="ZV10" s="765"/>
      <c r="ZW10" s="765"/>
      <c r="ZX10" s="765"/>
      <c r="ZY10" s="765"/>
      <c r="ZZ10" s="765"/>
      <c r="AAA10" s="765"/>
      <c r="AAB10" s="765"/>
      <c r="AAC10" s="765"/>
      <c r="AAD10" s="765"/>
      <c r="AAE10" s="765"/>
      <c r="AAF10" s="765"/>
      <c r="AAG10" s="765"/>
      <c r="AAH10" s="765"/>
      <c r="AAI10" s="765"/>
      <c r="AAJ10" s="765"/>
      <c r="AAK10" s="765"/>
      <c r="AAL10" s="765"/>
      <c r="AAM10" s="765"/>
      <c r="AAN10" s="765"/>
      <c r="AAO10" s="765"/>
      <c r="AAP10" s="765"/>
      <c r="AAQ10" s="765"/>
      <c r="AAR10" s="765"/>
      <c r="AAS10" s="765"/>
      <c r="AAT10" s="765"/>
      <c r="AAU10" s="765"/>
      <c r="AAV10" s="765"/>
      <c r="AAW10" s="765"/>
      <c r="AAX10" s="765"/>
      <c r="AAY10" s="765"/>
      <c r="AAZ10" s="765"/>
      <c r="ABA10" s="765"/>
      <c r="ABB10" s="765"/>
      <c r="ABC10" s="765"/>
      <c r="ABD10" s="765"/>
      <c r="ABE10" s="765"/>
      <c r="ABF10" s="765"/>
      <c r="ABG10" s="765"/>
      <c r="ABH10" s="765"/>
      <c r="ABI10" s="765"/>
      <c r="ABJ10" s="765"/>
      <c r="ABK10" s="765"/>
      <c r="ABL10" s="765"/>
      <c r="ABM10" s="765"/>
      <c r="ABN10" s="765"/>
      <c r="ABO10" s="765"/>
      <c r="ABP10" s="765"/>
      <c r="ABQ10" s="765"/>
      <c r="ABR10" s="765"/>
      <c r="ABS10" s="765"/>
      <c r="ABT10" s="765"/>
      <c r="ABU10" s="765"/>
      <c r="ABV10" s="765"/>
      <c r="ABW10" s="765"/>
      <c r="ABX10" s="765"/>
      <c r="ABY10" s="765"/>
      <c r="ABZ10" s="765"/>
      <c r="ACA10" s="765"/>
      <c r="ACB10" s="765"/>
      <c r="ACC10" s="765"/>
      <c r="ACD10" s="765"/>
      <c r="ACE10" s="765"/>
      <c r="ACF10" s="765"/>
      <c r="ACG10" s="765"/>
      <c r="ACH10" s="765"/>
      <c r="ACI10" s="765"/>
      <c r="ACJ10" s="765"/>
      <c r="ACK10" s="765"/>
      <c r="ACL10" s="765"/>
      <c r="ACM10" s="765"/>
      <c r="ACN10" s="765"/>
      <c r="ACO10" s="765"/>
      <c r="ACP10" s="765"/>
      <c r="ACQ10" s="765"/>
      <c r="ACR10" s="765"/>
      <c r="ACS10" s="765"/>
      <c r="ACT10" s="765"/>
      <c r="ACU10" s="765"/>
      <c r="ACV10" s="765"/>
      <c r="ACW10" s="765"/>
      <c r="ACX10" s="765"/>
      <c r="ACY10" s="765"/>
      <c r="ACZ10" s="765"/>
      <c r="ADA10" s="765"/>
      <c r="ADB10" s="765"/>
      <c r="ADC10" s="765"/>
      <c r="ADD10" s="765"/>
      <c r="ADE10" s="765"/>
      <c r="ADF10" s="765"/>
      <c r="ADG10" s="765"/>
      <c r="ADH10" s="765"/>
      <c r="ADI10" s="765"/>
      <c r="ADJ10" s="765"/>
      <c r="ADK10" s="765"/>
      <c r="ADL10" s="765"/>
      <c r="ADM10" s="765"/>
      <c r="ADN10" s="765"/>
      <c r="ADO10" s="765"/>
      <c r="ADP10" s="765"/>
      <c r="ADQ10" s="765"/>
      <c r="ADR10" s="765"/>
      <c r="ADS10" s="765"/>
      <c r="ADT10" s="765"/>
      <c r="ADU10" s="765"/>
      <c r="ADV10" s="765"/>
      <c r="ADW10" s="765"/>
      <c r="ADX10" s="765"/>
      <c r="ADY10" s="765"/>
      <c r="ADZ10" s="765"/>
      <c r="AEA10" s="765"/>
      <c r="AEB10" s="765"/>
      <c r="AEC10" s="765"/>
      <c r="AED10" s="765"/>
      <c r="AEE10" s="765"/>
      <c r="AEF10" s="765"/>
      <c r="AEG10" s="765"/>
      <c r="AEH10" s="765"/>
      <c r="AEI10" s="765"/>
      <c r="AEJ10" s="765"/>
      <c r="AEK10" s="765"/>
      <c r="AEL10" s="765"/>
      <c r="AEM10" s="765"/>
      <c r="AEN10" s="765"/>
      <c r="AEO10" s="765"/>
      <c r="AEP10" s="765"/>
      <c r="AEQ10" s="765"/>
      <c r="AER10" s="765"/>
      <c r="AES10" s="765"/>
      <c r="AET10" s="765"/>
      <c r="AEU10" s="765"/>
      <c r="AEV10" s="765"/>
      <c r="AEW10" s="765"/>
      <c r="AEX10" s="765"/>
      <c r="AEY10" s="765"/>
      <c r="AEZ10" s="765"/>
      <c r="AFA10" s="765"/>
      <c r="AFB10" s="765"/>
      <c r="AFC10" s="765"/>
      <c r="AFD10" s="765"/>
      <c r="AFE10" s="765"/>
      <c r="AFF10" s="765"/>
      <c r="AFG10" s="765"/>
      <c r="AFH10" s="765"/>
      <c r="AFI10" s="765"/>
      <c r="AFJ10" s="765"/>
      <c r="AFK10" s="765"/>
      <c r="AFL10" s="765"/>
      <c r="AFM10" s="765"/>
      <c r="AFN10" s="765"/>
      <c r="AFO10" s="765"/>
      <c r="AFP10" s="765"/>
      <c r="AFQ10" s="765"/>
      <c r="AFR10" s="765"/>
      <c r="AFS10" s="765"/>
      <c r="AFT10" s="765"/>
      <c r="AFU10" s="765"/>
      <c r="AFV10" s="765"/>
      <c r="AFW10" s="765"/>
      <c r="AFX10" s="765"/>
      <c r="AFY10" s="765"/>
      <c r="AFZ10" s="765"/>
      <c r="AGA10" s="765"/>
      <c r="AGB10" s="765"/>
      <c r="AGC10" s="765"/>
      <c r="AGD10" s="765"/>
      <c r="AGE10" s="765"/>
      <c r="AGF10" s="765"/>
      <c r="AGG10" s="765"/>
      <c r="AGH10" s="765"/>
      <c r="AGI10" s="765"/>
      <c r="AGJ10" s="765"/>
      <c r="AGK10" s="765"/>
      <c r="AGL10" s="765"/>
      <c r="AGM10" s="765"/>
      <c r="AGN10" s="765"/>
      <c r="AGO10" s="765"/>
      <c r="AGP10" s="765"/>
      <c r="AGQ10" s="765"/>
      <c r="AGR10" s="765"/>
      <c r="AGS10" s="765"/>
      <c r="AGT10" s="765"/>
      <c r="AGU10" s="765"/>
      <c r="AGV10" s="765"/>
      <c r="AGW10" s="765"/>
      <c r="AGX10" s="765"/>
      <c r="AGY10" s="765"/>
      <c r="AGZ10" s="765"/>
      <c r="AHA10" s="765"/>
      <c r="AHB10" s="765"/>
      <c r="AHC10" s="765"/>
      <c r="AHD10" s="765"/>
      <c r="AHE10" s="765"/>
      <c r="AHF10" s="765"/>
      <c r="AHG10" s="765"/>
      <c r="AHH10" s="765"/>
      <c r="AHI10" s="765"/>
      <c r="AHJ10" s="765"/>
      <c r="AHK10" s="765"/>
      <c r="AHL10" s="765"/>
      <c r="AHM10" s="765"/>
      <c r="AHN10" s="765"/>
      <c r="AHO10" s="765"/>
      <c r="AHP10" s="765"/>
      <c r="AHQ10" s="765"/>
      <c r="AHR10" s="765"/>
      <c r="AHS10" s="765"/>
      <c r="AHT10" s="765"/>
      <c r="AHU10" s="765"/>
      <c r="AHV10" s="765"/>
      <c r="AHW10" s="765"/>
      <c r="AHX10" s="765"/>
      <c r="AHY10" s="765"/>
      <c r="AHZ10" s="765"/>
      <c r="AIA10" s="765"/>
      <c r="AIB10" s="765"/>
      <c r="AIC10" s="765"/>
      <c r="AID10" s="765"/>
      <c r="AIE10" s="765"/>
      <c r="AIF10" s="765"/>
      <c r="AIG10" s="765"/>
      <c r="AIH10" s="765"/>
      <c r="AII10" s="765"/>
      <c r="AIJ10" s="765"/>
      <c r="AIK10" s="765"/>
      <c r="AIL10" s="765"/>
      <c r="AIM10" s="765"/>
      <c r="AIN10" s="765"/>
      <c r="AIO10" s="765"/>
      <c r="AIP10" s="765"/>
      <c r="AIQ10" s="765"/>
      <c r="AIR10" s="765"/>
      <c r="AIS10" s="765"/>
      <c r="AIT10" s="765"/>
      <c r="AIU10" s="765"/>
      <c r="AIV10" s="765"/>
      <c r="AIW10" s="765"/>
      <c r="AIX10" s="765"/>
      <c r="AIY10" s="765"/>
      <c r="AIZ10" s="765"/>
      <c r="AJA10" s="765"/>
      <c r="AJB10" s="765"/>
      <c r="AJC10" s="765"/>
      <c r="AJD10" s="765"/>
      <c r="AJE10" s="765"/>
      <c r="AJF10" s="765"/>
      <c r="AJG10" s="765"/>
      <c r="AJH10" s="765"/>
      <c r="AJI10" s="765"/>
      <c r="AJJ10" s="765"/>
      <c r="AJK10" s="765"/>
      <c r="AJL10" s="765"/>
      <c r="AJM10" s="765"/>
      <c r="AJN10" s="765"/>
      <c r="AJO10" s="765"/>
      <c r="AJP10" s="765"/>
      <c r="AJQ10" s="765"/>
      <c r="AJR10" s="765"/>
      <c r="AJS10" s="765"/>
      <c r="AJT10" s="765"/>
      <c r="AJU10" s="765"/>
      <c r="AJV10" s="765"/>
      <c r="AJW10" s="765"/>
      <c r="AJX10" s="765"/>
      <c r="AJY10" s="765"/>
      <c r="AJZ10" s="765"/>
      <c r="AKA10" s="765"/>
      <c r="AKB10" s="765"/>
      <c r="AKC10" s="765"/>
      <c r="AKD10" s="765"/>
      <c r="AKE10" s="765"/>
      <c r="AKF10" s="765"/>
      <c r="AKG10" s="765"/>
      <c r="AKH10" s="765"/>
      <c r="AKI10" s="765"/>
      <c r="AKJ10" s="765"/>
      <c r="AKK10" s="765"/>
      <c r="AKL10" s="765"/>
      <c r="AKM10" s="765"/>
      <c r="AKN10" s="765"/>
      <c r="AKO10" s="765"/>
      <c r="AKP10" s="765"/>
      <c r="AKQ10" s="765"/>
      <c r="AKR10" s="765"/>
      <c r="AKS10" s="298"/>
      <c r="AKT10" s="298"/>
      <c r="AKU10" s="298"/>
      <c r="AKV10" s="298"/>
      <c r="AKW10" s="298"/>
      <c r="AKX10" s="298"/>
      <c r="AKY10" s="298"/>
      <c r="AKZ10" s="298"/>
      <c r="ALA10" s="298"/>
      <c r="ALB10" s="298"/>
      <c r="ALC10" s="298"/>
      <c r="ALD10" s="298"/>
      <c r="ALE10" s="298"/>
      <c r="ALF10" s="298"/>
      <c r="ALG10" s="298"/>
      <c r="ALH10" s="298"/>
      <c r="ALI10" s="298"/>
      <c r="ALJ10" s="298"/>
    </row>
    <row r="11" spans="1:998">
      <c r="A11" s="763"/>
      <c r="B11" s="765"/>
      <c r="C11" s="797"/>
      <c r="D11" s="765"/>
      <c r="E11" s="765"/>
      <c r="F11" s="765"/>
      <c r="G11" s="765"/>
      <c r="H11" s="765"/>
      <c r="I11" s="765"/>
      <c r="J11" s="765"/>
      <c r="K11" s="765"/>
      <c r="L11" s="765"/>
      <c r="M11" s="765"/>
      <c r="N11" s="765"/>
      <c r="O11" s="765"/>
      <c r="P11" s="765"/>
      <c r="Q11" s="765"/>
      <c r="R11" s="765"/>
      <c r="S11" s="765"/>
      <c r="T11" s="765"/>
      <c r="U11" s="765"/>
      <c r="V11" s="765"/>
      <c r="W11" s="765"/>
      <c r="X11" s="765"/>
      <c r="Y11" s="765"/>
      <c r="Z11" s="765"/>
      <c r="AA11" s="765"/>
      <c r="AB11" s="765"/>
      <c r="AC11" s="765"/>
      <c r="AD11" s="765"/>
      <c r="AE11" s="765"/>
      <c r="AF11" s="765"/>
      <c r="AG11" s="765"/>
      <c r="AH11" s="765"/>
      <c r="AI11" s="765"/>
      <c r="AJ11" s="765"/>
      <c r="AK11" s="765"/>
      <c r="AL11" s="765"/>
      <c r="AM11" s="765"/>
      <c r="AN11" s="765"/>
      <c r="AO11" s="765"/>
      <c r="AP11" s="765"/>
      <c r="AQ11" s="765"/>
      <c r="AR11" s="765"/>
      <c r="AS11" s="765"/>
      <c r="AT11" s="765"/>
      <c r="AU11" s="765"/>
      <c r="AV11" s="765"/>
      <c r="AW11" s="765"/>
      <c r="AX11" s="765"/>
      <c r="AY11" s="765"/>
      <c r="AZ11" s="765"/>
      <c r="BA11" s="765"/>
      <c r="BB11" s="765"/>
      <c r="BC11" s="765"/>
      <c r="BD11" s="765"/>
      <c r="BE11" s="765"/>
      <c r="BF11" s="765"/>
      <c r="BG11" s="765"/>
      <c r="BH11" s="765"/>
      <c r="BI11" s="765"/>
      <c r="BJ11" s="765"/>
      <c r="BK11" s="765"/>
      <c r="BL11" s="765"/>
      <c r="BM11" s="765"/>
      <c r="BN11" s="765"/>
      <c r="BO11" s="765"/>
      <c r="BP11" s="765"/>
      <c r="BQ11" s="765"/>
      <c r="BR11" s="765"/>
      <c r="BS11" s="765"/>
      <c r="BT11" s="765"/>
      <c r="BU11" s="765"/>
      <c r="BV11" s="765"/>
      <c r="BW11" s="765"/>
      <c r="BX11" s="765"/>
      <c r="BY11" s="765"/>
      <c r="BZ11" s="765"/>
      <c r="CA11" s="765"/>
      <c r="CB11" s="765"/>
      <c r="CC11" s="765"/>
      <c r="CD11" s="765"/>
      <c r="CE11" s="765"/>
      <c r="CF11" s="765"/>
      <c r="CG11" s="765"/>
      <c r="CH11" s="765"/>
      <c r="CI11" s="765"/>
      <c r="CJ11" s="765"/>
      <c r="CK11" s="765"/>
      <c r="CL11" s="765"/>
      <c r="CM11" s="765"/>
      <c r="CN11" s="765"/>
      <c r="CO11" s="765"/>
      <c r="CP11" s="765"/>
      <c r="CQ11" s="765"/>
      <c r="CR11" s="765"/>
      <c r="CS11" s="765"/>
      <c r="CT11" s="765"/>
      <c r="CU11" s="765"/>
      <c r="CV11" s="765"/>
      <c r="CW11" s="765"/>
      <c r="CX11" s="765"/>
      <c r="CY11" s="765"/>
      <c r="CZ11" s="765"/>
      <c r="DA11" s="765"/>
      <c r="DB11" s="765"/>
      <c r="DC11" s="765"/>
      <c r="DD11" s="765"/>
      <c r="DE11" s="765"/>
      <c r="DF11" s="765"/>
      <c r="DG11" s="765"/>
      <c r="DH11" s="765"/>
      <c r="DI11" s="765"/>
      <c r="DJ11" s="765"/>
      <c r="DK11" s="765"/>
      <c r="DL11" s="765"/>
      <c r="DM11" s="765"/>
      <c r="DN11" s="765"/>
      <c r="DO11" s="765"/>
      <c r="DP11" s="765"/>
      <c r="DQ11" s="765"/>
      <c r="DR11" s="765"/>
      <c r="DS11" s="765"/>
      <c r="DT11" s="765"/>
      <c r="DU11" s="765"/>
      <c r="DV11" s="765"/>
      <c r="DW11" s="765"/>
      <c r="DX11" s="765"/>
      <c r="DY11" s="765"/>
      <c r="DZ11" s="765"/>
      <c r="EA11" s="765"/>
      <c r="EB11" s="765"/>
      <c r="EC11" s="765"/>
      <c r="ED11" s="765"/>
      <c r="EE11" s="765"/>
      <c r="EF11" s="765"/>
      <c r="EG11" s="765"/>
      <c r="EH11" s="765"/>
      <c r="EI11" s="765"/>
      <c r="EJ11" s="765"/>
      <c r="EK11" s="765"/>
      <c r="EL11" s="765"/>
      <c r="EM11" s="765"/>
      <c r="EN11" s="765"/>
      <c r="EO11" s="765"/>
      <c r="EP11" s="765"/>
      <c r="EQ11" s="765"/>
      <c r="ER11" s="765"/>
      <c r="ES11" s="765"/>
      <c r="ET11" s="765"/>
      <c r="EU11" s="765"/>
      <c r="EV11" s="765"/>
      <c r="EW11" s="765"/>
      <c r="EX11" s="765"/>
      <c r="EY11" s="765"/>
      <c r="EZ11" s="765"/>
      <c r="FA11" s="765"/>
      <c r="FB11" s="765"/>
      <c r="FC11" s="765"/>
      <c r="FD11" s="765"/>
      <c r="FE11" s="765"/>
      <c r="FF11" s="765"/>
      <c r="FG11" s="765"/>
      <c r="FH11" s="765"/>
      <c r="FI11" s="765"/>
      <c r="FJ11" s="765"/>
      <c r="FK11" s="765"/>
      <c r="FL11" s="765"/>
      <c r="FM11" s="765"/>
      <c r="FN11" s="765"/>
      <c r="FO11" s="765"/>
      <c r="FP11" s="765"/>
      <c r="FQ11" s="765"/>
      <c r="FR11" s="765"/>
      <c r="FS11" s="765"/>
      <c r="FT11" s="765"/>
      <c r="FU11" s="765"/>
      <c r="FV11" s="765"/>
      <c r="FW11" s="765"/>
      <c r="FX11" s="765"/>
      <c r="FY11" s="765"/>
      <c r="FZ11" s="765"/>
      <c r="GA11" s="765"/>
      <c r="GB11" s="765"/>
      <c r="GC11" s="765"/>
      <c r="GD11" s="765"/>
      <c r="GE11" s="765"/>
      <c r="GF11" s="765"/>
      <c r="GG11" s="765"/>
      <c r="GH11" s="765"/>
      <c r="GI11" s="765"/>
      <c r="GJ11" s="765"/>
      <c r="GK11" s="765"/>
      <c r="GL11" s="765"/>
      <c r="GM11" s="765"/>
      <c r="GN11" s="765"/>
      <c r="GO11" s="765"/>
      <c r="GP11" s="765"/>
      <c r="GQ11" s="765"/>
      <c r="GR11" s="765"/>
      <c r="GS11" s="765"/>
      <c r="GT11" s="765"/>
      <c r="GU11" s="765"/>
      <c r="GV11" s="765"/>
      <c r="GW11" s="765"/>
      <c r="GX11" s="765"/>
      <c r="GY11" s="765"/>
      <c r="GZ11" s="765"/>
      <c r="HA11" s="765"/>
      <c r="HB11" s="765"/>
      <c r="HC11" s="765"/>
      <c r="HD11" s="765"/>
      <c r="HE11" s="765"/>
      <c r="HF11" s="765"/>
      <c r="HG11" s="765"/>
      <c r="HH11" s="765"/>
      <c r="HI11" s="765"/>
      <c r="HJ11" s="765"/>
      <c r="HK11" s="765"/>
      <c r="HL11" s="765"/>
      <c r="HM11" s="765"/>
      <c r="HN11" s="765"/>
      <c r="HO11" s="765"/>
      <c r="HP11" s="765"/>
      <c r="HQ11" s="765"/>
      <c r="HR11" s="765"/>
      <c r="HS11" s="765"/>
      <c r="HT11" s="765"/>
      <c r="HU11" s="765"/>
      <c r="HV11" s="765"/>
      <c r="HW11" s="765"/>
      <c r="HX11" s="765"/>
      <c r="HY11" s="765"/>
      <c r="HZ11" s="765"/>
      <c r="IA11" s="765"/>
      <c r="IB11" s="765"/>
      <c r="IC11" s="765"/>
      <c r="ID11" s="765"/>
      <c r="IE11" s="765"/>
      <c r="IF11" s="765"/>
      <c r="IG11" s="765"/>
      <c r="IH11" s="765"/>
      <c r="II11" s="765"/>
      <c r="IJ11" s="765"/>
      <c r="IK11" s="765"/>
      <c r="IL11" s="765"/>
      <c r="IM11" s="765"/>
      <c r="IN11" s="765"/>
      <c r="IO11" s="765"/>
      <c r="IP11" s="765"/>
      <c r="IQ11" s="765"/>
      <c r="IR11" s="765"/>
      <c r="IS11" s="765"/>
      <c r="IT11" s="765"/>
      <c r="IU11" s="765"/>
      <c r="IV11" s="765"/>
      <c r="IW11" s="765"/>
      <c r="IX11" s="765"/>
      <c r="IY11" s="765"/>
      <c r="IZ11" s="765"/>
      <c r="JA11" s="765"/>
      <c r="JB11" s="765"/>
      <c r="JC11" s="765"/>
      <c r="JD11" s="765"/>
      <c r="JE11" s="765"/>
      <c r="JF11" s="765"/>
      <c r="JG11" s="765"/>
      <c r="JH11" s="765"/>
      <c r="JI11" s="765"/>
      <c r="JJ11" s="765"/>
      <c r="JK11" s="765"/>
      <c r="JL11" s="765"/>
      <c r="JM11" s="765"/>
      <c r="JN11" s="765"/>
      <c r="JO11" s="765"/>
      <c r="JP11" s="765"/>
      <c r="JQ11" s="765"/>
      <c r="JR11" s="765"/>
      <c r="JS11" s="765"/>
      <c r="JT11" s="765"/>
      <c r="JU11" s="765"/>
      <c r="JV11" s="765"/>
      <c r="JW11" s="765"/>
      <c r="JX11" s="765"/>
      <c r="JY11" s="765"/>
      <c r="JZ11" s="765"/>
      <c r="KA11" s="765"/>
      <c r="KB11" s="765"/>
      <c r="KC11" s="765"/>
      <c r="KD11" s="765"/>
      <c r="KE11" s="765"/>
      <c r="KF11" s="765"/>
      <c r="KG11" s="765"/>
      <c r="KH11" s="765"/>
      <c r="KI11" s="765"/>
      <c r="KJ11" s="765"/>
      <c r="KK11" s="765"/>
      <c r="KL11" s="765"/>
      <c r="KM11" s="765"/>
      <c r="KN11" s="765"/>
      <c r="KO11" s="765"/>
      <c r="KP11" s="765"/>
      <c r="KQ11" s="765"/>
      <c r="KR11" s="765"/>
      <c r="KS11" s="765"/>
      <c r="KT11" s="765"/>
      <c r="KU11" s="765"/>
      <c r="KV11" s="765"/>
      <c r="KW11" s="765"/>
      <c r="KX11" s="765"/>
      <c r="KY11" s="765"/>
      <c r="KZ11" s="765"/>
      <c r="LA11" s="765"/>
      <c r="LB11" s="765"/>
      <c r="LC11" s="765"/>
      <c r="LD11" s="765"/>
      <c r="LE11" s="765"/>
      <c r="LF11" s="765"/>
      <c r="LG11" s="765"/>
      <c r="LH11" s="765"/>
      <c r="LI11" s="765"/>
      <c r="LJ11" s="765"/>
      <c r="LK11" s="765"/>
      <c r="LL11" s="765"/>
      <c r="LM11" s="765"/>
      <c r="LN11" s="765"/>
      <c r="LO11" s="765"/>
      <c r="LP11" s="765"/>
      <c r="LQ11" s="765"/>
      <c r="LR11" s="765"/>
      <c r="LS11" s="765"/>
      <c r="LT11" s="765"/>
      <c r="LU11" s="765"/>
      <c r="LV11" s="765"/>
      <c r="LW11" s="765"/>
      <c r="LX11" s="765"/>
      <c r="LY11" s="765"/>
      <c r="LZ11" s="765"/>
      <c r="MA11" s="765"/>
      <c r="MB11" s="765"/>
      <c r="MC11" s="765"/>
      <c r="MD11" s="765"/>
      <c r="ME11" s="765"/>
      <c r="MF11" s="765"/>
      <c r="MG11" s="765"/>
      <c r="MH11" s="765"/>
      <c r="MI11" s="765"/>
      <c r="MJ11" s="765"/>
      <c r="MK11" s="765"/>
      <c r="ML11" s="765"/>
      <c r="MM11" s="765"/>
      <c r="MN11" s="765"/>
      <c r="MO11" s="765"/>
      <c r="MP11" s="765"/>
      <c r="MQ11" s="765"/>
      <c r="MR11" s="765"/>
      <c r="MS11" s="765"/>
      <c r="MT11" s="765"/>
      <c r="MU11" s="765"/>
      <c r="MV11" s="765"/>
      <c r="MW11" s="765"/>
      <c r="MX11" s="765"/>
      <c r="MY11" s="765"/>
      <c r="MZ11" s="765"/>
      <c r="NA11" s="765"/>
      <c r="NB11" s="765"/>
      <c r="NC11" s="765"/>
      <c r="ND11" s="765"/>
      <c r="NE11" s="765"/>
      <c r="NF11" s="765"/>
      <c r="NG11" s="765"/>
      <c r="NH11" s="765"/>
      <c r="NI11" s="765"/>
      <c r="NJ11" s="765"/>
      <c r="NK11" s="765"/>
      <c r="NL11" s="765"/>
      <c r="NM11" s="765"/>
      <c r="NN11" s="765"/>
      <c r="NO11" s="765"/>
      <c r="NP11" s="765"/>
      <c r="NQ11" s="765"/>
      <c r="NR11" s="765"/>
      <c r="NS11" s="765"/>
      <c r="NT11" s="765"/>
      <c r="NU11" s="765"/>
      <c r="NV11" s="765"/>
      <c r="NW11" s="765"/>
      <c r="NX11" s="765"/>
      <c r="NY11" s="765"/>
      <c r="NZ11" s="765"/>
      <c r="OA11" s="765"/>
      <c r="OB11" s="765"/>
      <c r="OC11" s="765"/>
      <c r="OD11" s="765"/>
      <c r="OE11" s="765"/>
      <c r="OF11" s="765"/>
      <c r="OG11" s="765"/>
      <c r="OH11" s="765"/>
      <c r="OI11" s="765"/>
      <c r="OJ11" s="765"/>
      <c r="OK11" s="765"/>
      <c r="OL11" s="765"/>
      <c r="OM11" s="765"/>
      <c r="ON11" s="765"/>
      <c r="OO11" s="765"/>
      <c r="OP11" s="765"/>
      <c r="OQ11" s="765"/>
      <c r="OR11" s="765"/>
      <c r="OS11" s="765"/>
      <c r="OT11" s="765"/>
      <c r="OU11" s="765"/>
      <c r="OV11" s="765"/>
      <c r="OW11" s="765"/>
      <c r="OX11" s="765"/>
      <c r="OY11" s="765"/>
      <c r="OZ11" s="765"/>
      <c r="PA11" s="765"/>
      <c r="PB11" s="765"/>
      <c r="PC11" s="765"/>
      <c r="PD11" s="765"/>
      <c r="PE11" s="765"/>
      <c r="PF11" s="765"/>
      <c r="PG11" s="765"/>
      <c r="PH11" s="765"/>
      <c r="PI11" s="765"/>
      <c r="PJ11" s="765"/>
      <c r="PK11" s="765"/>
      <c r="PL11" s="765"/>
      <c r="PM11" s="765"/>
      <c r="PN11" s="765"/>
      <c r="PO11" s="765"/>
      <c r="PP11" s="765"/>
      <c r="PQ11" s="765"/>
      <c r="PR11" s="765"/>
      <c r="PS11" s="765"/>
      <c r="PT11" s="765"/>
      <c r="PU11" s="765"/>
      <c r="PV11" s="765"/>
      <c r="PW11" s="765"/>
      <c r="PX11" s="765"/>
      <c r="PY11" s="765"/>
      <c r="PZ11" s="765"/>
      <c r="QA11" s="765"/>
      <c r="QB11" s="765"/>
      <c r="QC11" s="765"/>
      <c r="QD11" s="765"/>
      <c r="QE11" s="765"/>
      <c r="QF11" s="765"/>
      <c r="QG11" s="765"/>
      <c r="QH11" s="765"/>
      <c r="QI11" s="765"/>
      <c r="QJ11" s="765"/>
      <c r="QK11" s="765"/>
      <c r="QL11" s="765"/>
      <c r="QM11" s="765"/>
      <c r="QN11" s="765"/>
      <c r="QO11" s="765"/>
      <c r="QP11" s="765"/>
      <c r="QQ11" s="765"/>
      <c r="QR11" s="765"/>
      <c r="QS11" s="765"/>
      <c r="QT11" s="765"/>
      <c r="QU11" s="765"/>
      <c r="QV11" s="765"/>
      <c r="QW11" s="765"/>
      <c r="QX11" s="765"/>
      <c r="QY11" s="765"/>
      <c r="QZ11" s="765"/>
      <c r="RA11" s="765"/>
      <c r="RB11" s="765"/>
      <c r="RC11" s="765"/>
      <c r="RD11" s="765"/>
      <c r="RE11" s="765"/>
      <c r="RF11" s="765"/>
      <c r="RG11" s="765"/>
      <c r="RH11" s="765"/>
      <c r="RI11" s="765"/>
      <c r="RJ11" s="765"/>
      <c r="RK11" s="765"/>
      <c r="RL11" s="765"/>
      <c r="RM11" s="765"/>
      <c r="RN11" s="765"/>
      <c r="RO11" s="765"/>
      <c r="RP11" s="765"/>
      <c r="RQ11" s="765"/>
      <c r="RR11" s="765"/>
      <c r="RS11" s="765"/>
      <c r="RT11" s="765"/>
      <c r="RU11" s="765"/>
      <c r="RV11" s="765"/>
      <c r="RW11" s="765"/>
      <c r="RX11" s="765"/>
      <c r="RY11" s="765"/>
      <c r="RZ11" s="765"/>
      <c r="SA11" s="765"/>
      <c r="SB11" s="765"/>
      <c r="SC11" s="765"/>
      <c r="SD11" s="765"/>
      <c r="SE11" s="765"/>
      <c r="SF11" s="765"/>
      <c r="SG11" s="765"/>
      <c r="SH11" s="765"/>
      <c r="SI11" s="765"/>
      <c r="SJ11" s="765"/>
      <c r="SK11" s="765"/>
      <c r="SL11" s="765"/>
      <c r="SM11" s="765"/>
      <c r="SN11" s="765"/>
      <c r="SO11" s="765"/>
      <c r="SP11" s="765"/>
      <c r="SQ11" s="765"/>
      <c r="SR11" s="765"/>
      <c r="SS11" s="765"/>
      <c r="ST11" s="765"/>
      <c r="SU11" s="765"/>
      <c r="SV11" s="765"/>
      <c r="SW11" s="765"/>
      <c r="SX11" s="765"/>
      <c r="SY11" s="765"/>
      <c r="SZ11" s="765"/>
      <c r="TA11" s="765"/>
      <c r="TB11" s="765"/>
      <c r="TC11" s="765"/>
      <c r="TD11" s="765"/>
      <c r="TE11" s="765"/>
      <c r="TF11" s="765"/>
      <c r="TG11" s="765"/>
      <c r="TH11" s="765"/>
      <c r="TI11" s="765"/>
      <c r="TJ11" s="765"/>
      <c r="TK11" s="765"/>
      <c r="TL11" s="765"/>
      <c r="TM11" s="765"/>
      <c r="TN11" s="765"/>
      <c r="TO11" s="765"/>
      <c r="TP11" s="765"/>
      <c r="TQ11" s="765"/>
      <c r="TR11" s="765"/>
      <c r="TS11" s="765"/>
      <c r="TT11" s="765"/>
      <c r="TU11" s="765"/>
      <c r="TV11" s="765"/>
      <c r="TW11" s="765"/>
      <c r="TX11" s="765"/>
      <c r="TY11" s="765"/>
      <c r="TZ11" s="765"/>
      <c r="UA11" s="765"/>
      <c r="UB11" s="765"/>
      <c r="UC11" s="765"/>
      <c r="UD11" s="765"/>
      <c r="UE11" s="765"/>
      <c r="UF11" s="765"/>
      <c r="UG11" s="765"/>
      <c r="UH11" s="765"/>
      <c r="UI11" s="765"/>
      <c r="UJ11" s="765"/>
      <c r="UK11" s="765"/>
      <c r="UL11" s="765"/>
      <c r="UM11" s="765"/>
      <c r="UN11" s="765"/>
      <c r="UO11" s="765"/>
      <c r="UP11" s="765"/>
      <c r="UQ11" s="765"/>
      <c r="UR11" s="765"/>
      <c r="US11" s="765"/>
      <c r="UT11" s="765"/>
      <c r="UU11" s="765"/>
      <c r="UV11" s="765"/>
      <c r="UW11" s="765"/>
      <c r="UX11" s="765"/>
      <c r="UY11" s="765"/>
      <c r="UZ11" s="765"/>
      <c r="VA11" s="765"/>
      <c r="VB11" s="765"/>
      <c r="VC11" s="765"/>
      <c r="VD11" s="765"/>
      <c r="VE11" s="765"/>
      <c r="VF11" s="765"/>
      <c r="VG11" s="765"/>
      <c r="VH11" s="765"/>
      <c r="VI11" s="765"/>
      <c r="VJ11" s="765"/>
      <c r="VK11" s="765"/>
      <c r="VL11" s="765"/>
      <c r="VM11" s="765"/>
      <c r="VN11" s="765"/>
      <c r="VO11" s="765"/>
      <c r="VP11" s="765"/>
      <c r="VQ11" s="765"/>
      <c r="VR11" s="765"/>
      <c r="VS11" s="765"/>
      <c r="VT11" s="765"/>
      <c r="VU11" s="765"/>
      <c r="VV11" s="765"/>
      <c r="VW11" s="765"/>
      <c r="VX11" s="765"/>
      <c r="VY11" s="765"/>
      <c r="VZ11" s="765"/>
      <c r="WA11" s="765"/>
      <c r="WB11" s="765"/>
      <c r="WC11" s="765"/>
      <c r="WD11" s="765"/>
      <c r="WE11" s="765"/>
      <c r="WF11" s="765"/>
      <c r="WG11" s="765"/>
      <c r="WH11" s="765"/>
      <c r="WI11" s="765"/>
      <c r="WJ11" s="765"/>
      <c r="WK11" s="765"/>
      <c r="WL11" s="765"/>
      <c r="WM11" s="765"/>
      <c r="WN11" s="765"/>
      <c r="WO11" s="765"/>
      <c r="WP11" s="765"/>
      <c r="WQ11" s="765"/>
      <c r="WR11" s="765"/>
      <c r="WS11" s="765"/>
      <c r="WT11" s="765"/>
      <c r="WU11" s="765"/>
      <c r="WV11" s="765"/>
      <c r="WW11" s="765"/>
      <c r="WX11" s="765"/>
      <c r="WY11" s="765"/>
      <c r="WZ11" s="765"/>
      <c r="XA11" s="765"/>
      <c r="XB11" s="765"/>
      <c r="XC11" s="765"/>
      <c r="XD11" s="765"/>
      <c r="XE11" s="765"/>
      <c r="XF11" s="765"/>
      <c r="XG11" s="765"/>
      <c r="XH11" s="765"/>
      <c r="XI11" s="765"/>
      <c r="XJ11" s="765"/>
      <c r="XK11" s="765"/>
      <c r="XL11" s="765"/>
      <c r="XM11" s="765"/>
      <c r="XN11" s="765"/>
      <c r="XO11" s="765"/>
      <c r="XP11" s="765"/>
      <c r="XQ11" s="765"/>
      <c r="XR11" s="765"/>
      <c r="XS11" s="765"/>
      <c r="XT11" s="765"/>
      <c r="XU11" s="765"/>
      <c r="XV11" s="765"/>
      <c r="XW11" s="765"/>
      <c r="XX11" s="765"/>
      <c r="XY11" s="765"/>
      <c r="XZ11" s="765"/>
      <c r="YA11" s="765"/>
      <c r="YB11" s="765"/>
      <c r="YC11" s="765"/>
      <c r="YD11" s="765"/>
      <c r="YE11" s="765"/>
      <c r="YF11" s="765"/>
      <c r="YG11" s="765"/>
      <c r="YH11" s="765"/>
      <c r="YI11" s="765"/>
      <c r="YJ11" s="765"/>
      <c r="YK11" s="765"/>
      <c r="YL11" s="765"/>
      <c r="YM11" s="765"/>
      <c r="YN11" s="765"/>
      <c r="YO11" s="765"/>
      <c r="YP11" s="765"/>
      <c r="YQ11" s="765"/>
      <c r="YR11" s="765"/>
      <c r="YS11" s="765"/>
      <c r="YT11" s="765"/>
      <c r="YU11" s="765"/>
      <c r="YV11" s="765"/>
      <c r="YW11" s="765"/>
      <c r="YX11" s="765"/>
      <c r="YY11" s="765"/>
      <c r="YZ11" s="765"/>
      <c r="ZA11" s="765"/>
      <c r="ZB11" s="765"/>
      <c r="ZC11" s="765"/>
      <c r="ZD11" s="765"/>
      <c r="ZE11" s="765"/>
      <c r="ZF11" s="765"/>
      <c r="ZG11" s="765"/>
      <c r="ZH11" s="765"/>
      <c r="ZI11" s="765"/>
      <c r="ZJ11" s="765"/>
      <c r="ZK11" s="765"/>
      <c r="ZL11" s="765"/>
      <c r="ZM11" s="765"/>
      <c r="ZN11" s="765"/>
      <c r="ZO11" s="765"/>
      <c r="ZP11" s="765"/>
      <c r="ZQ11" s="765"/>
      <c r="ZR11" s="765"/>
      <c r="ZS11" s="765"/>
      <c r="ZT11" s="765"/>
      <c r="ZU11" s="765"/>
      <c r="ZV11" s="765"/>
      <c r="ZW11" s="765"/>
      <c r="ZX11" s="765"/>
      <c r="ZY11" s="765"/>
      <c r="ZZ11" s="765"/>
      <c r="AAA11" s="765"/>
      <c r="AAB11" s="765"/>
      <c r="AAC11" s="765"/>
      <c r="AAD11" s="765"/>
      <c r="AAE11" s="765"/>
      <c r="AAF11" s="765"/>
      <c r="AAG11" s="765"/>
      <c r="AAH11" s="765"/>
      <c r="AAI11" s="765"/>
      <c r="AAJ11" s="765"/>
      <c r="AAK11" s="765"/>
      <c r="AAL11" s="765"/>
      <c r="AAM11" s="765"/>
      <c r="AAN11" s="765"/>
      <c r="AAO11" s="765"/>
      <c r="AAP11" s="765"/>
      <c r="AAQ11" s="765"/>
      <c r="AAR11" s="765"/>
      <c r="AAS11" s="765"/>
      <c r="AAT11" s="765"/>
      <c r="AAU11" s="765"/>
      <c r="AAV11" s="765"/>
      <c r="AAW11" s="765"/>
      <c r="AAX11" s="765"/>
      <c r="AAY11" s="765"/>
      <c r="AAZ11" s="765"/>
      <c r="ABA11" s="765"/>
      <c r="ABB11" s="765"/>
      <c r="ABC11" s="765"/>
      <c r="ABD11" s="765"/>
      <c r="ABE11" s="765"/>
      <c r="ABF11" s="765"/>
      <c r="ABG11" s="765"/>
      <c r="ABH11" s="765"/>
      <c r="ABI11" s="765"/>
      <c r="ABJ11" s="765"/>
      <c r="ABK11" s="765"/>
      <c r="ABL11" s="765"/>
      <c r="ABM11" s="765"/>
      <c r="ABN11" s="765"/>
      <c r="ABO11" s="765"/>
      <c r="ABP11" s="765"/>
      <c r="ABQ11" s="765"/>
      <c r="ABR11" s="765"/>
      <c r="ABS11" s="765"/>
      <c r="ABT11" s="765"/>
      <c r="ABU11" s="765"/>
      <c r="ABV11" s="765"/>
      <c r="ABW11" s="765"/>
      <c r="ABX11" s="765"/>
      <c r="ABY11" s="765"/>
      <c r="ABZ11" s="765"/>
      <c r="ACA11" s="765"/>
      <c r="ACB11" s="765"/>
      <c r="ACC11" s="765"/>
      <c r="ACD11" s="765"/>
      <c r="ACE11" s="765"/>
      <c r="ACF11" s="765"/>
      <c r="ACG11" s="765"/>
      <c r="ACH11" s="765"/>
      <c r="ACI11" s="765"/>
      <c r="ACJ11" s="765"/>
      <c r="ACK11" s="765"/>
      <c r="ACL11" s="765"/>
      <c r="ACM11" s="765"/>
      <c r="ACN11" s="765"/>
      <c r="ACO11" s="765"/>
      <c r="ACP11" s="765"/>
      <c r="ACQ11" s="765"/>
      <c r="ACR11" s="765"/>
      <c r="ACS11" s="765"/>
      <c r="ACT11" s="765"/>
      <c r="ACU11" s="765"/>
      <c r="ACV11" s="765"/>
      <c r="ACW11" s="765"/>
      <c r="ACX11" s="765"/>
      <c r="ACY11" s="765"/>
      <c r="ACZ11" s="765"/>
      <c r="ADA11" s="765"/>
      <c r="ADB11" s="765"/>
      <c r="ADC11" s="765"/>
      <c r="ADD11" s="765"/>
      <c r="ADE11" s="765"/>
      <c r="ADF11" s="765"/>
      <c r="ADG11" s="765"/>
      <c r="ADH11" s="765"/>
      <c r="ADI11" s="765"/>
      <c r="ADJ11" s="765"/>
      <c r="ADK11" s="765"/>
      <c r="ADL11" s="765"/>
      <c r="ADM11" s="765"/>
      <c r="ADN11" s="765"/>
      <c r="ADO11" s="765"/>
      <c r="ADP11" s="765"/>
      <c r="ADQ11" s="765"/>
      <c r="ADR11" s="765"/>
      <c r="ADS11" s="765"/>
      <c r="ADT11" s="765"/>
      <c r="ADU11" s="765"/>
      <c r="ADV11" s="765"/>
      <c r="ADW11" s="765"/>
      <c r="ADX11" s="765"/>
      <c r="ADY11" s="765"/>
      <c r="ADZ11" s="765"/>
      <c r="AEA11" s="765"/>
      <c r="AEB11" s="765"/>
      <c r="AEC11" s="765"/>
      <c r="AED11" s="765"/>
      <c r="AEE11" s="765"/>
      <c r="AEF11" s="765"/>
      <c r="AEG11" s="765"/>
      <c r="AEH11" s="765"/>
      <c r="AEI11" s="765"/>
      <c r="AEJ11" s="765"/>
      <c r="AEK11" s="765"/>
      <c r="AEL11" s="765"/>
      <c r="AEM11" s="765"/>
      <c r="AEN11" s="765"/>
      <c r="AEO11" s="765"/>
      <c r="AEP11" s="765"/>
      <c r="AEQ11" s="765"/>
      <c r="AER11" s="765"/>
      <c r="AES11" s="765"/>
      <c r="AET11" s="765"/>
      <c r="AEU11" s="765"/>
      <c r="AEV11" s="765"/>
      <c r="AEW11" s="765"/>
      <c r="AEX11" s="765"/>
      <c r="AEY11" s="765"/>
      <c r="AEZ11" s="765"/>
      <c r="AFA11" s="765"/>
      <c r="AFB11" s="765"/>
      <c r="AFC11" s="765"/>
      <c r="AFD11" s="765"/>
      <c r="AFE11" s="765"/>
      <c r="AFF11" s="765"/>
      <c r="AFG11" s="765"/>
      <c r="AFH11" s="765"/>
      <c r="AFI11" s="765"/>
      <c r="AFJ11" s="765"/>
      <c r="AFK11" s="765"/>
      <c r="AFL11" s="765"/>
      <c r="AFM11" s="765"/>
      <c r="AFN11" s="765"/>
      <c r="AFO11" s="765"/>
      <c r="AFP11" s="765"/>
      <c r="AFQ11" s="765"/>
      <c r="AFR11" s="765"/>
      <c r="AFS11" s="765"/>
      <c r="AFT11" s="765"/>
      <c r="AFU11" s="765"/>
      <c r="AFV11" s="765"/>
      <c r="AFW11" s="765"/>
      <c r="AFX11" s="765"/>
      <c r="AFY11" s="765"/>
      <c r="AFZ11" s="765"/>
      <c r="AGA11" s="765"/>
      <c r="AGB11" s="765"/>
      <c r="AGC11" s="765"/>
      <c r="AGD11" s="765"/>
      <c r="AGE11" s="765"/>
      <c r="AGF11" s="765"/>
      <c r="AGG11" s="765"/>
      <c r="AGH11" s="765"/>
      <c r="AGI11" s="765"/>
      <c r="AGJ11" s="765"/>
      <c r="AGK11" s="765"/>
      <c r="AGL11" s="765"/>
      <c r="AGM11" s="765"/>
      <c r="AGN11" s="765"/>
      <c r="AGO11" s="765"/>
      <c r="AGP11" s="765"/>
      <c r="AGQ11" s="765"/>
      <c r="AGR11" s="765"/>
      <c r="AGS11" s="765"/>
      <c r="AGT11" s="765"/>
      <c r="AGU11" s="765"/>
      <c r="AGV11" s="765"/>
      <c r="AGW11" s="765"/>
      <c r="AGX11" s="765"/>
      <c r="AGY11" s="765"/>
      <c r="AGZ11" s="765"/>
      <c r="AHA11" s="765"/>
      <c r="AHB11" s="765"/>
      <c r="AHC11" s="765"/>
      <c r="AHD11" s="765"/>
      <c r="AHE11" s="765"/>
      <c r="AHF11" s="765"/>
      <c r="AHG11" s="765"/>
      <c r="AHH11" s="765"/>
      <c r="AHI11" s="765"/>
      <c r="AHJ11" s="765"/>
      <c r="AHK11" s="765"/>
      <c r="AHL11" s="765"/>
      <c r="AHM11" s="765"/>
      <c r="AHN11" s="765"/>
      <c r="AHO11" s="765"/>
      <c r="AHP11" s="765"/>
      <c r="AHQ11" s="765"/>
      <c r="AHR11" s="765"/>
      <c r="AHS11" s="765"/>
      <c r="AHT11" s="765"/>
      <c r="AHU11" s="765"/>
      <c r="AHV11" s="765"/>
      <c r="AHW11" s="765"/>
      <c r="AHX11" s="765"/>
      <c r="AHY11" s="765"/>
      <c r="AHZ11" s="765"/>
      <c r="AIA11" s="765"/>
      <c r="AIB11" s="765"/>
      <c r="AIC11" s="765"/>
      <c r="AID11" s="765"/>
      <c r="AIE11" s="765"/>
      <c r="AIF11" s="765"/>
      <c r="AIG11" s="765"/>
      <c r="AIH11" s="765"/>
      <c r="AII11" s="765"/>
      <c r="AIJ11" s="765"/>
      <c r="AIK11" s="765"/>
      <c r="AIL11" s="765"/>
      <c r="AIM11" s="765"/>
      <c r="AIN11" s="765"/>
      <c r="AIO11" s="765"/>
      <c r="AIP11" s="765"/>
      <c r="AIQ11" s="765"/>
      <c r="AIR11" s="765"/>
      <c r="AIS11" s="765"/>
      <c r="AIT11" s="765"/>
      <c r="AIU11" s="765"/>
      <c r="AIV11" s="765"/>
      <c r="AIW11" s="765"/>
      <c r="AIX11" s="765"/>
      <c r="AIY11" s="765"/>
      <c r="AIZ11" s="765"/>
      <c r="AJA11" s="765"/>
      <c r="AJB11" s="765"/>
      <c r="AJC11" s="765"/>
      <c r="AJD11" s="765"/>
      <c r="AJE11" s="765"/>
      <c r="AJF11" s="765"/>
      <c r="AJG11" s="765"/>
      <c r="AJH11" s="765"/>
      <c r="AJI11" s="765"/>
      <c r="AJJ11" s="765"/>
      <c r="AJK11" s="765"/>
      <c r="AJL11" s="765"/>
      <c r="AJM11" s="765"/>
      <c r="AJN11" s="765"/>
      <c r="AJO11" s="765"/>
      <c r="AJP11" s="765"/>
      <c r="AJQ11" s="765"/>
      <c r="AJR11" s="765"/>
      <c r="AJS11" s="765"/>
      <c r="AJT11" s="765"/>
      <c r="AJU11" s="765"/>
      <c r="AJV11" s="765"/>
      <c r="AJW11" s="765"/>
      <c r="AJX11" s="765"/>
      <c r="AJY11" s="765"/>
      <c r="AJZ11" s="765"/>
      <c r="AKA11" s="765"/>
      <c r="AKB11" s="765"/>
      <c r="AKC11" s="765"/>
      <c r="AKD11" s="765"/>
      <c r="AKE11" s="765"/>
      <c r="AKF11" s="765"/>
      <c r="AKG11" s="765"/>
      <c r="AKH11" s="765"/>
      <c r="AKI11" s="765"/>
      <c r="AKJ11" s="765"/>
      <c r="AKK11" s="765"/>
      <c r="AKL11" s="765"/>
      <c r="AKM11" s="765"/>
      <c r="AKN11" s="765"/>
      <c r="AKO11" s="765"/>
      <c r="AKP11" s="765"/>
      <c r="AKQ11" s="765"/>
      <c r="AKR11" s="765"/>
      <c r="AKS11" s="298"/>
      <c r="AKT11" s="298"/>
      <c r="AKU11" s="298"/>
      <c r="AKV11" s="298"/>
      <c r="AKW11" s="298"/>
      <c r="AKX11" s="298"/>
      <c r="AKY11" s="298"/>
      <c r="AKZ11" s="298"/>
      <c r="ALA11" s="298"/>
      <c r="ALB11" s="298"/>
      <c r="ALC11" s="298"/>
      <c r="ALD11" s="298"/>
      <c r="ALE11" s="298"/>
      <c r="ALF11" s="298"/>
      <c r="ALG11" s="298"/>
      <c r="ALH11" s="298"/>
      <c r="ALI11" s="298"/>
      <c r="ALJ11" s="298"/>
    </row>
    <row r="12" spans="1:998">
      <c r="A12" s="765"/>
      <c r="B12" s="765"/>
      <c r="C12" s="797"/>
      <c r="D12" s="765"/>
      <c r="E12" s="765"/>
      <c r="F12" s="765"/>
      <c r="G12" s="765"/>
      <c r="H12" s="765"/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765"/>
      <c r="AK12" s="765"/>
      <c r="AL12" s="765"/>
      <c r="AM12" s="765"/>
      <c r="AN12" s="765"/>
      <c r="AO12" s="765"/>
      <c r="AP12" s="765"/>
      <c r="AQ12" s="765"/>
      <c r="AR12" s="765"/>
      <c r="AS12" s="765"/>
      <c r="AT12" s="765"/>
      <c r="AU12" s="765"/>
      <c r="AV12" s="765"/>
      <c r="AW12" s="765"/>
      <c r="AX12" s="765"/>
      <c r="AY12" s="765"/>
      <c r="AZ12" s="765"/>
      <c r="BA12" s="765"/>
      <c r="BB12" s="765"/>
      <c r="BC12" s="765"/>
      <c r="BD12" s="765"/>
      <c r="BE12" s="765"/>
      <c r="BF12" s="765"/>
      <c r="BG12" s="765"/>
      <c r="BH12" s="765"/>
      <c r="BI12" s="765"/>
      <c r="BJ12" s="765"/>
      <c r="BK12" s="765"/>
      <c r="BL12" s="765"/>
      <c r="BM12" s="765"/>
      <c r="BN12" s="765"/>
      <c r="BO12" s="765"/>
      <c r="BP12" s="765"/>
      <c r="BQ12" s="765"/>
      <c r="BR12" s="765"/>
      <c r="BS12" s="765"/>
      <c r="BT12" s="765"/>
      <c r="BU12" s="765"/>
      <c r="BV12" s="765"/>
      <c r="BW12" s="765"/>
      <c r="BX12" s="765"/>
      <c r="BY12" s="765"/>
      <c r="BZ12" s="765"/>
      <c r="CA12" s="765"/>
      <c r="CB12" s="765"/>
      <c r="CC12" s="765"/>
      <c r="CD12" s="765"/>
      <c r="CE12" s="765"/>
      <c r="CF12" s="765"/>
      <c r="CG12" s="765"/>
      <c r="CH12" s="765"/>
      <c r="CI12" s="765"/>
      <c r="CJ12" s="765"/>
      <c r="CK12" s="765"/>
      <c r="CL12" s="765"/>
      <c r="CM12" s="765"/>
      <c r="CN12" s="765"/>
      <c r="CO12" s="765"/>
      <c r="CP12" s="765"/>
      <c r="CQ12" s="765"/>
      <c r="CR12" s="765"/>
      <c r="CS12" s="765"/>
      <c r="CT12" s="765"/>
      <c r="CU12" s="765"/>
      <c r="CV12" s="765"/>
      <c r="CW12" s="765"/>
      <c r="CX12" s="765"/>
      <c r="CY12" s="765"/>
      <c r="CZ12" s="765"/>
      <c r="DA12" s="765"/>
      <c r="DB12" s="765"/>
      <c r="DC12" s="765"/>
      <c r="DD12" s="765"/>
      <c r="DE12" s="765"/>
      <c r="DF12" s="765"/>
      <c r="DG12" s="765"/>
      <c r="DH12" s="765"/>
      <c r="DI12" s="765"/>
      <c r="DJ12" s="765"/>
      <c r="DK12" s="765"/>
      <c r="DL12" s="765"/>
      <c r="DM12" s="765"/>
      <c r="DN12" s="765"/>
      <c r="DO12" s="765"/>
      <c r="DP12" s="765"/>
      <c r="DQ12" s="765"/>
      <c r="DR12" s="765"/>
      <c r="DS12" s="765"/>
      <c r="DT12" s="765"/>
      <c r="DU12" s="765"/>
      <c r="DV12" s="765"/>
      <c r="DW12" s="765"/>
      <c r="DX12" s="765"/>
      <c r="DY12" s="765"/>
      <c r="DZ12" s="765"/>
      <c r="EA12" s="765"/>
      <c r="EB12" s="765"/>
      <c r="EC12" s="765"/>
      <c r="ED12" s="765"/>
      <c r="EE12" s="765"/>
      <c r="EF12" s="765"/>
      <c r="EG12" s="765"/>
      <c r="EH12" s="765"/>
      <c r="EI12" s="765"/>
      <c r="EJ12" s="765"/>
      <c r="EK12" s="765"/>
      <c r="EL12" s="765"/>
      <c r="EM12" s="765"/>
      <c r="EN12" s="765"/>
      <c r="EO12" s="765"/>
      <c r="EP12" s="765"/>
      <c r="EQ12" s="765"/>
      <c r="ER12" s="765"/>
      <c r="ES12" s="765"/>
      <c r="ET12" s="765"/>
      <c r="EU12" s="765"/>
      <c r="EV12" s="765"/>
      <c r="EW12" s="765"/>
      <c r="EX12" s="765"/>
      <c r="EY12" s="765"/>
      <c r="EZ12" s="765"/>
      <c r="FA12" s="765"/>
      <c r="FB12" s="765"/>
      <c r="FC12" s="765"/>
      <c r="FD12" s="765"/>
      <c r="FE12" s="765"/>
      <c r="FF12" s="765"/>
      <c r="FG12" s="765"/>
      <c r="FH12" s="765"/>
      <c r="FI12" s="765"/>
      <c r="FJ12" s="765"/>
      <c r="FK12" s="765"/>
      <c r="FL12" s="765"/>
      <c r="FM12" s="765"/>
      <c r="FN12" s="765"/>
      <c r="FO12" s="765"/>
      <c r="FP12" s="765"/>
      <c r="FQ12" s="765"/>
      <c r="FR12" s="765"/>
      <c r="FS12" s="765"/>
      <c r="FT12" s="765"/>
      <c r="FU12" s="765"/>
      <c r="FV12" s="765"/>
      <c r="FW12" s="765"/>
      <c r="FX12" s="765"/>
      <c r="FY12" s="765"/>
      <c r="FZ12" s="765"/>
      <c r="GA12" s="765"/>
      <c r="GB12" s="765"/>
      <c r="GC12" s="765"/>
      <c r="GD12" s="765"/>
      <c r="GE12" s="765"/>
      <c r="GF12" s="765"/>
      <c r="GG12" s="765"/>
      <c r="GH12" s="765"/>
      <c r="GI12" s="765"/>
      <c r="GJ12" s="765"/>
      <c r="GK12" s="765"/>
      <c r="GL12" s="765"/>
      <c r="GM12" s="765"/>
      <c r="GN12" s="765"/>
      <c r="GO12" s="765"/>
      <c r="GP12" s="765"/>
      <c r="GQ12" s="765"/>
      <c r="GR12" s="765"/>
      <c r="GS12" s="765"/>
      <c r="GT12" s="765"/>
      <c r="GU12" s="765"/>
      <c r="GV12" s="765"/>
      <c r="GW12" s="765"/>
      <c r="GX12" s="765"/>
      <c r="GY12" s="765"/>
      <c r="GZ12" s="765"/>
      <c r="HA12" s="765"/>
      <c r="HB12" s="765"/>
      <c r="HC12" s="765"/>
      <c r="HD12" s="765"/>
      <c r="HE12" s="765"/>
      <c r="HF12" s="765"/>
      <c r="HG12" s="765"/>
      <c r="HH12" s="765"/>
      <c r="HI12" s="765"/>
      <c r="HJ12" s="765"/>
      <c r="HK12" s="765"/>
      <c r="HL12" s="765"/>
      <c r="HM12" s="765"/>
      <c r="HN12" s="765"/>
      <c r="HO12" s="765"/>
      <c r="HP12" s="765"/>
      <c r="HQ12" s="765"/>
      <c r="HR12" s="765"/>
      <c r="HS12" s="765"/>
      <c r="HT12" s="765"/>
      <c r="HU12" s="765"/>
      <c r="HV12" s="765"/>
      <c r="HW12" s="765"/>
      <c r="HX12" s="765"/>
      <c r="HY12" s="765"/>
      <c r="HZ12" s="765"/>
      <c r="IA12" s="765"/>
      <c r="IB12" s="765"/>
      <c r="IC12" s="765"/>
      <c r="ID12" s="765"/>
      <c r="IE12" s="765"/>
      <c r="IF12" s="765"/>
      <c r="IG12" s="765"/>
      <c r="IH12" s="765"/>
      <c r="II12" s="765"/>
      <c r="IJ12" s="765"/>
      <c r="IK12" s="765"/>
      <c r="IL12" s="765"/>
      <c r="IM12" s="765"/>
      <c r="IN12" s="765"/>
      <c r="IO12" s="765"/>
      <c r="IP12" s="765"/>
      <c r="IQ12" s="765"/>
      <c r="IR12" s="765"/>
      <c r="IS12" s="765"/>
      <c r="IT12" s="765"/>
      <c r="IU12" s="765"/>
      <c r="IV12" s="765"/>
      <c r="IW12" s="765"/>
      <c r="IX12" s="765"/>
      <c r="IY12" s="765"/>
      <c r="IZ12" s="765"/>
      <c r="JA12" s="765"/>
      <c r="JB12" s="765"/>
      <c r="JC12" s="765"/>
      <c r="JD12" s="765"/>
      <c r="JE12" s="765"/>
      <c r="JF12" s="765"/>
      <c r="JG12" s="765"/>
      <c r="JH12" s="765"/>
      <c r="JI12" s="765"/>
      <c r="JJ12" s="765"/>
      <c r="JK12" s="765"/>
      <c r="JL12" s="765"/>
      <c r="JM12" s="765"/>
      <c r="JN12" s="765"/>
      <c r="JO12" s="765"/>
      <c r="JP12" s="765"/>
      <c r="JQ12" s="765"/>
      <c r="JR12" s="765"/>
      <c r="JS12" s="765"/>
      <c r="JT12" s="765"/>
      <c r="JU12" s="765"/>
      <c r="JV12" s="765"/>
      <c r="JW12" s="765"/>
      <c r="JX12" s="765"/>
      <c r="JY12" s="765"/>
      <c r="JZ12" s="765"/>
      <c r="KA12" s="765"/>
      <c r="KB12" s="765"/>
      <c r="KC12" s="765"/>
      <c r="KD12" s="765"/>
      <c r="KE12" s="765"/>
      <c r="KF12" s="765"/>
      <c r="KG12" s="765"/>
      <c r="KH12" s="765"/>
      <c r="KI12" s="765"/>
      <c r="KJ12" s="765"/>
      <c r="KK12" s="765"/>
      <c r="KL12" s="765"/>
      <c r="KM12" s="765"/>
      <c r="KN12" s="765"/>
      <c r="KO12" s="765"/>
      <c r="KP12" s="765"/>
      <c r="KQ12" s="765"/>
      <c r="KR12" s="765"/>
      <c r="KS12" s="765"/>
      <c r="KT12" s="765"/>
      <c r="KU12" s="765"/>
      <c r="KV12" s="765"/>
      <c r="KW12" s="765"/>
      <c r="KX12" s="765"/>
      <c r="KY12" s="765"/>
      <c r="KZ12" s="765"/>
      <c r="LA12" s="765"/>
      <c r="LB12" s="765"/>
      <c r="LC12" s="765"/>
      <c r="LD12" s="765"/>
      <c r="LE12" s="765"/>
      <c r="LF12" s="765"/>
      <c r="LG12" s="765"/>
      <c r="LH12" s="765"/>
      <c r="LI12" s="765"/>
      <c r="LJ12" s="765"/>
      <c r="LK12" s="765"/>
      <c r="LL12" s="765"/>
      <c r="LM12" s="765"/>
      <c r="LN12" s="765"/>
      <c r="LO12" s="765"/>
      <c r="LP12" s="765"/>
      <c r="LQ12" s="765"/>
      <c r="LR12" s="765"/>
      <c r="LS12" s="765"/>
      <c r="LT12" s="765"/>
      <c r="LU12" s="765"/>
      <c r="LV12" s="765"/>
      <c r="LW12" s="765"/>
      <c r="LX12" s="765"/>
      <c r="LY12" s="765"/>
      <c r="LZ12" s="765"/>
      <c r="MA12" s="765"/>
      <c r="MB12" s="765"/>
      <c r="MC12" s="765"/>
      <c r="MD12" s="765"/>
      <c r="ME12" s="765"/>
      <c r="MF12" s="765"/>
      <c r="MG12" s="765"/>
      <c r="MH12" s="765"/>
      <c r="MI12" s="765"/>
      <c r="MJ12" s="765"/>
      <c r="MK12" s="765"/>
      <c r="ML12" s="765"/>
      <c r="MM12" s="765"/>
      <c r="MN12" s="765"/>
      <c r="MO12" s="765"/>
      <c r="MP12" s="765"/>
      <c r="MQ12" s="765"/>
      <c r="MR12" s="765"/>
      <c r="MS12" s="765"/>
      <c r="MT12" s="765"/>
      <c r="MU12" s="765"/>
      <c r="MV12" s="765"/>
      <c r="MW12" s="765"/>
      <c r="MX12" s="765"/>
      <c r="MY12" s="765"/>
      <c r="MZ12" s="765"/>
      <c r="NA12" s="765"/>
      <c r="NB12" s="765"/>
      <c r="NC12" s="765"/>
      <c r="ND12" s="765"/>
      <c r="NE12" s="765"/>
      <c r="NF12" s="765"/>
      <c r="NG12" s="765"/>
      <c r="NH12" s="765"/>
      <c r="NI12" s="765"/>
      <c r="NJ12" s="765"/>
      <c r="NK12" s="765"/>
      <c r="NL12" s="765"/>
      <c r="NM12" s="765"/>
      <c r="NN12" s="765"/>
      <c r="NO12" s="765"/>
      <c r="NP12" s="765"/>
      <c r="NQ12" s="765"/>
      <c r="NR12" s="765"/>
      <c r="NS12" s="765"/>
      <c r="NT12" s="765"/>
      <c r="NU12" s="765"/>
      <c r="NV12" s="765"/>
      <c r="NW12" s="765"/>
      <c r="NX12" s="765"/>
      <c r="NY12" s="765"/>
      <c r="NZ12" s="765"/>
      <c r="OA12" s="765"/>
      <c r="OB12" s="765"/>
      <c r="OC12" s="765"/>
      <c r="OD12" s="765"/>
      <c r="OE12" s="765"/>
      <c r="OF12" s="765"/>
      <c r="OG12" s="765"/>
      <c r="OH12" s="765"/>
      <c r="OI12" s="765"/>
      <c r="OJ12" s="765"/>
      <c r="OK12" s="765"/>
      <c r="OL12" s="765"/>
      <c r="OM12" s="765"/>
      <c r="ON12" s="765"/>
      <c r="OO12" s="765"/>
      <c r="OP12" s="765"/>
      <c r="OQ12" s="765"/>
      <c r="OR12" s="765"/>
      <c r="OS12" s="765"/>
      <c r="OT12" s="765"/>
      <c r="OU12" s="765"/>
      <c r="OV12" s="765"/>
      <c r="OW12" s="765"/>
      <c r="OX12" s="765"/>
      <c r="OY12" s="765"/>
      <c r="OZ12" s="765"/>
      <c r="PA12" s="765"/>
      <c r="PB12" s="765"/>
      <c r="PC12" s="765"/>
      <c r="PD12" s="765"/>
      <c r="PE12" s="765"/>
      <c r="PF12" s="765"/>
      <c r="PG12" s="765"/>
      <c r="PH12" s="765"/>
      <c r="PI12" s="765"/>
      <c r="PJ12" s="765"/>
      <c r="PK12" s="765"/>
      <c r="PL12" s="765"/>
      <c r="PM12" s="765"/>
      <c r="PN12" s="765"/>
      <c r="PO12" s="765"/>
      <c r="PP12" s="765"/>
      <c r="PQ12" s="765"/>
      <c r="PR12" s="765"/>
      <c r="PS12" s="765"/>
      <c r="PT12" s="765"/>
      <c r="PU12" s="765"/>
      <c r="PV12" s="765"/>
      <c r="PW12" s="765"/>
      <c r="PX12" s="765"/>
      <c r="PY12" s="765"/>
      <c r="PZ12" s="765"/>
      <c r="QA12" s="765"/>
      <c r="QB12" s="765"/>
      <c r="QC12" s="765"/>
      <c r="QD12" s="765"/>
      <c r="QE12" s="765"/>
      <c r="QF12" s="765"/>
      <c r="QG12" s="765"/>
      <c r="QH12" s="765"/>
      <c r="QI12" s="765"/>
      <c r="QJ12" s="765"/>
      <c r="QK12" s="765"/>
      <c r="QL12" s="765"/>
      <c r="QM12" s="765"/>
      <c r="QN12" s="765"/>
      <c r="QO12" s="765"/>
      <c r="QP12" s="765"/>
      <c r="QQ12" s="765"/>
      <c r="QR12" s="765"/>
      <c r="QS12" s="765"/>
      <c r="QT12" s="765"/>
      <c r="QU12" s="765"/>
      <c r="QV12" s="765"/>
      <c r="QW12" s="765"/>
      <c r="QX12" s="765"/>
      <c r="QY12" s="765"/>
      <c r="QZ12" s="765"/>
      <c r="RA12" s="765"/>
      <c r="RB12" s="765"/>
      <c r="RC12" s="765"/>
      <c r="RD12" s="765"/>
      <c r="RE12" s="765"/>
      <c r="RF12" s="765"/>
      <c r="RG12" s="765"/>
      <c r="RH12" s="765"/>
      <c r="RI12" s="765"/>
      <c r="RJ12" s="765"/>
      <c r="RK12" s="765"/>
      <c r="RL12" s="765"/>
      <c r="RM12" s="765"/>
      <c r="RN12" s="765"/>
      <c r="RO12" s="765"/>
      <c r="RP12" s="765"/>
      <c r="RQ12" s="765"/>
      <c r="RR12" s="765"/>
      <c r="RS12" s="765"/>
      <c r="RT12" s="765"/>
      <c r="RU12" s="765"/>
      <c r="RV12" s="765"/>
      <c r="RW12" s="765"/>
      <c r="RX12" s="765"/>
      <c r="RY12" s="765"/>
      <c r="RZ12" s="765"/>
      <c r="SA12" s="765"/>
      <c r="SB12" s="765"/>
      <c r="SC12" s="765"/>
      <c r="SD12" s="765"/>
      <c r="SE12" s="765"/>
      <c r="SF12" s="765"/>
      <c r="SG12" s="765"/>
      <c r="SH12" s="765"/>
      <c r="SI12" s="765"/>
      <c r="SJ12" s="765"/>
      <c r="SK12" s="765"/>
      <c r="SL12" s="765"/>
      <c r="SM12" s="765"/>
      <c r="SN12" s="765"/>
      <c r="SO12" s="765"/>
      <c r="SP12" s="765"/>
      <c r="SQ12" s="765"/>
      <c r="SR12" s="765"/>
      <c r="SS12" s="765"/>
      <c r="ST12" s="765"/>
      <c r="SU12" s="765"/>
      <c r="SV12" s="765"/>
      <c r="SW12" s="765"/>
      <c r="SX12" s="765"/>
      <c r="SY12" s="765"/>
      <c r="SZ12" s="765"/>
      <c r="TA12" s="765"/>
      <c r="TB12" s="765"/>
      <c r="TC12" s="765"/>
      <c r="TD12" s="765"/>
      <c r="TE12" s="765"/>
      <c r="TF12" s="765"/>
      <c r="TG12" s="765"/>
      <c r="TH12" s="765"/>
      <c r="TI12" s="765"/>
      <c r="TJ12" s="765"/>
      <c r="TK12" s="765"/>
      <c r="TL12" s="765"/>
      <c r="TM12" s="765"/>
      <c r="TN12" s="765"/>
      <c r="TO12" s="765"/>
      <c r="TP12" s="765"/>
      <c r="TQ12" s="765"/>
      <c r="TR12" s="765"/>
      <c r="TS12" s="765"/>
      <c r="TT12" s="765"/>
      <c r="TU12" s="765"/>
      <c r="TV12" s="765"/>
      <c r="TW12" s="765"/>
      <c r="TX12" s="765"/>
      <c r="TY12" s="765"/>
      <c r="TZ12" s="765"/>
      <c r="UA12" s="765"/>
      <c r="UB12" s="765"/>
      <c r="UC12" s="765"/>
      <c r="UD12" s="765"/>
      <c r="UE12" s="765"/>
      <c r="UF12" s="765"/>
      <c r="UG12" s="765"/>
      <c r="UH12" s="765"/>
      <c r="UI12" s="765"/>
      <c r="UJ12" s="765"/>
      <c r="UK12" s="765"/>
      <c r="UL12" s="765"/>
      <c r="UM12" s="765"/>
      <c r="UN12" s="765"/>
      <c r="UO12" s="765"/>
      <c r="UP12" s="765"/>
      <c r="UQ12" s="765"/>
      <c r="UR12" s="765"/>
      <c r="US12" s="765"/>
      <c r="UT12" s="765"/>
      <c r="UU12" s="765"/>
      <c r="UV12" s="765"/>
      <c r="UW12" s="765"/>
      <c r="UX12" s="765"/>
      <c r="UY12" s="765"/>
      <c r="UZ12" s="765"/>
      <c r="VA12" s="765"/>
      <c r="VB12" s="765"/>
      <c r="VC12" s="765"/>
      <c r="VD12" s="765"/>
      <c r="VE12" s="765"/>
      <c r="VF12" s="765"/>
      <c r="VG12" s="765"/>
      <c r="VH12" s="765"/>
      <c r="VI12" s="765"/>
      <c r="VJ12" s="765"/>
      <c r="VK12" s="765"/>
      <c r="VL12" s="765"/>
      <c r="VM12" s="765"/>
      <c r="VN12" s="765"/>
      <c r="VO12" s="765"/>
      <c r="VP12" s="765"/>
      <c r="VQ12" s="765"/>
      <c r="VR12" s="765"/>
      <c r="VS12" s="765"/>
      <c r="VT12" s="765"/>
      <c r="VU12" s="765"/>
      <c r="VV12" s="765"/>
      <c r="VW12" s="765"/>
      <c r="VX12" s="765"/>
      <c r="VY12" s="765"/>
      <c r="VZ12" s="765"/>
      <c r="WA12" s="765"/>
      <c r="WB12" s="765"/>
      <c r="WC12" s="765"/>
      <c r="WD12" s="765"/>
      <c r="WE12" s="765"/>
      <c r="WF12" s="765"/>
      <c r="WG12" s="765"/>
      <c r="WH12" s="765"/>
      <c r="WI12" s="765"/>
      <c r="WJ12" s="765"/>
      <c r="WK12" s="765"/>
      <c r="WL12" s="765"/>
      <c r="WM12" s="765"/>
      <c r="WN12" s="765"/>
      <c r="WO12" s="765"/>
      <c r="WP12" s="765"/>
      <c r="WQ12" s="765"/>
      <c r="WR12" s="765"/>
      <c r="WS12" s="765"/>
      <c r="WT12" s="765"/>
      <c r="WU12" s="765"/>
      <c r="WV12" s="765"/>
      <c r="WW12" s="765"/>
      <c r="WX12" s="765"/>
      <c r="WY12" s="765"/>
      <c r="WZ12" s="765"/>
      <c r="XA12" s="765"/>
      <c r="XB12" s="765"/>
      <c r="XC12" s="765"/>
      <c r="XD12" s="765"/>
      <c r="XE12" s="765"/>
      <c r="XF12" s="765"/>
      <c r="XG12" s="765"/>
      <c r="XH12" s="765"/>
      <c r="XI12" s="765"/>
      <c r="XJ12" s="765"/>
      <c r="XK12" s="765"/>
      <c r="XL12" s="765"/>
      <c r="XM12" s="765"/>
      <c r="XN12" s="765"/>
      <c r="XO12" s="765"/>
      <c r="XP12" s="765"/>
      <c r="XQ12" s="765"/>
      <c r="XR12" s="765"/>
      <c r="XS12" s="765"/>
      <c r="XT12" s="765"/>
      <c r="XU12" s="765"/>
      <c r="XV12" s="765"/>
      <c r="XW12" s="765"/>
      <c r="XX12" s="765"/>
      <c r="XY12" s="765"/>
      <c r="XZ12" s="765"/>
      <c r="YA12" s="765"/>
      <c r="YB12" s="765"/>
      <c r="YC12" s="765"/>
      <c r="YD12" s="765"/>
      <c r="YE12" s="765"/>
      <c r="YF12" s="765"/>
      <c r="YG12" s="765"/>
      <c r="YH12" s="765"/>
      <c r="YI12" s="765"/>
      <c r="YJ12" s="765"/>
      <c r="YK12" s="765"/>
      <c r="YL12" s="765"/>
      <c r="YM12" s="765"/>
      <c r="YN12" s="765"/>
      <c r="YO12" s="765"/>
      <c r="YP12" s="765"/>
      <c r="YQ12" s="765"/>
      <c r="YR12" s="765"/>
      <c r="YS12" s="765"/>
      <c r="YT12" s="765"/>
      <c r="YU12" s="765"/>
      <c r="YV12" s="765"/>
      <c r="YW12" s="765"/>
      <c r="YX12" s="765"/>
      <c r="YY12" s="765"/>
      <c r="YZ12" s="765"/>
      <c r="ZA12" s="765"/>
      <c r="ZB12" s="765"/>
      <c r="ZC12" s="765"/>
      <c r="ZD12" s="765"/>
      <c r="ZE12" s="765"/>
      <c r="ZF12" s="765"/>
      <c r="ZG12" s="765"/>
      <c r="ZH12" s="765"/>
      <c r="ZI12" s="765"/>
      <c r="ZJ12" s="765"/>
      <c r="ZK12" s="765"/>
      <c r="ZL12" s="765"/>
      <c r="ZM12" s="765"/>
      <c r="ZN12" s="765"/>
      <c r="ZO12" s="765"/>
      <c r="ZP12" s="765"/>
      <c r="ZQ12" s="765"/>
      <c r="ZR12" s="765"/>
      <c r="ZS12" s="765"/>
      <c r="ZT12" s="765"/>
      <c r="ZU12" s="765"/>
      <c r="ZV12" s="765"/>
      <c r="ZW12" s="765"/>
      <c r="ZX12" s="765"/>
      <c r="ZY12" s="765"/>
      <c r="ZZ12" s="765"/>
      <c r="AAA12" s="765"/>
      <c r="AAB12" s="765"/>
      <c r="AAC12" s="765"/>
      <c r="AAD12" s="765"/>
      <c r="AAE12" s="765"/>
      <c r="AAF12" s="765"/>
      <c r="AAG12" s="765"/>
      <c r="AAH12" s="765"/>
      <c r="AAI12" s="765"/>
      <c r="AAJ12" s="765"/>
      <c r="AAK12" s="765"/>
      <c r="AAL12" s="765"/>
      <c r="AAM12" s="765"/>
      <c r="AAN12" s="765"/>
      <c r="AAO12" s="765"/>
      <c r="AAP12" s="765"/>
      <c r="AAQ12" s="765"/>
      <c r="AAR12" s="765"/>
      <c r="AAS12" s="765"/>
      <c r="AAT12" s="765"/>
      <c r="AAU12" s="765"/>
      <c r="AAV12" s="765"/>
      <c r="AAW12" s="765"/>
      <c r="AAX12" s="765"/>
      <c r="AAY12" s="765"/>
      <c r="AAZ12" s="765"/>
      <c r="ABA12" s="765"/>
      <c r="ABB12" s="765"/>
      <c r="ABC12" s="765"/>
      <c r="ABD12" s="765"/>
      <c r="ABE12" s="765"/>
      <c r="ABF12" s="765"/>
      <c r="ABG12" s="765"/>
      <c r="ABH12" s="765"/>
      <c r="ABI12" s="765"/>
      <c r="ABJ12" s="765"/>
      <c r="ABK12" s="765"/>
      <c r="ABL12" s="765"/>
      <c r="ABM12" s="765"/>
      <c r="ABN12" s="765"/>
      <c r="ABO12" s="765"/>
      <c r="ABP12" s="765"/>
      <c r="ABQ12" s="765"/>
      <c r="ABR12" s="765"/>
      <c r="ABS12" s="765"/>
      <c r="ABT12" s="765"/>
      <c r="ABU12" s="765"/>
      <c r="ABV12" s="765"/>
      <c r="ABW12" s="765"/>
      <c r="ABX12" s="765"/>
      <c r="ABY12" s="765"/>
      <c r="ABZ12" s="765"/>
      <c r="ACA12" s="765"/>
      <c r="ACB12" s="765"/>
      <c r="ACC12" s="765"/>
      <c r="ACD12" s="765"/>
      <c r="ACE12" s="765"/>
      <c r="ACF12" s="765"/>
      <c r="ACG12" s="765"/>
      <c r="ACH12" s="765"/>
      <c r="ACI12" s="765"/>
      <c r="ACJ12" s="765"/>
      <c r="ACK12" s="765"/>
      <c r="ACL12" s="765"/>
      <c r="ACM12" s="765"/>
      <c r="ACN12" s="765"/>
      <c r="ACO12" s="765"/>
      <c r="ACP12" s="765"/>
      <c r="ACQ12" s="765"/>
      <c r="ACR12" s="765"/>
      <c r="ACS12" s="765"/>
      <c r="ACT12" s="765"/>
      <c r="ACU12" s="765"/>
      <c r="ACV12" s="765"/>
      <c r="ACW12" s="765"/>
      <c r="ACX12" s="765"/>
      <c r="ACY12" s="765"/>
      <c r="ACZ12" s="765"/>
      <c r="ADA12" s="765"/>
      <c r="ADB12" s="765"/>
      <c r="ADC12" s="765"/>
      <c r="ADD12" s="765"/>
      <c r="ADE12" s="765"/>
      <c r="ADF12" s="765"/>
      <c r="ADG12" s="765"/>
      <c r="ADH12" s="765"/>
      <c r="ADI12" s="765"/>
      <c r="ADJ12" s="765"/>
      <c r="ADK12" s="765"/>
      <c r="ADL12" s="765"/>
      <c r="ADM12" s="765"/>
      <c r="ADN12" s="765"/>
      <c r="ADO12" s="765"/>
      <c r="ADP12" s="765"/>
      <c r="ADQ12" s="765"/>
      <c r="ADR12" s="765"/>
      <c r="ADS12" s="765"/>
      <c r="ADT12" s="765"/>
      <c r="ADU12" s="765"/>
      <c r="ADV12" s="765"/>
      <c r="ADW12" s="765"/>
      <c r="ADX12" s="765"/>
      <c r="ADY12" s="765"/>
      <c r="ADZ12" s="765"/>
      <c r="AEA12" s="765"/>
      <c r="AEB12" s="765"/>
      <c r="AEC12" s="765"/>
      <c r="AED12" s="765"/>
      <c r="AEE12" s="765"/>
      <c r="AEF12" s="765"/>
      <c r="AEG12" s="765"/>
      <c r="AEH12" s="765"/>
      <c r="AEI12" s="765"/>
      <c r="AEJ12" s="765"/>
      <c r="AEK12" s="765"/>
      <c r="AEL12" s="765"/>
      <c r="AEM12" s="765"/>
      <c r="AEN12" s="765"/>
      <c r="AEO12" s="765"/>
      <c r="AEP12" s="765"/>
      <c r="AEQ12" s="765"/>
      <c r="AER12" s="765"/>
      <c r="AES12" s="765"/>
      <c r="AET12" s="765"/>
      <c r="AEU12" s="765"/>
      <c r="AEV12" s="765"/>
      <c r="AEW12" s="765"/>
      <c r="AEX12" s="765"/>
      <c r="AEY12" s="765"/>
      <c r="AEZ12" s="765"/>
      <c r="AFA12" s="765"/>
      <c r="AFB12" s="765"/>
      <c r="AFC12" s="765"/>
      <c r="AFD12" s="765"/>
      <c r="AFE12" s="765"/>
      <c r="AFF12" s="765"/>
      <c r="AFG12" s="765"/>
      <c r="AFH12" s="765"/>
      <c r="AFI12" s="765"/>
      <c r="AFJ12" s="765"/>
      <c r="AFK12" s="765"/>
      <c r="AFL12" s="765"/>
      <c r="AFM12" s="765"/>
      <c r="AFN12" s="765"/>
      <c r="AFO12" s="765"/>
      <c r="AFP12" s="765"/>
      <c r="AFQ12" s="765"/>
      <c r="AFR12" s="765"/>
      <c r="AFS12" s="765"/>
      <c r="AFT12" s="765"/>
      <c r="AFU12" s="765"/>
      <c r="AFV12" s="765"/>
      <c r="AFW12" s="765"/>
      <c r="AFX12" s="765"/>
      <c r="AFY12" s="765"/>
      <c r="AFZ12" s="765"/>
      <c r="AGA12" s="765"/>
      <c r="AGB12" s="765"/>
      <c r="AGC12" s="765"/>
      <c r="AGD12" s="765"/>
      <c r="AGE12" s="765"/>
      <c r="AGF12" s="765"/>
      <c r="AGG12" s="765"/>
      <c r="AGH12" s="765"/>
      <c r="AGI12" s="765"/>
      <c r="AGJ12" s="765"/>
      <c r="AGK12" s="765"/>
      <c r="AGL12" s="765"/>
      <c r="AGM12" s="765"/>
      <c r="AGN12" s="765"/>
      <c r="AGO12" s="765"/>
      <c r="AGP12" s="765"/>
      <c r="AGQ12" s="765"/>
      <c r="AGR12" s="765"/>
      <c r="AGS12" s="765"/>
      <c r="AGT12" s="765"/>
      <c r="AGU12" s="765"/>
      <c r="AGV12" s="765"/>
      <c r="AGW12" s="765"/>
      <c r="AGX12" s="765"/>
      <c r="AGY12" s="765"/>
      <c r="AGZ12" s="765"/>
      <c r="AHA12" s="765"/>
      <c r="AHB12" s="765"/>
      <c r="AHC12" s="765"/>
      <c r="AHD12" s="765"/>
      <c r="AHE12" s="765"/>
      <c r="AHF12" s="765"/>
      <c r="AHG12" s="765"/>
      <c r="AHH12" s="765"/>
      <c r="AHI12" s="765"/>
      <c r="AHJ12" s="765"/>
      <c r="AHK12" s="765"/>
      <c r="AHL12" s="765"/>
      <c r="AHM12" s="765"/>
      <c r="AHN12" s="765"/>
      <c r="AHO12" s="765"/>
      <c r="AHP12" s="765"/>
      <c r="AHQ12" s="765"/>
      <c r="AHR12" s="765"/>
      <c r="AHS12" s="765"/>
      <c r="AHT12" s="765"/>
      <c r="AHU12" s="765"/>
      <c r="AHV12" s="765"/>
      <c r="AHW12" s="765"/>
      <c r="AHX12" s="765"/>
      <c r="AHY12" s="765"/>
      <c r="AHZ12" s="765"/>
      <c r="AIA12" s="765"/>
      <c r="AIB12" s="765"/>
      <c r="AIC12" s="765"/>
      <c r="AID12" s="765"/>
      <c r="AIE12" s="765"/>
      <c r="AIF12" s="765"/>
      <c r="AIG12" s="765"/>
      <c r="AIH12" s="765"/>
      <c r="AII12" s="765"/>
      <c r="AIJ12" s="765"/>
      <c r="AIK12" s="765"/>
      <c r="AIL12" s="765"/>
      <c r="AIM12" s="765"/>
      <c r="AIN12" s="765"/>
      <c r="AIO12" s="765"/>
      <c r="AIP12" s="765"/>
      <c r="AIQ12" s="765"/>
      <c r="AIR12" s="765"/>
      <c r="AIS12" s="765"/>
      <c r="AIT12" s="765"/>
      <c r="AIU12" s="765"/>
      <c r="AIV12" s="765"/>
      <c r="AIW12" s="765"/>
      <c r="AIX12" s="765"/>
      <c r="AIY12" s="765"/>
      <c r="AIZ12" s="765"/>
      <c r="AJA12" s="765"/>
      <c r="AJB12" s="765"/>
      <c r="AJC12" s="765"/>
      <c r="AJD12" s="765"/>
      <c r="AJE12" s="765"/>
      <c r="AJF12" s="765"/>
      <c r="AJG12" s="765"/>
      <c r="AJH12" s="765"/>
      <c r="AJI12" s="765"/>
      <c r="AJJ12" s="765"/>
      <c r="AJK12" s="765"/>
      <c r="AJL12" s="765"/>
      <c r="AJM12" s="765"/>
      <c r="AJN12" s="765"/>
      <c r="AJO12" s="765"/>
      <c r="AJP12" s="765"/>
      <c r="AJQ12" s="765"/>
      <c r="AJR12" s="765"/>
      <c r="AJS12" s="765"/>
      <c r="AJT12" s="765"/>
      <c r="AJU12" s="765"/>
      <c r="AJV12" s="765"/>
      <c r="AJW12" s="765"/>
      <c r="AJX12" s="765"/>
      <c r="AJY12" s="765"/>
      <c r="AJZ12" s="765"/>
      <c r="AKA12" s="765"/>
      <c r="AKB12" s="765"/>
      <c r="AKC12" s="765"/>
      <c r="AKD12" s="765"/>
      <c r="AKE12" s="765"/>
      <c r="AKF12" s="765"/>
      <c r="AKG12" s="765"/>
      <c r="AKH12" s="765"/>
      <c r="AKI12" s="765"/>
      <c r="AKJ12" s="765"/>
      <c r="AKK12" s="765"/>
      <c r="AKL12" s="765"/>
      <c r="AKM12" s="765"/>
      <c r="AKN12" s="765"/>
      <c r="AKO12" s="765"/>
      <c r="AKP12" s="765"/>
      <c r="AKQ12" s="765"/>
      <c r="AKR12" s="765"/>
    </row>
    <row r="13" spans="1:998">
      <c r="A13" s="850"/>
      <c r="B13" s="764" t="s">
        <v>566</v>
      </c>
      <c r="C13" s="799"/>
      <c r="D13" s="763"/>
      <c r="E13" s="764"/>
      <c r="F13" s="764"/>
      <c r="G13" s="764"/>
      <c r="H13" s="764"/>
      <c r="I13" s="764"/>
      <c r="J13" s="764"/>
      <c r="K13" s="764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5"/>
      <c r="AH13" s="765"/>
      <c r="AI13" s="765"/>
      <c r="AJ13" s="765"/>
      <c r="AK13" s="765"/>
      <c r="AL13" s="765"/>
      <c r="AM13" s="765"/>
      <c r="AN13" s="765"/>
      <c r="AO13" s="765"/>
      <c r="AP13" s="765"/>
      <c r="AQ13" s="765"/>
      <c r="AR13" s="765"/>
      <c r="AS13" s="765"/>
      <c r="AT13" s="765"/>
      <c r="AU13" s="765"/>
      <c r="AV13" s="765"/>
      <c r="AW13" s="765"/>
      <c r="AX13" s="765"/>
      <c r="AY13" s="765"/>
      <c r="AZ13" s="765"/>
      <c r="BA13" s="765"/>
      <c r="BB13" s="765"/>
      <c r="BC13" s="765"/>
      <c r="BD13" s="765"/>
      <c r="BE13" s="765"/>
      <c r="BF13" s="765"/>
      <c r="BG13" s="765"/>
      <c r="BH13" s="765"/>
      <c r="BI13" s="765"/>
      <c r="BJ13" s="765"/>
      <c r="BK13" s="765"/>
      <c r="BL13" s="765"/>
      <c r="BM13" s="765"/>
      <c r="BN13" s="765"/>
      <c r="BO13" s="765"/>
      <c r="BP13" s="765"/>
      <c r="BQ13" s="765"/>
      <c r="BR13" s="765"/>
      <c r="BS13" s="765"/>
      <c r="BT13" s="765"/>
      <c r="BU13" s="765"/>
      <c r="BV13" s="765"/>
      <c r="BW13" s="765"/>
      <c r="BX13" s="765"/>
      <c r="BY13" s="765"/>
      <c r="BZ13" s="765"/>
      <c r="CA13" s="765"/>
      <c r="CB13" s="765"/>
      <c r="CC13" s="765"/>
      <c r="CD13" s="765"/>
      <c r="CE13" s="765"/>
      <c r="CF13" s="765"/>
      <c r="CG13" s="765"/>
      <c r="CH13" s="765"/>
      <c r="CI13" s="765"/>
      <c r="CJ13" s="765"/>
      <c r="CK13" s="765"/>
      <c r="CL13" s="765"/>
      <c r="CM13" s="765"/>
      <c r="CN13" s="765"/>
      <c r="CO13" s="765"/>
      <c r="CP13" s="765"/>
      <c r="CQ13" s="765"/>
      <c r="CR13" s="765"/>
      <c r="CS13" s="765"/>
      <c r="CT13" s="765"/>
      <c r="CU13" s="765"/>
      <c r="CV13" s="765"/>
      <c r="CW13" s="765"/>
      <c r="CX13" s="765"/>
      <c r="CY13" s="765"/>
      <c r="CZ13" s="765"/>
      <c r="DA13" s="765"/>
      <c r="DB13" s="765"/>
      <c r="DC13" s="765"/>
      <c r="DD13" s="765"/>
      <c r="DE13" s="765"/>
      <c r="DF13" s="765"/>
      <c r="DG13" s="765"/>
      <c r="DH13" s="765"/>
      <c r="DI13" s="765"/>
      <c r="DJ13" s="765"/>
      <c r="DK13" s="765"/>
      <c r="DL13" s="765"/>
      <c r="DM13" s="765"/>
      <c r="DN13" s="765"/>
      <c r="DO13" s="765"/>
      <c r="DP13" s="765"/>
      <c r="DQ13" s="765"/>
      <c r="DR13" s="765"/>
      <c r="DS13" s="765"/>
      <c r="DT13" s="765"/>
      <c r="DU13" s="765"/>
      <c r="DV13" s="765"/>
      <c r="DW13" s="765"/>
      <c r="DX13" s="765"/>
      <c r="DY13" s="765"/>
      <c r="DZ13" s="765"/>
      <c r="EA13" s="765"/>
      <c r="EB13" s="765"/>
      <c r="EC13" s="765"/>
      <c r="ED13" s="765"/>
      <c r="EE13" s="765"/>
      <c r="EF13" s="765"/>
      <c r="EG13" s="765"/>
      <c r="EH13" s="765"/>
      <c r="EI13" s="765"/>
      <c r="EJ13" s="765"/>
      <c r="EK13" s="765"/>
      <c r="EL13" s="765"/>
      <c r="EM13" s="765"/>
      <c r="EN13" s="765"/>
      <c r="EO13" s="765"/>
      <c r="EP13" s="765"/>
      <c r="EQ13" s="765"/>
      <c r="ER13" s="765"/>
      <c r="ES13" s="765"/>
      <c r="ET13" s="765"/>
      <c r="EU13" s="765"/>
      <c r="EV13" s="765"/>
      <c r="EW13" s="765"/>
      <c r="EX13" s="765"/>
      <c r="EY13" s="765"/>
      <c r="EZ13" s="765"/>
      <c r="FA13" s="765"/>
      <c r="FB13" s="765"/>
      <c r="FC13" s="765"/>
      <c r="FD13" s="765"/>
      <c r="FE13" s="765"/>
      <c r="FF13" s="765"/>
      <c r="FG13" s="765"/>
      <c r="FH13" s="765"/>
      <c r="FI13" s="765"/>
      <c r="FJ13" s="765"/>
      <c r="FK13" s="765"/>
      <c r="FL13" s="765"/>
      <c r="FM13" s="765"/>
      <c r="FN13" s="765"/>
      <c r="FO13" s="765"/>
      <c r="FP13" s="765"/>
      <c r="FQ13" s="765"/>
      <c r="FR13" s="765"/>
      <c r="FS13" s="765"/>
      <c r="FT13" s="765"/>
      <c r="FU13" s="765"/>
      <c r="FV13" s="765"/>
      <c r="FW13" s="765"/>
      <c r="FX13" s="765"/>
      <c r="FY13" s="765"/>
      <c r="FZ13" s="765"/>
      <c r="GA13" s="765"/>
      <c r="GB13" s="765"/>
      <c r="GC13" s="765"/>
      <c r="GD13" s="765"/>
      <c r="GE13" s="765"/>
      <c r="GF13" s="765"/>
      <c r="GG13" s="765"/>
      <c r="GH13" s="765"/>
      <c r="GI13" s="765"/>
      <c r="GJ13" s="765"/>
      <c r="GK13" s="765"/>
      <c r="GL13" s="765"/>
      <c r="GM13" s="765"/>
      <c r="GN13" s="765"/>
      <c r="GO13" s="765"/>
      <c r="GP13" s="765"/>
      <c r="GQ13" s="765"/>
      <c r="GR13" s="765"/>
      <c r="GS13" s="765"/>
      <c r="GT13" s="765"/>
      <c r="GU13" s="765"/>
      <c r="GV13" s="765"/>
      <c r="GW13" s="765"/>
      <c r="GX13" s="765"/>
      <c r="GY13" s="765"/>
      <c r="GZ13" s="765"/>
      <c r="HA13" s="765"/>
      <c r="HB13" s="765"/>
      <c r="HC13" s="765"/>
      <c r="HD13" s="765"/>
      <c r="HE13" s="765"/>
      <c r="HF13" s="765"/>
      <c r="HG13" s="765"/>
      <c r="HH13" s="765"/>
      <c r="HI13" s="765"/>
      <c r="HJ13" s="765"/>
      <c r="HK13" s="765"/>
      <c r="HL13" s="765"/>
      <c r="HM13" s="765"/>
      <c r="HN13" s="765"/>
      <c r="HO13" s="765"/>
      <c r="HP13" s="765"/>
      <c r="HQ13" s="765"/>
      <c r="HR13" s="765"/>
      <c r="HS13" s="765"/>
      <c r="HT13" s="765"/>
      <c r="HU13" s="765"/>
      <c r="HV13" s="765"/>
      <c r="HW13" s="765"/>
      <c r="HX13" s="765"/>
      <c r="HY13" s="765"/>
      <c r="HZ13" s="765"/>
      <c r="IA13" s="765"/>
      <c r="IB13" s="765"/>
      <c r="IC13" s="765"/>
      <c r="ID13" s="765"/>
      <c r="IE13" s="765"/>
      <c r="IF13" s="765"/>
      <c r="IG13" s="765"/>
      <c r="IH13" s="765"/>
      <c r="II13" s="765"/>
      <c r="IJ13" s="765"/>
      <c r="IK13" s="765"/>
      <c r="IL13" s="765"/>
      <c r="IM13" s="765"/>
      <c r="IN13" s="765"/>
      <c r="IO13" s="765"/>
      <c r="IP13" s="765"/>
      <c r="IQ13" s="765"/>
      <c r="IR13" s="765"/>
      <c r="IS13" s="765"/>
      <c r="IT13" s="765"/>
      <c r="IU13" s="765"/>
      <c r="IV13" s="765"/>
      <c r="IW13" s="765"/>
      <c r="IX13" s="765"/>
      <c r="IY13" s="765"/>
      <c r="IZ13" s="765"/>
      <c r="JA13" s="765"/>
      <c r="JB13" s="765"/>
      <c r="JC13" s="765"/>
      <c r="JD13" s="765"/>
      <c r="JE13" s="765"/>
      <c r="JF13" s="765"/>
      <c r="JG13" s="765"/>
      <c r="JH13" s="765"/>
      <c r="JI13" s="765"/>
      <c r="JJ13" s="765"/>
      <c r="JK13" s="765"/>
      <c r="JL13" s="765"/>
      <c r="JM13" s="765"/>
      <c r="JN13" s="765"/>
      <c r="JO13" s="765"/>
      <c r="JP13" s="765"/>
      <c r="JQ13" s="765"/>
      <c r="JR13" s="765"/>
      <c r="JS13" s="765"/>
      <c r="JT13" s="765"/>
      <c r="JU13" s="765"/>
      <c r="JV13" s="765"/>
      <c r="JW13" s="765"/>
      <c r="JX13" s="765"/>
      <c r="JY13" s="765"/>
      <c r="JZ13" s="765"/>
      <c r="KA13" s="765"/>
      <c r="KB13" s="765"/>
      <c r="KC13" s="765"/>
      <c r="KD13" s="765"/>
      <c r="KE13" s="765"/>
      <c r="KF13" s="765"/>
      <c r="KG13" s="765"/>
      <c r="KH13" s="765"/>
      <c r="KI13" s="765"/>
      <c r="KJ13" s="765"/>
      <c r="KK13" s="765"/>
      <c r="KL13" s="765"/>
      <c r="KM13" s="765"/>
      <c r="KN13" s="765"/>
      <c r="KO13" s="765"/>
      <c r="KP13" s="765"/>
      <c r="KQ13" s="765"/>
      <c r="KR13" s="765"/>
      <c r="KS13" s="765"/>
      <c r="KT13" s="765"/>
      <c r="KU13" s="765"/>
      <c r="KV13" s="765"/>
      <c r="KW13" s="765"/>
      <c r="KX13" s="765"/>
      <c r="KY13" s="765"/>
      <c r="KZ13" s="765"/>
      <c r="LA13" s="765"/>
      <c r="LB13" s="765"/>
      <c r="LC13" s="765"/>
      <c r="LD13" s="765"/>
      <c r="LE13" s="765"/>
      <c r="LF13" s="765"/>
      <c r="LG13" s="765"/>
      <c r="LH13" s="765"/>
      <c r="LI13" s="765"/>
      <c r="LJ13" s="765"/>
      <c r="LK13" s="765"/>
      <c r="LL13" s="765"/>
      <c r="LM13" s="765"/>
      <c r="LN13" s="765"/>
      <c r="LO13" s="765"/>
      <c r="LP13" s="765"/>
      <c r="LQ13" s="765"/>
      <c r="LR13" s="765"/>
      <c r="LS13" s="765"/>
      <c r="LT13" s="765"/>
      <c r="LU13" s="765"/>
      <c r="LV13" s="765"/>
      <c r="LW13" s="765"/>
      <c r="LX13" s="765"/>
      <c r="LY13" s="765"/>
      <c r="LZ13" s="765"/>
      <c r="MA13" s="765"/>
      <c r="MB13" s="765"/>
      <c r="MC13" s="765"/>
      <c r="MD13" s="765"/>
      <c r="ME13" s="765"/>
      <c r="MF13" s="765"/>
      <c r="MG13" s="765"/>
      <c r="MH13" s="765"/>
      <c r="MI13" s="765"/>
      <c r="MJ13" s="765"/>
      <c r="MK13" s="765"/>
      <c r="ML13" s="765"/>
      <c r="MM13" s="765"/>
      <c r="MN13" s="765"/>
      <c r="MO13" s="765"/>
      <c r="MP13" s="765"/>
      <c r="MQ13" s="765"/>
      <c r="MR13" s="765"/>
      <c r="MS13" s="765"/>
      <c r="MT13" s="765"/>
      <c r="MU13" s="765"/>
      <c r="MV13" s="765"/>
      <c r="MW13" s="765"/>
      <c r="MX13" s="765"/>
      <c r="MY13" s="765"/>
      <c r="MZ13" s="765"/>
      <c r="NA13" s="765"/>
      <c r="NB13" s="765"/>
      <c r="NC13" s="765"/>
      <c r="ND13" s="765"/>
      <c r="NE13" s="765"/>
      <c r="NF13" s="765"/>
      <c r="NG13" s="765"/>
      <c r="NH13" s="765"/>
      <c r="NI13" s="765"/>
      <c r="NJ13" s="765"/>
      <c r="NK13" s="765"/>
      <c r="NL13" s="765"/>
      <c r="NM13" s="765"/>
      <c r="NN13" s="765"/>
      <c r="NO13" s="765"/>
      <c r="NP13" s="765"/>
      <c r="NQ13" s="765"/>
      <c r="NR13" s="765"/>
      <c r="NS13" s="765"/>
      <c r="NT13" s="765"/>
      <c r="NU13" s="765"/>
      <c r="NV13" s="765"/>
      <c r="NW13" s="765"/>
      <c r="NX13" s="765"/>
      <c r="NY13" s="765"/>
      <c r="NZ13" s="765"/>
      <c r="OA13" s="765"/>
      <c r="OB13" s="765"/>
      <c r="OC13" s="765"/>
      <c r="OD13" s="765"/>
      <c r="OE13" s="765"/>
      <c r="OF13" s="765"/>
      <c r="OG13" s="765"/>
      <c r="OH13" s="765"/>
      <c r="OI13" s="765"/>
      <c r="OJ13" s="765"/>
      <c r="OK13" s="765"/>
      <c r="OL13" s="765"/>
      <c r="OM13" s="765"/>
      <c r="ON13" s="765"/>
      <c r="OO13" s="765"/>
      <c r="OP13" s="765"/>
      <c r="OQ13" s="765"/>
      <c r="OR13" s="765"/>
      <c r="OS13" s="765"/>
      <c r="OT13" s="765"/>
      <c r="OU13" s="765"/>
      <c r="OV13" s="765"/>
      <c r="OW13" s="765"/>
      <c r="OX13" s="765"/>
      <c r="OY13" s="765"/>
      <c r="OZ13" s="765"/>
      <c r="PA13" s="765"/>
      <c r="PB13" s="765"/>
      <c r="PC13" s="765"/>
      <c r="PD13" s="765"/>
      <c r="PE13" s="765"/>
      <c r="PF13" s="765"/>
      <c r="PG13" s="765"/>
      <c r="PH13" s="765"/>
      <c r="PI13" s="765"/>
      <c r="PJ13" s="765"/>
      <c r="PK13" s="765"/>
      <c r="PL13" s="765"/>
      <c r="PM13" s="765"/>
      <c r="PN13" s="765"/>
      <c r="PO13" s="765"/>
      <c r="PP13" s="765"/>
      <c r="PQ13" s="765"/>
      <c r="PR13" s="765"/>
      <c r="PS13" s="765"/>
      <c r="PT13" s="765"/>
      <c r="PU13" s="765"/>
      <c r="PV13" s="765"/>
      <c r="PW13" s="765"/>
      <c r="PX13" s="765"/>
      <c r="PY13" s="765"/>
      <c r="PZ13" s="765"/>
      <c r="QA13" s="765"/>
      <c r="QB13" s="765"/>
      <c r="QC13" s="765"/>
      <c r="QD13" s="765"/>
      <c r="QE13" s="765"/>
      <c r="QF13" s="765"/>
      <c r="QG13" s="765"/>
      <c r="QH13" s="765"/>
      <c r="QI13" s="765"/>
      <c r="QJ13" s="765"/>
      <c r="QK13" s="765"/>
      <c r="QL13" s="765"/>
      <c r="QM13" s="765"/>
      <c r="QN13" s="765"/>
      <c r="QO13" s="765"/>
      <c r="QP13" s="765"/>
      <c r="QQ13" s="765"/>
      <c r="QR13" s="765"/>
      <c r="QS13" s="765"/>
      <c r="QT13" s="765"/>
      <c r="QU13" s="765"/>
      <c r="QV13" s="765"/>
      <c r="QW13" s="765"/>
      <c r="QX13" s="765"/>
      <c r="QY13" s="765"/>
      <c r="QZ13" s="765"/>
      <c r="RA13" s="765"/>
      <c r="RB13" s="765"/>
      <c r="RC13" s="765"/>
      <c r="RD13" s="765"/>
      <c r="RE13" s="765"/>
      <c r="RF13" s="765"/>
      <c r="RG13" s="765"/>
      <c r="RH13" s="765"/>
      <c r="RI13" s="765"/>
      <c r="RJ13" s="765"/>
      <c r="RK13" s="765"/>
      <c r="RL13" s="765"/>
      <c r="RM13" s="765"/>
      <c r="RN13" s="765"/>
      <c r="RO13" s="765"/>
      <c r="RP13" s="765"/>
      <c r="RQ13" s="765"/>
      <c r="RR13" s="765"/>
      <c r="RS13" s="765"/>
      <c r="RT13" s="765"/>
      <c r="RU13" s="765"/>
      <c r="RV13" s="765"/>
      <c r="RW13" s="765"/>
      <c r="RX13" s="765"/>
      <c r="RY13" s="765"/>
      <c r="RZ13" s="765"/>
      <c r="SA13" s="765"/>
      <c r="SB13" s="765"/>
      <c r="SC13" s="765"/>
      <c r="SD13" s="765"/>
      <c r="SE13" s="765"/>
      <c r="SF13" s="765"/>
      <c r="SG13" s="765"/>
      <c r="SH13" s="765"/>
      <c r="SI13" s="765"/>
      <c r="SJ13" s="765"/>
      <c r="SK13" s="765"/>
      <c r="SL13" s="765"/>
      <c r="SM13" s="765"/>
      <c r="SN13" s="765"/>
      <c r="SO13" s="765"/>
      <c r="SP13" s="765"/>
      <c r="SQ13" s="765"/>
      <c r="SR13" s="765"/>
      <c r="SS13" s="765"/>
      <c r="ST13" s="765"/>
      <c r="SU13" s="765"/>
      <c r="SV13" s="765"/>
      <c r="SW13" s="765"/>
      <c r="SX13" s="765"/>
      <c r="SY13" s="765"/>
      <c r="SZ13" s="765"/>
      <c r="TA13" s="765"/>
      <c r="TB13" s="765"/>
      <c r="TC13" s="765"/>
      <c r="TD13" s="765"/>
      <c r="TE13" s="765"/>
      <c r="TF13" s="765"/>
      <c r="TG13" s="765"/>
      <c r="TH13" s="765"/>
      <c r="TI13" s="765"/>
      <c r="TJ13" s="765"/>
      <c r="TK13" s="765"/>
      <c r="TL13" s="765"/>
      <c r="TM13" s="765"/>
      <c r="TN13" s="765"/>
      <c r="TO13" s="765"/>
      <c r="TP13" s="765"/>
      <c r="TQ13" s="765"/>
      <c r="TR13" s="765"/>
      <c r="TS13" s="765"/>
      <c r="TT13" s="765"/>
      <c r="TU13" s="765"/>
      <c r="TV13" s="765"/>
      <c r="TW13" s="765"/>
      <c r="TX13" s="765"/>
      <c r="TY13" s="765"/>
      <c r="TZ13" s="765"/>
      <c r="UA13" s="765"/>
      <c r="UB13" s="765"/>
      <c r="UC13" s="765"/>
      <c r="UD13" s="765"/>
      <c r="UE13" s="765"/>
      <c r="UF13" s="765"/>
      <c r="UG13" s="765"/>
      <c r="UH13" s="765"/>
      <c r="UI13" s="765"/>
      <c r="UJ13" s="765"/>
      <c r="UK13" s="765"/>
      <c r="UL13" s="765"/>
      <c r="UM13" s="765"/>
      <c r="UN13" s="765"/>
      <c r="UO13" s="765"/>
      <c r="UP13" s="765"/>
      <c r="UQ13" s="765"/>
      <c r="UR13" s="765"/>
      <c r="US13" s="765"/>
      <c r="UT13" s="765"/>
      <c r="UU13" s="765"/>
      <c r="UV13" s="765"/>
      <c r="UW13" s="765"/>
      <c r="UX13" s="765"/>
      <c r="UY13" s="765"/>
      <c r="UZ13" s="765"/>
      <c r="VA13" s="765"/>
      <c r="VB13" s="765"/>
      <c r="VC13" s="765"/>
      <c r="VD13" s="765"/>
      <c r="VE13" s="765"/>
      <c r="VF13" s="765"/>
      <c r="VG13" s="765"/>
      <c r="VH13" s="765"/>
      <c r="VI13" s="765"/>
      <c r="VJ13" s="765"/>
      <c r="VK13" s="765"/>
      <c r="VL13" s="765"/>
      <c r="VM13" s="765"/>
      <c r="VN13" s="765"/>
      <c r="VO13" s="765"/>
      <c r="VP13" s="765"/>
      <c r="VQ13" s="765"/>
      <c r="VR13" s="765"/>
      <c r="VS13" s="765"/>
      <c r="VT13" s="765"/>
      <c r="VU13" s="765"/>
      <c r="VV13" s="765"/>
      <c r="VW13" s="765"/>
      <c r="VX13" s="765"/>
      <c r="VY13" s="765"/>
      <c r="VZ13" s="765"/>
      <c r="WA13" s="765"/>
      <c r="WB13" s="765"/>
      <c r="WC13" s="765"/>
      <c r="WD13" s="765"/>
      <c r="WE13" s="765"/>
      <c r="WF13" s="765"/>
      <c r="WG13" s="765"/>
      <c r="WH13" s="765"/>
      <c r="WI13" s="765"/>
      <c r="WJ13" s="765"/>
      <c r="WK13" s="765"/>
      <c r="WL13" s="765"/>
      <c r="WM13" s="765"/>
      <c r="WN13" s="765"/>
      <c r="WO13" s="765"/>
      <c r="WP13" s="765"/>
      <c r="WQ13" s="765"/>
      <c r="WR13" s="765"/>
      <c r="WS13" s="765"/>
      <c r="WT13" s="765"/>
      <c r="WU13" s="765"/>
      <c r="WV13" s="765"/>
      <c r="WW13" s="765"/>
      <c r="WX13" s="765"/>
      <c r="WY13" s="765"/>
      <c r="WZ13" s="765"/>
      <c r="XA13" s="765"/>
      <c r="XB13" s="765"/>
      <c r="XC13" s="765"/>
      <c r="XD13" s="765"/>
      <c r="XE13" s="765"/>
      <c r="XF13" s="765"/>
      <c r="XG13" s="765"/>
      <c r="XH13" s="765"/>
      <c r="XI13" s="765"/>
      <c r="XJ13" s="765"/>
      <c r="XK13" s="765"/>
      <c r="XL13" s="765"/>
      <c r="XM13" s="765"/>
      <c r="XN13" s="765"/>
      <c r="XO13" s="765"/>
      <c r="XP13" s="765"/>
      <c r="XQ13" s="765"/>
      <c r="XR13" s="765"/>
      <c r="XS13" s="765"/>
      <c r="XT13" s="765"/>
      <c r="XU13" s="765"/>
      <c r="XV13" s="765"/>
      <c r="XW13" s="765"/>
      <c r="XX13" s="765"/>
      <c r="XY13" s="765"/>
      <c r="XZ13" s="765"/>
      <c r="YA13" s="765"/>
      <c r="YB13" s="765"/>
      <c r="YC13" s="765"/>
      <c r="YD13" s="765"/>
      <c r="YE13" s="765"/>
      <c r="YF13" s="765"/>
      <c r="YG13" s="765"/>
      <c r="YH13" s="765"/>
      <c r="YI13" s="765"/>
      <c r="YJ13" s="765"/>
      <c r="YK13" s="765"/>
      <c r="YL13" s="765"/>
      <c r="YM13" s="765"/>
      <c r="YN13" s="765"/>
      <c r="YO13" s="765"/>
      <c r="YP13" s="765"/>
      <c r="YQ13" s="765"/>
      <c r="YR13" s="765"/>
      <c r="YS13" s="765"/>
      <c r="YT13" s="765"/>
      <c r="YU13" s="765"/>
      <c r="YV13" s="765"/>
      <c r="YW13" s="765"/>
      <c r="YX13" s="765"/>
      <c r="YY13" s="765"/>
      <c r="YZ13" s="765"/>
      <c r="ZA13" s="765"/>
      <c r="ZB13" s="765"/>
      <c r="ZC13" s="765"/>
      <c r="ZD13" s="765"/>
      <c r="ZE13" s="765"/>
      <c r="ZF13" s="765"/>
      <c r="ZG13" s="765"/>
      <c r="ZH13" s="765"/>
      <c r="ZI13" s="765"/>
      <c r="ZJ13" s="765"/>
      <c r="ZK13" s="765"/>
      <c r="ZL13" s="765"/>
      <c r="ZM13" s="765"/>
      <c r="ZN13" s="765"/>
      <c r="ZO13" s="765"/>
      <c r="ZP13" s="765"/>
      <c r="ZQ13" s="765"/>
      <c r="ZR13" s="765"/>
      <c r="ZS13" s="765"/>
      <c r="ZT13" s="765"/>
      <c r="ZU13" s="765"/>
      <c r="ZV13" s="765"/>
      <c r="ZW13" s="765"/>
      <c r="ZX13" s="765"/>
      <c r="ZY13" s="765"/>
      <c r="ZZ13" s="765"/>
      <c r="AAA13" s="765"/>
      <c r="AAB13" s="765"/>
      <c r="AAC13" s="765"/>
      <c r="AAD13" s="765"/>
      <c r="AAE13" s="765"/>
      <c r="AAF13" s="765"/>
      <c r="AAG13" s="765"/>
      <c r="AAH13" s="765"/>
      <c r="AAI13" s="765"/>
      <c r="AAJ13" s="765"/>
      <c r="AAK13" s="765"/>
      <c r="AAL13" s="765"/>
      <c r="AAM13" s="765"/>
      <c r="AAN13" s="765"/>
      <c r="AAO13" s="765"/>
      <c r="AAP13" s="765"/>
      <c r="AAQ13" s="765"/>
      <c r="AAR13" s="765"/>
      <c r="AAS13" s="765"/>
      <c r="AAT13" s="765"/>
      <c r="AAU13" s="765"/>
      <c r="AAV13" s="765"/>
      <c r="AAW13" s="765"/>
      <c r="AAX13" s="765"/>
      <c r="AAY13" s="765"/>
      <c r="AAZ13" s="765"/>
      <c r="ABA13" s="765"/>
      <c r="ABB13" s="765"/>
      <c r="ABC13" s="765"/>
      <c r="ABD13" s="765"/>
      <c r="ABE13" s="765"/>
      <c r="ABF13" s="765"/>
      <c r="ABG13" s="765"/>
      <c r="ABH13" s="765"/>
      <c r="ABI13" s="765"/>
      <c r="ABJ13" s="765"/>
      <c r="ABK13" s="765"/>
      <c r="ABL13" s="765"/>
      <c r="ABM13" s="765"/>
      <c r="ABN13" s="765"/>
      <c r="ABO13" s="765"/>
      <c r="ABP13" s="765"/>
      <c r="ABQ13" s="765"/>
      <c r="ABR13" s="765"/>
      <c r="ABS13" s="765"/>
      <c r="ABT13" s="765"/>
      <c r="ABU13" s="765"/>
      <c r="ABV13" s="765"/>
      <c r="ABW13" s="765"/>
      <c r="ABX13" s="765"/>
      <c r="ABY13" s="765"/>
      <c r="ABZ13" s="765"/>
      <c r="ACA13" s="765"/>
      <c r="ACB13" s="765"/>
      <c r="ACC13" s="765"/>
      <c r="ACD13" s="765"/>
      <c r="ACE13" s="765"/>
      <c r="ACF13" s="765"/>
      <c r="ACG13" s="765"/>
      <c r="ACH13" s="765"/>
      <c r="ACI13" s="765"/>
      <c r="ACJ13" s="765"/>
      <c r="ACK13" s="765"/>
      <c r="ACL13" s="765"/>
      <c r="ACM13" s="765"/>
      <c r="ACN13" s="765"/>
      <c r="ACO13" s="765"/>
      <c r="ACP13" s="765"/>
      <c r="ACQ13" s="765"/>
      <c r="ACR13" s="765"/>
      <c r="ACS13" s="765"/>
      <c r="ACT13" s="765"/>
      <c r="ACU13" s="765"/>
      <c r="ACV13" s="765"/>
      <c r="ACW13" s="765"/>
      <c r="ACX13" s="765"/>
      <c r="ACY13" s="765"/>
      <c r="ACZ13" s="765"/>
      <c r="ADA13" s="765"/>
      <c r="ADB13" s="765"/>
      <c r="ADC13" s="765"/>
      <c r="ADD13" s="765"/>
      <c r="ADE13" s="765"/>
      <c r="ADF13" s="765"/>
      <c r="ADG13" s="765"/>
      <c r="ADH13" s="765"/>
      <c r="ADI13" s="765"/>
      <c r="ADJ13" s="765"/>
      <c r="ADK13" s="765"/>
      <c r="ADL13" s="765"/>
      <c r="ADM13" s="765"/>
      <c r="ADN13" s="765"/>
      <c r="ADO13" s="765"/>
      <c r="ADP13" s="765"/>
      <c r="ADQ13" s="765"/>
      <c r="ADR13" s="765"/>
      <c r="ADS13" s="765"/>
      <c r="ADT13" s="765"/>
      <c r="ADU13" s="765"/>
      <c r="ADV13" s="765"/>
      <c r="ADW13" s="765"/>
      <c r="ADX13" s="765"/>
      <c r="ADY13" s="765"/>
      <c r="ADZ13" s="765"/>
      <c r="AEA13" s="765"/>
      <c r="AEB13" s="765"/>
      <c r="AEC13" s="765"/>
      <c r="AED13" s="765"/>
      <c r="AEE13" s="765"/>
      <c r="AEF13" s="765"/>
      <c r="AEG13" s="765"/>
      <c r="AEH13" s="765"/>
      <c r="AEI13" s="765"/>
      <c r="AEJ13" s="765"/>
      <c r="AEK13" s="765"/>
      <c r="AEL13" s="765"/>
      <c r="AEM13" s="765"/>
      <c r="AEN13" s="765"/>
      <c r="AEO13" s="765"/>
      <c r="AEP13" s="765"/>
      <c r="AEQ13" s="765"/>
      <c r="AER13" s="765"/>
      <c r="AES13" s="765"/>
      <c r="AET13" s="765"/>
      <c r="AEU13" s="765"/>
      <c r="AEV13" s="765"/>
      <c r="AEW13" s="765"/>
      <c r="AEX13" s="765"/>
      <c r="AEY13" s="765"/>
      <c r="AEZ13" s="765"/>
      <c r="AFA13" s="765"/>
      <c r="AFB13" s="765"/>
      <c r="AFC13" s="765"/>
      <c r="AFD13" s="765"/>
      <c r="AFE13" s="765"/>
      <c r="AFF13" s="765"/>
      <c r="AFG13" s="765"/>
      <c r="AFH13" s="765"/>
      <c r="AFI13" s="765"/>
      <c r="AFJ13" s="765"/>
      <c r="AFK13" s="765"/>
      <c r="AFL13" s="765"/>
      <c r="AFM13" s="765"/>
      <c r="AFN13" s="765"/>
      <c r="AFO13" s="765"/>
      <c r="AFP13" s="765"/>
      <c r="AFQ13" s="765"/>
      <c r="AFR13" s="765"/>
      <c r="AFS13" s="765"/>
      <c r="AFT13" s="765"/>
      <c r="AFU13" s="765"/>
      <c r="AFV13" s="765"/>
      <c r="AFW13" s="765"/>
      <c r="AFX13" s="765"/>
      <c r="AFY13" s="765"/>
      <c r="AFZ13" s="765"/>
      <c r="AGA13" s="765"/>
      <c r="AGB13" s="765"/>
      <c r="AGC13" s="765"/>
      <c r="AGD13" s="765"/>
      <c r="AGE13" s="765"/>
      <c r="AGF13" s="765"/>
      <c r="AGG13" s="765"/>
      <c r="AGH13" s="765"/>
      <c r="AGI13" s="765"/>
      <c r="AGJ13" s="765"/>
      <c r="AGK13" s="765"/>
      <c r="AGL13" s="765"/>
      <c r="AGM13" s="765"/>
      <c r="AGN13" s="765"/>
      <c r="AGO13" s="765"/>
      <c r="AGP13" s="765"/>
      <c r="AGQ13" s="765"/>
      <c r="AGR13" s="765"/>
      <c r="AGS13" s="765"/>
      <c r="AGT13" s="765"/>
      <c r="AGU13" s="765"/>
      <c r="AGV13" s="765"/>
      <c r="AGW13" s="765"/>
      <c r="AGX13" s="765"/>
      <c r="AGY13" s="765"/>
      <c r="AGZ13" s="765"/>
      <c r="AHA13" s="765"/>
      <c r="AHB13" s="765"/>
      <c r="AHC13" s="765"/>
      <c r="AHD13" s="765"/>
      <c r="AHE13" s="765"/>
      <c r="AHF13" s="765"/>
      <c r="AHG13" s="765"/>
      <c r="AHH13" s="765"/>
      <c r="AHI13" s="765"/>
      <c r="AHJ13" s="765"/>
      <c r="AHK13" s="765"/>
      <c r="AHL13" s="765"/>
      <c r="AHM13" s="765"/>
      <c r="AHN13" s="765"/>
      <c r="AHO13" s="765"/>
      <c r="AHP13" s="765"/>
      <c r="AHQ13" s="765"/>
      <c r="AHR13" s="765"/>
      <c r="AHS13" s="765"/>
      <c r="AHT13" s="765"/>
      <c r="AHU13" s="765"/>
      <c r="AHV13" s="765"/>
      <c r="AHW13" s="765"/>
      <c r="AHX13" s="765"/>
      <c r="AHY13" s="765"/>
      <c r="AHZ13" s="765"/>
      <c r="AIA13" s="765"/>
      <c r="AIB13" s="765"/>
      <c r="AIC13" s="765"/>
      <c r="AID13" s="765"/>
      <c r="AIE13" s="765"/>
      <c r="AIF13" s="765"/>
      <c r="AIG13" s="765"/>
      <c r="AIH13" s="765"/>
      <c r="AII13" s="765"/>
      <c r="AIJ13" s="765"/>
      <c r="AIK13" s="765"/>
      <c r="AIL13" s="765"/>
      <c r="AIM13" s="765"/>
      <c r="AIN13" s="765"/>
      <c r="AIO13" s="765"/>
      <c r="AIP13" s="765"/>
      <c r="AIQ13" s="765"/>
      <c r="AIR13" s="765"/>
      <c r="AIS13" s="765"/>
      <c r="AIT13" s="765"/>
      <c r="AIU13" s="765"/>
      <c r="AIV13" s="765"/>
      <c r="AIW13" s="765"/>
      <c r="AIX13" s="765"/>
      <c r="AIY13" s="765"/>
      <c r="AIZ13" s="765"/>
      <c r="AJA13" s="765"/>
      <c r="AJB13" s="765"/>
      <c r="AJC13" s="765"/>
      <c r="AJD13" s="765"/>
      <c r="AJE13" s="765"/>
      <c r="AJF13" s="765"/>
      <c r="AJG13" s="765"/>
      <c r="AJH13" s="765"/>
      <c r="AJI13" s="765"/>
      <c r="AJJ13" s="765"/>
      <c r="AJK13" s="765"/>
      <c r="AJL13" s="765"/>
      <c r="AJM13" s="765"/>
      <c r="AJN13" s="765"/>
      <c r="AJO13" s="765"/>
      <c r="AJP13" s="765"/>
      <c r="AJQ13" s="765"/>
      <c r="AJR13" s="765"/>
      <c r="AJS13" s="765"/>
      <c r="AJT13" s="765"/>
      <c r="AJU13" s="765"/>
      <c r="AJV13" s="765"/>
      <c r="AJW13" s="765"/>
      <c r="AJX13" s="765"/>
      <c r="AJY13" s="765"/>
      <c r="AJZ13" s="765"/>
      <c r="AKA13" s="765"/>
      <c r="AKB13" s="765"/>
      <c r="AKC13" s="765"/>
      <c r="AKD13" s="765"/>
      <c r="AKE13" s="765"/>
      <c r="AKF13" s="765"/>
      <c r="AKG13" s="765"/>
      <c r="AKH13" s="765"/>
      <c r="AKI13" s="765"/>
      <c r="AKJ13" s="765"/>
      <c r="AKK13" s="765"/>
      <c r="AKL13" s="765"/>
      <c r="AKM13" s="765"/>
      <c r="AKN13" s="765"/>
      <c r="AKO13" s="765"/>
      <c r="AKP13" s="765"/>
      <c r="AKQ13" s="765"/>
      <c r="AKR13" s="765"/>
    </row>
    <row r="14" spans="1:998">
      <c r="A14" s="850"/>
      <c r="B14" s="904" t="s">
        <v>577</v>
      </c>
      <c r="C14" s="800">
        <v>2018</v>
      </c>
      <c r="D14" s="905">
        <v>2019</v>
      </c>
      <c r="E14" s="905">
        <v>2020</v>
      </c>
      <c r="F14" s="905">
        <v>2025</v>
      </c>
      <c r="G14" s="905">
        <v>2030</v>
      </c>
      <c r="H14" s="905">
        <v>2035</v>
      </c>
      <c r="I14" s="905">
        <v>2040</v>
      </c>
      <c r="J14" s="905">
        <v>2045</v>
      </c>
      <c r="K14" s="905">
        <v>2050</v>
      </c>
      <c r="L14" s="763"/>
      <c r="M14" s="763">
        <v>2030</v>
      </c>
      <c r="N14" s="763">
        <v>2050</v>
      </c>
      <c r="O14" s="765"/>
      <c r="P14" s="765"/>
      <c r="Q14" s="765"/>
      <c r="R14" s="85"/>
      <c r="S14" s="85"/>
      <c r="T14" s="85"/>
      <c r="U14" s="85"/>
      <c r="V14" s="765"/>
      <c r="W14" s="765"/>
      <c r="X14" s="765"/>
      <c r="Y14" s="765"/>
      <c r="Z14" s="765"/>
      <c r="AA14" s="765"/>
      <c r="AB14" s="765"/>
      <c r="AC14" s="765"/>
      <c r="AD14" s="765"/>
      <c r="AE14" s="765"/>
      <c r="AF14" s="765"/>
      <c r="AG14" s="765"/>
      <c r="AH14" s="765"/>
      <c r="AI14" s="765"/>
      <c r="AJ14" s="765"/>
      <c r="AK14" s="765"/>
      <c r="AL14" s="765"/>
      <c r="AM14" s="765"/>
      <c r="AN14" s="765"/>
      <c r="AO14" s="765"/>
      <c r="AP14" s="765"/>
      <c r="AQ14" s="765"/>
      <c r="AR14" s="765"/>
      <c r="AS14" s="765"/>
      <c r="AT14" s="765"/>
      <c r="AU14" s="765"/>
      <c r="AV14" s="765"/>
      <c r="AW14" s="765"/>
      <c r="AX14" s="765"/>
      <c r="AY14" s="765"/>
      <c r="AZ14" s="765"/>
      <c r="BA14" s="765"/>
      <c r="BB14" s="765"/>
      <c r="BC14" s="765"/>
      <c r="BD14" s="765"/>
      <c r="BE14" s="765"/>
      <c r="BF14" s="765"/>
      <c r="BG14" s="765"/>
      <c r="BH14" s="765"/>
      <c r="BI14" s="765"/>
      <c r="BJ14" s="765"/>
      <c r="BK14" s="765"/>
      <c r="BL14" s="765"/>
      <c r="BM14" s="765"/>
      <c r="BN14" s="765"/>
      <c r="BO14" s="765"/>
      <c r="BP14" s="765"/>
      <c r="BQ14" s="765"/>
      <c r="BR14" s="765"/>
      <c r="BS14" s="765"/>
      <c r="BT14" s="765"/>
      <c r="BU14" s="765"/>
      <c r="BV14" s="765"/>
      <c r="BW14" s="765"/>
      <c r="BX14" s="765"/>
      <c r="BY14" s="765"/>
      <c r="BZ14" s="765"/>
      <c r="CA14" s="765"/>
      <c r="CB14" s="765"/>
      <c r="CC14" s="765"/>
      <c r="CD14" s="765"/>
      <c r="CE14" s="765"/>
      <c r="CF14" s="765"/>
      <c r="CG14" s="765"/>
      <c r="CH14" s="765"/>
      <c r="CI14" s="765"/>
      <c r="CJ14" s="765"/>
      <c r="CK14" s="765"/>
      <c r="CL14" s="765"/>
      <c r="CM14" s="765"/>
      <c r="CN14" s="765"/>
      <c r="CO14" s="765"/>
      <c r="CP14" s="765"/>
      <c r="CQ14" s="765"/>
      <c r="CR14" s="765"/>
      <c r="CS14" s="765"/>
      <c r="CT14" s="765"/>
      <c r="CU14" s="765"/>
      <c r="CV14" s="765"/>
      <c r="CW14" s="765"/>
      <c r="CX14" s="765"/>
      <c r="CY14" s="765"/>
      <c r="CZ14" s="765"/>
      <c r="DA14" s="765"/>
      <c r="DB14" s="765"/>
      <c r="DC14" s="765"/>
      <c r="DD14" s="765"/>
      <c r="DE14" s="765"/>
      <c r="DF14" s="765"/>
      <c r="DG14" s="765"/>
      <c r="DH14" s="765"/>
      <c r="DI14" s="765"/>
      <c r="DJ14" s="765"/>
      <c r="DK14" s="765"/>
      <c r="DL14" s="765"/>
      <c r="DM14" s="765"/>
      <c r="DN14" s="765"/>
      <c r="DO14" s="765"/>
      <c r="DP14" s="765"/>
      <c r="DQ14" s="765"/>
      <c r="DR14" s="765"/>
      <c r="DS14" s="765"/>
      <c r="DT14" s="765"/>
      <c r="DU14" s="765"/>
      <c r="DV14" s="765"/>
      <c r="DW14" s="765"/>
      <c r="DX14" s="765"/>
      <c r="DY14" s="765"/>
      <c r="DZ14" s="765"/>
      <c r="EA14" s="765"/>
      <c r="EB14" s="765"/>
      <c r="EC14" s="765"/>
      <c r="ED14" s="765"/>
      <c r="EE14" s="765"/>
      <c r="EF14" s="765"/>
      <c r="EG14" s="765"/>
      <c r="EH14" s="765"/>
      <c r="EI14" s="765"/>
      <c r="EJ14" s="765"/>
      <c r="EK14" s="765"/>
      <c r="EL14" s="765"/>
      <c r="EM14" s="765"/>
      <c r="EN14" s="765"/>
      <c r="EO14" s="765"/>
      <c r="EP14" s="765"/>
      <c r="EQ14" s="765"/>
      <c r="ER14" s="765"/>
      <c r="ES14" s="765"/>
      <c r="ET14" s="765"/>
      <c r="EU14" s="765"/>
      <c r="EV14" s="765"/>
      <c r="EW14" s="765"/>
      <c r="EX14" s="765"/>
      <c r="EY14" s="765"/>
      <c r="EZ14" s="765"/>
      <c r="FA14" s="765"/>
      <c r="FB14" s="765"/>
      <c r="FC14" s="765"/>
      <c r="FD14" s="765"/>
      <c r="FE14" s="765"/>
      <c r="FF14" s="765"/>
      <c r="FG14" s="765"/>
      <c r="FH14" s="765"/>
      <c r="FI14" s="765"/>
      <c r="FJ14" s="765"/>
      <c r="FK14" s="765"/>
      <c r="FL14" s="765"/>
      <c r="FM14" s="765"/>
      <c r="FN14" s="765"/>
      <c r="FO14" s="765"/>
      <c r="FP14" s="765"/>
      <c r="FQ14" s="765"/>
      <c r="FR14" s="765"/>
      <c r="FS14" s="765"/>
      <c r="FT14" s="765"/>
      <c r="FU14" s="765"/>
      <c r="FV14" s="765"/>
      <c r="FW14" s="765"/>
      <c r="FX14" s="765"/>
      <c r="FY14" s="765"/>
      <c r="FZ14" s="765"/>
      <c r="GA14" s="765"/>
      <c r="GB14" s="765"/>
      <c r="GC14" s="765"/>
      <c r="GD14" s="765"/>
      <c r="GE14" s="765"/>
      <c r="GF14" s="765"/>
      <c r="GG14" s="765"/>
      <c r="GH14" s="765"/>
      <c r="GI14" s="765"/>
      <c r="GJ14" s="765"/>
      <c r="GK14" s="765"/>
      <c r="GL14" s="765"/>
      <c r="GM14" s="765"/>
      <c r="GN14" s="765"/>
      <c r="GO14" s="765"/>
      <c r="GP14" s="765"/>
      <c r="GQ14" s="765"/>
      <c r="GR14" s="765"/>
      <c r="GS14" s="765"/>
      <c r="GT14" s="765"/>
      <c r="GU14" s="765"/>
      <c r="GV14" s="765"/>
      <c r="GW14" s="765"/>
      <c r="GX14" s="765"/>
      <c r="GY14" s="765"/>
      <c r="GZ14" s="765"/>
      <c r="HA14" s="765"/>
      <c r="HB14" s="765"/>
      <c r="HC14" s="765"/>
      <c r="HD14" s="765"/>
      <c r="HE14" s="765"/>
      <c r="HF14" s="765"/>
      <c r="HG14" s="765"/>
      <c r="HH14" s="765"/>
      <c r="HI14" s="765"/>
      <c r="HJ14" s="765"/>
      <c r="HK14" s="765"/>
      <c r="HL14" s="765"/>
      <c r="HM14" s="765"/>
      <c r="HN14" s="765"/>
      <c r="HO14" s="765"/>
      <c r="HP14" s="765"/>
      <c r="HQ14" s="765"/>
      <c r="HR14" s="765"/>
      <c r="HS14" s="765"/>
      <c r="HT14" s="765"/>
      <c r="HU14" s="765"/>
      <c r="HV14" s="765"/>
      <c r="HW14" s="765"/>
      <c r="HX14" s="765"/>
      <c r="HY14" s="765"/>
      <c r="HZ14" s="765"/>
      <c r="IA14" s="765"/>
      <c r="IB14" s="765"/>
      <c r="IC14" s="765"/>
      <c r="ID14" s="765"/>
      <c r="IE14" s="765"/>
      <c r="IF14" s="765"/>
      <c r="IG14" s="765"/>
      <c r="IH14" s="765"/>
      <c r="II14" s="765"/>
      <c r="IJ14" s="765"/>
      <c r="IK14" s="765"/>
      <c r="IL14" s="765"/>
      <c r="IM14" s="765"/>
      <c r="IN14" s="765"/>
      <c r="IO14" s="765"/>
      <c r="IP14" s="765"/>
      <c r="IQ14" s="765"/>
      <c r="IR14" s="765"/>
      <c r="IS14" s="765"/>
      <c r="IT14" s="765"/>
      <c r="IU14" s="765"/>
      <c r="IV14" s="765"/>
      <c r="IW14" s="765"/>
      <c r="IX14" s="765"/>
      <c r="IY14" s="765"/>
      <c r="IZ14" s="765"/>
      <c r="JA14" s="765"/>
      <c r="JB14" s="765"/>
      <c r="JC14" s="765"/>
      <c r="JD14" s="765"/>
      <c r="JE14" s="765"/>
      <c r="JF14" s="765"/>
      <c r="JG14" s="765"/>
      <c r="JH14" s="765"/>
      <c r="JI14" s="765"/>
      <c r="JJ14" s="765"/>
      <c r="JK14" s="765"/>
      <c r="JL14" s="765"/>
      <c r="JM14" s="765"/>
      <c r="JN14" s="765"/>
      <c r="JO14" s="765"/>
      <c r="JP14" s="765"/>
      <c r="JQ14" s="765"/>
      <c r="JR14" s="765"/>
      <c r="JS14" s="765"/>
      <c r="JT14" s="765"/>
      <c r="JU14" s="765"/>
      <c r="JV14" s="765"/>
      <c r="JW14" s="765"/>
      <c r="JX14" s="765"/>
      <c r="JY14" s="765"/>
      <c r="JZ14" s="765"/>
      <c r="KA14" s="765"/>
      <c r="KB14" s="765"/>
      <c r="KC14" s="765"/>
      <c r="KD14" s="765"/>
      <c r="KE14" s="765"/>
      <c r="KF14" s="765"/>
      <c r="KG14" s="765"/>
      <c r="KH14" s="765"/>
      <c r="KI14" s="765"/>
      <c r="KJ14" s="765"/>
      <c r="KK14" s="765"/>
      <c r="KL14" s="765"/>
      <c r="KM14" s="765"/>
      <c r="KN14" s="765"/>
      <c r="KO14" s="765"/>
      <c r="KP14" s="765"/>
      <c r="KQ14" s="765"/>
      <c r="KR14" s="765"/>
      <c r="KS14" s="765"/>
      <c r="KT14" s="765"/>
      <c r="KU14" s="765"/>
      <c r="KV14" s="765"/>
      <c r="KW14" s="765"/>
      <c r="KX14" s="765"/>
      <c r="KY14" s="765"/>
      <c r="KZ14" s="765"/>
      <c r="LA14" s="765"/>
      <c r="LB14" s="765"/>
      <c r="LC14" s="765"/>
      <c r="LD14" s="765"/>
      <c r="LE14" s="765"/>
      <c r="LF14" s="765"/>
      <c r="LG14" s="765"/>
      <c r="LH14" s="765"/>
      <c r="LI14" s="765"/>
      <c r="LJ14" s="765"/>
      <c r="LK14" s="765"/>
      <c r="LL14" s="765"/>
      <c r="LM14" s="765"/>
      <c r="LN14" s="765"/>
      <c r="LO14" s="765"/>
      <c r="LP14" s="765"/>
      <c r="LQ14" s="765"/>
      <c r="LR14" s="765"/>
      <c r="LS14" s="765"/>
      <c r="LT14" s="765"/>
      <c r="LU14" s="765"/>
      <c r="LV14" s="765"/>
      <c r="LW14" s="765"/>
      <c r="LX14" s="765"/>
      <c r="LY14" s="765"/>
      <c r="LZ14" s="765"/>
      <c r="MA14" s="765"/>
      <c r="MB14" s="765"/>
      <c r="MC14" s="765"/>
      <c r="MD14" s="765"/>
      <c r="ME14" s="765"/>
      <c r="MF14" s="765"/>
      <c r="MG14" s="765"/>
      <c r="MH14" s="765"/>
      <c r="MI14" s="765"/>
      <c r="MJ14" s="765"/>
      <c r="MK14" s="765"/>
      <c r="ML14" s="765"/>
      <c r="MM14" s="765"/>
      <c r="MN14" s="765"/>
      <c r="MO14" s="765"/>
      <c r="MP14" s="765"/>
      <c r="MQ14" s="765"/>
      <c r="MR14" s="765"/>
      <c r="MS14" s="765"/>
      <c r="MT14" s="765"/>
      <c r="MU14" s="765"/>
      <c r="MV14" s="765"/>
      <c r="MW14" s="765"/>
      <c r="MX14" s="765"/>
      <c r="MY14" s="765"/>
      <c r="MZ14" s="765"/>
      <c r="NA14" s="765"/>
      <c r="NB14" s="765"/>
      <c r="NC14" s="765"/>
      <c r="ND14" s="765"/>
      <c r="NE14" s="765"/>
      <c r="NF14" s="765"/>
      <c r="NG14" s="765"/>
      <c r="NH14" s="765"/>
      <c r="NI14" s="765"/>
      <c r="NJ14" s="765"/>
      <c r="NK14" s="765"/>
      <c r="NL14" s="765"/>
      <c r="NM14" s="765"/>
      <c r="NN14" s="765"/>
      <c r="NO14" s="765"/>
      <c r="NP14" s="765"/>
      <c r="NQ14" s="765"/>
      <c r="NR14" s="765"/>
      <c r="NS14" s="765"/>
      <c r="NT14" s="765"/>
      <c r="NU14" s="765"/>
      <c r="NV14" s="765"/>
      <c r="NW14" s="765"/>
      <c r="NX14" s="765"/>
      <c r="NY14" s="765"/>
      <c r="NZ14" s="765"/>
      <c r="OA14" s="765"/>
      <c r="OB14" s="765"/>
      <c r="OC14" s="765"/>
      <c r="OD14" s="765"/>
      <c r="OE14" s="765"/>
      <c r="OF14" s="765"/>
      <c r="OG14" s="765"/>
      <c r="OH14" s="765"/>
      <c r="OI14" s="765"/>
      <c r="OJ14" s="765"/>
      <c r="OK14" s="765"/>
      <c r="OL14" s="765"/>
      <c r="OM14" s="765"/>
      <c r="ON14" s="765"/>
      <c r="OO14" s="765"/>
      <c r="OP14" s="765"/>
      <c r="OQ14" s="765"/>
      <c r="OR14" s="765"/>
      <c r="OS14" s="765"/>
      <c r="OT14" s="765"/>
      <c r="OU14" s="765"/>
      <c r="OV14" s="765"/>
      <c r="OW14" s="765"/>
      <c r="OX14" s="765"/>
      <c r="OY14" s="765"/>
      <c r="OZ14" s="765"/>
      <c r="PA14" s="765"/>
      <c r="PB14" s="765"/>
      <c r="PC14" s="765"/>
      <c r="PD14" s="765"/>
      <c r="PE14" s="765"/>
      <c r="PF14" s="765"/>
      <c r="PG14" s="765"/>
      <c r="PH14" s="765"/>
      <c r="PI14" s="765"/>
      <c r="PJ14" s="765"/>
      <c r="PK14" s="765"/>
      <c r="PL14" s="765"/>
      <c r="PM14" s="765"/>
      <c r="PN14" s="765"/>
      <c r="PO14" s="765"/>
      <c r="PP14" s="765"/>
      <c r="PQ14" s="765"/>
      <c r="PR14" s="765"/>
      <c r="PS14" s="765"/>
      <c r="PT14" s="765"/>
      <c r="PU14" s="765"/>
      <c r="PV14" s="765"/>
      <c r="PW14" s="765"/>
      <c r="PX14" s="765"/>
      <c r="PY14" s="765"/>
      <c r="PZ14" s="765"/>
      <c r="QA14" s="765"/>
      <c r="QB14" s="765"/>
      <c r="QC14" s="765"/>
      <c r="QD14" s="765"/>
      <c r="QE14" s="765"/>
      <c r="QF14" s="765"/>
      <c r="QG14" s="765"/>
      <c r="QH14" s="765"/>
      <c r="QI14" s="765"/>
      <c r="QJ14" s="765"/>
      <c r="QK14" s="765"/>
      <c r="QL14" s="765"/>
      <c r="QM14" s="765"/>
      <c r="QN14" s="765"/>
      <c r="QO14" s="765"/>
      <c r="QP14" s="765"/>
      <c r="QQ14" s="765"/>
      <c r="QR14" s="765"/>
      <c r="QS14" s="765"/>
      <c r="QT14" s="765"/>
      <c r="QU14" s="765"/>
      <c r="QV14" s="765"/>
      <c r="QW14" s="765"/>
      <c r="QX14" s="765"/>
      <c r="QY14" s="765"/>
      <c r="QZ14" s="765"/>
      <c r="RA14" s="765"/>
      <c r="RB14" s="765"/>
      <c r="RC14" s="765"/>
      <c r="RD14" s="765"/>
      <c r="RE14" s="765"/>
      <c r="RF14" s="765"/>
      <c r="RG14" s="765"/>
      <c r="RH14" s="765"/>
      <c r="RI14" s="765"/>
      <c r="RJ14" s="765"/>
      <c r="RK14" s="765"/>
      <c r="RL14" s="765"/>
      <c r="RM14" s="765"/>
      <c r="RN14" s="765"/>
      <c r="RO14" s="765"/>
      <c r="RP14" s="765"/>
      <c r="RQ14" s="765"/>
      <c r="RR14" s="765"/>
      <c r="RS14" s="765"/>
      <c r="RT14" s="765"/>
      <c r="RU14" s="765"/>
      <c r="RV14" s="765"/>
      <c r="RW14" s="765"/>
      <c r="RX14" s="765"/>
      <c r="RY14" s="765"/>
      <c r="RZ14" s="765"/>
      <c r="SA14" s="765"/>
      <c r="SB14" s="765"/>
      <c r="SC14" s="765"/>
      <c r="SD14" s="765"/>
      <c r="SE14" s="765"/>
      <c r="SF14" s="765"/>
      <c r="SG14" s="765"/>
      <c r="SH14" s="765"/>
      <c r="SI14" s="765"/>
      <c r="SJ14" s="765"/>
      <c r="SK14" s="765"/>
      <c r="SL14" s="765"/>
      <c r="SM14" s="765"/>
      <c r="SN14" s="765"/>
      <c r="SO14" s="765"/>
      <c r="SP14" s="765"/>
      <c r="SQ14" s="765"/>
      <c r="SR14" s="765"/>
      <c r="SS14" s="765"/>
      <c r="ST14" s="765"/>
      <c r="SU14" s="765"/>
      <c r="SV14" s="765"/>
      <c r="SW14" s="765"/>
      <c r="SX14" s="765"/>
      <c r="SY14" s="765"/>
      <c r="SZ14" s="765"/>
      <c r="TA14" s="765"/>
      <c r="TB14" s="765"/>
      <c r="TC14" s="765"/>
      <c r="TD14" s="765"/>
      <c r="TE14" s="765"/>
      <c r="TF14" s="765"/>
      <c r="TG14" s="765"/>
      <c r="TH14" s="765"/>
      <c r="TI14" s="765"/>
      <c r="TJ14" s="765"/>
      <c r="TK14" s="765"/>
      <c r="TL14" s="765"/>
      <c r="TM14" s="765"/>
      <c r="TN14" s="765"/>
      <c r="TO14" s="765"/>
      <c r="TP14" s="765"/>
      <c r="TQ14" s="765"/>
      <c r="TR14" s="765"/>
      <c r="TS14" s="765"/>
      <c r="TT14" s="765"/>
      <c r="TU14" s="765"/>
      <c r="TV14" s="765"/>
      <c r="TW14" s="765"/>
      <c r="TX14" s="765"/>
      <c r="TY14" s="765"/>
      <c r="TZ14" s="765"/>
      <c r="UA14" s="765"/>
      <c r="UB14" s="765"/>
      <c r="UC14" s="765"/>
      <c r="UD14" s="765"/>
      <c r="UE14" s="765"/>
      <c r="UF14" s="765"/>
      <c r="UG14" s="765"/>
      <c r="UH14" s="765"/>
      <c r="UI14" s="765"/>
      <c r="UJ14" s="765"/>
      <c r="UK14" s="765"/>
      <c r="UL14" s="765"/>
      <c r="UM14" s="765"/>
      <c r="UN14" s="765"/>
      <c r="UO14" s="765"/>
      <c r="UP14" s="765"/>
      <c r="UQ14" s="765"/>
      <c r="UR14" s="765"/>
      <c r="US14" s="765"/>
      <c r="UT14" s="765"/>
      <c r="UU14" s="765"/>
      <c r="UV14" s="765"/>
      <c r="UW14" s="765"/>
      <c r="UX14" s="765"/>
      <c r="UY14" s="765"/>
      <c r="UZ14" s="765"/>
      <c r="VA14" s="765"/>
      <c r="VB14" s="765"/>
      <c r="VC14" s="765"/>
      <c r="VD14" s="765"/>
      <c r="VE14" s="765"/>
      <c r="VF14" s="765"/>
      <c r="VG14" s="765"/>
      <c r="VH14" s="765"/>
      <c r="VI14" s="765"/>
      <c r="VJ14" s="765"/>
      <c r="VK14" s="765"/>
      <c r="VL14" s="765"/>
      <c r="VM14" s="765"/>
      <c r="VN14" s="765"/>
      <c r="VO14" s="765"/>
      <c r="VP14" s="765"/>
      <c r="VQ14" s="765"/>
      <c r="VR14" s="765"/>
      <c r="VS14" s="765"/>
      <c r="VT14" s="765"/>
      <c r="VU14" s="765"/>
      <c r="VV14" s="765"/>
      <c r="VW14" s="765"/>
      <c r="VX14" s="765"/>
      <c r="VY14" s="765"/>
      <c r="VZ14" s="765"/>
      <c r="WA14" s="765"/>
      <c r="WB14" s="765"/>
      <c r="WC14" s="765"/>
      <c r="WD14" s="765"/>
      <c r="WE14" s="765"/>
      <c r="WF14" s="765"/>
      <c r="WG14" s="765"/>
      <c r="WH14" s="765"/>
      <c r="WI14" s="765"/>
      <c r="WJ14" s="765"/>
      <c r="WK14" s="765"/>
      <c r="WL14" s="765"/>
      <c r="WM14" s="765"/>
      <c r="WN14" s="765"/>
      <c r="WO14" s="765"/>
      <c r="WP14" s="765"/>
      <c r="WQ14" s="765"/>
      <c r="WR14" s="765"/>
      <c r="WS14" s="765"/>
      <c r="WT14" s="765"/>
      <c r="WU14" s="765"/>
      <c r="WV14" s="765"/>
      <c r="WW14" s="765"/>
      <c r="WX14" s="765"/>
      <c r="WY14" s="765"/>
      <c r="WZ14" s="765"/>
      <c r="XA14" s="765"/>
      <c r="XB14" s="765"/>
      <c r="XC14" s="765"/>
      <c r="XD14" s="765"/>
      <c r="XE14" s="765"/>
      <c r="XF14" s="765"/>
      <c r="XG14" s="765"/>
      <c r="XH14" s="765"/>
      <c r="XI14" s="765"/>
      <c r="XJ14" s="765"/>
      <c r="XK14" s="765"/>
      <c r="XL14" s="765"/>
      <c r="XM14" s="765"/>
      <c r="XN14" s="765"/>
      <c r="XO14" s="765"/>
      <c r="XP14" s="765"/>
      <c r="XQ14" s="765"/>
      <c r="XR14" s="765"/>
      <c r="XS14" s="765"/>
      <c r="XT14" s="765"/>
      <c r="XU14" s="765"/>
      <c r="XV14" s="765"/>
      <c r="XW14" s="765"/>
      <c r="XX14" s="765"/>
      <c r="XY14" s="765"/>
      <c r="XZ14" s="765"/>
      <c r="YA14" s="765"/>
      <c r="YB14" s="765"/>
      <c r="YC14" s="765"/>
      <c r="YD14" s="765"/>
      <c r="YE14" s="765"/>
      <c r="YF14" s="765"/>
      <c r="YG14" s="765"/>
      <c r="YH14" s="765"/>
      <c r="YI14" s="765"/>
      <c r="YJ14" s="765"/>
      <c r="YK14" s="765"/>
      <c r="YL14" s="765"/>
      <c r="YM14" s="765"/>
      <c r="YN14" s="765"/>
      <c r="YO14" s="765"/>
      <c r="YP14" s="765"/>
      <c r="YQ14" s="765"/>
      <c r="YR14" s="765"/>
      <c r="YS14" s="765"/>
      <c r="YT14" s="765"/>
      <c r="YU14" s="765"/>
      <c r="YV14" s="765"/>
      <c r="YW14" s="765"/>
      <c r="YX14" s="765"/>
      <c r="YY14" s="765"/>
      <c r="YZ14" s="765"/>
      <c r="ZA14" s="765"/>
      <c r="ZB14" s="765"/>
      <c r="ZC14" s="765"/>
      <c r="ZD14" s="765"/>
      <c r="ZE14" s="765"/>
      <c r="ZF14" s="765"/>
      <c r="ZG14" s="765"/>
      <c r="ZH14" s="765"/>
      <c r="ZI14" s="765"/>
      <c r="ZJ14" s="765"/>
      <c r="ZK14" s="765"/>
      <c r="ZL14" s="765"/>
      <c r="ZM14" s="765"/>
      <c r="ZN14" s="765"/>
      <c r="ZO14" s="765"/>
      <c r="ZP14" s="765"/>
      <c r="ZQ14" s="765"/>
      <c r="ZR14" s="765"/>
      <c r="ZS14" s="765"/>
      <c r="ZT14" s="765"/>
      <c r="ZU14" s="765"/>
      <c r="ZV14" s="765"/>
      <c r="ZW14" s="765"/>
      <c r="ZX14" s="765"/>
      <c r="ZY14" s="765"/>
      <c r="ZZ14" s="765"/>
      <c r="AAA14" s="765"/>
      <c r="AAB14" s="765"/>
      <c r="AAC14" s="765"/>
      <c r="AAD14" s="765"/>
      <c r="AAE14" s="765"/>
      <c r="AAF14" s="765"/>
      <c r="AAG14" s="765"/>
      <c r="AAH14" s="765"/>
      <c r="AAI14" s="765"/>
      <c r="AAJ14" s="765"/>
      <c r="AAK14" s="765"/>
      <c r="AAL14" s="765"/>
      <c r="AAM14" s="765"/>
      <c r="AAN14" s="765"/>
      <c r="AAO14" s="765"/>
      <c r="AAP14" s="765"/>
      <c r="AAQ14" s="765"/>
      <c r="AAR14" s="765"/>
      <c r="AAS14" s="765"/>
      <c r="AAT14" s="765"/>
      <c r="AAU14" s="765"/>
      <c r="AAV14" s="765"/>
      <c r="AAW14" s="765"/>
      <c r="AAX14" s="765"/>
      <c r="AAY14" s="765"/>
      <c r="AAZ14" s="765"/>
      <c r="ABA14" s="765"/>
      <c r="ABB14" s="765"/>
      <c r="ABC14" s="765"/>
      <c r="ABD14" s="765"/>
      <c r="ABE14" s="765"/>
      <c r="ABF14" s="765"/>
      <c r="ABG14" s="765"/>
      <c r="ABH14" s="765"/>
      <c r="ABI14" s="765"/>
      <c r="ABJ14" s="765"/>
      <c r="ABK14" s="765"/>
      <c r="ABL14" s="765"/>
      <c r="ABM14" s="765"/>
      <c r="ABN14" s="765"/>
      <c r="ABO14" s="765"/>
      <c r="ABP14" s="765"/>
      <c r="ABQ14" s="765"/>
      <c r="ABR14" s="765"/>
      <c r="ABS14" s="765"/>
      <c r="ABT14" s="765"/>
      <c r="ABU14" s="765"/>
      <c r="ABV14" s="765"/>
      <c r="ABW14" s="765"/>
      <c r="ABX14" s="765"/>
      <c r="ABY14" s="765"/>
      <c r="ABZ14" s="765"/>
      <c r="ACA14" s="765"/>
      <c r="ACB14" s="765"/>
      <c r="ACC14" s="765"/>
      <c r="ACD14" s="765"/>
      <c r="ACE14" s="765"/>
      <c r="ACF14" s="765"/>
      <c r="ACG14" s="765"/>
      <c r="ACH14" s="765"/>
      <c r="ACI14" s="765"/>
      <c r="ACJ14" s="765"/>
      <c r="ACK14" s="765"/>
      <c r="ACL14" s="765"/>
      <c r="ACM14" s="765"/>
      <c r="ACN14" s="765"/>
      <c r="ACO14" s="765"/>
      <c r="ACP14" s="765"/>
      <c r="ACQ14" s="765"/>
      <c r="ACR14" s="765"/>
      <c r="ACS14" s="765"/>
      <c r="ACT14" s="765"/>
      <c r="ACU14" s="765"/>
      <c r="ACV14" s="765"/>
      <c r="ACW14" s="765"/>
      <c r="ACX14" s="765"/>
      <c r="ACY14" s="765"/>
      <c r="ACZ14" s="765"/>
      <c r="ADA14" s="765"/>
      <c r="ADB14" s="765"/>
      <c r="ADC14" s="765"/>
      <c r="ADD14" s="765"/>
      <c r="ADE14" s="765"/>
      <c r="ADF14" s="765"/>
      <c r="ADG14" s="765"/>
      <c r="ADH14" s="765"/>
      <c r="ADI14" s="765"/>
      <c r="ADJ14" s="765"/>
      <c r="ADK14" s="765"/>
      <c r="ADL14" s="765"/>
      <c r="ADM14" s="765"/>
      <c r="ADN14" s="765"/>
      <c r="ADO14" s="765"/>
      <c r="ADP14" s="765"/>
      <c r="ADQ14" s="765"/>
      <c r="ADR14" s="765"/>
      <c r="ADS14" s="765"/>
      <c r="ADT14" s="765"/>
      <c r="ADU14" s="765"/>
      <c r="ADV14" s="765"/>
      <c r="ADW14" s="765"/>
      <c r="ADX14" s="765"/>
      <c r="ADY14" s="765"/>
      <c r="ADZ14" s="765"/>
      <c r="AEA14" s="765"/>
      <c r="AEB14" s="765"/>
      <c r="AEC14" s="765"/>
      <c r="AED14" s="765"/>
      <c r="AEE14" s="765"/>
      <c r="AEF14" s="765"/>
      <c r="AEG14" s="765"/>
      <c r="AEH14" s="765"/>
      <c r="AEI14" s="765"/>
      <c r="AEJ14" s="765"/>
      <c r="AEK14" s="765"/>
      <c r="AEL14" s="765"/>
      <c r="AEM14" s="765"/>
      <c r="AEN14" s="765"/>
      <c r="AEO14" s="765"/>
      <c r="AEP14" s="765"/>
      <c r="AEQ14" s="765"/>
      <c r="AER14" s="765"/>
      <c r="AES14" s="765"/>
      <c r="AET14" s="765"/>
      <c r="AEU14" s="765"/>
      <c r="AEV14" s="765"/>
      <c r="AEW14" s="765"/>
      <c r="AEX14" s="765"/>
      <c r="AEY14" s="765"/>
      <c r="AEZ14" s="765"/>
      <c r="AFA14" s="765"/>
      <c r="AFB14" s="765"/>
      <c r="AFC14" s="765"/>
      <c r="AFD14" s="765"/>
      <c r="AFE14" s="765"/>
      <c r="AFF14" s="765"/>
      <c r="AFG14" s="765"/>
      <c r="AFH14" s="765"/>
      <c r="AFI14" s="765"/>
      <c r="AFJ14" s="765"/>
      <c r="AFK14" s="765"/>
      <c r="AFL14" s="765"/>
      <c r="AFM14" s="765"/>
      <c r="AFN14" s="765"/>
      <c r="AFO14" s="765"/>
      <c r="AFP14" s="765"/>
      <c r="AFQ14" s="765"/>
      <c r="AFR14" s="765"/>
      <c r="AFS14" s="765"/>
      <c r="AFT14" s="765"/>
      <c r="AFU14" s="765"/>
      <c r="AFV14" s="765"/>
      <c r="AFW14" s="765"/>
      <c r="AFX14" s="765"/>
      <c r="AFY14" s="765"/>
      <c r="AFZ14" s="765"/>
      <c r="AGA14" s="765"/>
      <c r="AGB14" s="765"/>
      <c r="AGC14" s="765"/>
      <c r="AGD14" s="765"/>
      <c r="AGE14" s="765"/>
      <c r="AGF14" s="765"/>
      <c r="AGG14" s="765"/>
      <c r="AGH14" s="765"/>
      <c r="AGI14" s="765"/>
      <c r="AGJ14" s="765"/>
      <c r="AGK14" s="765"/>
      <c r="AGL14" s="765"/>
      <c r="AGM14" s="765"/>
      <c r="AGN14" s="765"/>
      <c r="AGO14" s="765"/>
      <c r="AGP14" s="765"/>
      <c r="AGQ14" s="765"/>
      <c r="AGR14" s="765"/>
      <c r="AGS14" s="765"/>
      <c r="AGT14" s="765"/>
      <c r="AGU14" s="765"/>
      <c r="AGV14" s="765"/>
      <c r="AGW14" s="765"/>
      <c r="AGX14" s="765"/>
      <c r="AGY14" s="765"/>
      <c r="AGZ14" s="765"/>
      <c r="AHA14" s="765"/>
      <c r="AHB14" s="765"/>
      <c r="AHC14" s="765"/>
      <c r="AHD14" s="765"/>
      <c r="AHE14" s="765"/>
      <c r="AHF14" s="765"/>
      <c r="AHG14" s="765"/>
      <c r="AHH14" s="765"/>
      <c r="AHI14" s="765"/>
      <c r="AHJ14" s="765"/>
      <c r="AHK14" s="765"/>
      <c r="AHL14" s="765"/>
      <c r="AHM14" s="765"/>
      <c r="AHN14" s="765"/>
      <c r="AHO14" s="765"/>
      <c r="AHP14" s="765"/>
      <c r="AHQ14" s="765"/>
      <c r="AHR14" s="765"/>
      <c r="AHS14" s="765"/>
      <c r="AHT14" s="765"/>
      <c r="AHU14" s="765"/>
      <c r="AHV14" s="765"/>
      <c r="AHW14" s="765"/>
      <c r="AHX14" s="765"/>
      <c r="AHY14" s="765"/>
      <c r="AHZ14" s="765"/>
      <c r="AIA14" s="765"/>
      <c r="AIB14" s="765"/>
      <c r="AIC14" s="765"/>
      <c r="AID14" s="765"/>
      <c r="AIE14" s="765"/>
      <c r="AIF14" s="765"/>
      <c r="AIG14" s="765"/>
      <c r="AIH14" s="765"/>
      <c r="AII14" s="765"/>
      <c r="AIJ14" s="765"/>
      <c r="AIK14" s="765"/>
      <c r="AIL14" s="765"/>
      <c r="AIM14" s="765"/>
      <c r="AIN14" s="765"/>
      <c r="AIO14" s="765"/>
      <c r="AIP14" s="765"/>
      <c r="AIQ14" s="765"/>
      <c r="AIR14" s="765"/>
      <c r="AIS14" s="765"/>
      <c r="AIT14" s="765"/>
      <c r="AIU14" s="765"/>
      <c r="AIV14" s="765"/>
      <c r="AIW14" s="765"/>
      <c r="AIX14" s="765"/>
      <c r="AIY14" s="765"/>
      <c r="AIZ14" s="765"/>
      <c r="AJA14" s="765"/>
      <c r="AJB14" s="765"/>
      <c r="AJC14" s="765"/>
      <c r="AJD14" s="765"/>
      <c r="AJE14" s="765"/>
      <c r="AJF14" s="765"/>
      <c r="AJG14" s="765"/>
      <c r="AJH14" s="765"/>
      <c r="AJI14" s="765"/>
      <c r="AJJ14" s="765"/>
      <c r="AJK14" s="765"/>
      <c r="AJL14" s="765"/>
      <c r="AJM14" s="765"/>
      <c r="AJN14" s="765"/>
      <c r="AJO14" s="765"/>
      <c r="AJP14" s="765"/>
      <c r="AJQ14" s="765"/>
      <c r="AJR14" s="765"/>
      <c r="AJS14" s="765"/>
      <c r="AJT14" s="765"/>
      <c r="AJU14" s="765"/>
      <c r="AJV14" s="765"/>
      <c r="AJW14" s="765"/>
      <c r="AJX14" s="765"/>
      <c r="AJY14" s="765"/>
      <c r="AJZ14" s="765"/>
      <c r="AKA14" s="765"/>
      <c r="AKB14" s="765"/>
      <c r="AKC14" s="765"/>
      <c r="AKD14" s="765"/>
      <c r="AKE14" s="765"/>
      <c r="AKF14" s="765"/>
      <c r="AKG14" s="765"/>
      <c r="AKH14" s="765"/>
      <c r="AKI14" s="765"/>
      <c r="AKJ14" s="765"/>
      <c r="AKK14" s="765"/>
      <c r="AKL14" s="765"/>
      <c r="AKM14" s="765"/>
      <c r="AKN14" s="765"/>
      <c r="AKO14" s="765"/>
      <c r="AKP14" s="765"/>
      <c r="AKQ14" s="765"/>
      <c r="AKR14" s="765"/>
    </row>
    <row r="15" spans="1:998">
      <c r="A15" s="283"/>
      <c r="B15" s="776" t="s">
        <v>619</v>
      </c>
      <c r="C15" s="801">
        <v>16.012112306000002</v>
      </c>
      <c r="D15" s="906">
        <v>16.267952633500002</v>
      </c>
      <c r="E15" s="906">
        <v>7.2496149479999996</v>
      </c>
      <c r="F15" s="906">
        <v>14.206156395422491</v>
      </c>
      <c r="G15" s="906">
        <v>14.375611322247078</v>
      </c>
      <c r="H15" s="906">
        <v>6.9501620146768923</v>
      </c>
      <c r="I15" s="906">
        <v>5.9425745180765244</v>
      </c>
      <c r="J15" s="906">
        <v>5.7668039968661935</v>
      </c>
      <c r="K15" s="906">
        <v>6.525274113630358</v>
      </c>
      <c r="L15" s="768"/>
      <c r="M15" s="907">
        <v>-0.11632326168420815</v>
      </c>
      <c r="N15" s="907">
        <v>-0.59888780963173582</v>
      </c>
      <c r="O15" s="765"/>
      <c r="P15" s="765"/>
      <c r="Q15" s="765"/>
      <c r="R15" s="85"/>
      <c r="S15" s="85"/>
      <c r="T15" s="85"/>
      <c r="U15" s="85"/>
      <c r="V15" s="765"/>
      <c r="W15" s="765"/>
      <c r="X15" s="765"/>
      <c r="Y15" s="765"/>
      <c r="Z15" s="765"/>
      <c r="AA15" s="765"/>
      <c r="AB15" s="765"/>
      <c r="AC15" s="765"/>
      <c r="AD15" s="765"/>
      <c r="AE15" s="765"/>
      <c r="AF15" s="765"/>
      <c r="AG15" s="765"/>
      <c r="AH15" s="765"/>
      <c r="AI15" s="765"/>
      <c r="AJ15" s="765"/>
      <c r="AK15" s="765"/>
      <c r="AL15" s="765"/>
      <c r="AM15" s="765"/>
      <c r="AN15" s="765"/>
      <c r="AO15" s="765"/>
      <c r="AP15" s="765"/>
      <c r="AQ15" s="765"/>
      <c r="AR15" s="765"/>
      <c r="AS15" s="765"/>
      <c r="AT15" s="765"/>
      <c r="AU15" s="765"/>
      <c r="AV15" s="765"/>
      <c r="AW15" s="765"/>
      <c r="AX15" s="765"/>
      <c r="AY15" s="765"/>
      <c r="AZ15" s="765"/>
      <c r="BA15" s="765"/>
      <c r="BB15" s="765"/>
      <c r="BC15" s="765"/>
      <c r="BD15" s="765"/>
      <c r="BE15" s="765"/>
      <c r="BF15" s="765"/>
      <c r="BG15" s="765"/>
      <c r="BH15" s="765"/>
      <c r="BI15" s="765"/>
      <c r="BJ15" s="765"/>
      <c r="BK15" s="765"/>
      <c r="BL15" s="765"/>
      <c r="BM15" s="765"/>
      <c r="BN15" s="765"/>
      <c r="BO15" s="765"/>
      <c r="BP15" s="765"/>
      <c r="BQ15" s="765"/>
      <c r="BR15" s="765"/>
      <c r="BS15" s="765"/>
      <c r="BT15" s="765"/>
      <c r="BU15" s="765"/>
      <c r="BV15" s="765"/>
      <c r="BW15" s="765"/>
      <c r="BX15" s="765"/>
      <c r="BY15" s="765"/>
      <c r="BZ15" s="765"/>
      <c r="CA15" s="765"/>
      <c r="CB15" s="765"/>
      <c r="CC15" s="765"/>
      <c r="CD15" s="765"/>
      <c r="CE15" s="765"/>
      <c r="CF15" s="765"/>
      <c r="CG15" s="765"/>
      <c r="CH15" s="765"/>
      <c r="CI15" s="765"/>
      <c r="CJ15" s="765"/>
      <c r="CK15" s="765"/>
      <c r="CL15" s="765"/>
      <c r="CM15" s="765"/>
      <c r="CN15" s="765"/>
      <c r="CO15" s="765"/>
      <c r="CP15" s="765"/>
      <c r="CQ15" s="765"/>
      <c r="CR15" s="765"/>
      <c r="CS15" s="765"/>
      <c r="CT15" s="765"/>
      <c r="CU15" s="765"/>
      <c r="CV15" s="765"/>
      <c r="CW15" s="765"/>
      <c r="CX15" s="765"/>
      <c r="CY15" s="765"/>
      <c r="CZ15" s="765"/>
      <c r="DA15" s="765"/>
      <c r="DB15" s="765"/>
      <c r="DC15" s="765"/>
      <c r="DD15" s="765"/>
      <c r="DE15" s="765"/>
      <c r="DF15" s="765"/>
      <c r="DG15" s="765"/>
      <c r="DH15" s="765"/>
      <c r="DI15" s="765"/>
      <c r="DJ15" s="765"/>
      <c r="DK15" s="765"/>
      <c r="DL15" s="765"/>
      <c r="DM15" s="765"/>
      <c r="DN15" s="765"/>
      <c r="DO15" s="765"/>
      <c r="DP15" s="765"/>
      <c r="DQ15" s="765"/>
      <c r="DR15" s="765"/>
      <c r="DS15" s="765"/>
      <c r="DT15" s="765"/>
      <c r="DU15" s="765"/>
      <c r="DV15" s="765"/>
      <c r="DW15" s="765"/>
      <c r="DX15" s="765"/>
      <c r="DY15" s="765"/>
      <c r="DZ15" s="765"/>
      <c r="EA15" s="765"/>
      <c r="EB15" s="765"/>
      <c r="EC15" s="765"/>
      <c r="ED15" s="765"/>
      <c r="EE15" s="765"/>
      <c r="EF15" s="765"/>
      <c r="EG15" s="765"/>
      <c r="EH15" s="765"/>
      <c r="EI15" s="765"/>
      <c r="EJ15" s="765"/>
      <c r="EK15" s="765"/>
      <c r="EL15" s="765"/>
      <c r="EM15" s="765"/>
      <c r="EN15" s="765"/>
      <c r="EO15" s="765"/>
      <c r="EP15" s="765"/>
      <c r="EQ15" s="765"/>
      <c r="ER15" s="765"/>
      <c r="ES15" s="765"/>
      <c r="ET15" s="765"/>
      <c r="EU15" s="765"/>
      <c r="EV15" s="765"/>
      <c r="EW15" s="765"/>
      <c r="EX15" s="765"/>
      <c r="EY15" s="765"/>
      <c r="EZ15" s="765"/>
      <c r="FA15" s="765"/>
      <c r="FB15" s="765"/>
      <c r="FC15" s="765"/>
      <c r="FD15" s="765"/>
      <c r="FE15" s="765"/>
      <c r="FF15" s="765"/>
      <c r="FG15" s="765"/>
      <c r="FH15" s="765"/>
      <c r="FI15" s="765"/>
      <c r="FJ15" s="765"/>
      <c r="FK15" s="765"/>
      <c r="FL15" s="765"/>
      <c r="FM15" s="765"/>
      <c r="FN15" s="765"/>
      <c r="FO15" s="765"/>
      <c r="FP15" s="765"/>
      <c r="FQ15" s="765"/>
      <c r="FR15" s="765"/>
      <c r="FS15" s="765"/>
      <c r="FT15" s="765"/>
      <c r="FU15" s="765"/>
      <c r="FV15" s="765"/>
      <c r="FW15" s="765"/>
      <c r="FX15" s="765"/>
      <c r="FY15" s="765"/>
      <c r="FZ15" s="765"/>
      <c r="GA15" s="765"/>
      <c r="GB15" s="765"/>
      <c r="GC15" s="765"/>
      <c r="GD15" s="765"/>
      <c r="GE15" s="765"/>
      <c r="GF15" s="765"/>
      <c r="GG15" s="765"/>
      <c r="GH15" s="765"/>
      <c r="GI15" s="765"/>
      <c r="GJ15" s="765"/>
      <c r="GK15" s="765"/>
      <c r="GL15" s="765"/>
      <c r="GM15" s="765"/>
      <c r="GN15" s="765"/>
      <c r="GO15" s="765"/>
      <c r="GP15" s="765"/>
      <c r="GQ15" s="765"/>
      <c r="GR15" s="765"/>
      <c r="GS15" s="765"/>
      <c r="GT15" s="765"/>
      <c r="GU15" s="765"/>
      <c r="GV15" s="765"/>
      <c r="GW15" s="765"/>
      <c r="GX15" s="765"/>
      <c r="GY15" s="765"/>
      <c r="GZ15" s="765"/>
      <c r="HA15" s="765"/>
      <c r="HB15" s="765"/>
      <c r="HC15" s="765"/>
      <c r="HD15" s="765"/>
      <c r="HE15" s="765"/>
      <c r="HF15" s="765"/>
      <c r="HG15" s="765"/>
      <c r="HH15" s="765"/>
      <c r="HI15" s="765"/>
      <c r="HJ15" s="765"/>
      <c r="HK15" s="765"/>
      <c r="HL15" s="765"/>
      <c r="HM15" s="765"/>
      <c r="HN15" s="765"/>
      <c r="HO15" s="765"/>
      <c r="HP15" s="765"/>
      <c r="HQ15" s="765"/>
      <c r="HR15" s="765"/>
      <c r="HS15" s="765"/>
      <c r="HT15" s="765"/>
      <c r="HU15" s="765"/>
      <c r="HV15" s="765"/>
      <c r="HW15" s="765"/>
      <c r="HX15" s="765"/>
      <c r="HY15" s="765"/>
      <c r="HZ15" s="765"/>
      <c r="IA15" s="765"/>
      <c r="IB15" s="765"/>
      <c r="IC15" s="765"/>
      <c r="ID15" s="765"/>
      <c r="IE15" s="765"/>
      <c r="IF15" s="765"/>
      <c r="IG15" s="765"/>
      <c r="IH15" s="765"/>
      <c r="II15" s="765"/>
      <c r="IJ15" s="765"/>
      <c r="IK15" s="765"/>
      <c r="IL15" s="765"/>
      <c r="IM15" s="765"/>
      <c r="IN15" s="765"/>
      <c r="IO15" s="765"/>
      <c r="IP15" s="765"/>
      <c r="IQ15" s="765"/>
      <c r="IR15" s="765"/>
      <c r="IS15" s="765"/>
      <c r="IT15" s="765"/>
      <c r="IU15" s="765"/>
      <c r="IV15" s="765"/>
      <c r="IW15" s="765"/>
      <c r="IX15" s="765"/>
      <c r="IY15" s="765"/>
      <c r="IZ15" s="765"/>
      <c r="JA15" s="765"/>
      <c r="JB15" s="765"/>
      <c r="JC15" s="765"/>
      <c r="JD15" s="765"/>
      <c r="JE15" s="765"/>
      <c r="JF15" s="765"/>
      <c r="JG15" s="765"/>
      <c r="JH15" s="765"/>
      <c r="JI15" s="765"/>
      <c r="JJ15" s="765"/>
      <c r="JK15" s="765"/>
      <c r="JL15" s="765"/>
      <c r="JM15" s="765"/>
      <c r="JN15" s="765"/>
      <c r="JO15" s="765"/>
      <c r="JP15" s="765"/>
      <c r="JQ15" s="765"/>
      <c r="JR15" s="765"/>
      <c r="JS15" s="765"/>
      <c r="JT15" s="765"/>
      <c r="JU15" s="765"/>
      <c r="JV15" s="765"/>
      <c r="JW15" s="765"/>
      <c r="JX15" s="765"/>
      <c r="JY15" s="765"/>
      <c r="JZ15" s="765"/>
      <c r="KA15" s="765"/>
      <c r="KB15" s="765"/>
      <c r="KC15" s="765"/>
      <c r="KD15" s="765"/>
      <c r="KE15" s="765"/>
      <c r="KF15" s="765"/>
      <c r="KG15" s="765"/>
      <c r="KH15" s="765"/>
      <c r="KI15" s="765"/>
      <c r="KJ15" s="765"/>
      <c r="KK15" s="765"/>
      <c r="KL15" s="765"/>
      <c r="KM15" s="765"/>
      <c r="KN15" s="765"/>
      <c r="KO15" s="765"/>
      <c r="KP15" s="765"/>
      <c r="KQ15" s="765"/>
      <c r="KR15" s="765"/>
      <c r="KS15" s="765"/>
      <c r="KT15" s="765"/>
      <c r="KU15" s="765"/>
      <c r="KV15" s="765"/>
      <c r="KW15" s="765"/>
      <c r="KX15" s="765"/>
      <c r="KY15" s="765"/>
      <c r="KZ15" s="765"/>
      <c r="LA15" s="765"/>
      <c r="LB15" s="765"/>
      <c r="LC15" s="765"/>
      <c r="LD15" s="765"/>
      <c r="LE15" s="765"/>
      <c r="LF15" s="765"/>
      <c r="LG15" s="765"/>
      <c r="LH15" s="765"/>
      <c r="LI15" s="765"/>
      <c r="LJ15" s="765"/>
      <c r="LK15" s="765"/>
      <c r="LL15" s="765"/>
      <c r="LM15" s="765"/>
      <c r="LN15" s="765"/>
      <c r="LO15" s="765"/>
      <c r="LP15" s="765"/>
      <c r="LQ15" s="765"/>
      <c r="LR15" s="765"/>
      <c r="LS15" s="765"/>
      <c r="LT15" s="765"/>
      <c r="LU15" s="765"/>
      <c r="LV15" s="765"/>
      <c r="LW15" s="765"/>
      <c r="LX15" s="765"/>
      <c r="LY15" s="765"/>
      <c r="LZ15" s="765"/>
      <c r="MA15" s="765"/>
      <c r="MB15" s="765"/>
      <c r="MC15" s="765"/>
      <c r="MD15" s="765"/>
      <c r="ME15" s="765"/>
      <c r="MF15" s="765"/>
      <c r="MG15" s="765"/>
      <c r="MH15" s="765"/>
      <c r="MI15" s="765"/>
      <c r="MJ15" s="765"/>
      <c r="MK15" s="765"/>
      <c r="ML15" s="765"/>
      <c r="MM15" s="765"/>
      <c r="MN15" s="765"/>
      <c r="MO15" s="765"/>
      <c r="MP15" s="765"/>
      <c r="MQ15" s="765"/>
      <c r="MR15" s="765"/>
      <c r="MS15" s="765"/>
      <c r="MT15" s="765"/>
      <c r="MU15" s="765"/>
      <c r="MV15" s="765"/>
      <c r="MW15" s="765"/>
      <c r="MX15" s="765"/>
      <c r="MY15" s="765"/>
      <c r="MZ15" s="765"/>
      <c r="NA15" s="765"/>
      <c r="NB15" s="765"/>
      <c r="NC15" s="765"/>
      <c r="ND15" s="765"/>
      <c r="NE15" s="765"/>
      <c r="NF15" s="765"/>
      <c r="NG15" s="765"/>
      <c r="NH15" s="765"/>
      <c r="NI15" s="765"/>
      <c r="NJ15" s="765"/>
      <c r="NK15" s="765"/>
      <c r="NL15" s="765"/>
      <c r="NM15" s="765"/>
      <c r="NN15" s="765"/>
      <c r="NO15" s="765"/>
      <c r="NP15" s="765"/>
      <c r="NQ15" s="765"/>
      <c r="NR15" s="765"/>
      <c r="NS15" s="765"/>
      <c r="NT15" s="765"/>
      <c r="NU15" s="765"/>
      <c r="NV15" s="765"/>
      <c r="NW15" s="765"/>
      <c r="NX15" s="765"/>
      <c r="NY15" s="765"/>
      <c r="NZ15" s="765"/>
      <c r="OA15" s="765"/>
      <c r="OB15" s="765"/>
      <c r="OC15" s="765"/>
      <c r="OD15" s="765"/>
      <c r="OE15" s="765"/>
      <c r="OF15" s="765"/>
      <c r="OG15" s="765"/>
      <c r="OH15" s="765"/>
      <c r="OI15" s="765"/>
      <c r="OJ15" s="765"/>
      <c r="OK15" s="765"/>
      <c r="OL15" s="765"/>
      <c r="OM15" s="765"/>
      <c r="ON15" s="765"/>
      <c r="OO15" s="765"/>
      <c r="OP15" s="765"/>
      <c r="OQ15" s="765"/>
      <c r="OR15" s="765"/>
      <c r="OS15" s="765"/>
      <c r="OT15" s="765"/>
      <c r="OU15" s="765"/>
      <c r="OV15" s="765"/>
      <c r="OW15" s="765"/>
      <c r="OX15" s="765"/>
      <c r="OY15" s="765"/>
      <c r="OZ15" s="765"/>
      <c r="PA15" s="765"/>
      <c r="PB15" s="765"/>
      <c r="PC15" s="765"/>
      <c r="PD15" s="765"/>
      <c r="PE15" s="765"/>
      <c r="PF15" s="765"/>
      <c r="PG15" s="765"/>
      <c r="PH15" s="765"/>
      <c r="PI15" s="765"/>
      <c r="PJ15" s="765"/>
      <c r="PK15" s="765"/>
      <c r="PL15" s="765"/>
      <c r="PM15" s="765"/>
      <c r="PN15" s="765"/>
      <c r="PO15" s="765"/>
      <c r="PP15" s="765"/>
      <c r="PQ15" s="765"/>
      <c r="PR15" s="765"/>
      <c r="PS15" s="765"/>
      <c r="PT15" s="765"/>
      <c r="PU15" s="765"/>
      <c r="PV15" s="765"/>
      <c r="PW15" s="765"/>
      <c r="PX15" s="765"/>
      <c r="PY15" s="765"/>
      <c r="PZ15" s="765"/>
      <c r="QA15" s="765"/>
      <c r="QB15" s="765"/>
      <c r="QC15" s="765"/>
      <c r="QD15" s="765"/>
      <c r="QE15" s="765"/>
      <c r="QF15" s="765"/>
      <c r="QG15" s="765"/>
      <c r="QH15" s="765"/>
      <c r="QI15" s="765"/>
      <c r="QJ15" s="765"/>
      <c r="QK15" s="765"/>
      <c r="QL15" s="765"/>
      <c r="QM15" s="765"/>
      <c r="QN15" s="765"/>
      <c r="QO15" s="765"/>
      <c r="QP15" s="765"/>
      <c r="QQ15" s="765"/>
      <c r="QR15" s="765"/>
      <c r="QS15" s="765"/>
      <c r="QT15" s="765"/>
      <c r="QU15" s="765"/>
      <c r="QV15" s="765"/>
      <c r="QW15" s="765"/>
      <c r="QX15" s="765"/>
      <c r="QY15" s="765"/>
      <c r="QZ15" s="765"/>
      <c r="RA15" s="765"/>
      <c r="RB15" s="765"/>
      <c r="RC15" s="765"/>
      <c r="RD15" s="765"/>
      <c r="RE15" s="765"/>
      <c r="RF15" s="765"/>
      <c r="RG15" s="765"/>
      <c r="RH15" s="765"/>
      <c r="RI15" s="765"/>
      <c r="RJ15" s="765"/>
      <c r="RK15" s="765"/>
      <c r="RL15" s="765"/>
      <c r="RM15" s="765"/>
      <c r="RN15" s="765"/>
      <c r="RO15" s="765"/>
      <c r="RP15" s="765"/>
      <c r="RQ15" s="765"/>
      <c r="RR15" s="765"/>
      <c r="RS15" s="765"/>
      <c r="RT15" s="765"/>
      <c r="RU15" s="765"/>
      <c r="RV15" s="765"/>
      <c r="RW15" s="765"/>
      <c r="RX15" s="765"/>
      <c r="RY15" s="765"/>
      <c r="RZ15" s="765"/>
      <c r="SA15" s="765"/>
      <c r="SB15" s="765"/>
      <c r="SC15" s="765"/>
      <c r="SD15" s="765"/>
      <c r="SE15" s="765"/>
      <c r="SF15" s="765"/>
      <c r="SG15" s="765"/>
      <c r="SH15" s="765"/>
      <c r="SI15" s="765"/>
      <c r="SJ15" s="765"/>
      <c r="SK15" s="765"/>
      <c r="SL15" s="765"/>
      <c r="SM15" s="765"/>
      <c r="SN15" s="765"/>
      <c r="SO15" s="765"/>
      <c r="SP15" s="765"/>
      <c r="SQ15" s="765"/>
      <c r="SR15" s="765"/>
      <c r="SS15" s="765"/>
      <c r="ST15" s="765"/>
      <c r="SU15" s="765"/>
      <c r="SV15" s="765"/>
      <c r="SW15" s="765"/>
      <c r="SX15" s="765"/>
      <c r="SY15" s="765"/>
      <c r="SZ15" s="765"/>
      <c r="TA15" s="765"/>
      <c r="TB15" s="765"/>
      <c r="TC15" s="765"/>
      <c r="TD15" s="765"/>
      <c r="TE15" s="765"/>
      <c r="TF15" s="765"/>
      <c r="TG15" s="765"/>
      <c r="TH15" s="765"/>
      <c r="TI15" s="765"/>
      <c r="TJ15" s="765"/>
      <c r="TK15" s="765"/>
      <c r="TL15" s="765"/>
      <c r="TM15" s="765"/>
      <c r="TN15" s="765"/>
      <c r="TO15" s="765"/>
      <c r="TP15" s="765"/>
      <c r="TQ15" s="765"/>
      <c r="TR15" s="765"/>
      <c r="TS15" s="765"/>
      <c r="TT15" s="765"/>
      <c r="TU15" s="765"/>
      <c r="TV15" s="765"/>
      <c r="TW15" s="765"/>
      <c r="TX15" s="765"/>
      <c r="TY15" s="765"/>
      <c r="TZ15" s="765"/>
      <c r="UA15" s="765"/>
      <c r="UB15" s="765"/>
      <c r="UC15" s="765"/>
      <c r="UD15" s="765"/>
      <c r="UE15" s="765"/>
      <c r="UF15" s="765"/>
      <c r="UG15" s="765"/>
      <c r="UH15" s="765"/>
      <c r="UI15" s="765"/>
      <c r="UJ15" s="765"/>
      <c r="UK15" s="765"/>
      <c r="UL15" s="765"/>
      <c r="UM15" s="765"/>
      <c r="UN15" s="765"/>
      <c r="UO15" s="765"/>
      <c r="UP15" s="765"/>
      <c r="UQ15" s="765"/>
      <c r="UR15" s="765"/>
      <c r="US15" s="765"/>
      <c r="UT15" s="765"/>
      <c r="UU15" s="765"/>
      <c r="UV15" s="765"/>
      <c r="UW15" s="765"/>
      <c r="UX15" s="765"/>
      <c r="UY15" s="765"/>
      <c r="UZ15" s="765"/>
      <c r="VA15" s="765"/>
      <c r="VB15" s="765"/>
      <c r="VC15" s="765"/>
      <c r="VD15" s="765"/>
      <c r="VE15" s="765"/>
      <c r="VF15" s="765"/>
      <c r="VG15" s="765"/>
      <c r="VH15" s="765"/>
      <c r="VI15" s="765"/>
      <c r="VJ15" s="765"/>
      <c r="VK15" s="765"/>
      <c r="VL15" s="765"/>
      <c r="VM15" s="765"/>
      <c r="VN15" s="765"/>
      <c r="VO15" s="765"/>
      <c r="VP15" s="765"/>
      <c r="VQ15" s="765"/>
      <c r="VR15" s="765"/>
      <c r="VS15" s="765"/>
      <c r="VT15" s="765"/>
      <c r="VU15" s="765"/>
      <c r="VV15" s="765"/>
      <c r="VW15" s="765"/>
      <c r="VX15" s="765"/>
      <c r="VY15" s="765"/>
      <c r="VZ15" s="765"/>
      <c r="WA15" s="765"/>
      <c r="WB15" s="765"/>
      <c r="WC15" s="765"/>
      <c r="WD15" s="765"/>
      <c r="WE15" s="765"/>
      <c r="WF15" s="765"/>
      <c r="WG15" s="765"/>
      <c r="WH15" s="765"/>
      <c r="WI15" s="765"/>
      <c r="WJ15" s="765"/>
      <c r="WK15" s="765"/>
      <c r="WL15" s="765"/>
      <c r="WM15" s="765"/>
      <c r="WN15" s="765"/>
      <c r="WO15" s="765"/>
      <c r="WP15" s="765"/>
      <c r="WQ15" s="765"/>
      <c r="WR15" s="765"/>
      <c r="WS15" s="765"/>
      <c r="WT15" s="765"/>
      <c r="WU15" s="765"/>
      <c r="WV15" s="765"/>
      <c r="WW15" s="765"/>
      <c r="WX15" s="765"/>
      <c r="WY15" s="765"/>
      <c r="WZ15" s="765"/>
      <c r="XA15" s="765"/>
      <c r="XB15" s="765"/>
      <c r="XC15" s="765"/>
      <c r="XD15" s="765"/>
      <c r="XE15" s="765"/>
      <c r="XF15" s="765"/>
      <c r="XG15" s="765"/>
      <c r="XH15" s="765"/>
      <c r="XI15" s="765"/>
      <c r="XJ15" s="765"/>
      <c r="XK15" s="765"/>
      <c r="XL15" s="765"/>
      <c r="XM15" s="765"/>
      <c r="XN15" s="765"/>
      <c r="XO15" s="765"/>
      <c r="XP15" s="765"/>
      <c r="XQ15" s="765"/>
      <c r="XR15" s="765"/>
      <c r="XS15" s="765"/>
      <c r="XT15" s="765"/>
      <c r="XU15" s="765"/>
      <c r="XV15" s="765"/>
      <c r="XW15" s="765"/>
      <c r="XX15" s="765"/>
      <c r="XY15" s="765"/>
      <c r="XZ15" s="765"/>
      <c r="YA15" s="765"/>
      <c r="YB15" s="765"/>
      <c r="YC15" s="765"/>
      <c r="YD15" s="765"/>
      <c r="YE15" s="765"/>
      <c r="YF15" s="765"/>
      <c r="YG15" s="765"/>
      <c r="YH15" s="765"/>
      <c r="YI15" s="765"/>
      <c r="YJ15" s="765"/>
      <c r="YK15" s="765"/>
      <c r="YL15" s="765"/>
      <c r="YM15" s="765"/>
      <c r="YN15" s="765"/>
      <c r="YO15" s="765"/>
      <c r="YP15" s="765"/>
      <c r="YQ15" s="765"/>
      <c r="YR15" s="765"/>
      <c r="YS15" s="765"/>
      <c r="YT15" s="765"/>
      <c r="YU15" s="765"/>
      <c r="YV15" s="765"/>
      <c r="YW15" s="765"/>
      <c r="YX15" s="765"/>
      <c r="YY15" s="765"/>
      <c r="YZ15" s="765"/>
      <c r="ZA15" s="765"/>
      <c r="ZB15" s="765"/>
      <c r="ZC15" s="765"/>
      <c r="ZD15" s="765"/>
      <c r="ZE15" s="765"/>
      <c r="ZF15" s="765"/>
      <c r="ZG15" s="765"/>
      <c r="ZH15" s="765"/>
      <c r="ZI15" s="765"/>
      <c r="ZJ15" s="765"/>
      <c r="ZK15" s="765"/>
      <c r="ZL15" s="765"/>
      <c r="ZM15" s="765"/>
      <c r="ZN15" s="765"/>
      <c r="ZO15" s="765"/>
      <c r="ZP15" s="765"/>
      <c r="ZQ15" s="765"/>
      <c r="ZR15" s="765"/>
      <c r="ZS15" s="765"/>
      <c r="ZT15" s="765"/>
      <c r="ZU15" s="765"/>
      <c r="ZV15" s="765"/>
      <c r="ZW15" s="765"/>
      <c r="ZX15" s="765"/>
      <c r="ZY15" s="765"/>
      <c r="ZZ15" s="765"/>
      <c r="AAA15" s="765"/>
      <c r="AAB15" s="765"/>
      <c r="AAC15" s="765"/>
      <c r="AAD15" s="765"/>
      <c r="AAE15" s="765"/>
      <c r="AAF15" s="765"/>
      <c r="AAG15" s="765"/>
      <c r="AAH15" s="765"/>
      <c r="AAI15" s="765"/>
      <c r="AAJ15" s="765"/>
      <c r="AAK15" s="765"/>
      <c r="AAL15" s="765"/>
      <c r="AAM15" s="765"/>
      <c r="AAN15" s="765"/>
      <c r="AAO15" s="765"/>
      <c r="AAP15" s="765"/>
      <c r="AAQ15" s="765"/>
      <c r="AAR15" s="765"/>
      <c r="AAS15" s="765"/>
      <c r="AAT15" s="765"/>
      <c r="AAU15" s="765"/>
      <c r="AAV15" s="765"/>
      <c r="AAW15" s="765"/>
      <c r="AAX15" s="765"/>
      <c r="AAY15" s="765"/>
      <c r="AAZ15" s="765"/>
      <c r="ABA15" s="765"/>
      <c r="ABB15" s="765"/>
      <c r="ABC15" s="765"/>
      <c r="ABD15" s="765"/>
      <c r="ABE15" s="765"/>
      <c r="ABF15" s="765"/>
      <c r="ABG15" s="765"/>
      <c r="ABH15" s="765"/>
      <c r="ABI15" s="765"/>
      <c r="ABJ15" s="765"/>
      <c r="ABK15" s="765"/>
      <c r="ABL15" s="765"/>
      <c r="ABM15" s="765"/>
      <c r="ABN15" s="765"/>
      <c r="ABO15" s="765"/>
      <c r="ABP15" s="765"/>
      <c r="ABQ15" s="765"/>
      <c r="ABR15" s="765"/>
      <c r="ABS15" s="765"/>
      <c r="ABT15" s="765"/>
      <c r="ABU15" s="765"/>
      <c r="ABV15" s="765"/>
      <c r="ABW15" s="765"/>
      <c r="ABX15" s="765"/>
      <c r="ABY15" s="765"/>
      <c r="ABZ15" s="765"/>
      <c r="ACA15" s="765"/>
      <c r="ACB15" s="765"/>
      <c r="ACC15" s="765"/>
      <c r="ACD15" s="765"/>
      <c r="ACE15" s="765"/>
      <c r="ACF15" s="765"/>
      <c r="ACG15" s="765"/>
      <c r="ACH15" s="765"/>
      <c r="ACI15" s="765"/>
      <c r="ACJ15" s="765"/>
      <c r="ACK15" s="765"/>
      <c r="ACL15" s="765"/>
      <c r="ACM15" s="765"/>
      <c r="ACN15" s="765"/>
      <c r="ACO15" s="765"/>
      <c r="ACP15" s="765"/>
      <c r="ACQ15" s="765"/>
      <c r="ACR15" s="765"/>
      <c r="ACS15" s="765"/>
      <c r="ACT15" s="765"/>
      <c r="ACU15" s="765"/>
      <c r="ACV15" s="765"/>
      <c r="ACW15" s="765"/>
      <c r="ACX15" s="765"/>
      <c r="ACY15" s="765"/>
      <c r="ACZ15" s="765"/>
      <c r="ADA15" s="765"/>
      <c r="ADB15" s="765"/>
      <c r="ADC15" s="765"/>
      <c r="ADD15" s="765"/>
      <c r="ADE15" s="765"/>
      <c r="ADF15" s="765"/>
      <c r="ADG15" s="765"/>
      <c r="ADH15" s="765"/>
      <c r="ADI15" s="765"/>
      <c r="ADJ15" s="765"/>
      <c r="ADK15" s="765"/>
      <c r="ADL15" s="765"/>
      <c r="ADM15" s="765"/>
      <c r="ADN15" s="765"/>
      <c r="ADO15" s="765"/>
      <c r="ADP15" s="765"/>
      <c r="ADQ15" s="765"/>
      <c r="ADR15" s="765"/>
      <c r="ADS15" s="765"/>
      <c r="ADT15" s="765"/>
      <c r="ADU15" s="765"/>
      <c r="ADV15" s="765"/>
      <c r="ADW15" s="765"/>
      <c r="ADX15" s="765"/>
      <c r="ADY15" s="765"/>
      <c r="ADZ15" s="765"/>
      <c r="AEA15" s="765"/>
      <c r="AEB15" s="765"/>
      <c r="AEC15" s="765"/>
      <c r="AED15" s="765"/>
      <c r="AEE15" s="765"/>
      <c r="AEF15" s="765"/>
      <c r="AEG15" s="765"/>
      <c r="AEH15" s="765"/>
      <c r="AEI15" s="765"/>
      <c r="AEJ15" s="765"/>
      <c r="AEK15" s="765"/>
      <c r="AEL15" s="765"/>
      <c r="AEM15" s="765"/>
      <c r="AEN15" s="765"/>
      <c r="AEO15" s="765"/>
      <c r="AEP15" s="765"/>
      <c r="AEQ15" s="765"/>
      <c r="AER15" s="765"/>
      <c r="AES15" s="765"/>
      <c r="AET15" s="765"/>
      <c r="AEU15" s="765"/>
      <c r="AEV15" s="765"/>
      <c r="AEW15" s="765"/>
      <c r="AEX15" s="765"/>
      <c r="AEY15" s="765"/>
      <c r="AEZ15" s="765"/>
      <c r="AFA15" s="765"/>
      <c r="AFB15" s="765"/>
      <c r="AFC15" s="765"/>
      <c r="AFD15" s="765"/>
      <c r="AFE15" s="765"/>
      <c r="AFF15" s="765"/>
      <c r="AFG15" s="765"/>
      <c r="AFH15" s="765"/>
      <c r="AFI15" s="765"/>
      <c r="AFJ15" s="765"/>
      <c r="AFK15" s="765"/>
      <c r="AFL15" s="765"/>
      <c r="AFM15" s="765"/>
      <c r="AFN15" s="765"/>
      <c r="AFO15" s="765"/>
      <c r="AFP15" s="765"/>
      <c r="AFQ15" s="765"/>
      <c r="AFR15" s="765"/>
      <c r="AFS15" s="765"/>
      <c r="AFT15" s="765"/>
      <c r="AFU15" s="765"/>
      <c r="AFV15" s="765"/>
      <c r="AFW15" s="765"/>
      <c r="AFX15" s="765"/>
      <c r="AFY15" s="765"/>
      <c r="AFZ15" s="765"/>
      <c r="AGA15" s="765"/>
      <c r="AGB15" s="765"/>
      <c r="AGC15" s="765"/>
      <c r="AGD15" s="765"/>
      <c r="AGE15" s="765"/>
      <c r="AGF15" s="765"/>
      <c r="AGG15" s="765"/>
      <c r="AGH15" s="765"/>
      <c r="AGI15" s="765"/>
      <c r="AGJ15" s="765"/>
      <c r="AGK15" s="765"/>
      <c r="AGL15" s="765"/>
      <c r="AGM15" s="765"/>
      <c r="AGN15" s="765"/>
      <c r="AGO15" s="765"/>
      <c r="AGP15" s="765"/>
      <c r="AGQ15" s="765"/>
      <c r="AGR15" s="765"/>
      <c r="AGS15" s="765"/>
      <c r="AGT15" s="765"/>
      <c r="AGU15" s="765"/>
      <c r="AGV15" s="765"/>
      <c r="AGW15" s="765"/>
      <c r="AGX15" s="765"/>
      <c r="AGY15" s="765"/>
      <c r="AGZ15" s="765"/>
      <c r="AHA15" s="765"/>
      <c r="AHB15" s="765"/>
      <c r="AHC15" s="765"/>
      <c r="AHD15" s="765"/>
      <c r="AHE15" s="765"/>
      <c r="AHF15" s="765"/>
      <c r="AHG15" s="765"/>
      <c r="AHH15" s="765"/>
      <c r="AHI15" s="765"/>
      <c r="AHJ15" s="765"/>
      <c r="AHK15" s="765"/>
      <c r="AHL15" s="765"/>
      <c r="AHM15" s="765"/>
      <c r="AHN15" s="765"/>
      <c r="AHO15" s="765"/>
      <c r="AHP15" s="765"/>
      <c r="AHQ15" s="765"/>
      <c r="AHR15" s="765"/>
      <c r="AHS15" s="765"/>
      <c r="AHT15" s="765"/>
      <c r="AHU15" s="765"/>
      <c r="AHV15" s="765"/>
      <c r="AHW15" s="765"/>
      <c r="AHX15" s="765"/>
      <c r="AHY15" s="765"/>
      <c r="AHZ15" s="765"/>
      <c r="AIA15" s="765"/>
      <c r="AIB15" s="765"/>
      <c r="AIC15" s="765"/>
      <c r="AID15" s="765"/>
      <c r="AIE15" s="765"/>
      <c r="AIF15" s="765"/>
      <c r="AIG15" s="765"/>
      <c r="AIH15" s="765"/>
      <c r="AII15" s="765"/>
      <c r="AIJ15" s="765"/>
      <c r="AIK15" s="765"/>
      <c r="AIL15" s="765"/>
      <c r="AIM15" s="765"/>
      <c r="AIN15" s="765"/>
      <c r="AIO15" s="765"/>
      <c r="AIP15" s="765"/>
      <c r="AIQ15" s="765"/>
      <c r="AIR15" s="765"/>
      <c r="AIS15" s="765"/>
      <c r="AIT15" s="765"/>
      <c r="AIU15" s="765"/>
      <c r="AIV15" s="765"/>
      <c r="AIW15" s="765"/>
      <c r="AIX15" s="765"/>
      <c r="AIY15" s="765"/>
      <c r="AIZ15" s="765"/>
      <c r="AJA15" s="765"/>
      <c r="AJB15" s="765"/>
      <c r="AJC15" s="765"/>
      <c r="AJD15" s="765"/>
      <c r="AJE15" s="765"/>
      <c r="AJF15" s="765"/>
      <c r="AJG15" s="765"/>
      <c r="AJH15" s="765"/>
      <c r="AJI15" s="765"/>
      <c r="AJJ15" s="765"/>
      <c r="AJK15" s="765"/>
      <c r="AJL15" s="765"/>
      <c r="AJM15" s="765"/>
      <c r="AJN15" s="765"/>
      <c r="AJO15" s="765"/>
      <c r="AJP15" s="765"/>
      <c r="AJQ15" s="765"/>
      <c r="AJR15" s="765"/>
      <c r="AJS15" s="765"/>
      <c r="AJT15" s="765"/>
      <c r="AJU15" s="765"/>
      <c r="AJV15" s="765"/>
      <c r="AJW15" s="765"/>
      <c r="AJX15" s="765"/>
      <c r="AJY15" s="765"/>
      <c r="AJZ15" s="765"/>
      <c r="AKA15" s="765"/>
      <c r="AKB15" s="765"/>
      <c r="AKC15" s="765"/>
      <c r="AKD15" s="765"/>
      <c r="AKE15" s="765"/>
      <c r="AKF15" s="765"/>
      <c r="AKG15" s="765"/>
      <c r="AKH15" s="765"/>
      <c r="AKI15" s="765"/>
      <c r="AKJ15" s="765"/>
      <c r="AKK15" s="765"/>
      <c r="AKL15" s="765"/>
      <c r="AKM15" s="765"/>
      <c r="AKN15" s="765"/>
      <c r="AKO15" s="765"/>
      <c r="AKP15" s="765"/>
      <c r="AKQ15" s="765"/>
      <c r="AKR15" s="765"/>
    </row>
    <row r="16" spans="1:998">
      <c r="A16" s="283"/>
      <c r="B16" s="776" t="s">
        <v>415</v>
      </c>
      <c r="C16" s="801">
        <v>35.823383136499999</v>
      </c>
      <c r="D16" s="906">
        <v>36.898099909499997</v>
      </c>
      <c r="E16" s="906">
        <v>19.784465723499999</v>
      </c>
      <c r="F16" s="906">
        <v>40.075178475437355</v>
      </c>
      <c r="G16" s="906">
        <v>45.181379570985328</v>
      </c>
      <c r="H16" s="906">
        <v>43.732926430046263</v>
      </c>
      <c r="I16" s="906">
        <v>44.870034938176957</v>
      </c>
      <c r="J16" s="906">
        <v>45.65006571925408</v>
      </c>
      <c r="K16" s="906">
        <v>44.142507671050055</v>
      </c>
      <c r="L16" s="768"/>
      <c r="M16" s="907">
        <v>0.22449068330894373</v>
      </c>
      <c r="N16" s="907">
        <v>0.1963355234908688</v>
      </c>
      <c r="O16" s="765"/>
      <c r="P16" s="765"/>
      <c r="Q16" s="765"/>
      <c r="R16" s="85"/>
      <c r="S16" s="85"/>
      <c r="T16" s="85"/>
      <c r="U16" s="85"/>
      <c r="V16" s="765"/>
      <c r="W16" s="765"/>
      <c r="X16" s="765"/>
      <c r="Y16" s="765"/>
      <c r="Z16" s="765"/>
      <c r="AA16" s="765"/>
      <c r="AB16" s="765"/>
      <c r="AC16" s="765"/>
      <c r="AD16" s="765"/>
      <c r="AE16" s="765"/>
      <c r="AF16" s="765"/>
      <c r="AG16" s="765"/>
      <c r="AH16" s="765"/>
      <c r="AI16" s="765"/>
      <c r="AJ16" s="765"/>
      <c r="AK16" s="765"/>
      <c r="AL16" s="765"/>
      <c r="AM16" s="765"/>
      <c r="AN16" s="765"/>
      <c r="AO16" s="765"/>
      <c r="AP16" s="765"/>
      <c r="AQ16" s="765"/>
      <c r="AR16" s="765"/>
      <c r="AS16" s="765"/>
      <c r="AT16" s="765"/>
      <c r="AU16" s="765"/>
      <c r="AV16" s="765"/>
      <c r="AW16" s="765"/>
      <c r="AX16" s="765"/>
      <c r="AY16" s="765"/>
      <c r="AZ16" s="765"/>
      <c r="BA16" s="765"/>
      <c r="BB16" s="765"/>
      <c r="BC16" s="765"/>
      <c r="BD16" s="765"/>
      <c r="BE16" s="765"/>
      <c r="BF16" s="765"/>
      <c r="BG16" s="765"/>
      <c r="BH16" s="765"/>
      <c r="BI16" s="765"/>
      <c r="BJ16" s="765"/>
      <c r="BK16" s="765"/>
      <c r="BL16" s="765"/>
      <c r="BM16" s="765"/>
      <c r="BN16" s="765"/>
      <c r="BO16" s="765"/>
      <c r="BP16" s="765"/>
      <c r="BQ16" s="765"/>
      <c r="BR16" s="765"/>
      <c r="BS16" s="765"/>
      <c r="BT16" s="765"/>
      <c r="BU16" s="765"/>
      <c r="BV16" s="765"/>
      <c r="BW16" s="765"/>
      <c r="BX16" s="765"/>
      <c r="BY16" s="765"/>
      <c r="BZ16" s="765"/>
      <c r="CA16" s="765"/>
      <c r="CB16" s="765"/>
      <c r="CC16" s="765"/>
      <c r="CD16" s="765"/>
      <c r="CE16" s="765"/>
      <c r="CF16" s="765"/>
      <c r="CG16" s="765"/>
      <c r="CH16" s="765"/>
      <c r="CI16" s="765"/>
      <c r="CJ16" s="765"/>
      <c r="CK16" s="765"/>
      <c r="CL16" s="765"/>
      <c r="CM16" s="765"/>
      <c r="CN16" s="765"/>
      <c r="CO16" s="765"/>
      <c r="CP16" s="765"/>
      <c r="CQ16" s="765"/>
      <c r="CR16" s="765"/>
      <c r="CS16" s="765"/>
      <c r="CT16" s="765"/>
      <c r="CU16" s="765"/>
      <c r="CV16" s="765"/>
      <c r="CW16" s="765"/>
      <c r="CX16" s="765"/>
      <c r="CY16" s="765"/>
      <c r="CZ16" s="765"/>
      <c r="DA16" s="765"/>
      <c r="DB16" s="765"/>
      <c r="DC16" s="765"/>
      <c r="DD16" s="765"/>
      <c r="DE16" s="765"/>
      <c r="DF16" s="765"/>
      <c r="DG16" s="765"/>
      <c r="DH16" s="765"/>
      <c r="DI16" s="765"/>
      <c r="DJ16" s="765"/>
      <c r="DK16" s="765"/>
      <c r="DL16" s="765"/>
      <c r="DM16" s="765"/>
      <c r="DN16" s="765"/>
      <c r="DO16" s="765"/>
      <c r="DP16" s="765"/>
      <c r="DQ16" s="765"/>
      <c r="DR16" s="765"/>
      <c r="DS16" s="765"/>
      <c r="DT16" s="765"/>
      <c r="DU16" s="765"/>
      <c r="DV16" s="765"/>
      <c r="DW16" s="765"/>
      <c r="DX16" s="765"/>
      <c r="DY16" s="765"/>
      <c r="DZ16" s="765"/>
      <c r="EA16" s="765"/>
      <c r="EB16" s="765"/>
      <c r="EC16" s="765"/>
      <c r="ED16" s="765"/>
      <c r="EE16" s="765"/>
      <c r="EF16" s="765"/>
      <c r="EG16" s="765"/>
      <c r="EH16" s="765"/>
      <c r="EI16" s="765"/>
      <c r="EJ16" s="765"/>
      <c r="EK16" s="765"/>
      <c r="EL16" s="765"/>
      <c r="EM16" s="765"/>
      <c r="EN16" s="765"/>
      <c r="EO16" s="765"/>
      <c r="EP16" s="765"/>
      <c r="EQ16" s="765"/>
      <c r="ER16" s="765"/>
      <c r="ES16" s="765"/>
      <c r="ET16" s="765"/>
      <c r="EU16" s="765"/>
      <c r="EV16" s="765"/>
      <c r="EW16" s="765"/>
      <c r="EX16" s="765"/>
      <c r="EY16" s="765"/>
      <c r="EZ16" s="765"/>
      <c r="FA16" s="765"/>
      <c r="FB16" s="765"/>
      <c r="FC16" s="765"/>
      <c r="FD16" s="765"/>
      <c r="FE16" s="765"/>
      <c r="FF16" s="765"/>
      <c r="FG16" s="765"/>
      <c r="FH16" s="765"/>
      <c r="FI16" s="765"/>
      <c r="FJ16" s="765"/>
      <c r="FK16" s="765"/>
      <c r="FL16" s="765"/>
      <c r="FM16" s="765"/>
      <c r="FN16" s="765"/>
      <c r="FO16" s="765"/>
      <c r="FP16" s="765"/>
      <c r="FQ16" s="765"/>
      <c r="FR16" s="765"/>
      <c r="FS16" s="765"/>
      <c r="FT16" s="765"/>
      <c r="FU16" s="765"/>
      <c r="FV16" s="765"/>
      <c r="FW16" s="765"/>
      <c r="FX16" s="765"/>
      <c r="FY16" s="765"/>
      <c r="FZ16" s="765"/>
      <c r="GA16" s="765"/>
      <c r="GB16" s="765"/>
      <c r="GC16" s="765"/>
      <c r="GD16" s="765"/>
      <c r="GE16" s="765"/>
      <c r="GF16" s="765"/>
      <c r="GG16" s="765"/>
      <c r="GH16" s="765"/>
      <c r="GI16" s="765"/>
      <c r="GJ16" s="765"/>
      <c r="GK16" s="765"/>
      <c r="GL16" s="765"/>
      <c r="GM16" s="765"/>
      <c r="GN16" s="765"/>
      <c r="GO16" s="765"/>
      <c r="GP16" s="765"/>
      <c r="GQ16" s="765"/>
      <c r="GR16" s="765"/>
      <c r="GS16" s="765"/>
      <c r="GT16" s="765"/>
      <c r="GU16" s="765"/>
      <c r="GV16" s="765"/>
      <c r="GW16" s="765"/>
      <c r="GX16" s="765"/>
      <c r="GY16" s="765"/>
      <c r="GZ16" s="765"/>
      <c r="HA16" s="765"/>
      <c r="HB16" s="765"/>
      <c r="HC16" s="765"/>
      <c r="HD16" s="765"/>
      <c r="HE16" s="765"/>
      <c r="HF16" s="765"/>
      <c r="HG16" s="765"/>
      <c r="HH16" s="765"/>
      <c r="HI16" s="765"/>
      <c r="HJ16" s="765"/>
      <c r="HK16" s="765"/>
      <c r="HL16" s="765"/>
      <c r="HM16" s="765"/>
      <c r="HN16" s="765"/>
      <c r="HO16" s="765"/>
      <c r="HP16" s="765"/>
      <c r="HQ16" s="765"/>
      <c r="HR16" s="765"/>
      <c r="HS16" s="765"/>
      <c r="HT16" s="765"/>
      <c r="HU16" s="765"/>
      <c r="HV16" s="765"/>
      <c r="HW16" s="765"/>
      <c r="HX16" s="765"/>
      <c r="HY16" s="765"/>
      <c r="HZ16" s="765"/>
      <c r="IA16" s="765"/>
      <c r="IB16" s="765"/>
      <c r="IC16" s="765"/>
      <c r="ID16" s="765"/>
      <c r="IE16" s="765"/>
      <c r="IF16" s="765"/>
      <c r="IG16" s="765"/>
      <c r="IH16" s="765"/>
      <c r="II16" s="765"/>
      <c r="IJ16" s="765"/>
      <c r="IK16" s="765"/>
      <c r="IL16" s="765"/>
      <c r="IM16" s="765"/>
      <c r="IN16" s="765"/>
      <c r="IO16" s="765"/>
      <c r="IP16" s="765"/>
      <c r="IQ16" s="765"/>
      <c r="IR16" s="765"/>
      <c r="IS16" s="765"/>
      <c r="IT16" s="765"/>
      <c r="IU16" s="765"/>
      <c r="IV16" s="765"/>
      <c r="IW16" s="765"/>
      <c r="IX16" s="765"/>
      <c r="IY16" s="765"/>
      <c r="IZ16" s="765"/>
      <c r="JA16" s="765"/>
      <c r="JB16" s="765"/>
      <c r="JC16" s="765"/>
      <c r="JD16" s="765"/>
      <c r="JE16" s="765"/>
      <c r="JF16" s="765"/>
      <c r="JG16" s="765"/>
      <c r="JH16" s="765"/>
      <c r="JI16" s="765"/>
      <c r="JJ16" s="765"/>
      <c r="JK16" s="765"/>
      <c r="JL16" s="765"/>
      <c r="JM16" s="765"/>
      <c r="JN16" s="765"/>
      <c r="JO16" s="765"/>
      <c r="JP16" s="765"/>
      <c r="JQ16" s="765"/>
      <c r="JR16" s="765"/>
      <c r="JS16" s="765"/>
      <c r="JT16" s="765"/>
      <c r="JU16" s="765"/>
      <c r="JV16" s="765"/>
      <c r="JW16" s="765"/>
      <c r="JX16" s="765"/>
      <c r="JY16" s="765"/>
      <c r="JZ16" s="765"/>
      <c r="KA16" s="765"/>
      <c r="KB16" s="765"/>
      <c r="KC16" s="765"/>
      <c r="KD16" s="765"/>
      <c r="KE16" s="765"/>
      <c r="KF16" s="765"/>
      <c r="KG16" s="765"/>
      <c r="KH16" s="765"/>
      <c r="KI16" s="765"/>
      <c r="KJ16" s="765"/>
      <c r="KK16" s="765"/>
      <c r="KL16" s="765"/>
      <c r="KM16" s="765"/>
      <c r="KN16" s="765"/>
      <c r="KO16" s="765"/>
      <c r="KP16" s="765"/>
      <c r="KQ16" s="765"/>
      <c r="KR16" s="765"/>
      <c r="KS16" s="765"/>
      <c r="KT16" s="765"/>
      <c r="KU16" s="765"/>
      <c r="KV16" s="765"/>
      <c r="KW16" s="765"/>
      <c r="KX16" s="765"/>
      <c r="KY16" s="765"/>
      <c r="KZ16" s="765"/>
      <c r="LA16" s="765"/>
      <c r="LB16" s="765"/>
      <c r="LC16" s="765"/>
      <c r="LD16" s="765"/>
      <c r="LE16" s="765"/>
      <c r="LF16" s="765"/>
      <c r="LG16" s="765"/>
      <c r="LH16" s="765"/>
      <c r="LI16" s="765"/>
      <c r="LJ16" s="765"/>
      <c r="LK16" s="765"/>
      <c r="LL16" s="765"/>
      <c r="LM16" s="765"/>
      <c r="LN16" s="765"/>
      <c r="LO16" s="765"/>
      <c r="LP16" s="765"/>
      <c r="LQ16" s="765"/>
      <c r="LR16" s="765"/>
      <c r="LS16" s="765"/>
      <c r="LT16" s="765"/>
      <c r="LU16" s="765"/>
      <c r="LV16" s="765"/>
      <c r="LW16" s="765"/>
      <c r="LX16" s="765"/>
      <c r="LY16" s="765"/>
      <c r="LZ16" s="765"/>
      <c r="MA16" s="765"/>
      <c r="MB16" s="765"/>
      <c r="MC16" s="765"/>
      <c r="MD16" s="765"/>
      <c r="ME16" s="765"/>
      <c r="MF16" s="765"/>
      <c r="MG16" s="765"/>
      <c r="MH16" s="765"/>
      <c r="MI16" s="765"/>
      <c r="MJ16" s="765"/>
      <c r="MK16" s="765"/>
      <c r="ML16" s="765"/>
      <c r="MM16" s="765"/>
      <c r="MN16" s="765"/>
      <c r="MO16" s="765"/>
      <c r="MP16" s="765"/>
      <c r="MQ16" s="765"/>
      <c r="MR16" s="765"/>
      <c r="MS16" s="765"/>
      <c r="MT16" s="765"/>
      <c r="MU16" s="765"/>
      <c r="MV16" s="765"/>
      <c r="MW16" s="765"/>
      <c r="MX16" s="765"/>
      <c r="MY16" s="765"/>
      <c r="MZ16" s="765"/>
      <c r="NA16" s="765"/>
      <c r="NB16" s="765"/>
      <c r="NC16" s="765"/>
      <c r="ND16" s="765"/>
      <c r="NE16" s="765"/>
      <c r="NF16" s="765"/>
      <c r="NG16" s="765"/>
      <c r="NH16" s="765"/>
      <c r="NI16" s="765"/>
      <c r="NJ16" s="765"/>
      <c r="NK16" s="765"/>
      <c r="NL16" s="765"/>
      <c r="NM16" s="765"/>
      <c r="NN16" s="765"/>
      <c r="NO16" s="765"/>
      <c r="NP16" s="765"/>
      <c r="NQ16" s="765"/>
      <c r="NR16" s="765"/>
      <c r="NS16" s="765"/>
      <c r="NT16" s="765"/>
      <c r="NU16" s="765"/>
      <c r="NV16" s="765"/>
      <c r="NW16" s="765"/>
      <c r="NX16" s="765"/>
      <c r="NY16" s="765"/>
      <c r="NZ16" s="765"/>
      <c r="OA16" s="765"/>
      <c r="OB16" s="765"/>
      <c r="OC16" s="765"/>
      <c r="OD16" s="765"/>
      <c r="OE16" s="765"/>
      <c r="OF16" s="765"/>
      <c r="OG16" s="765"/>
      <c r="OH16" s="765"/>
      <c r="OI16" s="765"/>
      <c r="OJ16" s="765"/>
      <c r="OK16" s="765"/>
      <c r="OL16" s="765"/>
      <c r="OM16" s="765"/>
      <c r="ON16" s="765"/>
      <c r="OO16" s="765"/>
      <c r="OP16" s="765"/>
      <c r="OQ16" s="765"/>
      <c r="OR16" s="765"/>
      <c r="OS16" s="765"/>
      <c r="OT16" s="765"/>
      <c r="OU16" s="765"/>
      <c r="OV16" s="765"/>
      <c r="OW16" s="765"/>
      <c r="OX16" s="765"/>
      <c r="OY16" s="765"/>
      <c r="OZ16" s="765"/>
      <c r="PA16" s="765"/>
      <c r="PB16" s="765"/>
      <c r="PC16" s="765"/>
      <c r="PD16" s="765"/>
      <c r="PE16" s="765"/>
      <c r="PF16" s="765"/>
      <c r="PG16" s="765"/>
      <c r="PH16" s="765"/>
      <c r="PI16" s="765"/>
      <c r="PJ16" s="765"/>
      <c r="PK16" s="765"/>
      <c r="PL16" s="765"/>
      <c r="PM16" s="765"/>
      <c r="PN16" s="765"/>
      <c r="PO16" s="765"/>
      <c r="PP16" s="765"/>
      <c r="PQ16" s="765"/>
      <c r="PR16" s="765"/>
      <c r="PS16" s="765"/>
      <c r="PT16" s="765"/>
      <c r="PU16" s="765"/>
      <c r="PV16" s="765"/>
      <c r="PW16" s="765"/>
      <c r="PX16" s="765"/>
      <c r="PY16" s="765"/>
      <c r="PZ16" s="765"/>
      <c r="QA16" s="765"/>
      <c r="QB16" s="765"/>
      <c r="QC16" s="765"/>
      <c r="QD16" s="765"/>
      <c r="QE16" s="765"/>
      <c r="QF16" s="765"/>
      <c r="QG16" s="765"/>
      <c r="QH16" s="765"/>
      <c r="QI16" s="765"/>
      <c r="QJ16" s="765"/>
      <c r="QK16" s="765"/>
      <c r="QL16" s="765"/>
      <c r="QM16" s="765"/>
      <c r="QN16" s="765"/>
      <c r="QO16" s="765"/>
      <c r="QP16" s="765"/>
      <c r="QQ16" s="765"/>
      <c r="QR16" s="765"/>
      <c r="QS16" s="765"/>
      <c r="QT16" s="765"/>
      <c r="QU16" s="765"/>
      <c r="QV16" s="765"/>
      <c r="QW16" s="765"/>
      <c r="QX16" s="765"/>
      <c r="QY16" s="765"/>
      <c r="QZ16" s="765"/>
      <c r="RA16" s="765"/>
      <c r="RB16" s="765"/>
      <c r="RC16" s="765"/>
      <c r="RD16" s="765"/>
      <c r="RE16" s="765"/>
      <c r="RF16" s="765"/>
      <c r="RG16" s="765"/>
      <c r="RH16" s="765"/>
      <c r="RI16" s="765"/>
      <c r="RJ16" s="765"/>
      <c r="RK16" s="765"/>
      <c r="RL16" s="765"/>
      <c r="RM16" s="765"/>
      <c r="RN16" s="765"/>
      <c r="RO16" s="765"/>
      <c r="RP16" s="765"/>
      <c r="RQ16" s="765"/>
      <c r="RR16" s="765"/>
      <c r="RS16" s="765"/>
      <c r="RT16" s="765"/>
      <c r="RU16" s="765"/>
      <c r="RV16" s="765"/>
      <c r="RW16" s="765"/>
      <c r="RX16" s="765"/>
      <c r="RY16" s="765"/>
      <c r="RZ16" s="765"/>
      <c r="SA16" s="765"/>
      <c r="SB16" s="765"/>
      <c r="SC16" s="765"/>
      <c r="SD16" s="765"/>
      <c r="SE16" s="765"/>
      <c r="SF16" s="765"/>
      <c r="SG16" s="765"/>
      <c r="SH16" s="765"/>
      <c r="SI16" s="765"/>
      <c r="SJ16" s="765"/>
      <c r="SK16" s="765"/>
      <c r="SL16" s="765"/>
      <c r="SM16" s="765"/>
      <c r="SN16" s="765"/>
      <c r="SO16" s="765"/>
      <c r="SP16" s="765"/>
      <c r="SQ16" s="765"/>
      <c r="SR16" s="765"/>
      <c r="SS16" s="765"/>
      <c r="ST16" s="765"/>
      <c r="SU16" s="765"/>
      <c r="SV16" s="765"/>
      <c r="SW16" s="765"/>
      <c r="SX16" s="765"/>
      <c r="SY16" s="765"/>
      <c r="SZ16" s="765"/>
      <c r="TA16" s="765"/>
      <c r="TB16" s="765"/>
      <c r="TC16" s="765"/>
      <c r="TD16" s="765"/>
      <c r="TE16" s="765"/>
      <c r="TF16" s="765"/>
      <c r="TG16" s="765"/>
      <c r="TH16" s="765"/>
      <c r="TI16" s="765"/>
      <c r="TJ16" s="765"/>
      <c r="TK16" s="765"/>
      <c r="TL16" s="765"/>
      <c r="TM16" s="765"/>
      <c r="TN16" s="765"/>
      <c r="TO16" s="765"/>
      <c r="TP16" s="765"/>
      <c r="TQ16" s="765"/>
      <c r="TR16" s="765"/>
      <c r="TS16" s="765"/>
      <c r="TT16" s="765"/>
      <c r="TU16" s="765"/>
      <c r="TV16" s="765"/>
      <c r="TW16" s="765"/>
      <c r="TX16" s="765"/>
      <c r="TY16" s="765"/>
      <c r="TZ16" s="765"/>
      <c r="UA16" s="765"/>
      <c r="UB16" s="765"/>
      <c r="UC16" s="765"/>
      <c r="UD16" s="765"/>
      <c r="UE16" s="765"/>
      <c r="UF16" s="765"/>
      <c r="UG16" s="765"/>
      <c r="UH16" s="765"/>
      <c r="UI16" s="765"/>
      <c r="UJ16" s="765"/>
      <c r="UK16" s="765"/>
      <c r="UL16" s="765"/>
      <c r="UM16" s="765"/>
      <c r="UN16" s="765"/>
      <c r="UO16" s="765"/>
      <c r="UP16" s="765"/>
      <c r="UQ16" s="765"/>
      <c r="UR16" s="765"/>
      <c r="US16" s="765"/>
      <c r="UT16" s="765"/>
      <c r="UU16" s="765"/>
      <c r="UV16" s="765"/>
      <c r="UW16" s="765"/>
      <c r="UX16" s="765"/>
      <c r="UY16" s="765"/>
      <c r="UZ16" s="765"/>
      <c r="VA16" s="765"/>
      <c r="VB16" s="765"/>
      <c r="VC16" s="765"/>
      <c r="VD16" s="765"/>
      <c r="VE16" s="765"/>
      <c r="VF16" s="765"/>
      <c r="VG16" s="765"/>
      <c r="VH16" s="765"/>
      <c r="VI16" s="765"/>
      <c r="VJ16" s="765"/>
      <c r="VK16" s="765"/>
      <c r="VL16" s="765"/>
      <c r="VM16" s="765"/>
      <c r="VN16" s="765"/>
      <c r="VO16" s="765"/>
      <c r="VP16" s="765"/>
      <c r="VQ16" s="765"/>
      <c r="VR16" s="765"/>
      <c r="VS16" s="765"/>
      <c r="VT16" s="765"/>
      <c r="VU16" s="765"/>
      <c r="VV16" s="765"/>
      <c r="VW16" s="765"/>
      <c r="VX16" s="765"/>
      <c r="VY16" s="765"/>
      <c r="VZ16" s="765"/>
      <c r="WA16" s="765"/>
      <c r="WB16" s="765"/>
      <c r="WC16" s="765"/>
      <c r="WD16" s="765"/>
      <c r="WE16" s="765"/>
      <c r="WF16" s="765"/>
      <c r="WG16" s="765"/>
      <c r="WH16" s="765"/>
      <c r="WI16" s="765"/>
      <c r="WJ16" s="765"/>
      <c r="WK16" s="765"/>
      <c r="WL16" s="765"/>
      <c r="WM16" s="765"/>
      <c r="WN16" s="765"/>
      <c r="WO16" s="765"/>
      <c r="WP16" s="765"/>
      <c r="WQ16" s="765"/>
      <c r="WR16" s="765"/>
      <c r="WS16" s="765"/>
      <c r="WT16" s="765"/>
      <c r="WU16" s="765"/>
      <c r="WV16" s="765"/>
      <c r="WW16" s="765"/>
      <c r="WX16" s="765"/>
      <c r="WY16" s="765"/>
      <c r="WZ16" s="765"/>
      <c r="XA16" s="765"/>
      <c r="XB16" s="765"/>
      <c r="XC16" s="765"/>
      <c r="XD16" s="765"/>
      <c r="XE16" s="765"/>
      <c r="XF16" s="765"/>
      <c r="XG16" s="765"/>
      <c r="XH16" s="765"/>
      <c r="XI16" s="765"/>
      <c r="XJ16" s="765"/>
      <c r="XK16" s="765"/>
      <c r="XL16" s="765"/>
      <c r="XM16" s="765"/>
      <c r="XN16" s="765"/>
      <c r="XO16" s="765"/>
      <c r="XP16" s="765"/>
      <c r="XQ16" s="765"/>
      <c r="XR16" s="765"/>
      <c r="XS16" s="765"/>
      <c r="XT16" s="765"/>
      <c r="XU16" s="765"/>
      <c r="XV16" s="765"/>
      <c r="XW16" s="765"/>
      <c r="XX16" s="765"/>
      <c r="XY16" s="765"/>
      <c r="XZ16" s="765"/>
      <c r="YA16" s="765"/>
      <c r="YB16" s="765"/>
      <c r="YC16" s="765"/>
      <c r="YD16" s="765"/>
      <c r="YE16" s="765"/>
      <c r="YF16" s="765"/>
      <c r="YG16" s="765"/>
      <c r="YH16" s="765"/>
      <c r="YI16" s="765"/>
      <c r="YJ16" s="765"/>
      <c r="YK16" s="765"/>
      <c r="YL16" s="765"/>
      <c r="YM16" s="765"/>
      <c r="YN16" s="765"/>
      <c r="YO16" s="765"/>
      <c r="YP16" s="765"/>
      <c r="YQ16" s="765"/>
      <c r="YR16" s="765"/>
      <c r="YS16" s="765"/>
      <c r="YT16" s="765"/>
      <c r="YU16" s="765"/>
      <c r="YV16" s="765"/>
      <c r="YW16" s="765"/>
      <c r="YX16" s="765"/>
      <c r="YY16" s="765"/>
      <c r="YZ16" s="765"/>
      <c r="ZA16" s="765"/>
      <c r="ZB16" s="765"/>
      <c r="ZC16" s="765"/>
      <c r="ZD16" s="765"/>
      <c r="ZE16" s="765"/>
      <c r="ZF16" s="765"/>
      <c r="ZG16" s="765"/>
      <c r="ZH16" s="765"/>
      <c r="ZI16" s="765"/>
      <c r="ZJ16" s="765"/>
      <c r="ZK16" s="765"/>
      <c r="ZL16" s="765"/>
      <c r="ZM16" s="765"/>
      <c r="ZN16" s="765"/>
      <c r="ZO16" s="765"/>
      <c r="ZP16" s="765"/>
      <c r="ZQ16" s="765"/>
      <c r="ZR16" s="765"/>
      <c r="ZS16" s="765"/>
      <c r="ZT16" s="765"/>
      <c r="ZU16" s="765"/>
      <c r="ZV16" s="765"/>
      <c r="ZW16" s="765"/>
      <c r="ZX16" s="765"/>
      <c r="ZY16" s="765"/>
      <c r="ZZ16" s="765"/>
      <c r="AAA16" s="765"/>
      <c r="AAB16" s="765"/>
      <c r="AAC16" s="765"/>
      <c r="AAD16" s="765"/>
      <c r="AAE16" s="765"/>
      <c r="AAF16" s="765"/>
      <c r="AAG16" s="765"/>
      <c r="AAH16" s="765"/>
      <c r="AAI16" s="765"/>
      <c r="AAJ16" s="765"/>
      <c r="AAK16" s="765"/>
      <c r="AAL16" s="765"/>
      <c r="AAM16" s="765"/>
      <c r="AAN16" s="765"/>
      <c r="AAO16" s="765"/>
      <c r="AAP16" s="765"/>
      <c r="AAQ16" s="765"/>
      <c r="AAR16" s="765"/>
      <c r="AAS16" s="765"/>
      <c r="AAT16" s="765"/>
      <c r="AAU16" s="765"/>
      <c r="AAV16" s="765"/>
      <c r="AAW16" s="765"/>
      <c r="AAX16" s="765"/>
      <c r="AAY16" s="765"/>
      <c r="AAZ16" s="765"/>
      <c r="ABA16" s="765"/>
      <c r="ABB16" s="765"/>
      <c r="ABC16" s="765"/>
      <c r="ABD16" s="765"/>
      <c r="ABE16" s="765"/>
      <c r="ABF16" s="765"/>
      <c r="ABG16" s="765"/>
      <c r="ABH16" s="765"/>
      <c r="ABI16" s="765"/>
      <c r="ABJ16" s="765"/>
      <c r="ABK16" s="765"/>
      <c r="ABL16" s="765"/>
      <c r="ABM16" s="765"/>
      <c r="ABN16" s="765"/>
      <c r="ABO16" s="765"/>
      <c r="ABP16" s="765"/>
      <c r="ABQ16" s="765"/>
      <c r="ABR16" s="765"/>
      <c r="ABS16" s="765"/>
      <c r="ABT16" s="765"/>
      <c r="ABU16" s="765"/>
      <c r="ABV16" s="765"/>
      <c r="ABW16" s="765"/>
      <c r="ABX16" s="765"/>
      <c r="ABY16" s="765"/>
      <c r="ABZ16" s="765"/>
      <c r="ACA16" s="765"/>
      <c r="ACB16" s="765"/>
      <c r="ACC16" s="765"/>
      <c r="ACD16" s="765"/>
      <c r="ACE16" s="765"/>
      <c r="ACF16" s="765"/>
      <c r="ACG16" s="765"/>
      <c r="ACH16" s="765"/>
      <c r="ACI16" s="765"/>
      <c r="ACJ16" s="765"/>
      <c r="ACK16" s="765"/>
      <c r="ACL16" s="765"/>
      <c r="ACM16" s="765"/>
      <c r="ACN16" s="765"/>
      <c r="ACO16" s="765"/>
      <c r="ACP16" s="765"/>
      <c r="ACQ16" s="765"/>
      <c r="ACR16" s="765"/>
      <c r="ACS16" s="765"/>
      <c r="ACT16" s="765"/>
      <c r="ACU16" s="765"/>
      <c r="ACV16" s="765"/>
      <c r="ACW16" s="765"/>
      <c r="ACX16" s="765"/>
      <c r="ACY16" s="765"/>
      <c r="ACZ16" s="765"/>
      <c r="ADA16" s="765"/>
      <c r="ADB16" s="765"/>
      <c r="ADC16" s="765"/>
      <c r="ADD16" s="765"/>
      <c r="ADE16" s="765"/>
      <c r="ADF16" s="765"/>
      <c r="ADG16" s="765"/>
      <c r="ADH16" s="765"/>
      <c r="ADI16" s="765"/>
      <c r="ADJ16" s="765"/>
      <c r="ADK16" s="765"/>
      <c r="ADL16" s="765"/>
      <c r="ADM16" s="765"/>
      <c r="ADN16" s="765"/>
      <c r="ADO16" s="765"/>
      <c r="ADP16" s="765"/>
      <c r="ADQ16" s="765"/>
      <c r="ADR16" s="765"/>
      <c r="ADS16" s="765"/>
      <c r="ADT16" s="765"/>
      <c r="ADU16" s="765"/>
      <c r="ADV16" s="765"/>
      <c r="ADW16" s="765"/>
      <c r="ADX16" s="765"/>
      <c r="ADY16" s="765"/>
      <c r="ADZ16" s="765"/>
      <c r="AEA16" s="765"/>
      <c r="AEB16" s="765"/>
      <c r="AEC16" s="765"/>
      <c r="AED16" s="765"/>
      <c r="AEE16" s="765"/>
      <c r="AEF16" s="765"/>
      <c r="AEG16" s="765"/>
      <c r="AEH16" s="765"/>
      <c r="AEI16" s="765"/>
      <c r="AEJ16" s="765"/>
      <c r="AEK16" s="765"/>
      <c r="AEL16" s="765"/>
      <c r="AEM16" s="765"/>
      <c r="AEN16" s="765"/>
      <c r="AEO16" s="765"/>
      <c r="AEP16" s="765"/>
      <c r="AEQ16" s="765"/>
      <c r="AER16" s="765"/>
      <c r="AES16" s="765"/>
      <c r="AET16" s="765"/>
      <c r="AEU16" s="765"/>
      <c r="AEV16" s="765"/>
      <c r="AEW16" s="765"/>
      <c r="AEX16" s="765"/>
      <c r="AEY16" s="765"/>
      <c r="AEZ16" s="765"/>
      <c r="AFA16" s="765"/>
      <c r="AFB16" s="765"/>
      <c r="AFC16" s="765"/>
      <c r="AFD16" s="765"/>
      <c r="AFE16" s="765"/>
      <c r="AFF16" s="765"/>
      <c r="AFG16" s="765"/>
      <c r="AFH16" s="765"/>
      <c r="AFI16" s="765"/>
      <c r="AFJ16" s="765"/>
      <c r="AFK16" s="765"/>
      <c r="AFL16" s="765"/>
      <c r="AFM16" s="765"/>
      <c r="AFN16" s="765"/>
      <c r="AFO16" s="765"/>
      <c r="AFP16" s="765"/>
      <c r="AFQ16" s="765"/>
      <c r="AFR16" s="765"/>
      <c r="AFS16" s="765"/>
      <c r="AFT16" s="765"/>
      <c r="AFU16" s="765"/>
      <c r="AFV16" s="765"/>
      <c r="AFW16" s="765"/>
      <c r="AFX16" s="765"/>
      <c r="AFY16" s="765"/>
      <c r="AFZ16" s="765"/>
      <c r="AGA16" s="765"/>
      <c r="AGB16" s="765"/>
      <c r="AGC16" s="765"/>
      <c r="AGD16" s="765"/>
      <c r="AGE16" s="765"/>
      <c r="AGF16" s="765"/>
      <c r="AGG16" s="765"/>
      <c r="AGH16" s="765"/>
      <c r="AGI16" s="765"/>
      <c r="AGJ16" s="765"/>
      <c r="AGK16" s="765"/>
      <c r="AGL16" s="765"/>
      <c r="AGM16" s="765"/>
      <c r="AGN16" s="765"/>
      <c r="AGO16" s="765"/>
      <c r="AGP16" s="765"/>
      <c r="AGQ16" s="765"/>
      <c r="AGR16" s="765"/>
      <c r="AGS16" s="765"/>
      <c r="AGT16" s="765"/>
      <c r="AGU16" s="765"/>
      <c r="AGV16" s="765"/>
      <c r="AGW16" s="765"/>
      <c r="AGX16" s="765"/>
      <c r="AGY16" s="765"/>
      <c r="AGZ16" s="765"/>
      <c r="AHA16" s="765"/>
      <c r="AHB16" s="765"/>
      <c r="AHC16" s="765"/>
      <c r="AHD16" s="765"/>
      <c r="AHE16" s="765"/>
      <c r="AHF16" s="765"/>
      <c r="AHG16" s="765"/>
      <c r="AHH16" s="765"/>
      <c r="AHI16" s="765"/>
      <c r="AHJ16" s="765"/>
      <c r="AHK16" s="765"/>
      <c r="AHL16" s="765"/>
      <c r="AHM16" s="765"/>
      <c r="AHN16" s="765"/>
      <c r="AHO16" s="765"/>
      <c r="AHP16" s="765"/>
      <c r="AHQ16" s="765"/>
      <c r="AHR16" s="765"/>
      <c r="AHS16" s="765"/>
      <c r="AHT16" s="765"/>
      <c r="AHU16" s="765"/>
      <c r="AHV16" s="765"/>
      <c r="AHW16" s="765"/>
      <c r="AHX16" s="765"/>
      <c r="AHY16" s="765"/>
      <c r="AHZ16" s="765"/>
      <c r="AIA16" s="765"/>
      <c r="AIB16" s="765"/>
      <c r="AIC16" s="765"/>
      <c r="AID16" s="765"/>
      <c r="AIE16" s="765"/>
      <c r="AIF16" s="765"/>
      <c r="AIG16" s="765"/>
      <c r="AIH16" s="765"/>
      <c r="AII16" s="765"/>
      <c r="AIJ16" s="765"/>
      <c r="AIK16" s="765"/>
      <c r="AIL16" s="765"/>
      <c r="AIM16" s="765"/>
      <c r="AIN16" s="765"/>
      <c r="AIO16" s="765"/>
      <c r="AIP16" s="765"/>
      <c r="AIQ16" s="765"/>
      <c r="AIR16" s="765"/>
      <c r="AIS16" s="765"/>
      <c r="AIT16" s="765"/>
      <c r="AIU16" s="765"/>
      <c r="AIV16" s="765"/>
      <c r="AIW16" s="765"/>
      <c r="AIX16" s="765"/>
      <c r="AIY16" s="765"/>
      <c r="AIZ16" s="765"/>
      <c r="AJA16" s="765"/>
      <c r="AJB16" s="765"/>
      <c r="AJC16" s="765"/>
      <c r="AJD16" s="765"/>
      <c r="AJE16" s="765"/>
      <c r="AJF16" s="765"/>
      <c r="AJG16" s="765"/>
      <c r="AJH16" s="765"/>
      <c r="AJI16" s="765"/>
      <c r="AJJ16" s="765"/>
      <c r="AJK16" s="765"/>
      <c r="AJL16" s="765"/>
      <c r="AJM16" s="765"/>
      <c r="AJN16" s="765"/>
      <c r="AJO16" s="765"/>
      <c r="AJP16" s="765"/>
      <c r="AJQ16" s="765"/>
      <c r="AJR16" s="765"/>
      <c r="AJS16" s="765"/>
      <c r="AJT16" s="765"/>
      <c r="AJU16" s="765"/>
      <c r="AJV16" s="765"/>
      <c r="AJW16" s="765"/>
      <c r="AJX16" s="765"/>
      <c r="AJY16" s="765"/>
      <c r="AJZ16" s="765"/>
      <c r="AKA16" s="765"/>
      <c r="AKB16" s="765"/>
      <c r="AKC16" s="765"/>
      <c r="AKD16" s="765"/>
      <c r="AKE16" s="765"/>
      <c r="AKF16" s="765"/>
      <c r="AKG16" s="765"/>
      <c r="AKH16" s="765"/>
      <c r="AKI16" s="765"/>
      <c r="AKJ16" s="765"/>
      <c r="AKK16" s="765"/>
      <c r="AKL16" s="765"/>
      <c r="AKM16" s="765"/>
      <c r="AKN16" s="765"/>
      <c r="AKO16" s="765"/>
      <c r="AKP16" s="765"/>
      <c r="AKQ16" s="765"/>
      <c r="AKR16" s="765"/>
    </row>
    <row r="17" spans="1:998">
      <c r="A17" s="283"/>
      <c r="B17" s="776" t="s">
        <v>416</v>
      </c>
      <c r="C17" s="801">
        <v>174.6339049815</v>
      </c>
      <c r="D17" s="906">
        <v>183.631529379</v>
      </c>
      <c r="E17" s="906">
        <v>47.108748539999993</v>
      </c>
      <c r="F17" s="906">
        <v>195.05427023193181</v>
      </c>
      <c r="G17" s="906">
        <v>217.12249153578568</v>
      </c>
      <c r="H17" s="906">
        <v>218.92954028069997</v>
      </c>
      <c r="I17" s="906">
        <v>217.95836553555822</v>
      </c>
      <c r="J17" s="906">
        <v>222.12413125643076</v>
      </c>
      <c r="K17" s="906">
        <v>215.75506984797735</v>
      </c>
      <c r="L17" s="768"/>
      <c r="M17" s="768">
        <v>0.18238132781469774</v>
      </c>
      <c r="N17" s="907">
        <v>0.17493477605731345</v>
      </c>
      <c r="O17" s="765"/>
      <c r="P17" s="765"/>
      <c r="Q17" s="765"/>
      <c r="R17" s="85"/>
      <c r="S17" s="85"/>
      <c r="T17" s="85"/>
      <c r="U17" s="85"/>
      <c r="V17" s="765"/>
      <c r="W17" s="765"/>
      <c r="X17" s="765"/>
      <c r="Y17" s="765"/>
      <c r="Z17" s="765"/>
      <c r="AA17" s="765"/>
      <c r="AB17" s="765"/>
      <c r="AC17" s="765"/>
      <c r="AD17" s="765"/>
      <c r="AE17" s="765"/>
      <c r="AF17" s="765"/>
      <c r="AG17" s="765"/>
      <c r="AH17" s="765"/>
      <c r="AI17" s="765"/>
      <c r="AJ17" s="765"/>
      <c r="AK17" s="765"/>
      <c r="AL17" s="765"/>
      <c r="AM17" s="765"/>
      <c r="AN17" s="765"/>
      <c r="AO17" s="765"/>
      <c r="AP17" s="765"/>
      <c r="AQ17" s="765"/>
      <c r="AR17" s="765"/>
      <c r="AS17" s="765"/>
      <c r="AT17" s="765"/>
      <c r="AU17" s="765"/>
      <c r="AV17" s="765"/>
      <c r="AW17" s="765"/>
      <c r="AX17" s="765"/>
      <c r="AY17" s="765"/>
      <c r="AZ17" s="765"/>
      <c r="BA17" s="765"/>
      <c r="BB17" s="765"/>
      <c r="BC17" s="765"/>
      <c r="BD17" s="765"/>
      <c r="BE17" s="765"/>
      <c r="BF17" s="765"/>
      <c r="BG17" s="765"/>
      <c r="BH17" s="765"/>
      <c r="BI17" s="765"/>
      <c r="BJ17" s="765"/>
      <c r="BK17" s="765"/>
      <c r="BL17" s="765"/>
      <c r="BM17" s="765"/>
      <c r="BN17" s="765"/>
      <c r="BO17" s="765"/>
      <c r="BP17" s="765"/>
      <c r="BQ17" s="765"/>
      <c r="BR17" s="765"/>
      <c r="BS17" s="765"/>
      <c r="BT17" s="765"/>
      <c r="BU17" s="765"/>
      <c r="BV17" s="765"/>
      <c r="BW17" s="765"/>
      <c r="BX17" s="765"/>
      <c r="BY17" s="765"/>
      <c r="BZ17" s="765"/>
      <c r="CA17" s="765"/>
      <c r="CB17" s="765"/>
      <c r="CC17" s="765"/>
      <c r="CD17" s="765"/>
      <c r="CE17" s="765"/>
      <c r="CF17" s="765"/>
      <c r="CG17" s="765"/>
      <c r="CH17" s="765"/>
      <c r="CI17" s="765"/>
      <c r="CJ17" s="765"/>
      <c r="CK17" s="765"/>
      <c r="CL17" s="765"/>
      <c r="CM17" s="765"/>
      <c r="CN17" s="765"/>
      <c r="CO17" s="765"/>
      <c r="CP17" s="765"/>
      <c r="CQ17" s="765"/>
      <c r="CR17" s="765"/>
      <c r="CS17" s="765"/>
      <c r="CT17" s="765"/>
      <c r="CU17" s="765"/>
      <c r="CV17" s="765"/>
      <c r="CW17" s="765"/>
      <c r="CX17" s="765"/>
      <c r="CY17" s="765"/>
      <c r="CZ17" s="765"/>
      <c r="DA17" s="765"/>
      <c r="DB17" s="765"/>
      <c r="DC17" s="765"/>
      <c r="DD17" s="765"/>
      <c r="DE17" s="765"/>
      <c r="DF17" s="765"/>
      <c r="DG17" s="765"/>
      <c r="DH17" s="765"/>
      <c r="DI17" s="765"/>
      <c r="DJ17" s="765"/>
      <c r="DK17" s="765"/>
      <c r="DL17" s="765"/>
      <c r="DM17" s="765"/>
      <c r="DN17" s="765"/>
      <c r="DO17" s="765"/>
      <c r="DP17" s="765"/>
      <c r="DQ17" s="765"/>
      <c r="DR17" s="765"/>
      <c r="DS17" s="765"/>
      <c r="DT17" s="765"/>
      <c r="DU17" s="765"/>
      <c r="DV17" s="765"/>
      <c r="DW17" s="765"/>
      <c r="DX17" s="765"/>
      <c r="DY17" s="765"/>
      <c r="DZ17" s="765"/>
      <c r="EA17" s="765"/>
      <c r="EB17" s="765"/>
      <c r="EC17" s="765"/>
      <c r="ED17" s="765"/>
      <c r="EE17" s="765"/>
      <c r="EF17" s="765"/>
      <c r="EG17" s="765"/>
      <c r="EH17" s="765"/>
      <c r="EI17" s="765"/>
      <c r="EJ17" s="765"/>
      <c r="EK17" s="765"/>
      <c r="EL17" s="765"/>
      <c r="EM17" s="765"/>
      <c r="EN17" s="765"/>
      <c r="EO17" s="765"/>
      <c r="EP17" s="765"/>
      <c r="EQ17" s="765"/>
      <c r="ER17" s="765"/>
      <c r="ES17" s="765"/>
      <c r="ET17" s="765"/>
      <c r="EU17" s="765"/>
      <c r="EV17" s="765"/>
      <c r="EW17" s="765"/>
      <c r="EX17" s="765"/>
      <c r="EY17" s="765"/>
      <c r="EZ17" s="765"/>
      <c r="FA17" s="765"/>
      <c r="FB17" s="765"/>
      <c r="FC17" s="765"/>
      <c r="FD17" s="765"/>
      <c r="FE17" s="765"/>
      <c r="FF17" s="765"/>
      <c r="FG17" s="765"/>
      <c r="FH17" s="765"/>
      <c r="FI17" s="765"/>
      <c r="FJ17" s="765"/>
      <c r="FK17" s="765"/>
      <c r="FL17" s="765"/>
      <c r="FM17" s="765"/>
      <c r="FN17" s="765"/>
      <c r="FO17" s="765"/>
      <c r="FP17" s="765"/>
      <c r="FQ17" s="765"/>
      <c r="FR17" s="765"/>
      <c r="FS17" s="765"/>
      <c r="FT17" s="765"/>
      <c r="FU17" s="765"/>
      <c r="FV17" s="765"/>
      <c r="FW17" s="765"/>
      <c r="FX17" s="765"/>
      <c r="FY17" s="765"/>
      <c r="FZ17" s="765"/>
      <c r="GA17" s="765"/>
      <c r="GB17" s="765"/>
      <c r="GC17" s="765"/>
      <c r="GD17" s="765"/>
      <c r="GE17" s="765"/>
      <c r="GF17" s="765"/>
      <c r="GG17" s="765"/>
      <c r="GH17" s="765"/>
      <c r="GI17" s="765"/>
      <c r="GJ17" s="765"/>
      <c r="GK17" s="765"/>
      <c r="GL17" s="765"/>
      <c r="GM17" s="765"/>
      <c r="GN17" s="765"/>
      <c r="GO17" s="765"/>
      <c r="GP17" s="765"/>
      <c r="GQ17" s="765"/>
      <c r="GR17" s="765"/>
      <c r="GS17" s="765"/>
      <c r="GT17" s="765"/>
      <c r="GU17" s="765"/>
      <c r="GV17" s="765"/>
      <c r="GW17" s="765"/>
      <c r="GX17" s="765"/>
      <c r="GY17" s="765"/>
      <c r="GZ17" s="765"/>
      <c r="HA17" s="765"/>
      <c r="HB17" s="765"/>
      <c r="HC17" s="765"/>
      <c r="HD17" s="765"/>
      <c r="HE17" s="765"/>
      <c r="HF17" s="765"/>
      <c r="HG17" s="765"/>
      <c r="HH17" s="765"/>
      <c r="HI17" s="765"/>
      <c r="HJ17" s="765"/>
      <c r="HK17" s="765"/>
      <c r="HL17" s="765"/>
      <c r="HM17" s="765"/>
      <c r="HN17" s="765"/>
      <c r="HO17" s="765"/>
      <c r="HP17" s="765"/>
      <c r="HQ17" s="765"/>
      <c r="HR17" s="765"/>
      <c r="HS17" s="765"/>
      <c r="HT17" s="765"/>
      <c r="HU17" s="765"/>
      <c r="HV17" s="765"/>
      <c r="HW17" s="765"/>
      <c r="HX17" s="765"/>
      <c r="HY17" s="765"/>
      <c r="HZ17" s="765"/>
      <c r="IA17" s="765"/>
      <c r="IB17" s="765"/>
      <c r="IC17" s="765"/>
      <c r="ID17" s="765"/>
      <c r="IE17" s="765"/>
      <c r="IF17" s="765"/>
      <c r="IG17" s="765"/>
      <c r="IH17" s="765"/>
      <c r="II17" s="765"/>
      <c r="IJ17" s="765"/>
      <c r="IK17" s="765"/>
      <c r="IL17" s="765"/>
      <c r="IM17" s="765"/>
      <c r="IN17" s="765"/>
      <c r="IO17" s="765"/>
      <c r="IP17" s="765"/>
      <c r="IQ17" s="765"/>
      <c r="IR17" s="765"/>
      <c r="IS17" s="765"/>
      <c r="IT17" s="765"/>
      <c r="IU17" s="765"/>
      <c r="IV17" s="765"/>
      <c r="IW17" s="765"/>
      <c r="IX17" s="765"/>
      <c r="IY17" s="765"/>
      <c r="IZ17" s="765"/>
      <c r="JA17" s="765"/>
      <c r="JB17" s="765"/>
      <c r="JC17" s="765"/>
      <c r="JD17" s="765"/>
      <c r="JE17" s="765"/>
      <c r="JF17" s="765"/>
      <c r="JG17" s="765"/>
      <c r="JH17" s="765"/>
      <c r="JI17" s="765"/>
      <c r="JJ17" s="765"/>
      <c r="JK17" s="765"/>
      <c r="JL17" s="765"/>
      <c r="JM17" s="765"/>
      <c r="JN17" s="765"/>
      <c r="JO17" s="765"/>
      <c r="JP17" s="765"/>
      <c r="JQ17" s="765"/>
      <c r="JR17" s="765"/>
      <c r="JS17" s="765"/>
      <c r="JT17" s="765"/>
      <c r="JU17" s="765"/>
      <c r="JV17" s="765"/>
      <c r="JW17" s="765"/>
      <c r="JX17" s="765"/>
      <c r="JY17" s="765"/>
      <c r="JZ17" s="765"/>
      <c r="KA17" s="765"/>
      <c r="KB17" s="765"/>
      <c r="KC17" s="765"/>
      <c r="KD17" s="765"/>
      <c r="KE17" s="765"/>
      <c r="KF17" s="765"/>
      <c r="KG17" s="765"/>
      <c r="KH17" s="765"/>
      <c r="KI17" s="765"/>
      <c r="KJ17" s="765"/>
      <c r="KK17" s="765"/>
      <c r="KL17" s="765"/>
      <c r="KM17" s="765"/>
      <c r="KN17" s="765"/>
      <c r="KO17" s="765"/>
      <c r="KP17" s="765"/>
      <c r="KQ17" s="765"/>
      <c r="KR17" s="765"/>
      <c r="KS17" s="765"/>
      <c r="KT17" s="765"/>
      <c r="KU17" s="765"/>
      <c r="KV17" s="765"/>
      <c r="KW17" s="765"/>
      <c r="KX17" s="765"/>
      <c r="KY17" s="765"/>
      <c r="KZ17" s="765"/>
      <c r="LA17" s="765"/>
      <c r="LB17" s="765"/>
      <c r="LC17" s="765"/>
      <c r="LD17" s="765"/>
      <c r="LE17" s="765"/>
      <c r="LF17" s="765"/>
      <c r="LG17" s="765"/>
      <c r="LH17" s="765"/>
      <c r="LI17" s="765"/>
      <c r="LJ17" s="765"/>
      <c r="LK17" s="765"/>
      <c r="LL17" s="765"/>
      <c r="LM17" s="765"/>
      <c r="LN17" s="765"/>
      <c r="LO17" s="765"/>
      <c r="LP17" s="765"/>
      <c r="LQ17" s="765"/>
      <c r="LR17" s="765"/>
      <c r="LS17" s="765"/>
      <c r="LT17" s="765"/>
      <c r="LU17" s="765"/>
      <c r="LV17" s="765"/>
      <c r="LW17" s="765"/>
      <c r="LX17" s="765"/>
      <c r="LY17" s="765"/>
      <c r="LZ17" s="765"/>
      <c r="MA17" s="765"/>
      <c r="MB17" s="765"/>
      <c r="MC17" s="765"/>
      <c r="MD17" s="765"/>
      <c r="ME17" s="765"/>
      <c r="MF17" s="765"/>
      <c r="MG17" s="765"/>
      <c r="MH17" s="765"/>
      <c r="MI17" s="765"/>
      <c r="MJ17" s="765"/>
      <c r="MK17" s="765"/>
      <c r="ML17" s="765"/>
      <c r="MM17" s="765"/>
      <c r="MN17" s="765"/>
      <c r="MO17" s="765"/>
      <c r="MP17" s="765"/>
      <c r="MQ17" s="765"/>
      <c r="MR17" s="765"/>
      <c r="MS17" s="765"/>
      <c r="MT17" s="765"/>
      <c r="MU17" s="765"/>
      <c r="MV17" s="765"/>
      <c r="MW17" s="765"/>
      <c r="MX17" s="765"/>
      <c r="MY17" s="765"/>
      <c r="MZ17" s="765"/>
      <c r="NA17" s="765"/>
      <c r="NB17" s="765"/>
      <c r="NC17" s="765"/>
      <c r="ND17" s="765"/>
      <c r="NE17" s="765"/>
      <c r="NF17" s="765"/>
      <c r="NG17" s="765"/>
      <c r="NH17" s="765"/>
      <c r="NI17" s="765"/>
      <c r="NJ17" s="765"/>
      <c r="NK17" s="765"/>
      <c r="NL17" s="765"/>
      <c r="NM17" s="765"/>
      <c r="NN17" s="765"/>
      <c r="NO17" s="765"/>
      <c r="NP17" s="765"/>
      <c r="NQ17" s="765"/>
      <c r="NR17" s="765"/>
      <c r="NS17" s="765"/>
      <c r="NT17" s="765"/>
      <c r="NU17" s="765"/>
      <c r="NV17" s="765"/>
      <c r="NW17" s="765"/>
      <c r="NX17" s="765"/>
      <c r="NY17" s="765"/>
      <c r="NZ17" s="765"/>
      <c r="OA17" s="765"/>
      <c r="OB17" s="765"/>
      <c r="OC17" s="765"/>
      <c r="OD17" s="765"/>
      <c r="OE17" s="765"/>
      <c r="OF17" s="765"/>
      <c r="OG17" s="765"/>
      <c r="OH17" s="765"/>
      <c r="OI17" s="765"/>
      <c r="OJ17" s="765"/>
      <c r="OK17" s="765"/>
      <c r="OL17" s="765"/>
      <c r="OM17" s="765"/>
      <c r="ON17" s="765"/>
      <c r="OO17" s="765"/>
      <c r="OP17" s="765"/>
      <c r="OQ17" s="765"/>
      <c r="OR17" s="765"/>
      <c r="OS17" s="765"/>
      <c r="OT17" s="765"/>
      <c r="OU17" s="765"/>
      <c r="OV17" s="765"/>
      <c r="OW17" s="765"/>
      <c r="OX17" s="765"/>
      <c r="OY17" s="765"/>
      <c r="OZ17" s="765"/>
      <c r="PA17" s="765"/>
      <c r="PB17" s="765"/>
      <c r="PC17" s="765"/>
      <c r="PD17" s="765"/>
      <c r="PE17" s="765"/>
      <c r="PF17" s="765"/>
      <c r="PG17" s="765"/>
      <c r="PH17" s="765"/>
      <c r="PI17" s="765"/>
      <c r="PJ17" s="765"/>
      <c r="PK17" s="765"/>
      <c r="PL17" s="765"/>
      <c r="PM17" s="765"/>
      <c r="PN17" s="765"/>
      <c r="PO17" s="765"/>
      <c r="PP17" s="765"/>
      <c r="PQ17" s="765"/>
      <c r="PR17" s="765"/>
      <c r="PS17" s="765"/>
      <c r="PT17" s="765"/>
      <c r="PU17" s="765"/>
      <c r="PV17" s="765"/>
      <c r="PW17" s="765"/>
      <c r="PX17" s="765"/>
      <c r="PY17" s="765"/>
      <c r="PZ17" s="765"/>
      <c r="QA17" s="765"/>
      <c r="QB17" s="765"/>
      <c r="QC17" s="765"/>
      <c r="QD17" s="765"/>
      <c r="QE17" s="765"/>
      <c r="QF17" s="765"/>
      <c r="QG17" s="765"/>
      <c r="QH17" s="765"/>
      <c r="QI17" s="765"/>
      <c r="QJ17" s="765"/>
      <c r="QK17" s="765"/>
      <c r="QL17" s="765"/>
      <c r="QM17" s="765"/>
      <c r="QN17" s="765"/>
      <c r="QO17" s="765"/>
      <c r="QP17" s="765"/>
      <c r="QQ17" s="765"/>
      <c r="QR17" s="765"/>
      <c r="QS17" s="765"/>
      <c r="QT17" s="765"/>
      <c r="QU17" s="765"/>
      <c r="QV17" s="765"/>
      <c r="QW17" s="765"/>
      <c r="QX17" s="765"/>
      <c r="QY17" s="765"/>
      <c r="QZ17" s="765"/>
      <c r="RA17" s="765"/>
      <c r="RB17" s="765"/>
      <c r="RC17" s="765"/>
      <c r="RD17" s="765"/>
      <c r="RE17" s="765"/>
      <c r="RF17" s="765"/>
      <c r="RG17" s="765"/>
      <c r="RH17" s="765"/>
      <c r="RI17" s="765"/>
      <c r="RJ17" s="765"/>
      <c r="RK17" s="765"/>
      <c r="RL17" s="765"/>
      <c r="RM17" s="765"/>
      <c r="RN17" s="765"/>
      <c r="RO17" s="765"/>
      <c r="RP17" s="765"/>
      <c r="RQ17" s="765"/>
      <c r="RR17" s="765"/>
      <c r="RS17" s="765"/>
      <c r="RT17" s="765"/>
      <c r="RU17" s="765"/>
      <c r="RV17" s="765"/>
      <c r="RW17" s="765"/>
      <c r="RX17" s="765"/>
      <c r="RY17" s="765"/>
      <c r="RZ17" s="765"/>
      <c r="SA17" s="765"/>
      <c r="SB17" s="765"/>
      <c r="SC17" s="765"/>
      <c r="SD17" s="765"/>
      <c r="SE17" s="765"/>
      <c r="SF17" s="765"/>
      <c r="SG17" s="765"/>
      <c r="SH17" s="765"/>
      <c r="SI17" s="765"/>
      <c r="SJ17" s="765"/>
      <c r="SK17" s="765"/>
      <c r="SL17" s="765"/>
      <c r="SM17" s="765"/>
      <c r="SN17" s="765"/>
      <c r="SO17" s="765"/>
      <c r="SP17" s="765"/>
      <c r="SQ17" s="765"/>
      <c r="SR17" s="765"/>
      <c r="SS17" s="765"/>
      <c r="ST17" s="765"/>
      <c r="SU17" s="765"/>
      <c r="SV17" s="765"/>
      <c r="SW17" s="765"/>
      <c r="SX17" s="765"/>
      <c r="SY17" s="765"/>
      <c r="SZ17" s="765"/>
      <c r="TA17" s="765"/>
      <c r="TB17" s="765"/>
      <c r="TC17" s="765"/>
      <c r="TD17" s="765"/>
      <c r="TE17" s="765"/>
      <c r="TF17" s="765"/>
      <c r="TG17" s="765"/>
      <c r="TH17" s="765"/>
      <c r="TI17" s="765"/>
      <c r="TJ17" s="765"/>
      <c r="TK17" s="765"/>
      <c r="TL17" s="765"/>
      <c r="TM17" s="765"/>
      <c r="TN17" s="765"/>
      <c r="TO17" s="765"/>
      <c r="TP17" s="765"/>
      <c r="TQ17" s="765"/>
      <c r="TR17" s="765"/>
      <c r="TS17" s="765"/>
      <c r="TT17" s="765"/>
      <c r="TU17" s="765"/>
      <c r="TV17" s="765"/>
      <c r="TW17" s="765"/>
      <c r="TX17" s="765"/>
      <c r="TY17" s="765"/>
      <c r="TZ17" s="765"/>
      <c r="UA17" s="765"/>
      <c r="UB17" s="765"/>
      <c r="UC17" s="765"/>
      <c r="UD17" s="765"/>
      <c r="UE17" s="765"/>
      <c r="UF17" s="765"/>
      <c r="UG17" s="765"/>
      <c r="UH17" s="765"/>
      <c r="UI17" s="765"/>
      <c r="UJ17" s="765"/>
      <c r="UK17" s="765"/>
      <c r="UL17" s="765"/>
      <c r="UM17" s="765"/>
      <c r="UN17" s="765"/>
      <c r="UO17" s="765"/>
      <c r="UP17" s="765"/>
      <c r="UQ17" s="765"/>
      <c r="UR17" s="765"/>
      <c r="US17" s="765"/>
      <c r="UT17" s="765"/>
      <c r="UU17" s="765"/>
      <c r="UV17" s="765"/>
      <c r="UW17" s="765"/>
      <c r="UX17" s="765"/>
      <c r="UY17" s="765"/>
      <c r="UZ17" s="765"/>
      <c r="VA17" s="765"/>
      <c r="VB17" s="765"/>
      <c r="VC17" s="765"/>
      <c r="VD17" s="765"/>
      <c r="VE17" s="765"/>
      <c r="VF17" s="765"/>
      <c r="VG17" s="765"/>
      <c r="VH17" s="765"/>
      <c r="VI17" s="765"/>
      <c r="VJ17" s="765"/>
      <c r="VK17" s="765"/>
      <c r="VL17" s="765"/>
      <c r="VM17" s="765"/>
      <c r="VN17" s="765"/>
      <c r="VO17" s="765"/>
      <c r="VP17" s="765"/>
      <c r="VQ17" s="765"/>
      <c r="VR17" s="765"/>
      <c r="VS17" s="765"/>
      <c r="VT17" s="765"/>
      <c r="VU17" s="765"/>
      <c r="VV17" s="765"/>
      <c r="VW17" s="765"/>
      <c r="VX17" s="765"/>
      <c r="VY17" s="765"/>
      <c r="VZ17" s="765"/>
      <c r="WA17" s="765"/>
      <c r="WB17" s="765"/>
      <c r="WC17" s="765"/>
      <c r="WD17" s="765"/>
      <c r="WE17" s="765"/>
      <c r="WF17" s="765"/>
      <c r="WG17" s="765"/>
      <c r="WH17" s="765"/>
      <c r="WI17" s="765"/>
      <c r="WJ17" s="765"/>
      <c r="WK17" s="765"/>
      <c r="WL17" s="765"/>
      <c r="WM17" s="765"/>
      <c r="WN17" s="765"/>
      <c r="WO17" s="765"/>
      <c r="WP17" s="765"/>
      <c r="WQ17" s="765"/>
      <c r="WR17" s="765"/>
      <c r="WS17" s="765"/>
      <c r="WT17" s="765"/>
      <c r="WU17" s="765"/>
      <c r="WV17" s="765"/>
      <c r="WW17" s="765"/>
      <c r="WX17" s="765"/>
      <c r="WY17" s="765"/>
      <c r="WZ17" s="765"/>
      <c r="XA17" s="765"/>
      <c r="XB17" s="765"/>
      <c r="XC17" s="765"/>
      <c r="XD17" s="765"/>
      <c r="XE17" s="765"/>
      <c r="XF17" s="765"/>
      <c r="XG17" s="765"/>
      <c r="XH17" s="765"/>
      <c r="XI17" s="765"/>
      <c r="XJ17" s="765"/>
      <c r="XK17" s="765"/>
      <c r="XL17" s="765"/>
      <c r="XM17" s="765"/>
      <c r="XN17" s="765"/>
      <c r="XO17" s="765"/>
      <c r="XP17" s="765"/>
      <c r="XQ17" s="765"/>
      <c r="XR17" s="765"/>
      <c r="XS17" s="765"/>
      <c r="XT17" s="765"/>
      <c r="XU17" s="765"/>
      <c r="XV17" s="765"/>
      <c r="XW17" s="765"/>
      <c r="XX17" s="765"/>
      <c r="XY17" s="765"/>
      <c r="XZ17" s="765"/>
      <c r="YA17" s="765"/>
      <c r="YB17" s="765"/>
      <c r="YC17" s="765"/>
      <c r="YD17" s="765"/>
      <c r="YE17" s="765"/>
      <c r="YF17" s="765"/>
      <c r="YG17" s="765"/>
      <c r="YH17" s="765"/>
      <c r="YI17" s="765"/>
      <c r="YJ17" s="765"/>
      <c r="YK17" s="765"/>
      <c r="YL17" s="765"/>
      <c r="YM17" s="765"/>
      <c r="YN17" s="765"/>
      <c r="YO17" s="765"/>
      <c r="YP17" s="765"/>
      <c r="YQ17" s="765"/>
      <c r="YR17" s="765"/>
      <c r="YS17" s="765"/>
      <c r="YT17" s="765"/>
      <c r="YU17" s="765"/>
      <c r="YV17" s="765"/>
      <c r="YW17" s="765"/>
      <c r="YX17" s="765"/>
      <c r="YY17" s="765"/>
      <c r="YZ17" s="765"/>
      <c r="ZA17" s="765"/>
      <c r="ZB17" s="765"/>
      <c r="ZC17" s="765"/>
      <c r="ZD17" s="765"/>
      <c r="ZE17" s="765"/>
      <c r="ZF17" s="765"/>
      <c r="ZG17" s="765"/>
      <c r="ZH17" s="765"/>
      <c r="ZI17" s="765"/>
      <c r="ZJ17" s="765"/>
      <c r="ZK17" s="765"/>
      <c r="ZL17" s="765"/>
      <c r="ZM17" s="765"/>
      <c r="ZN17" s="765"/>
      <c r="ZO17" s="765"/>
      <c r="ZP17" s="765"/>
      <c r="ZQ17" s="765"/>
      <c r="ZR17" s="765"/>
      <c r="ZS17" s="765"/>
      <c r="ZT17" s="765"/>
      <c r="ZU17" s="765"/>
      <c r="ZV17" s="765"/>
      <c r="ZW17" s="765"/>
      <c r="ZX17" s="765"/>
      <c r="ZY17" s="765"/>
      <c r="ZZ17" s="765"/>
      <c r="AAA17" s="765"/>
      <c r="AAB17" s="765"/>
      <c r="AAC17" s="765"/>
      <c r="AAD17" s="765"/>
      <c r="AAE17" s="765"/>
      <c r="AAF17" s="765"/>
      <c r="AAG17" s="765"/>
      <c r="AAH17" s="765"/>
      <c r="AAI17" s="765"/>
      <c r="AAJ17" s="765"/>
      <c r="AAK17" s="765"/>
      <c r="AAL17" s="765"/>
      <c r="AAM17" s="765"/>
      <c r="AAN17" s="765"/>
      <c r="AAO17" s="765"/>
      <c r="AAP17" s="765"/>
      <c r="AAQ17" s="765"/>
      <c r="AAR17" s="765"/>
      <c r="AAS17" s="765"/>
      <c r="AAT17" s="765"/>
      <c r="AAU17" s="765"/>
      <c r="AAV17" s="765"/>
      <c r="AAW17" s="765"/>
      <c r="AAX17" s="765"/>
      <c r="AAY17" s="765"/>
      <c r="AAZ17" s="765"/>
      <c r="ABA17" s="765"/>
      <c r="ABB17" s="765"/>
      <c r="ABC17" s="765"/>
      <c r="ABD17" s="765"/>
      <c r="ABE17" s="765"/>
      <c r="ABF17" s="765"/>
      <c r="ABG17" s="765"/>
      <c r="ABH17" s="765"/>
      <c r="ABI17" s="765"/>
      <c r="ABJ17" s="765"/>
      <c r="ABK17" s="765"/>
      <c r="ABL17" s="765"/>
      <c r="ABM17" s="765"/>
      <c r="ABN17" s="765"/>
      <c r="ABO17" s="765"/>
      <c r="ABP17" s="765"/>
      <c r="ABQ17" s="765"/>
      <c r="ABR17" s="765"/>
      <c r="ABS17" s="765"/>
      <c r="ABT17" s="765"/>
      <c r="ABU17" s="765"/>
      <c r="ABV17" s="765"/>
      <c r="ABW17" s="765"/>
      <c r="ABX17" s="765"/>
      <c r="ABY17" s="765"/>
      <c r="ABZ17" s="765"/>
      <c r="ACA17" s="765"/>
      <c r="ACB17" s="765"/>
      <c r="ACC17" s="765"/>
      <c r="ACD17" s="765"/>
      <c r="ACE17" s="765"/>
      <c r="ACF17" s="765"/>
      <c r="ACG17" s="765"/>
      <c r="ACH17" s="765"/>
      <c r="ACI17" s="765"/>
      <c r="ACJ17" s="765"/>
      <c r="ACK17" s="765"/>
      <c r="ACL17" s="765"/>
      <c r="ACM17" s="765"/>
      <c r="ACN17" s="765"/>
      <c r="ACO17" s="765"/>
      <c r="ACP17" s="765"/>
      <c r="ACQ17" s="765"/>
      <c r="ACR17" s="765"/>
      <c r="ACS17" s="765"/>
      <c r="ACT17" s="765"/>
      <c r="ACU17" s="765"/>
      <c r="ACV17" s="765"/>
      <c r="ACW17" s="765"/>
      <c r="ACX17" s="765"/>
      <c r="ACY17" s="765"/>
      <c r="ACZ17" s="765"/>
      <c r="ADA17" s="765"/>
      <c r="ADB17" s="765"/>
      <c r="ADC17" s="765"/>
      <c r="ADD17" s="765"/>
      <c r="ADE17" s="765"/>
      <c r="ADF17" s="765"/>
      <c r="ADG17" s="765"/>
      <c r="ADH17" s="765"/>
      <c r="ADI17" s="765"/>
      <c r="ADJ17" s="765"/>
      <c r="ADK17" s="765"/>
      <c r="ADL17" s="765"/>
      <c r="ADM17" s="765"/>
      <c r="ADN17" s="765"/>
      <c r="ADO17" s="765"/>
      <c r="ADP17" s="765"/>
      <c r="ADQ17" s="765"/>
      <c r="ADR17" s="765"/>
      <c r="ADS17" s="765"/>
      <c r="ADT17" s="765"/>
      <c r="ADU17" s="765"/>
      <c r="ADV17" s="765"/>
      <c r="ADW17" s="765"/>
      <c r="ADX17" s="765"/>
      <c r="ADY17" s="765"/>
      <c r="ADZ17" s="765"/>
      <c r="AEA17" s="765"/>
      <c r="AEB17" s="765"/>
      <c r="AEC17" s="765"/>
      <c r="AED17" s="765"/>
      <c r="AEE17" s="765"/>
      <c r="AEF17" s="765"/>
      <c r="AEG17" s="765"/>
      <c r="AEH17" s="765"/>
      <c r="AEI17" s="765"/>
      <c r="AEJ17" s="765"/>
      <c r="AEK17" s="765"/>
      <c r="AEL17" s="765"/>
      <c r="AEM17" s="765"/>
      <c r="AEN17" s="765"/>
      <c r="AEO17" s="765"/>
      <c r="AEP17" s="765"/>
      <c r="AEQ17" s="765"/>
      <c r="AER17" s="765"/>
      <c r="AES17" s="765"/>
      <c r="AET17" s="765"/>
      <c r="AEU17" s="765"/>
      <c r="AEV17" s="765"/>
      <c r="AEW17" s="765"/>
      <c r="AEX17" s="765"/>
      <c r="AEY17" s="765"/>
      <c r="AEZ17" s="765"/>
      <c r="AFA17" s="765"/>
      <c r="AFB17" s="765"/>
      <c r="AFC17" s="765"/>
      <c r="AFD17" s="765"/>
      <c r="AFE17" s="765"/>
      <c r="AFF17" s="765"/>
      <c r="AFG17" s="765"/>
      <c r="AFH17" s="765"/>
      <c r="AFI17" s="765"/>
      <c r="AFJ17" s="765"/>
      <c r="AFK17" s="765"/>
      <c r="AFL17" s="765"/>
      <c r="AFM17" s="765"/>
      <c r="AFN17" s="765"/>
      <c r="AFO17" s="765"/>
      <c r="AFP17" s="765"/>
      <c r="AFQ17" s="765"/>
      <c r="AFR17" s="765"/>
      <c r="AFS17" s="765"/>
      <c r="AFT17" s="765"/>
      <c r="AFU17" s="765"/>
      <c r="AFV17" s="765"/>
      <c r="AFW17" s="765"/>
      <c r="AFX17" s="765"/>
      <c r="AFY17" s="765"/>
      <c r="AFZ17" s="765"/>
      <c r="AGA17" s="765"/>
      <c r="AGB17" s="765"/>
      <c r="AGC17" s="765"/>
      <c r="AGD17" s="765"/>
      <c r="AGE17" s="765"/>
      <c r="AGF17" s="765"/>
      <c r="AGG17" s="765"/>
      <c r="AGH17" s="765"/>
      <c r="AGI17" s="765"/>
      <c r="AGJ17" s="765"/>
      <c r="AGK17" s="765"/>
      <c r="AGL17" s="765"/>
      <c r="AGM17" s="765"/>
      <c r="AGN17" s="765"/>
      <c r="AGO17" s="765"/>
      <c r="AGP17" s="765"/>
      <c r="AGQ17" s="765"/>
      <c r="AGR17" s="765"/>
      <c r="AGS17" s="765"/>
      <c r="AGT17" s="765"/>
      <c r="AGU17" s="765"/>
      <c r="AGV17" s="765"/>
      <c r="AGW17" s="765"/>
      <c r="AGX17" s="765"/>
      <c r="AGY17" s="765"/>
      <c r="AGZ17" s="765"/>
      <c r="AHA17" s="765"/>
      <c r="AHB17" s="765"/>
      <c r="AHC17" s="765"/>
      <c r="AHD17" s="765"/>
      <c r="AHE17" s="765"/>
      <c r="AHF17" s="765"/>
      <c r="AHG17" s="765"/>
      <c r="AHH17" s="765"/>
      <c r="AHI17" s="765"/>
      <c r="AHJ17" s="765"/>
      <c r="AHK17" s="765"/>
      <c r="AHL17" s="765"/>
      <c r="AHM17" s="765"/>
      <c r="AHN17" s="765"/>
      <c r="AHO17" s="765"/>
      <c r="AHP17" s="765"/>
      <c r="AHQ17" s="765"/>
      <c r="AHR17" s="765"/>
      <c r="AHS17" s="765"/>
      <c r="AHT17" s="765"/>
      <c r="AHU17" s="765"/>
      <c r="AHV17" s="765"/>
      <c r="AHW17" s="765"/>
      <c r="AHX17" s="765"/>
      <c r="AHY17" s="765"/>
      <c r="AHZ17" s="765"/>
      <c r="AIA17" s="765"/>
      <c r="AIB17" s="765"/>
      <c r="AIC17" s="765"/>
      <c r="AID17" s="765"/>
      <c r="AIE17" s="765"/>
      <c r="AIF17" s="765"/>
      <c r="AIG17" s="765"/>
      <c r="AIH17" s="765"/>
      <c r="AII17" s="765"/>
      <c r="AIJ17" s="765"/>
      <c r="AIK17" s="765"/>
      <c r="AIL17" s="765"/>
      <c r="AIM17" s="765"/>
      <c r="AIN17" s="765"/>
      <c r="AIO17" s="765"/>
      <c r="AIP17" s="765"/>
      <c r="AIQ17" s="765"/>
      <c r="AIR17" s="765"/>
      <c r="AIS17" s="765"/>
      <c r="AIT17" s="765"/>
      <c r="AIU17" s="765"/>
      <c r="AIV17" s="765"/>
      <c r="AIW17" s="765"/>
      <c r="AIX17" s="765"/>
      <c r="AIY17" s="765"/>
      <c r="AIZ17" s="765"/>
      <c r="AJA17" s="765"/>
      <c r="AJB17" s="765"/>
      <c r="AJC17" s="765"/>
      <c r="AJD17" s="765"/>
      <c r="AJE17" s="765"/>
      <c r="AJF17" s="765"/>
      <c r="AJG17" s="765"/>
      <c r="AJH17" s="765"/>
      <c r="AJI17" s="765"/>
      <c r="AJJ17" s="765"/>
      <c r="AJK17" s="765"/>
      <c r="AJL17" s="765"/>
      <c r="AJM17" s="765"/>
      <c r="AJN17" s="765"/>
      <c r="AJO17" s="765"/>
      <c r="AJP17" s="765"/>
      <c r="AJQ17" s="765"/>
      <c r="AJR17" s="765"/>
      <c r="AJS17" s="765"/>
      <c r="AJT17" s="765"/>
      <c r="AJU17" s="765"/>
      <c r="AJV17" s="765"/>
      <c r="AJW17" s="765"/>
      <c r="AJX17" s="765"/>
      <c r="AJY17" s="765"/>
      <c r="AJZ17" s="765"/>
      <c r="AKA17" s="765"/>
      <c r="AKB17" s="765"/>
      <c r="AKC17" s="765"/>
      <c r="AKD17" s="765"/>
      <c r="AKE17" s="765"/>
      <c r="AKF17" s="765"/>
      <c r="AKG17" s="765"/>
      <c r="AKH17" s="765"/>
      <c r="AKI17" s="765"/>
      <c r="AKJ17" s="765"/>
      <c r="AKK17" s="765"/>
      <c r="AKL17" s="765"/>
      <c r="AKM17" s="765"/>
      <c r="AKN17" s="765"/>
      <c r="AKO17" s="765"/>
      <c r="AKP17" s="765"/>
      <c r="AKQ17" s="765"/>
      <c r="AKR17" s="765"/>
    </row>
    <row r="18" spans="1:998">
      <c r="A18" s="283"/>
      <c r="B18" s="776" t="s">
        <v>558</v>
      </c>
      <c r="C18" s="801">
        <v>226.46940042400001</v>
      </c>
      <c r="D18" s="906">
        <v>236.79758192200001</v>
      </c>
      <c r="E18" s="906">
        <v>74.142829211499986</v>
      </c>
      <c r="F18" s="906">
        <v>249.33560510279165</v>
      </c>
      <c r="G18" s="906">
        <v>276.67948242901809</v>
      </c>
      <c r="H18" s="906">
        <v>269.61262872542312</v>
      </c>
      <c r="I18" s="906">
        <v>268.77097499181173</v>
      </c>
      <c r="J18" s="906">
        <v>273.54100097255105</v>
      </c>
      <c r="K18" s="906">
        <v>266.42285163265774</v>
      </c>
      <c r="L18" s="768"/>
      <c r="M18" s="907">
        <v>0.16842190778854738</v>
      </c>
      <c r="N18" s="907">
        <v>0.12510799084264357</v>
      </c>
      <c r="O18" s="765"/>
      <c r="P18" s="765"/>
      <c r="Q18" s="765"/>
      <c r="R18" s="85"/>
      <c r="S18" s="85"/>
      <c r="T18" s="85"/>
      <c r="U18" s="85"/>
      <c r="V18" s="765"/>
      <c r="W18" s="765"/>
      <c r="X18" s="765"/>
      <c r="Y18" s="765"/>
      <c r="Z18" s="765"/>
      <c r="AA18" s="765"/>
      <c r="AB18" s="765"/>
      <c r="AC18" s="765"/>
      <c r="AD18" s="765"/>
      <c r="AE18" s="765"/>
      <c r="AF18" s="765"/>
      <c r="AG18" s="765"/>
      <c r="AH18" s="765"/>
      <c r="AI18" s="765"/>
      <c r="AJ18" s="765"/>
      <c r="AK18" s="765"/>
      <c r="AL18" s="765"/>
      <c r="AM18" s="765"/>
      <c r="AN18" s="765"/>
      <c r="AO18" s="765"/>
      <c r="AP18" s="765"/>
      <c r="AQ18" s="765"/>
      <c r="AR18" s="765"/>
      <c r="AS18" s="765"/>
      <c r="AT18" s="765"/>
      <c r="AU18" s="765"/>
      <c r="AV18" s="765"/>
      <c r="AW18" s="765"/>
      <c r="AX18" s="765"/>
      <c r="AY18" s="765"/>
      <c r="AZ18" s="765"/>
      <c r="BA18" s="765"/>
      <c r="BB18" s="765"/>
      <c r="BC18" s="765"/>
      <c r="BD18" s="765"/>
      <c r="BE18" s="765"/>
      <c r="BF18" s="765"/>
      <c r="BG18" s="765"/>
      <c r="BH18" s="765"/>
      <c r="BI18" s="765"/>
      <c r="BJ18" s="765"/>
      <c r="BK18" s="765"/>
      <c r="BL18" s="765"/>
      <c r="BM18" s="765"/>
      <c r="BN18" s="765"/>
      <c r="BO18" s="765"/>
      <c r="BP18" s="765"/>
      <c r="BQ18" s="765"/>
      <c r="BR18" s="765"/>
      <c r="BS18" s="765"/>
      <c r="BT18" s="765"/>
      <c r="BU18" s="765"/>
      <c r="BV18" s="765"/>
      <c r="BW18" s="765"/>
      <c r="BX18" s="765"/>
      <c r="BY18" s="765"/>
      <c r="BZ18" s="765"/>
      <c r="CA18" s="765"/>
      <c r="CB18" s="765"/>
      <c r="CC18" s="765"/>
      <c r="CD18" s="765"/>
      <c r="CE18" s="765"/>
      <c r="CF18" s="765"/>
      <c r="CG18" s="765"/>
      <c r="CH18" s="765"/>
      <c r="CI18" s="765"/>
      <c r="CJ18" s="765"/>
      <c r="CK18" s="765"/>
      <c r="CL18" s="765"/>
      <c r="CM18" s="765"/>
      <c r="CN18" s="765"/>
      <c r="CO18" s="765"/>
      <c r="CP18" s="765"/>
      <c r="CQ18" s="765"/>
      <c r="CR18" s="765"/>
      <c r="CS18" s="765"/>
      <c r="CT18" s="765"/>
      <c r="CU18" s="765"/>
      <c r="CV18" s="765"/>
      <c r="CW18" s="765"/>
      <c r="CX18" s="765"/>
      <c r="CY18" s="765"/>
      <c r="CZ18" s="765"/>
      <c r="DA18" s="765"/>
      <c r="DB18" s="765"/>
      <c r="DC18" s="765"/>
      <c r="DD18" s="765"/>
      <c r="DE18" s="765"/>
      <c r="DF18" s="765"/>
      <c r="DG18" s="765"/>
      <c r="DH18" s="765"/>
      <c r="DI18" s="765"/>
      <c r="DJ18" s="765"/>
      <c r="DK18" s="765"/>
      <c r="DL18" s="765"/>
      <c r="DM18" s="765"/>
      <c r="DN18" s="765"/>
      <c r="DO18" s="765"/>
      <c r="DP18" s="765"/>
      <c r="DQ18" s="765"/>
      <c r="DR18" s="765"/>
      <c r="DS18" s="765"/>
      <c r="DT18" s="765"/>
      <c r="DU18" s="765"/>
      <c r="DV18" s="765"/>
      <c r="DW18" s="765"/>
      <c r="DX18" s="765"/>
      <c r="DY18" s="765"/>
      <c r="DZ18" s="765"/>
      <c r="EA18" s="765"/>
      <c r="EB18" s="765"/>
      <c r="EC18" s="765"/>
      <c r="ED18" s="765"/>
      <c r="EE18" s="765"/>
      <c r="EF18" s="765"/>
      <c r="EG18" s="765"/>
      <c r="EH18" s="765"/>
      <c r="EI18" s="765"/>
      <c r="EJ18" s="765"/>
      <c r="EK18" s="765"/>
      <c r="EL18" s="765"/>
      <c r="EM18" s="765"/>
      <c r="EN18" s="765"/>
      <c r="EO18" s="765"/>
      <c r="EP18" s="765"/>
      <c r="EQ18" s="765"/>
      <c r="ER18" s="765"/>
      <c r="ES18" s="765"/>
      <c r="ET18" s="765"/>
      <c r="EU18" s="765"/>
      <c r="EV18" s="765"/>
      <c r="EW18" s="765"/>
      <c r="EX18" s="765"/>
      <c r="EY18" s="765"/>
      <c r="EZ18" s="765"/>
      <c r="FA18" s="765"/>
      <c r="FB18" s="765"/>
      <c r="FC18" s="765"/>
      <c r="FD18" s="765"/>
      <c r="FE18" s="765"/>
      <c r="FF18" s="765"/>
      <c r="FG18" s="765"/>
      <c r="FH18" s="765"/>
      <c r="FI18" s="765"/>
      <c r="FJ18" s="765"/>
      <c r="FK18" s="765"/>
      <c r="FL18" s="765"/>
      <c r="FM18" s="765"/>
      <c r="FN18" s="765"/>
      <c r="FO18" s="765"/>
      <c r="FP18" s="765"/>
      <c r="FQ18" s="765"/>
      <c r="FR18" s="765"/>
      <c r="FS18" s="765"/>
      <c r="FT18" s="765"/>
      <c r="FU18" s="765"/>
      <c r="FV18" s="765"/>
      <c r="FW18" s="765"/>
      <c r="FX18" s="765"/>
      <c r="FY18" s="765"/>
      <c r="FZ18" s="765"/>
      <c r="GA18" s="765"/>
      <c r="GB18" s="765"/>
      <c r="GC18" s="765"/>
      <c r="GD18" s="765"/>
      <c r="GE18" s="765"/>
      <c r="GF18" s="765"/>
      <c r="GG18" s="765"/>
      <c r="GH18" s="765"/>
      <c r="GI18" s="765"/>
      <c r="GJ18" s="765"/>
      <c r="GK18" s="765"/>
      <c r="GL18" s="765"/>
      <c r="GM18" s="765"/>
      <c r="GN18" s="765"/>
      <c r="GO18" s="765"/>
      <c r="GP18" s="765"/>
      <c r="GQ18" s="765"/>
      <c r="GR18" s="765"/>
      <c r="GS18" s="765"/>
      <c r="GT18" s="765"/>
      <c r="GU18" s="765"/>
      <c r="GV18" s="765"/>
      <c r="GW18" s="765"/>
      <c r="GX18" s="765"/>
      <c r="GY18" s="765"/>
      <c r="GZ18" s="765"/>
      <c r="HA18" s="765"/>
      <c r="HB18" s="765"/>
      <c r="HC18" s="765"/>
      <c r="HD18" s="765"/>
      <c r="HE18" s="765"/>
      <c r="HF18" s="765"/>
      <c r="HG18" s="765"/>
      <c r="HH18" s="765"/>
      <c r="HI18" s="765"/>
      <c r="HJ18" s="765"/>
      <c r="HK18" s="765"/>
      <c r="HL18" s="765"/>
      <c r="HM18" s="765"/>
      <c r="HN18" s="765"/>
      <c r="HO18" s="765"/>
      <c r="HP18" s="765"/>
      <c r="HQ18" s="765"/>
      <c r="HR18" s="765"/>
      <c r="HS18" s="765"/>
      <c r="HT18" s="765"/>
      <c r="HU18" s="765"/>
      <c r="HV18" s="765"/>
      <c r="HW18" s="765"/>
      <c r="HX18" s="765"/>
      <c r="HY18" s="765"/>
      <c r="HZ18" s="765"/>
      <c r="IA18" s="765"/>
      <c r="IB18" s="765"/>
      <c r="IC18" s="765"/>
      <c r="ID18" s="765"/>
      <c r="IE18" s="765"/>
      <c r="IF18" s="765"/>
      <c r="IG18" s="765"/>
      <c r="IH18" s="765"/>
      <c r="II18" s="765"/>
      <c r="IJ18" s="765"/>
      <c r="IK18" s="765"/>
      <c r="IL18" s="765"/>
      <c r="IM18" s="765"/>
      <c r="IN18" s="765"/>
      <c r="IO18" s="765"/>
      <c r="IP18" s="765"/>
      <c r="IQ18" s="765"/>
      <c r="IR18" s="765"/>
      <c r="IS18" s="765"/>
      <c r="IT18" s="765"/>
      <c r="IU18" s="765"/>
      <c r="IV18" s="765"/>
      <c r="IW18" s="765"/>
      <c r="IX18" s="765"/>
      <c r="IY18" s="765"/>
      <c r="IZ18" s="765"/>
      <c r="JA18" s="765"/>
      <c r="JB18" s="765"/>
      <c r="JC18" s="765"/>
      <c r="JD18" s="765"/>
      <c r="JE18" s="765"/>
      <c r="JF18" s="765"/>
      <c r="JG18" s="765"/>
      <c r="JH18" s="765"/>
      <c r="JI18" s="765"/>
      <c r="JJ18" s="765"/>
      <c r="JK18" s="765"/>
      <c r="JL18" s="765"/>
      <c r="JM18" s="765"/>
      <c r="JN18" s="765"/>
      <c r="JO18" s="765"/>
      <c r="JP18" s="765"/>
      <c r="JQ18" s="765"/>
      <c r="JR18" s="765"/>
      <c r="JS18" s="765"/>
      <c r="JT18" s="765"/>
      <c r="JU18" s="765"/>
      <c r="JV18" s="765"/>
      <c r="JW18" s="765"/>
      <c r="JX18" s="765"/>
      <c r="JY18" s="765"/>
      <c r="JZ18" s="765"/>
      <c r="KA18" s="765"/>
      <c r="KB18" s="765"/>
      <c r="KC18" s="765"/>
      <c r="KD18" s="765"/>
      <c r="KE18" s="765"/>
      <c r="KF18" s="765"/>
      <c r="KG18" s="765"/>
      <c r="KH18" s="765"/>
      <c r="KI18" s="765"/>
      <c r="KJ18" s="765"/>
      <c r="KK18" s="765"/>
      <c r="KL18" s="765"/>
      <c r="KM18" s="765"/>
      <c r="KN18" s="765"/>
      <c r="KO18" s="765"/>
      <c r="KP18" s="765"/>
      <c r="KQ18" s="765"/>
      <c r="KR18" s="765"/>
      <c r="KS18" s="765"/>
      <c r="KT18" s="765"/>
      <c r="KU18" s="765"/>
      <c r="KV18" s="765"/>
      <c r="KW18" s="765"/>
      <c r="KX18" s="765"/>
      <c r="KY18" s="765"/>
      <c r="KZ18" s="765"/>
      <c r="LA18" s="765"/>
      <c r="LB18" s="765"/>
      <c r="LC18" s="765"/>
      <c r="LD18" s="765"/>
      <c r="LE18" s="765"/>
      <c r="LF18" s="765"/>
      <c r="LG18" s="765"/>
      <c r="LH18" s="765"/>
      <c r="LI18" s="765"/>
      <c r="LJ18" s="765"/>
      <c r="LK18" s="765"/>
      <c r="LL18" s="765"/>
      <c r="LM18" s="765"/>
      <c r="LN18" s="765"/>
      <c r="LO18" s="765"/>
      <c r="LP18" s="765"/>
      <c r="LQ18" s="765"/>
      <c r="LR18" s="765"/>
      <c r="LS18" s="765"/>
      <c r="LT18" s="765"/>
      <c r="LU18" s="765"/>
      <c r="LV18" s="765"/>
      <c r="LW18" s="765"/>
      <c r="LX18" s="765"/>
      <c r="LY18" s="765"/>
      <c r="LZ18" s="765"/>
      <c r="MA18" s="765"/>
      <c r="MB18" s="765"/>
      <c r="MC18" s="765"/>
      <c r="MD18" s="765"/>
      <c r="ME18" s="765"/>
      <c r="MF18" s="765"/>
      <c r="MG18" s="765"/>
      <c r="MH18" s="765"/>
      <c r="MI18" s="765"/>
      <c r="MJ18" s="765"/>
      <c r="MK18" s="765"/>
      <c r="ML18" s="765"/>
      <c r="MM18" s="765"/>
      <c r="MN18" s="765"/>
      <c r="MO18" s="765"/>
      <c r="MP18" s="765"/>
      <c r="MQ18" s="765"/>
      <c r="MR18" s="765"/>
      <c r="MS18" s="765"/>
      <c r="MT18" s="765"/>
      <c r="MU18" s="765"/>
      <c r="MV18" s="765"/>
      <c r="MW18" s="765"/>
      <c r="MX18" s="765"/>
      <c r="MY18" s="765"/>
      <c r="MZ18" s="765"/>
      <c r="NA18" s="765"/>
      <c r="NB18" s="765"/>
      <c r="NC18" s="765"/>
      <c r="ND18" s="765"/>
      <c r="NE18" s="765"/>
      <c r="NF18" s="765"/>
      <c r="NG18" s="765"/>
      <c r="NH18" s="765"/>
      <c r="NI18" s="765"/>
      <c r="NJ18" s="765"/>
      <c r="NK18" s="765"/>
      <c r="NL18" s="765"/>
      <c r="NM18" s="765"/>
      <c r="NN18" s="765"/>
      <c r="NO18" s="765"/>
      <c r="NP18" s="765"/>
      <c r="NQ18" s="765"/>
      <c r="NR18" s="765"/>
      <c r="NS18" s="765"/>
      <c r="NT18" s="765"/>
      <c r="NU18" s="765"/>
      <c r="NV18" s="765"/>
      <c r="NW18" s="765"/>
      <c r="NX18" s="765"/>
      <c r="NY18" s="765"/>
      <c r="NZ18" s="765"/>
      <c r="OA18" s="765"/>
      <c r="OB18" s="765"/>
      <c r="OC18" s="765"/>
      <c r="OD18" s="765"/>
      <c r="OE18" s="765"/>
      <c r="OF18" s="765"/>
      <c r="OG18" s="765"/>
      <c r="OH18" s="765"/>
      <c r="OI18" s="765"/>
      <c r="OJ18" s="765"/>
      <c r="OK18" s="765"/>
      <c r="OL18" s="765"/>
      <c r="OM18" s="765"/>
      <c r="ON18" s="765"/>
      <c r="OO18" s="765"/>
      <c r="OP18" s="765"/>
      <c r="OQ18" s="765"/>
      <c r="OR18" s="765"/>
      <c r="OS18" s="765"/>
      <c r="OT18" s="765"/>
      <c r="OU18" s="765"/>
      <c r="OV18" s="765"/>
      <c r="OW18" s="765"/>
      <c r="OX18" s="765"/>
      <c r="OY18" s="765"/>
      <c r="OZ18" s="765"/>
      <c r="PA18" s="765"/>
      <c r="PB18" s="765"/>
      <c r="PC18" s="765"/>
      <c r="PD18" s="765"/>
      <c r="PE18" s="765"/>
      <c r="PF18" s="765"/>
      <c r="PG18" s="765"/>
      <c r="PH18" s="765"/>
      <c r="PI18" s="765"/>
      <c r="PJ18" s="765"/>
      <c r="PK18" s="765"/>
      <c r="PL18" s="765"/>
      <c r="PM18" s="765"/>
      <c r="PN18" s="765"/>
      <c r="PO18" s="765"/>
      <c r="PP18" s="765"/>
      <c r="PQ18" s="765"/>
      <c r="PR18" s="765"/>
      <c r="PS18" s="765"/>
      <c r="PT18" s="765"/>
      <c r="PU18" s="765"/>
      <c r="PV18" s="765"/>
      <c r="PW18" s="765"/>
      <c r="PX18" s="765"/>
      <c r="PY18" s="765"/>
      <c r="PZ18" s="765"/>
      <c r="QA18" s="765"/>
      <c r="QB18" s="765"/>
      <c r="QC18" s="765"/>
      <c r="QD18" s="765"/>
      <c r="QE18" s="765"/>
      <c r="QF18" s="765"/>
      <c r="QG18" s="765"/>
      <c r="QH18" s="765"/>
      <c r="QI18" s="765"/>
      <c r="QJ18" s="765"/>
      <c r="QK18" s="765"/>
      <c r="QL18" s="765"/>
      <c r="QM18" s="765"/>
      <c r="QN18" s="765"/>
      <c r="QO18" s="765"/>
      <c r="QP18" s="765"/>
      <c r="QQ18" s="765"/>
      <c r="QR18" s="765"/>
      <c r="QS18" s="765"/>
      <c r="QT18" s="765"/>
      <c r="QU18" s="765"/>
      <c r="QV18" s="765"/>
      <c r="QW18" s="765"/>
      <c r="QX18" s="765"/>
      <c r="QY18" s="765"/>
      <c r="QZ18" s="765"/>
      <c r="RA18" s="765"/>
      <c r="RB18" s="765"/>
      <c r="RC18" s="765"/>
      <c r="RD18" s="765"/>
      <c r="RE18" s="765"/>
      <c r="RF18" s="765"/>
      <c r="RG18" s="765"/>
      <c r="RH18" s="765"/>
      <c r="RI18" s="765"/>
      <c r="RJ18" s="765"/>
      <c r="RK18" s="765"/>
      <c r="RL18" s="765"/>
      <c r="RM18" s="765"/>
      <c r="RN18" s="765"/>
      <c r="RO18" s="765"/>
      <c r="RP18" s="765"/>
      <c r="RQ18" s="765"/>
      <c r="RR18" s="765"/>
      <c r="RS18" s="765"/>
      <c r="RT18" s="765"/>
      <c r="RU18" s="765"/>
      <c r="RV18" s="765"/>
      <c r="RW18" s="765"/>
      <c r="RX18" s="765"/>
      <c r="RY18" s="765"/>
      <c r="RZ18" s="765"/>
      <c r="SA18" s="765"/>
      <c r="SB18" s="765"/>
      <c r="SC18" s="765"/>
      <c r="SD18" s="765"/>
      <c r="SE18" s="765"/>
      <c r="SF18" s="765"/>
      <c r="SG18" s="765"/>
      <c r="SH18" s="765"/>
      <c r="SI18" s="765"/>
      <c r="SJ18" s="765"/>
      <c r="SK18" s="765"/>
      <c r="SL18" s="765"/>
      <c r="SM18" s="765"/>
      <c r="SN18" s="765"/>
      <c r="SO18" s="765"/>
      <c r="SP18" s="765"/>
      <c r="SQ18" s="765"/>
      <c r="SR18" s="765"/>
      <c r="SS18" s="765"/>
      <c r="ST18" s="765"/>
      <c r="SU18" s="765"/>
      <c r="SV18" s="765"/>
      <c r="SW18" s="765"/>
      <c r="SX18" s="765"/>
      <c r="SY18" s="765"/>
      <c r="SZ18" s="765"/>
      <c r="TA18" s="765"/>
      <c r="TB18" s="765"/>
      <c r="TC18" s="765"/>
      <c r="TD18" s="765"/>
      <c r="TE18" s="765"/>
      <c r="TF18" s="765"/>
      <c r="TG18" s="765"/>
      <c r="TH18" s="765"/>
      <c r="TI18" s="765"/>
      <c r="TJ18" s="765"/>
      <c r="TK18" s="765"/>
      <c r="TL18" s="765"/>
      <c r="TM18" s="765"/>
      <c r="TN18" s="765"/>
      <c r="TO18" s="765"/>
      <c r="TP18" s="765"/>
      <c r="TQ18" s="765"/>
      <c r="TR18" s="765"/>
      <c r="TS18" s="765"/>
      <c r="TT18" s="765"/>
      <c r="TU18" s="765"/>
      <c r="TV18" s="765"/>
      <c r="TW18" s="765"/>
      <c r="TX18" s="765"/>
      <c r="TY18" s="765"/>
      <c r="TZ18" s="765"/>
      <c r="UA18" s="765"/>
      <c r="UB18" s="765"/>
      <c r="UC18" s="765"/>
      <c r="UD18" s="765"/>
      <c r="UE18" s="765"/>
      <c r="UF18" s="765"/>
      <c r="UG18" s="765"/>
      <c r="UH18" s="765"/>
      <c r="UI18" s="765"/>
      <c r="UJ18" s="765"/>
      <c r="UK18" s="765"/>
      <c r="UL18" s="765"/>
      <c r="UM18" s="765"/>
      <c r="UN18" s="765"/>
      <c r="UO18" s="765"/>
      <c r="UP18" s="765"/>
      <c r="UQ18" s="765"/>
      <c r="UR18" s="765"/>
      <c r="US18" s="765"/>
      <c r="UT18" s="765"/>
      <c r="UU18" s="765"/>
      <c r="UV18" s="765"/>
      <c r="UW18" s="765"/>
      <c r="UX18" s="765"/>
      <c r="UY18" s="765"/>
      <c r="UZ18" s="765"/>
      <c r="VA18" s="765"/>
      <c r="VB18" s="765"/>
      <c r="VC18" s="765"/>
      <c r="VD18" s="765"/>
      <c r="VE18" s="765"/>
      <c r="VF18" s="765"/>
      <c r="VG18" s="765"/>
      <c r="VH18" s="765"/>
      <c r="VI18" s="765"/>
      <c r="VJ18" s="765"/>
      <c r="VK18" s="765"/>
      <c r="VL18" s="765"/>
      <c r="VM18" s="765"/>
      <c r="VN18" s="765"/>
      <c r="VO18" s="765"/>
      <c r="VP18" s="765"/>
      <c r="VQ18" s="765"/>
      <c r="VR18" s="765"/>
      <c r="VS18" s="765"/>
      <c r="VT18" s="765"/>
      <c r="VU18" s="765"/>
      <c r="VV18" s="765"/>
      <c r="VW18" s="765"/>
      <c r="VX18" s="765"/>
      <c r="VY18" s="765"/>
      <c r="VZ18" s="765"/>
      <c r="WA18" s="765"/>
      <c r="WB18" s="765"/>
      <c r="WC18" s="765"/>
      <c r="WD18" s="765"/>
      <c r="WE18" s="765"/>
      <c r="WF18" s="765"/>
      <c r="WG18" s="765"/>
      <c r="WH18" s="765"/>
      <c r="WI18" s="765"/>
      <c r="WJ18" s="765"/>
      <c r="WK18" s="765"/>
      <c r="WL18" s="765"/>
      <c r="WM18" s="765"/>
      <c r="WN18" s="765"/>
      <c r="WO18" s="765"/>
      <c r="WP18" s="765"/>
      <c r="WQ18" s="765"/>
      <c r="WR18" s="765"/>
      <c r="WS18" s="765"/>
      <c r="WT18" s="765"/>
      <c r="WU18" s="765"/>
      <c r="WV18" s="765"/>
      <c r="WW18" s="765"/>
      <c r="WX18" s="765"/>
      <c r="WY18" s="765"/>
      <c r="WZ18" s="765"/>
      <c r="XA18" s="765"/>
      <c r="XB18" s="765"/>
      <c r="XC18" s="765"/>
      <c r="XD18" s="765"/>
      <c r="XE18" s="765"/>
      <c r="XF18" s="765"/>
      <c r="XG18" s="765"/>
      <c r="XH18" s="765"/>
      <c r="XI18" s="765"/>
      <c r="XJ18" s="765"/>
      <c r="XK18" s="765"/>
      <c r="XL18" s="765"/>
      <c r="XM18" s="765"/>
      <c r="XN18" s="765"/>
      <c r="XO18" s="765"/>
      <c r="XP18" s="765"/>
      <c r="XQ18" s="765"/>
      <c r="XR18" s="765"/>
      <c r="XS18" s="765"/>
      <c r="XT18" s="765"/>
      <c r="XU18" s="765"/>
      <c r="XV18" s="765"/>
      <c r="XW18" s="765"/>
      <c r="XX18" s="765"/>
      <c r="XY18" s="765"/>
      <c r="XZ18" s="765"/>
      <c r="YA18" s="765"/>
      <c r="YB18" s="765"/>
      <c r="YC18" s="765"/>
      <c r="YD18" s="765"/>
      <c r="YE18" s="765"/>
      <c r="YF18" s="765"/>
      <c r="YG18" s="765"/>
      <c r="YH18" s="765"/>
      <c r="YI18" s="765"/>
      <c r="YJ18" s="765"/>
      <c r="YK18" s="765"/>
      <c r="YL18" s="765"/>
      <c r="YM18" s="765"/>
      <c r="YN18" s="765"/>
      <c r="YO18" s="765"/>
      <c r="YP18" s="765"/>
      <c r="YQ18" s="765"/>
      <c r="YR18" s="765"/>
      <c r="YS18" s="765"/>
      <c r="YT18" s="765"/>
      <c r="YU18" s="765"/>
      <c r="YV18" s="765"/>
      <c r="YW18" s="765"/>
      <c r="YX18" s="765"/>
      <c r="YY18" s="765"/>
      <c r="YZ18" s="765"/>
      <c r="ZA18" s="765"/>
      <c r="ZB18" s="765"/>
      <c r="ZC18" s="765"/>
      <c r="ZD18" s="765"/>
      <c r="ZE18" s="765"/>
      <c r="ZF18" s="765"/>
      <c r="ZG18" s="765"/>
      <c r="ZH18" s="765"/>
      <c r="ZI18" s="765"/>
      <c r="ZJ18" s="765"/>
      <c r="ZK18" s="765"/>
      <c r="ZL18" s="765"/>
      <c r="ZM18" s="765"/>
      <c r="ZN18" s="765"/>
      <c r="ZO18" s="765"/>
      <c r="ZP18" s="765"/>
      <c r="ZQ18" s="765"/>
      <c r="ZR18" s="765"/>
      <c r="ZS18" s="765"/>
      <c r="ZT18" s="765"/>
      <c r="ZU18" s="765"/>
      <c r="ZV18" s="765"/>
      <c r="ZW18" s="765"/>
      <c r="ZX18" s="765"/>
      <c r="ZY18" s="765"/>
      <c r="ZZ18" s="765"/>
      <c r="AAA18" s="765"/>
      <c r="AAB18" s="765"/>
      <c r="AAC18" s="765"/>
      <c r="AAD18" s="765"/>
      <c r="AAE18" s="765"/>
      <c r="AAF18" s="765"/>
      <c r="AAG18" s="765"/>
      <c r="AAH18" s="765"/>
      <c r="AAI18" s="765"/>
      <c r="AAJ18" s="765"/>
      <c r="AAK18" s="765"/>
      <c r="AAL18" s="765"/>
      <c r="AAM18" s="765"/>
      <c r="AAN18" s="765"/>
      <c r="AAO18" s="765"/>
      <c r="AAP18" s="765"/>
      <c r="AAQ18" s="765"/>
      <c r="AAR18" s="765"/>
      <c r="AAS18" s="765"/>
      <c r="AAT18" s="765"/>
      <c r="AAU18" s="765"/>
      <c r="AAV18" s="765"/>
      <c r="AAW18" s="765"/>
      <c r="AAX18" s="765"/>
      <c r="AAY18" s="765"/>
      <c r="AAZ18" s="765"/>
      <c r="ABA18" s="765"/>
      <c r="ABB18" s="765"/>
      <c r="ABC18" s="765"/>
      <c r="ABD18" s="765"/>
      <c r="ABE18" s="765"/>
      <c r="ABF18" s="765"/>
      <c r="ABG18" s="765"/>
      <c r="ABH18" s="765"/>
      <c r="ABI18" s="765"/>
      <c r="ABJ18" s="765"/>
      <c r="ABK18" s="765"/>
      <c r="ABL18" s="765"/>
      <c r="ABM18" s="765"/>
      <c r="ABN18" s="765"/>
      <c r="ABO18" s="765"/>
      <c r="ABP18" s="765"/>
      <c r="ABQ18" s="765"/>
      <c r="ABR18" s="765"/>
      <c r="ABS18" s="765"/>
      <c r="ABT18" s="765"/>
      <c r="ABU18" s="765"/>
      <c r="ABV18" s="765"/>
      <c r="ABW18" s="765"/>
      <c r="ABX18" s="765"/>
      <c r="ABY18" s="765"/>
      <c r="ABZ18" s="765"/>
      <c r="ACA18" s="765"/>
      <c r="ACB18" s="765"/>
      <c r="ACC18" s="765"/>
      <c r="ACD18" s="765"/>
      <c r="ACE18" s="765"/>
      <c r="ACF18" s="765"/>
      <c r="ACG18" s="765"/>
      <c r="ACH18" s="765"/>
      <c r="ACI18" s="765"/>
      <c r="ACJ18" s="765"/>
      <c r="ACK18" s="765"/>
      <c r="ACL18" s="765"/>
      <c r="ACM18" s="765"/>
      <c r="ACN18" s="765"/>
      <c r="ACO18" s="765"/>
      <c r="ACP18" s="765"/>
      <c r="ACQ18" s="765"/>
      <c r="ACR18" s="765"/>
      <c r="ACS18" s="765"/>
      <c r="ACT18" s="765"/>
      <c r="ACU18" s="765"/>
      <c r="ACV18" s="765"/>
      <c r="ACW18" s="765"/>
      <c r="ACX18" s="765"/>
      <c r="ACY18" s="765"/>
      <c r="ACZ18" s="765"/>
      <c r="ADA18" s="765"/>
      <c r="ADB18" s="765"/>
      <c r="ADC18" s="765"/>
      <c r="ADD18" s="765"/>
      <c r="ADE18" s="765"/>
      <c r="ADF18" s="765"/>
      <c r="ADG18" s="765"/>
      <c r="ADH18" s="765"/>
      <c r="ADI18" s="765"/>
      <c r="ADJ18" s="765"/>
      <c r="ADK18" s="765"/>
      <c r="ADL18" s="765"/>
      <c r="ADM18" s="765"/>
      <c r="ADN18" s="765"/>
      <c r="ADO18" s="765"/>
      <c r="ADP18" s="765"/>
      <c r="ADQ18" s="765"/>
      <c r="ADR18" s="765"/>
      <c r="ADS18" s="765"/>
      <c r="ADT18" s="765"/>
      <c r="ADU18" s="765"/>
      <c r="ADV18" s="765"/>
      <c r="ADW18" s="765"/>
      <c r="ADX18" s="765"/>
      <c r="ADY18" s="765"/>
      <c r="ADZ18" s="765"/>
      <c r="AEA18" s="765"/>
      <c r="AEB18" s="765"/>
      <c r="AEC18" s="765"/>
      <c r="AED18" s="765"/>
      <c r="AEE18" s="765"/>
      <c r="AEF18" s="765"/>
      <c r="AEG18" s="765"/>
      <c r="AEH18" s="765"/>
      <c r="AEI18" s="765"/>
      <c r="AEJ18" s="765"/>
      <c r="AEK18" s="765"/>
      <c r="AEL18" s="765"/>
      <c r="AEM18" s="765"/>
      <c r="AEN18" s="765"/>
      <c r="AEO18" s="765"/>
      <c r="AEP18" s="765"/>
      <c r="AEQ18" s="765"/>
      <c r="AER18" s="765"/>
      <c r="AES18" s="765"/>
      <c r="AET18" s="765"/>
      <c r="AEU18" s="765"/>
      <c r="AEV18" s="765"/>
      <c r="AEW18" s="765"/>
      <c r="AEX18" s="765"/>
      <c r="AEY18" s="765"/>
      <c r="AEZ18" s="765"/>
      <c r="AFA18" s="765"/>
      <c r="AFB18" s="765"/>
      <c r="AFC18" s="765"/>
      <c r="AFD18" s="765"/>
      <c r="AFE18" s="765"/>
      <c r="AFF18" s="765"/>
      <c r="AFG18" s="765"/>
      <c r="AFH18" s="765"/>
      <c r="AFI18" s="765"/>
      <c r="AFJ18" s="765"/>
      <c r="AFK18" s="765"/>
      <c r="AFL18" s="765"/>
      <c r="AFM18" s="765"/>
      <c r="AFN18" s="765"/>
      <c r="AFO18" s="765"/>
      <c r="AFP18" s="765"/>
      <c r="AFQ18" s="765"/>
      <c r="AFR18" s="765"/>
      <c r="AFS18" s="765"/>
      <c r="AFT18" s="765"/>
      <c r="AFU18" s="765"/>
      <c r="AFV18" s="765"/>
      <c r="AFW18" s="765"/>
      <c r="AFX18" s="765"/>
      <c r="AFY18" s="765"/>
      <c r="AFZ18" s="765"/>
      <c r="AGA18" s="765"/>
      <c r="AGB18" s="765"/>
      <c r="AGC18" s="765"/>
      <c r="AGD18" s="765"/>
      <c r="AGE18" s="765"/>
      <c r="AGF18" s="765"/>
      <c r="AGG18" s="765"/>
      <c r="AGH18" s="765"/>
      <c r="AGI18" s="765"/>
      <c r="AGJ18" s="765"/>
      <c r="AGK18" s="765"/>
      <c r="AGL18" s="765"/>
      <c r="AGM18" s="765"/>
      <c r="AGN18" s="765"/>
      <c r="AGO18" s="765"/>
      <c r="AGP18" s="765"/>
      <c r="AGQ18" s="765"/>
      <c r="AGR18" s="765"/>
      <c r="AGS18" s="765"/>
      <c r="AGT18" s="765"/>
      <c r="AGU18" s="765"/>
      <c r="AGV18" s="765"/>
      <c r="AGW18" s="765"/>
      <c r="AGX18" s="765"/>
      <c r="AGY18" s="765"/>
      <c r="AGZ18" s="765"/>
      <c r="AHA18" s="765"/>
      <c r="AHB18" s="765"/>
      <c r="AHC18" s="765"/>
      <c r="AHD18" s="765"/>
      <c r="AHE18" s="765"/>
      <c r="AHF18" s="765"/>
      <c r="AHG18" s="765"/>
      <c r="AHH18" s="765"/>
      <c r="AHI18" s="765"/>
      <c r="AHJ18" s="765"/>
      <c r="AHK18" s="765"/>
      <c r="AHL18" s="765"/>
      <c r="AHM18" s="765"/>
      <c r="AHN18" s="765"/>
      <c r="AHO18" s="765"/>
      <c r="AHP18" s="765"/>
      <c r="AHQ18" s="765"/>
      <c r="AHR18" s="765"/>
      <c r="AHS18" s="765"/>
      <c r="AHT18" s="765"/>
      <c r="AHU18" s="765"/>
      <c r="AHV18" s="765"/>
      <c r="AHW18" s="765"/>
      <c r="AHX18" s="765"/>
      <c r="AHY18" s="765"/>
      <c r="AHZ18" s="765"/>
      <c r="AIA18" s="765"/>
      <c r="AIB18" s="765"/>
      <c r="AIC18" s="765"/>
      <c r="AID18" s="765"/>
      <c r="AIE18" s="765"/>
      <c r="AIF18" s="765"/>
      <c r="AIG18" s="765"/>
      <c r="AIH18" s="765"/>
      <c r="AII18" s="765"/>
      <c r="AIJ18" s="765"/>
      <c r="AIK18" s="765"/>
      <c r="AIL18" s="765"/>
      <c r="AIM18" s="765"/>
      <c r="AIN18" s="765"/>
      <c r="AIO18" s="765"/>
      <c r="AIP18" s="765"/>
      <c r="AIQ18" s="765"/>
      <c r="AIR18" s="765"/>
      <c r="AIS18" s="765"/>
      <c r="AIT18" s="765"/>
      <c r="AIU18" s="765"/>
      <c r="AIV18" s="765"/>
      <c r="AIW18" s="765"/>
      <c r="AIX18" s="765"/>
      <c r="AIY18" s="765"/>
      <c r="AIZ18" s="765"/>
      <c r="AJA18" s="765"/>
      <c r="AJB18" s="765"/>
      <c r="AJC18" s="765"/>
      <c r="AJD18" s="765"/>
      <c r="AJE18" s="765"/>
      <c r="AJF18" s="765"/>
      <c r="AJG18" s="765"/>
      <c r="AJH18" s="765"/>
      <c r="AJI18" s="765"/>
      <c r="AJJ18" s="765"/>
      <c r="AJK18" s="765"/>
      <c r="AJL18" s="765"/>
      <c r="AJM18" s="765"/>
      <c r="AJN18" s="765"/>
      <c r="AJO18" s="765"/>
      <c r="AJP18" s="765"/>
      <c r="AJQ18" s="765"/>
      <c r="AJR18" s="765"/>
      <c r="AJS18" s="765"/>
      <c r="AJT18" s="765"/>
      <c r="AJU18" s="765"/>
      <c r="AJV18" s="765"/>
      <c r="AJW18" s="765"/>
      <c r="AJX18" s="765"/>
      <c r="AJY18" s="765"/>
      <c r="AJZ18" s="765"/>
      <c r="AKA18" s="765"/>
      <c r="AKB18" s="765"/>
      <c r="AKC18" s="765"/>
      <c r="AKD18" s="765"/>
      <c r="AKE18" s="765"/>
      <c r="AKF18" s="765"/>
      <c r="AKG18" s="765"/>
      <c r="AKH18" s="765"/>
      <c r="AKI18" s="765"/>
      <c r="AKJ18" s="765"/>
      <c r="AKK18" s="765"/>
      <c r="AKL18" s="765"/>
      <c r="AKM18" s="765"/>
      <c r="AKN18" s="765"/>
      <c r="AKO18" s="765"/>
      <c r="AKP18" s="765"/>
      <c r="AKQ18" s="765"/>
      <c r="AKR18" s="765"/>
    </row>
    <row r="19" spans="1:998">
      <c r="A19" s="283"/>
      <c r="B19" s="772" t="s">
        <v>417</v>
      </c>
      <c r="C19" s="799"/>
      <c r="D19" s="764"/>
      <c r="E19" s="764"/>
      <c r="F19" s="764"/>
      <c r="G19" s="764"/>
      <c r="H19" s="764"/>
      <c r="I19" s="764"/>
      <c r="J19" s="764"/>
      <c r="K19" s="764"/>
      <c r="L19" s="764"/>
      <c r="M19" s="765"/>
      <c r="N19" s="765"/>
      <c r="O19" s="765"/>
      <c r="P19" s="765"/>
      <c r="Q19" s="765"/>
      <c r="R19" s="85"/>
      <c r="S19" s="85"/>
      <c r="T19" s="85"/>
      <c r="U19" s="85"/>
      <c r="V19" s="765"/>
      <c r="W19" s="765"/>
      <c r="X19" s="765"/>
      <c r="Y19" s="765"/>
      <c r="Z19" s="765"/>
      <c r="AA19" s="765"/>
      <c r="AB19" s="765"/>
      <c r="AC19" s="765"/>
      <c r="AD19" s="765"/>
      <c r="AE19" s="765"/>
      <c r="AF19" s="765"/>
      <c r="AG19" s="765"/>
      <c r="AH19" s="765"/>
      <c r="AI19" s="765"/>
      <c r="AJ19" s="765"/>
      <c r="AK19" s="765"/>
      <c r="AL19" s="765"/>
      <c r="AM19" s="765"/>
      <c r="AN19" s="765"/>
      <c r="AO19" s="765"/>
      <c r="AP19" s="765"/>
      <c r="AQ19" s="765"/>
      <c r="AR19" s="765"/>
      <c r="AS19" s="765"/>
      <c r="AT19" s="765"/>
      <c r="AU19" s="765"/>
      <c r="AV19" s="765"/>
      <c r="AW19" s="765"/>
      <c r="AX19" s="765"/>
      <c r="AY19" s="765"/>
      <c r="AZ19" s="765"/>
      <c r="BA19" s="765"/>
      <c r="BB19" s="765"/>
      <c r="BC19" s="765"/>
      <c r="BD19" s="765"/>
      <c r="BE19" s="765"/>
      <c r="BF19" s="765"/>
      <c r="BG19" s="765"/>
      <c r="BH19" s="765"/>
      <c r="BI19" s="765"/>
      <c r="BJ19" s="765"/>
      <c r="BK19" s="765"/>
      <c r="BL19" s="765"/>
      <c r="BM19" s="765"/>
      <c r="BN19" s="765"/>
      <c r="BO19" s="765"/>
      <c r="BP19" s="765"/>
      <c r="BQ19" s="765"/>
      <c r="BR19" s="765"/>
      <c r="BS19" s="765"/>
      <c r="BT19" s="765"/>
      <c r="BU19" s="765"/>
      <c r="BV19" s="765"/>
      <c r="BW19" s="765"/>
      <c r="BX19" s="765"/>
      <c r="BY19" s="765"/>
      <c r="BZ19" s="765"/>
      <c r="CA19" s="765"/>
      <c r="CB19" s="765"/>
      <c r="CC19" s="765"/>
      <c r="CD19" s="765"/>
      <c r="CE19" s="765"/>
      <c r="CF19" s="765"/>
      <c r="CG19" s="765"/>
      <c r="CH19" s="765"/>
      <c r="CI19" s="765"/>
      <c r="CJ19" s="765"/>
      <c r="CK19" s="765"/>
      <c r="CL19" s="765"/>
      <c r="CM19" s="765"/>
      <c r="CN19" s="765"/>
      <c r="CO19" s="765"/>
      <c r="CP19" s="765"/>
      <c r="CQ19" s="765"/>
      <c r="CR19" s="765"/>
      <c r="CS19" s="765"/>
      <c r="CT19" s="765"/>
      <c r="CU19" s="765"/>
      <c r="CV19" s="765"/>
      <c r="CW19" s="765"/>
      <c r="CX19" s="765"/>
      <c r="CY19" s="765"/>
      <c r="CZ19" s="765"/>
      <c r="DA19" s="765"/>
      <c r="DB19" s="765"/>
      <c r="DC19" s="765"/>
      <c r="DD19" s="765"/>
      <c r="DE19" s="765"/>
      <c r="DF19" s="765"/>
      <c r="DG19" s="765"/>
      <c r="DH19" s="765"/>
      <c r="DI19" s="765"/>
      <c r="DJ19" s="765"/>
      <c r="DK19" s="765"/>
      <c r="DL19" s="765"/>
      <c r="DM19" s="765"/>
      <c r="DN19" s="765"/>
      <c r="DO19" s="765"/>
      <c r="DP19" s="765"/>
      <c r="DQ19" s="765"/>
      <c r="DR19" s="765"/>
      <c r="DS19" s="765"/>
      <c r="DT19" s="765"/>
      <c r="DU19" s="765"/>
      <c r="DV19" s="765"/>
      <c r="DW19" s="765"/>
      <c r="DX19" s="765"/>
      <c r="DY19" s="765"/>
      <c r="DZ19" s="765"/>
      <c r="EA19" s="765"/>
      <c r="EB19" s="765"/>
      <c r="EC19" s="765"/>
      <c r="ED19" s="765"/>
      <c r="EE19" s="765"/>
      <c r="EF19" s="765"/>
      <c r="EG19" s="765"/>
      <c r="EH19" s="765"/>
      <c r="EI19" s="765"/>
      <c r="EJ19" s="765"/>
      <c r="EK19" s="765"/>
      <c r="EL19" s="765"/>
      <c r="EM19" s="765"/>
      <c r="EN19" s="765"/>
      <c r="EO19" s="765"/>
      <c r="EP19" s="765"/>
      <c r="EQ19" s="765"/>
      <c r="ER19" s="765"/>
      <c r="ES19" s="765"/>
      <c r="ET19" s="765"/>
      <c r="EU19" s="765"/>
      <c r="EV19" s="765"/>
      <c r="EW19" s="765"/>
      <c r="EX19" s="765"/>
      <c r="EY19" s="765"/>
      <c r="EZ19" s="765"/>
      <c r="FA19" s="765"/>
      <c r="FB19" s="765"/>
      <c r="FC19" s="765"/>
      <c r="FD19" s="765"/>
      <c r="FE19" s="765"/>
      <c r="FF19" s="765"/>
      <c r="FG19" s="765"/>
      <c r="FH19" s="765"/>
      <c r="FI19" s="765"/>
      <c r="FJ19" s="765"/>
      <c r="FK19" s="765"/>
      <c r="FL19" s="765"/>
      <c r="FM19" s="765"/>
      <c r="FN19" s="765"/>
      <c r="FO19" s="765"/>
      <c r="FP19" s="765"/>
      <c r="FQ19" s="765"/>
      <c r="FR19" s="765"/>
      <c r="FS19" s="765"/>
      <c r="FT19" s="765"/>
      <c r="FU19" s="765"/>
      <c r="FV19" s="765"/>
      <c r="FW19" s="765"/>
      <c r="FX19" s="765"/>
      <c r="FY19" s="765"/>
      <c r="FZ19" s="765"/>
      <c r="GA19" s="765"/>
      <c r="GB19" s="765"/>
      <c r="GC19" s="765"/>
      <c r="GD19" s="765"/>
      <c r="GE19" s="765"/>
      <c r="GF19" s="765"/>
      <c r="GG19" s="765"/>
      <c r="GH19" s="765"/>
      <c r="GI19" s="765"/>
      <c r="GJ19" s="765"/>
      <c r="GK19" s="765"/>
      <c r="GL19" s="765"/>
      <c r="GM19" s="765"/>
      <c r="GN19" s="765"/>
      <c r="GO19" s="765"/>
      <c r="GP19" s="765"/>
      <c r="GQ19" s="765"/>
      <c r="GR19" s="765"/>
      <c r="GS19" s="765"/>
      <c r="GT19" s="765"/>
      <c r="GU19" s="765"/>
      <c r="GV19" s="765"/>
      <c r="GW19" s="765"/>
      <c r="GX19" s="765"/>
      <c r="GY19" s="765"/>
      <c r="GZ19" s="765"/>
      <c r="HA19" s="765"/>
      <c r="HB19" s="765"/>
      <c r="HC19" s="765"/>
      <c r="HD19" s="765"/>
      <c r="HE19" s="765"/>
      <c r="HF19" s="765"/>
      <c r="HG19" s="765"/>
      <c r="HH19" s="765"/>
      <c r="HI19" s="765"/>
      <c r="HJ19" s="765"/>
      <c r="HK19" s="765"/>
      <c r="HL19" s="765"/>
      <c r="HM19" s="765"/>
      <c r="HN19" s="765"/>
      <c r="HO19" s="765"/>
      <c r="HP19" s="765"/>
      <c r="HQ19" s="765"/>
      <c r="HR19" s="765"/>
      <c r="HS19" s="765"/>
      <c r="HT19" s="765"/>
      <c r="HU19" s="765"/>
      <c r="HV19" s="765"/>
      <c r="HW19" s="765"/>
      <c r="HX19" s="765"/>
      <c r="HY19" s="765"/>
      <c r="HZ19" s="765"/>
      <c r="IA19" s="765"/>
      <c r="IB19" s="765"/>
      <c r="IC19" s="765"/>
      <c r="ID19" s="765"/>
      <c r="IE19" s="765"/>
      <c r="IF19" s="765"/>
      <c r="IG19" s="765"/>
      <c r="IH19" s="765"/>
      <c r="II19" s="765"/>
      <c r="IJ19" s="765"/>
      <c r="IK19" s="765"/>
      <c r="IL19" s="765"/>
      <c r="IM19" s="765"/>
      <c r="IN19" s="765"/>
      <c r="IO19" s="765"/>
      <c r="IP19" s="765"/>
      <c r="IQ19" s="765"/>
      <c r="IR19" s="765"/>
      <c r="IS19" s="765"/>
      <c r="IT19" s="765"/>
      <c r="IU19" s="765"/>
      <c r="IV19" s="765"/>
      <c r="IW19" s="765"/>
      <c r="IX19" s="765"/>
      <c r="IY19" s="765"/>
      <c r="IZ19" s="765"/>
      <c r="JA19" s="765"/>
      <c r="JB19" s="765"/>
      <c r="JC19" s="765"/>
      <c r="JD19" s="765"/>
      <c r="JE19" s="765"/>
      <c r="JF19" s="765"/>
      <c r="JG19" s="765"/>
      <c r="JH19" s="765"/>
      <c r="JI19" s="765"/>
      <c r="JJ19" s="765"/>
      <c r="JK19" s="765"/>
      <c r="JL19" s="765"/>
      <c r="JM19" s="765"/>
      <c r="JN19" s="765"/>
      <c r="JO19" s="765"/>
      <c r="JP19" s="765"/>
      <c r="JQ19" s="765"/>
      <c r="JR19" s="765"/>
      <c r="JS19" s="765"/>
      <c r="JT19" s="765"/>
      <c r="JU19" s="765"/>
      <c r="JV19" s="765"/>
      <c r="JW19" s="765"/>
      <c r="JX19" s="765"/>
      <c r="JY19" s="765"/>
      <c r="JZ19" s="765"/>
      <c r="KA19" s="765"/>
      <c r="KB19" s="765"/>
      <c r="KC19" s="765"/>
      <c r="KD19" s="765"/>
      <c r="KE19" s="765"/>
      <c r="KF19" s="765"/>
      <c r="KG19" s="765"/>
      <c r="KH19" s="765"/>
      <c r="KI19" s="765"/>
      <c r="KJ19" s="765"/>
      <c r="KK19" s="765"/>
      <c r="KL19" s="765"/>
      <c r="KM19" s="765"/>
      <c r="KN19" s="765"/>
      <c r="KO19" s="765"/>
      <c r="KP19" s="765"/>
      <c r="KQ19" s="765"/>
      <c r="KR19" s="765"/>
      <c r="KS19" s="765"/>
      <c r="KT19" s="765"/>
      <c r="KU19" s="765"/>
      <c r="KV19" s="765"/>
      <c r="KW19" s="765"/>
      <c r="KX19" s="765"/>
      <c r="KY19" s="765"/>
      <c r="KZ19" s="765"/>
      <c r="LA19" s="765"/>
      <c r="LB19" s="765"/>
      <c r="LC19" s="765"/>
      <c r="LD19" s="765"/>
      <c r="LE19" s="765"/>
      <c r="LF19" s="765"/>
      <c r="LG19" s="765"/>
      <c r="LH19" s="765"/>
      <c r="LI19" s="765"/>
      <c r="LJ19" s="765"/>
      <c r="LK19" s="765"/>
      <c r="LL19" s="765"/>
      <c r="LM19" s="765"/>
      <c r="LN19" s="765"/>
      <c r="LO19" s="765"/>
      <c r="LP19" s="765"/>
      <c r="LQ19" s="765"/>
      <c r="LR19" s="765"/>
      <c r="LS19" s="765"/>
      <c r="LT19" s="765"/>
      <c r="LU19" s="765"/>
      <c r="LV19" s="765"/>
      <c r="LW19" s="765"/>
      <c r="LX19" s="765"/>
      <c r="LY19" s="765"/>
      <c r="LZ19" s="765"/>
      <c r="MA19" s="765"/>
      <c r="MB19" s="765"/>
      <c r="MC19" s="765"/>
      <c r="MD19" s="765"/>
      <c r="ME19" s="765"/>
      <c r="MF19" s="765"/>
      <c r="MG19" s="765"/>
      <c r="MH19" s="765"/>
      <c r="MI19" s="765"/>
      <c r="MJ19" s="765"/>
      <c r="MK19" s="765"/>
      <c r="ML19" s="765"/>
      <c r="MM19" s="765"/>
      <c r="MN19" s="765"/>
      <c r="MO19" s="765"/>
      <c r="MP19" s="765"/>
      <c r="MQ19" s="765"/>
      <c r="MR19" s="765"/>
      <c r="MS19" s="765"/>
      <c r="MT19" s="765"/>
      <c r="MU19" s="765"/>
      <c r="MV19" s="765"/>
      <c r="MW19" s="765"/>
      <c r="MX19" s="765"/>
      <c r="MY19" s="765"/>
      <c r="MZ19" s="765"/>
      <c r="NA19" s="765"/>
      <c r="NB19" s="765"/>
      <c r="NC19" s="765"/>
      <c r="ND19" s="765"/>
      <c r="NE19" s="765"/>
      <c r="NF19" s="765"/>
      <c r="NG19" s="765"/>
      <c r="NH19" s="765"/>
      <c r="NI19" s="765"/>
      <c r="NJ19" s="765"/>
      <c r="NK19" s="765"/>
      <c r="NL19" s="765"/>
      <c r="NM19" s="765"/>
      <c r="NN19" s="765"/>
      <c r="NO19" s="765"/>
      <c r="NP19" s="765"/>
      <c r="NQ19" s="765"/>
      <c r="NR19" s="765"/>
      <c r="NS19" s="765"/>
      <c r="NT19" s="765"/>
      <c r="NU19" s="765"/>
      <c r="NV19" s="765"/>
      <c r="NW19" s="765"/>
      <c r="NX19" s="765"/>
      <c r="NY19" s="765"/>
      <c r="NZ19" s="765"/>
      <c r="OA19" s="765"/>
      <c r="OB19" s="765"/>
      <c r="OC19" s="765"/>
      <c r="OD19" s="765"/>
      <c r="OE19" s="765"/>
      <c r="OF19" s="765"/>
      <c r="OG19" s="765"/>
      <c r="OH19" s="765"/>
      <c r="OI19" s="765"/>
      <c r="OJ19" s="765"/>
      <c r="OK19" s="765"/>
      <c r="OL19" s="765"/>
      <c r="OM19" s="765"/>
      <c r="ON19" s="765"/>
      <c r="OO19" s="765"/>
      <c r="OP19" s="765"/>
      <c r="OQ19" s="765"/>
      <c r="OR19" s="765"/>
      <c r="OS19" s="765"/>
      <c r="OT19" s="765"/>
      <c r="OU19" s="765"/>
      <c r="OV19" s="765"/>
      <c r="OW19" s="765"/>
      <c r="OX19" s="765"/>
      <c r="OY19" s="765"/>
      <c r="OZ19" s="765"/>
      <c r="PA19" s="765"/>
      <c r="PB19" s="765"/>
      <c r="PC19" s="765"/>
      <c r="PD19" s="765"/>
      <c r="PE19" s="765"/>
      <c r="PF19" s="765"/>
      <c r="PG19" s="765"/>
      <c r="PH19" s="765"/>
      <c r="PI19" s="765"/>
      <c r="PJ19" s="765"/>
      <c r="PK19" s="765"/>
      <c r="PL19" s="765"/>
      <c r="PM19" s="765"/>
      <c r="PN19" s="765"/>
      <c r="PO19" s="765"/>
      <c r="PP19" s="765"/>
      <c r="PQ19" s="765"/>
      <c r="PR19" s="765"/>
      <c r="PS19" s="765"/>
      <c r="PT19" s="765"/>
      <c r="PU19" s="765"/>
      <c r="PV19" s="765"/>
      <c r="PW19" s="765"/>
      <c r="PX19" s="765"/>
      <c r="PY19" s="765"/>
      <c r="PZ19" s="765"/>
      <c r="QA19" s="765"/>
      <c r="QB19" s="765"/>
      <c r="QC19" s="765"/>
      <c r="QD19" s="765"/>
      <c r="QE19" s="765"/>
      <c r="QF19" s="765"/>
      <c r="QG19" s="765"/>
      <c r="QH19" s="765"/>
      <c r="QI19" s="765"/>
      <c r="QJ19" s="765"/>
      <c r="QK19" s="765"/>
      <c r="QL19" s="765"/>
      <c r="QM19" s="765"/>
      <c r="QN19" s="765"/>
      <c r="QO19" s="765"/>
      <c r="QP19" s="765"/>
      <c r="QQ19" s="765"/>
      <c r="QR19" s="765"/>
      <c r="QS19" s="765"/>
      <c r="QT19" s="765"/>
      <c r="QU19" s="765"/>
      <c r="QV19" s="765"/>
      <c r="QW19" s="765"/>
      <c r="QX19" s="765"/>
      <c r="QY19" s="765"/>
      <c r="QZ19" s="765"/>
      <c r="RA19" s="765"/>
      <c r="RB19" s="765"/>
      <c r="RC19" s="765"/>
      <c r="RD19" s="765"/>
      <c r="RE19" s="765"/>
      <c r="RF19" s="765"/>
      <c r="RG19" s="765"/>
      <c r="RH19" s="765"/>
      <c r="RI19" s="765"/>
      <c r="RJ19" s="765"/>
      <c r="RK19" s="765"/>
      <c r="RL19" s="765"/>
      <c r="RM19" s="765"/>
      <c r="RN19" s="765"/>
      <c r="RO19" s="765"/>
      <c r="RP19" s="765"/>
      <c r="RQ19" s="765"/>
      <c r="RR19" s="765"/>
      <c r="RS19" s="765"/>
      <c r="RT19" s="765"/>
      <c r="RU19" s="765"/>
      <c r="RV19" s="765"/>
      <c r="RW19" s="765"/>
      <c r="RX19" s="765"/>
      <c r="RY19" s="765"/>
      <c r="RZ19" s="765"/>
      <c r="SA19" s="765"/>
      <c r="SB19" s="765"/>
      <c r="SC19" s="765"/>
      <c r="SD19" s="765"/>
      <c r="SE19" s="765"/>
      <c r="SF19" s="765"/>
      <c r="SG19" s="765"/>
      <c r="SH19" s="765"/>
      <c r="SI19" s="765"/>
      <c r="SJ19" s="765"/>
      <c r="SK19" s="765"/>
      <c r="SL19" s="765"/>
      <c r="SM19" s="765"/>
      <c r="SN19" s="765"/>
      <c r="SO19" s="765"/>
      <c r="SP19" s="765"/>
      <c r="SQ19" s="765"/>
      <c r="SR19" s="765"/>
      <c r="SS19" s="765"/>
      <c r="ST19" s="765"/>
      <c r="SU19" s="765"/>
      <c r="SV19" s="765"/>
      <c r="SW19" s="765"/>
      <c r="SX19" s="765"/>
      <c r="SY19" s="765"/>
      <c r="SZ19" s="765"/>
      <c r="TA19" s="765"/>
      <c r="TB19" s="765"/>
      <c r="TC19" s="765"/>
      <c r="TD19" s="765"/>
      <c r="TE19" s="765"/>
      <c r="TF19" s="765"/>
      <c r="TG19" s="765"/>
      <c r="TH19" s="765"/>
      <c r="TI19" s="765"/>
      <c r="TJ19" s="765"/>
      <c r="TK19" s="765"/>
      <c r="TL19" s="765"/>
      <c r="TM19" s="765"/>
      <c r="TN19" s="765"/>
      <c r="TO19" s="765"/>
      <c r="TP19" s="765"/>
      <c r="TQ19" s="765"/>
      <c r="TR19" s="765"/>
      <c r="TS19" s="765"/>
      <c r="TT19" s="765"/>
      <c r="TU19" s="765"/>
      <c r="TV19" s="765"/>
      <c r="TW19" s="765"/>
      <c r="TX19" s="765"/>
      <c r="TY19" s="765"/>
      <c r="TZ19" s="765"/>
      <c r="UA19" s="765"/>
      <c r="UB19" s="765"/>
      <c r="UC19" s="765"/>
      <c r="UD19" s="765"/>
      <c r="UE19" s="765"/>
      <c r="UF19" s="765"/>
      <c r="UG19" s="765"/>
      <c r="UH19" s="765"/>
      <c r="UI19" s="765"/>
      <c r="UJ19" s="765"/>
      <c r="UK19" s="765"/>
      <c r="UL19" s="765"/>
      <c r="UM19" s="765"/>
      <c r="UN19" s="765"/>
      <c r="UO19" s="765"/>
      <c r="UP19" s="765"/>
      <c r="UQ19" s="765"/>
      <c r="UR19" s="765"/>
      <c r="US19" s="765"/>
      <c r="UT19" s="765"/>
      <c r="UU19" s="765"/>
      <c r="UV19" s="765"/>
      <c r="UW19" s="765"/>
      <c r="UX19" s="765"/>
      <c r="UY19" s="765"/>
      <c r="UZ19" s="765"/>
      <c r="VA19" s="765"/>
      <c r="VB19" s="765"/>
      <c r="VC19" s="765"/>
      <c r="VD19" s="765"/>
      <c r="VE19" s="765"/>
      <c r="VF19" s="765"/>
      <c r="VG19" s="765"/>
      <c r="VH19" s="765"/>
      <c r="VI19" s="765"/>
      <c r="VJ19" s="765"/>
      <c r="VK19" s="765"/>
      <c r="VL19" s="765"/>
      <c r="VM19" s="765"/>
      <c r="VN19" s="765"/>
      <c r="VO19" s="765"/>
      <c r="VP19" s="765"/>
      <c r="VQ19" s="765"/>
      <c r="VR19" s="765"/>
      <c r="VS19" s="765"/>
      <c r="VT19" s="765"/>
      <c r="VU19" s="765"/>
      <c r="VV19" s="765"/>
      <c r="VW19" s="765"/>
      <c r="VX19" s="765"/>
      <c r="VY19" s="765"/>
      <c r="VZ19" s="765"/>
      <c r="WA19" s="765"/>
      <c r="WB19" s="765"/>
      <c r="WC19" s="765"/>
      <c r="WD19" s="765"/>
      <c r="WE19" s="765"/>
      <c r="WF19" s="765"/>
      <c r="WG19" s="765"/>
      <c r="WH19" s="765"/>
      <c r="WI19" s="765"/>
      <c r="WJ19" s="765"/>
      <c r="WK19" s="765"/>
      <c r="WL19" s="765"/>
      <c r="WM19" s="765"/>
      <c r="WN19" s="765"/>
      <c r="WO19" s="765"/>
      <c r="WP19" s="765"/>
      <c r="WQ19" s="765"/>
      <c r="WR19" s="765"/>
      <c r="WS19" s="765"/>
      <c r="WT19" s="765"/>
      <c r="WU19" s="765"/>
      <c r="WV19" s="765"/>
      <c r="WW19" s="765"/>
      <c r="WX19" s="765"/>
      <c r="WY19" s="765"/>
      <c r="WZ19" s="765"/>
      <c r="XA19" s="765"/>
      <c r="XB19" s="765"/>
      <c r="XC19" s="765"/>
      <c r="XD19" s="765"/>
      <c r="XE19" s="765"/>
      <c r="XF19" s="765"/>
      <c r="XG19" s="765"/>
      <c r="XH19" s="765"/>
      <c r="XI19" s="765"/>
      <c r="XJ19" s="765"/>
      <c r="XK19" s="765"/>
      <c r="XL19" s="765"/>
      <c r="XM19" s="765"/>
      <c r="XN19" s="765"/>
      <c r="XO19" s="765"/>
      <c r="XP19" s="765"/>
      <c r="XQ19" s="765"/>
      <c r="XR19" s="765"/>
      <c r="XS19" s="765"/>
      <c r="XT19" s="765"/>
      <c r="XU19" s="765"/>
      <c r="XV19" s="765"/>
      <c r="XW19" s="765"/>
      <c r="XX19" s="765"/>
      <c r="XY19" s="765"/>
      <c r="XZ19" s="765"/>
      <c r="YA19" s="765"/>
      <c r="YB19" s="765"/>
      <c r="YC19" s="765"/>
      <c r="YD19" s="765"/>
      <c r="YE19" s="765"/>
      <c r="YF19" s="765"/>
      <c r="YG19" s="765"/>
      <c r="YH19" s="765"/>
      <c r="YI19" s="765"/>
      <c r="YJ19" s="765"/>
      <c r="YK19" s="765"/>
      <c r="YL19" s="765"/>
      <c r="YM19" s="765"/>
      <c r="YN19" s="765"/>
      <c r="YO19" s="765"/>
      <c r="YP19" s="765"/>
      <c r="YQ19" s="765"/>
      <c r="YR19" s="765"/>
      <c r="YS19" s="765"/>
      <c r="YT19" s="765"/>
      <c r="YU19" s="765"/>
      <c r="YV19" s="765"/>
      <c r="YW19" s="765"/>
      <c r="YX19" s="765"/>
      <c r="YY19" s="765"/>
      <c r="YZ19" s="765"/>
      <c r="ZA19" s="765"/>
      <c r="ZB19" s="765"/>
      <c r="ZC19" s="765"/>
      <c r="ZD19" s="765"/>
      <c r="ZE19" s="765"/>
      <c r="ZF19" s="765"/>
      <c r="ZG19" s="765"/>
      <c r="ZH19" s="765"/>
      <c r="ZI19" s="765"/>
      <c r="ZJ19" s="765"/>
      <c r="ZK19" s="765"/>
      <c r="ZL19" s="765"/>
      <c r="ZM19" s="765"/>
      <c r="ZN19" s="765"/>
      <c r="ZO19" s="765"/>
      <c r="ZP19" s="765"/>
      <c r="ZQ19" s="765"/>
      <c r="ZR19" s="765"/>
      <c r="ZS19" s="765"/>
      <c r="ZT19" s="765"/>
      <c r="ZU19" s="765"/>
      <c r="ZV19" s="765"/>
      <c r="ZW19" s="765"/>
      <c r="ZX19" s="765"/>
      <c r="ZY19" s="765"/>
      <c r="ZZ19" s="765"/>
      <c r="AAA19" s="765"/>
      <c r="AAB19" s="765"/>
      <c r="AAC19" s="765"/>
      <c r="AAD19" s="765"/>
      <c r="AAE19" s="765"/>
      <c r="AAF19" s="765"/>
      <c r="AAG19" s="765"/>
      <c r="AAH19" s="765"/>
      <c r="AAI19" s="765"/>
      <c r="AAJ19" s="765"/>
      <c r="AAK19" s="765"/>
      <c r="AAL19" s="765"/>
      <c r="AAM19" s="765"/>
      <c r="AAN19" s="765"/>
      <c r="AAO19" s="765"/>
      <c r="AAP19" s="765"/>
      <c r="AAQ19" s="765"/>
      <c r="AAR19" s="765"/>
      <c r="AAS19" s="765"/>
      <c r="AAT19" s="765"/>
      <c r="AAU19" s="765"/>
      <c r="AAV19" s="765"/>
      <c r="AAW19" s="765"/>
      <c r="AAX19" s="765"/>
      <c r="AAY19" s="765"/>
      <c r="AAZ19" s="765"/>
      <c r="ABA19" s="765"/>
      <c r="ABB19" s="765"/>
      <c r="ABC19" s="765"/>
      <c r="ABD19" s="765"/>
      <c r="ABE19" s="765"/>
      <c r="ABF19" s="765"/>
      <c r="ABG19" s="765"/>
      <c r="ABH19" s="765"/>
      <c r="ABI19" s="765"/>
      <c r="ABJ19" s="765"/>
      <c r="ABK19" s="765"/>
      <c r="ABL19" s="765"/>
      <c r="ABM19" s="765"/>
      <c r="ABN19" s="765"/>
      <c r="ABO19" s="765"/>
      <c r="ABP19" s="765"/>
      <c r="ABQ19" s="765"/>
      <c r="ABR19" s="765"/>
      <c r="ABS19" s="765"/>
      <c r="ABT19" s="765"/>
      <c r="ABU19" s="765"/>
      <c r="ABV19" s="765"/>
      <c r="ABW19" s="765"/>
      <c r="ABX19" s="765"/>
      <c r="ABY19" s="765"/>
      <c r="ABZ19" s="765"/>
      <c r="ACA19" s="765"/>
      <c r="ACB19" s="765"/>
      <c r="ACC19" s="765"/>
      <c r="ACD19" s="765"/>
      <c r="ACE19" s="765"/>
      <c r="ACF19" s="765"/>
      <c r="ACG19" s="765"/>
      <c r="ACH19" s="765"/>
      <c r="ACI19" s="765"/>
      <c r="ACJ19" s="765"/>
      <c r="ACK19" s="765"/>
      <c r="ACL19" s="765"/>
      <c r="ACM19" s="765"/>
      <c r="ACN19" s="765"/>
      <c r="ACO19" s="765"/>
      <c r="ACP19" s="765"/>
      <c r="ACQ19" s="765"/>
      <c r="ACR19" s="765"/>
      <c r="ACS19" s="765"/>
      <c r="ACT19" s="765"/>
      <c r="ACU19" s="765"/>
      <c r="ACV19" s="765"/>
      <c r="ACW19" s="765"/>
      <c r="ACX19" s="765"/>
      <c r="ACY19" s="765"/>
      <c r="ACZ19" s="765"/>
      <c r="ADA19" s="765"/>
      <c r="ADB19" s="765"/>
      <c r="ADC19" s="765"/>
      <c r="ADD19" s="765"/>
      <c r="ADE19" s="765"/>
      <c r="ADF19" s="765"/>
      <c r="ADG19" s="765"/>
      <c r="ADH19" s="765"/>
      <c r="ADI19" s="765"/>
      <c r="ADJ19" s="765"/>
      <c r="ADK19" s="765"/>
      <c r="ADL19" s="765"/>
      <c r="ADM19" s="765"/>
      <c r="ADN19" s="765"/>
      <c r="ADO19" s="765"/>
      <c r="ADP19" s="765"/>
      <c r="ADQ19" s="765"/>
      <c r="ADR19" s="765"/>
      <c r="ADS19" s="765"/>
      <c r="ADT19" s="765"/>
      <c r="ADU19" s="765"/>
      <c r="ADV19" s="765"/>
      <c r="ADW19" s="765"/>
      <c r="ADX19" s="765"/>
      <c r="ADY19" s="765"/>
      <c r="ADZ19" s="765"/>
      <c r="AEA19" s="765"/>
      <c r="AEB19" s="765"/>
      <c r="AEC19" s="765"/>
      <c r="AED19" s="765"/>
      <c r="AEE19" s="765"/>
      <c r="AEF19" s="765"/>
      <c r="AEG19" s="765"/>
      <c r="AEH19" s="765"/>
      <c r="AEI19" s="765"/>
      <c r="AEJ19" s="765"/>
      <c r="AEK19" s="765"/>
      <c r="AEL19" s="765"/>
      <c r="AEM19" s="765"/>
      <c r="AEN19" s="765"/>
      <c r="AEO19" s="765"/>
      <c r="AEP19" s="765"/>
      <c r="AEQ19" s="765"/>
      <c r="AER19" s="765"/>
      <c r="AES19" s="765"/>
      <c r="AET19" s="765"/>
      <c r="AEU19" s="765"/>
      <c r="AEV19" s="765"/>
      <c r="AEW19" s="765"/>
      <c r="AEX19" s="765"/>
      <c r="AEY19" s="765"/>
      <c r="AEZ19" s="765"/>
      <c r="AFA19" s="765"/>
      <c r="AFB19" s="765"/>
      <c r="AFC19" s="765"/>
      <c r="AFD19" s="765"/>
      <c r="AFE19" s="765"/>
      <c r="AFF19" s="765"/>
      <c r="AFG19" s="765"/>
      <c r="AFH19" s="765"/>
      <c r="AFI19" s="765"/>
      <c r="AFJ19" s="765"/>
      <c r="AFK19" s="765"/>
      <c r="AFL19" s="765"/>
      <c r="AFM19" s="765"/>
      <c r="AFN19" s="765"/>
      <c r="AFO19" s="765"/>
      <c r="AFP19" s="765"/>
      <c r="AFQ19" s="765"/>
      <c r="AFR19" s="765"/>
      <c r="AFS19" s="765"/>
      <c r="AFT19" s="765"/>
      <c r="AFU19" s="765"/>
      <c r="AFV19" s="765"/>
      <c r="AFW19" s="765"/>
      <c r="AFX19" s="765"/>
      <c r="AFY19" s="765"/>
      <c r="AFZ19" s="765"/>
      <c r="AGA19" s="765"/>
      <c r="AGB19" s="765"/>
      <c r="AGC19" s="765"/>
      <c r="AGD19" s="765"/>
      <c r="AGE19" s="765"/>
      <c r="AGF19" s="765"/>
      <c r="AGG19" s="765"/>
      <c r="AGH19" s="765"/>
      <c r="AGI19" s="765"/>
      <c r="AGJ19" s="765"/>
      <c r="AGK19" s="765"/>
      <c r="AGL19" s="765"/>
      <c r="AGM19" s="765"/>
      <c r="AGN19" s="765"/>
      <c r="AGO19" s="765"/>
      <c r="AGP19" s="765"/>
      <c r="AGQ19" s="765"/>
      <c r="AGR19" s="765"/>
      <c r="AGS19" s="765"/>
      <c r="AGT19" s="765"/>
      <c r="AGU19" s="765"/>
      <c r="AGV19" s="765"/>
      <c r="AGW19" s="765"/>
      <c r="AGX19" s="765"/>
      <c r="AGY19" s="765"/>
      <c r="AGZ19" s="765"/>
      <c r="AHA19" s="765"/>
      <c r="AHB19" s="765"/>
      <c r="AHC19" s="765"/>
      <c r="AHD19" s="765"/>
      <c r="AHE19" s="765"/>
      <c r="AHF19" s="765"/>
      <c r="AHG19" s="765"/>
      <c r="AHH19" s="765"/>
      <c r="AHI19" s="765"/>
      <c r="AHJ19" s="765"/>
      <c r="AHK19" s="765"/>
      <c r="AHL19" s="765"/>
      <c r="AHM19" s="765"/>
      <c r="AHN19" s="765"/>
      <c r="AHO19" s="765"/>
      <c r="AHP19" s="765"/>
      <c r="AHQ19" s="765"/>
      <c r="AHR19" s="765"/>
      <c r="AHS19" s="765"/>
      <c r="AHT19" s="765"/>
      <c r="AHU19" s="765"/>
      <c r="AHV19" s="765"/>
      <c r="AHW19" s="765"/>
      <c r="AHX19" s="765"/>
      <c r="AHY19" s="765"/>
      <c r="AHZ19" s="765"/>
      <c r="AIA19" s="765"/>
      <c r="AIB19" s="765"/>
      <c r="AIC19" s="765"/>
      <c r="AID19" s="765"/>
      <c r="AIE19" s="765"/>
      <c r="AIF19" s="765"/>
      <c r="AIG19" s="765"/>
      <c r="AIH19" s="765"/>
      <c r="AII19" s="765"/>
      <c r="AIJ19" s="765"/>
      <c r="AIK19" s="765"/>
      <c r="AIL19" s="765"/>
      <c r="AIM19" s="765"/>
      <c r="AIN19" s="765"/>
      <c r="AIO19" s="765"/>
      <c r="AIP19" s="765"/>
      <c r="AIQ19" s="765"/>
      <c r="AIR19" s="765"/>
      <c r="AIS19" s="765"/>
      <c r="AIT19" s="765"/>
      <c r="AIU19" s="765"/>
      <c r="AIV19" s="765"/>
      <c r="AIW19" s="765"/>
      <c r="AIX19" s="765"/>
      <c r="AIY19" s="765"/>
      <c r="AIZ19" s="765"/>
      <c r="AJA19" s="765"/>
      <c r="AJB19" s="765"/>
      <c r="AJC19" s="765"/>
      <c r="AJD19" s="765"/>
      <c r="AJE19" s="765"/>
      <c r="AJF19" s="765"/>
      <c r="AJG19" s="765"/>
      <c r="AJH19" s="765"/>
      <c r="AJI19" s="765"/>
      <c r="AJJ19" s="765"/>
      <c r="AJK19" s="765"/>
      <c r="AJL19" s="765"/>
      <c r="AJM19" s="765"/>
      <c r="AJN19" s="765"/>
      <c r="AJO19" s="765"/>
      <c r="AJP19" s="765"/>
      <c r="AJQ19" s="765"/>
      <c r="AJR19" s="765"/>
      <c r="AJS19" s="765"/>
      <c r="AJT19" s="765"/>
      <c r="AJU19" s="765"/>
      <c r="AJV19" s="765"/>
      <c r="AJW19" s="765"/>
      <c r="AJX19" s="765"/>
      <c r="AJY19" s="765"/>
      <c r="AJZ19" s="765"/>
      <c r="AKA19" s="765"/>
      <c r="AKB19" s="765"/>
      <c r="AKC19" s="765"/>
      <c r="AKD19" s="765"/>
      <c r="AKE19" s="765"/>
      <c r="AKF19" s="765"/>
      <c r="AKG19" s="765"/>
      <c r="AKH19" s="765"/>
      <c r="AKI19" s="765"/>
      <c r="AKJ19" s="765"/>
      <c r="AKK19" s="765"/>
      <c r="AKL19" s="765"/>
      <c r="AKM19" s="765"/>
      <c r="AKN19" s="765"/>
      <c r="AKO19" s="765"/>
      <c r="AKP19" s="765"/>
      <c r="AKQ19" s="765"/>
      <c r="AKR19" s="765"/>
    </row>
    <row r="20" spans="1:998">
      <c r="B20" s="987" t="s">
        <v>620</v>
      </c>
      <c r="C20" s="988"/>
      <c r="D20" s="989">
        <v>2.6732272200000042</v>
      </c>
      <c r="E20" s="989">
        <v>1.1912911507748221</v>
      </c>
      <c r="F20" s="989">
        <v>2.3344230723672856</v>
      </c>
      <c r="G20" s="989">
        <v>2.3622687105465956</v>
      </c>
      <c r="H20" s="989">
        <v>1.1420836229129738</v>
      </c>
      <c r="I20" s="989">
        <v>0.97651206125885914</v>
      </c>
      <c r="J20" s="989">
        <v>0.94762861462246739</v>
      </c>
      <c r="K20" s="989">
        <v>1.0722640255662674</v>
      </c>
      <c r="L20" s="765"/>
      <c r="M20" s="765"/>
      <c r="N20" s="765"/>
      <c r="O20" s="765"/>
      <c r="P20" s="765"/>
      <c r="Q20" s="765"/>
      <c r="R20" s="85"/>
      <c r="S20" s="85"/>
      <c r="T20" s="85"/>
      <c r="U20" s="85"/>
      <c r="V20" s="765"/>
      <c r="W20" s="765"/>
      <c r="X20" s="765"/>
      <c r="Y20" s="765"/>
      <c r="Z20" s="765"/>
      <c r="AA20" s="765"/>
      <c r="AB20" s="765"/>
      <c r="AC20" s="765"/>
      <c r="AD20" s="765"/>
      <c r="AE20" s="765"/>
      <c r="AF20" s="765"/>
      <c r="AG20" s="765"/>
      <c r="AH20" s="765"/>
      <c r="AI20" s="765"/>
      <c r="AJ20" s="765"/>
      <c r="AK20" s="765"/>
      <c r="AL20" s="765"/>
      <c r="AM20" s="765"/>
      <c r="AN20" s="765"/>
      <c r="AO20" s="765"/>
      <c r="AP20" s="765"/>
      <c r="AQ20" s="765"/>
      <c r="AR20" s="765"/>
      <c r="AS20" s="765"/>
      <c r="AT20" s="765"/>
      <c r="AU20" s="765"/>
      <c r="AV20" s="765"/>
      <c r="AW20" s="765"/>
      <c r="AX20" s="765"/>
      <c r="AY20" s="765"/>
      <c r="AZ20" s="765"/>
      <c r="BA20" s="765"/>
      <c r="BB20" s="765"/>
      <c r="BC20" s="765"/>
      <c r="BD20" s="765"/>
      <c r="BE20" s="765"/>
      <c r="BF20" s="765"/>
      <c r="BG20" s="765"/>
      <c r="BH20" s="765"/>
      <c r="BI20" s="765"/>
      <c r="BJ20" s="765"/>
      <c r="BK20" s="765"/>
      <c r="BL20" s="765"/>
      <c r="BM20" s="765"/>
      <c r="BN20" s="765"/>
      <c r="BO20" s="765"/>
      <c r="BP20" s="765"/>
      <c r="BQ20" s="765"/>
      <c r="BR20" s="765"/>
      <c r="BS20" s="765"/>
      <c r="BT20" s="765"/>
      <c r="BU20" s="765"/>
      <c r="BV20" s="765"/>
      <c r="BW20" s="765"/>
      <c r="BX20" s="765"/>
      <c r="BY20" s="765"/>
      <c r="BZ20" s="765"/>
      <c r="CA20" s="765"/>
      <c r="CB20" s="765"/>
      <c r="CC20" s="765"/>
      <c r="CD20" s="765"/>
      <c r="CE20" s="765"/>
      <c r="CF20" s="765"/>
      <c r="CG20" s="765"/>
      <c r="CH20" s="765"/>
      <c r="CI20" s="765"/>
      <c r="CJ20" s="765"/>
      <c r="CK20" s="765"/>
      <c r="CL20" s="765"/>
      <c r="CM20" s="765"/>
      <c r="CN20" s="765"/>
      <c r="CO20" s="765"/>
      <c r="CP20" s="765"/>
      <c r="CQ20" s="765"/>
      <c r="CR20" s="765"/>
      <c r="CS20" s="765"/>
      <c r="CT20" s="765"/>
      <c r="CU20" s="765"/>
      <c r="CV20" s="765"/>
      <c r="CW20" s="765"/>
      <c r="CX20" s="765"/>
      <c r="CY20" s="765"/>
      <c r="CZ20" s="765"/>
      <c r="DA20" s="765"/>
      <c r="DB20" s="765"/>
      <c r="DC20" s="765"/>
      <c r="DD20" s="765"/>
      <c r="DE20" s="765"/>
      <c r="DF20" s="765"/>
      <c r="DG20" s="765"/>
      <c r="DH20" s="765"/>
      <c r="DI20" s="765"/>
      <c r="DJ20" s="765"/>
      <c r="DK20" s="765"/>
      <c r="DL20" s="765"/>
      <c r="DM20" s="765"/>
      <c r="DN20" s="765"/>
      <c r="DO20" s="765"/>
      <c r="DP20" s="765"/>
      <c r="DQ20" s="765"/>
      <c r="DR20" s="765"/>
      <c r="DS20" s="765"/>
      <c r="DT20" s="765"/>
      <c r="DU20" s="765"/>
      <c r="DV20" s="765"/>
      <c r="DW20" s="765"/>
      <c r="DX20" s="765"/>
      <c r="DY20" s="765"/>
      <c r="DZ20" s="765"/>
      <c r="EA20" s="765"/>
      <c r="EB20" s="765"/>
      <c r="EC20" s="765"/>
      <c r="ED20" s="765"/>
      <c r="EE20" s="765"/>
      <c r="EF20" s="765"/>
      <c r="EG20" s="765"/>
      <c r="EH20" s="765"/>
      <c r="EI20" s="765"/>
      <c r="EJ20" s="765"/>
      <c r="EK20" s="765"/>
      <c r="EL20" s="765"/>
      <c r="EM20" s="765"/>
      <c r="EN20" s="765"/>
      <c r="EO20" s="765"/>
      <c r="EP20" s="765"/>
      <c r="EQ20" s="765"/>
      <c r="ER20" s="765"/>
      <c r="ES20" s="765"/>
      <c r="ET20" s="765"/>
      <c r="EU20" s="765"/>
      <c r="EV20" s="765"/>
      <c r="EW20" s="765"/>
      <c r="EX20" s="765"/>
      <c r="EY20" s="765"/>
      <c r="EZ20" s="765"/>
      <c r="FA20" s="765"/>
      <c r="FB20" s="765"/>
      <c r="FC20" s="765"/>
      <c r="FD20" s="765"/>
      <c r="FE20" s="765"/>
      <c r="FF20" s="765"/>
      <c r="FG20" s="765"/>
      <c r="FH20" s="765"/>
      <c r="FI20" s="765"/>
      <c r="FJ20" s="765"/>
      <c r="FK20" s="765"/>
      <c r="FL20" s="765"/>
      <c r="FM20" s="765"/>
      <c r="FN20" s="765"/>
      <c r="FO20" s="765"/>
      <c r="FP20" s="765"/>
      <c r="FQ20" s="765"/>
      <c r="FR20" s="765"/>
      <c r="FS20" s="765"/>
      <c r="FT20" s="765"/>
      <c r="FU20" s="765"/>
      <c r="FV20" s="765"/>
      <c r="FW20" s="765"/>
      <c r="FX20" s="765"/>
      <c r="FY20" s="765"/>
      <c r="FZ20" s="765"/>
      <c r="GA20" s="765"/>
      <c r="GB20" s="765"/>
      <c r="GC20" s="765"/>
      <c r="GD20" s="765"/>
      <c r="GE20" s="765"/>
      <c r="GF20" s="765"/>
      <c r="GG20" s="765"/>
      <c r="GH20" s="765"/>
      <c r="GI20" s="765"/>
      <c r="GJ20" s="765"/>
      <c r="GK20" s="765"/>
      <c r="GL20" s="765"/>
      <c r="GM20" s="765"/>
      <c r="GN20" s="765"/>
      <c r="GO20" s="765"/>
      <c r="GP20" s="765"/>
      <c r="GQ20" s="765"/>
      <c r="GR20" s="765"/>
      <c r="GS20" s="765"/>
      <c r="GT20" s="765"/>
      <c r="GU20" s="765"/>
      <c r="GV20" s="765"/>
      <c r="GW20" s="765"/>
      <c r="GX20" s="765"/>
      <c r="GY20" s="765"/>
      <c r="GZ20" s="765"/>
      <c r="HA20" s="765"/>
      <c r="HB20" s="765"/>
      <c r="HC20" s="765"/>
      <c r="HD20" s="765"/>
      <c r="HE20" s="765"/>
      <c r="HF20" s="765"/>
      <c r="HG20" s="765"/>
      <c r="HH20" s="765"/>
      <c r="HI20" s="765"/>
      <c r="HJ20" s="765"/>
      <c r="HK20" s="765"/>
      <c r="HL20" s="765"/>
      <c r="HM20" s="765"/>
      <c r="HN20" s="765"/>
      <c r="HO20" s="765"/>
      <c r="HP20" s="765"/>
      <c r="HQ20" s="765"/>
      <c r="HR20" s="765"/>
      <c r="HS20" s="765"/>
      <c r="HT20" s="765"/>
      <c r="HU20" s="765"/>
      <c r="HV20" s="765"/>
      <c r="HW20" s="765"/>
      <c r="HX20" s="765"/>
      <c r="HY20" s="765"/>
      <c r="HZ20" s="765"/>
      <c r="IA20" s="765"/>
      <c r="IB20" s="765"/>
      <c r="IC20" s="765"/>
      <c r="ID20" s="765"/>
      <c r="IE20" s="765"/>
      <c r="IF20" s="765"/>
      <c r="IG20" s="765"/>
      <c r="IH20" s="765"/>
      <c r="II20" s="765"/>
      <c r="IJ20" s="765"/>
      <c r="IK20" s="765"/>
      <c r="IL20" s="765"/>
      <c r="IM20" s="765"/>
      <c r="IN20" s="765"/>
      <c r="IO20" s="765"/>
      <c r="IP20" s="765"/>
      <c r="IQ20" s="765"/>
      <c r="IR20" s="765"/>
      <c r="IS20" s="765"/>
      <c r="IT20" s="765"/>
      <c r="IU20" s="765"/>
      <c r="IV20" s="765"/>
      <c r="IW20" s="765"/>
      <c r="IX20" s="765"/>
      <c r="IY20" s="765"/>
      <c r="IZ20" s="765"/>
      <c r="JA20" s="765"/>
      <c r="JB20" s="765"/>
      <c r="JC20" s="765"/>
      <c r="JD20" s="765"/>
      <c r="JE20" s="765"/>
      <c r="JF20" s="765"/>
      <c r="JG20" s="765"/>
      <c r="JH20" s="765"/>
      <c r="JI20" s="765"/>
      <c r="JJ20" s="765"/>
      <c r="JK20" s="765"/>
      <c r="JL20" s="765"/>
      <c r="JM20" s="765"/>
      <c r="JN20" s="765"/>
      <c r="JO20" s="765"/>
      <c r="JP20" s="765"/>
      <c r="JQ20" s="765"/>
      <c r="JR20" s="765"/>
      <c r="JS20" s="765"/>
      <c r="JT20" s="765"/>
      <c r="JU20" s="765"/>
      <c r="JV20" s="765"/>
      <c r="JW20" s="765"/>
      <c r="JX20" s="765"/>
      <c r="JY20" s="765"/>
      <c r="JZ20" s="765"/>
      <c r="KA20" s="765"/>
      <c r="KB20" s="765"/>
      <c r="KC20" s="765"/>
      <c r="KD20" s="765"/>
      <c r="KE20" s="765"/>
      <c r="KF20" s="765"/>
      <c r="KG20" s="765"/>
      <c r="KH20" s="765"/>
      <c r="KI20" s="765"/>
      <c r="KJ20" s="765"/>
      <c r="KK20" s="765"/>
      <c r="KL20" s="765"/>
      <c r="KM20" s="765"/>
      <c r="KN20" s="765"/>
      <c r="KO20" s="765"/>
      <c r="KP20" s="765"/>
      <c r="KQ20" s="765"/>
      <c r="KR20" s="765"/>
      <c r="KS20" s="765"/>
      <c r="KT20" s="765"/>
      <c r="KU20" s="765"/>
      <c r="KV20" s="765"/>
      <c r="KW20" s="765"/>
      <c r="KX20" s="765"/>
      <c r="KY20" s="765"/>
      <c r="KZ20" s="765"/>
      <c r="LA20" s="765"/>
      <c r="LB20" s="765"/>
      <c r="LC20" s="765"/>
      <c r="LD20" s="765"/>
      <c r="LE20" s="765"/>
      <c r="LF20" s="765"/>
      <c r="LG20" s="765"/>
      <c r="LH20" s="765"/>
      <c r="LI20" s="765"/>
      <c r="LJ20" s="765"/>
      <c r="LK20" s="765"/>
      <c r="LL20" s="765"/>
      <c r="LM20" s="765"/>
      <c r="LN20" s="765"/>
      <c r="LO20" s="765"/>
      <c r="LP20" s="765"/>
      <c r="LQ20" s="765"/>
      <c r="LR20" s="765"/>
      <c r="LS20" s="765"/>
      <c r="LT20" s="765"/>
      <c r="LU20" s="765"/>
      <c r="LV20" s="765"/>
      <c r="LW20" s="765"/>
      <c r="LX20" s="765"/>
      <c r="LY20" s="765"/>
      <c r="LZ20" s="765"/>
      <c r="MA20" s="765"/>
      <c r="MB20" s="765"/>
      <c r="MC20" s="765"/>
      <c r="MD20" s="765"/>
      <c r="ME20" s="765"/>
      <c r="MF20" s="765"/>
      <c r="MG20" s="765"/>
      <c r="MH20" s="765"/>
      <c r="MI20" s="765"/>
      <c r="MJ20" s="765"/>
      <c r="MK20" s="765"/>
      <c r="ML20" s="765"/>
      <c r="MM20" s="765"/>
      <c r="MN20" s="765"/>
      <c r="MO20" s="765"/>
      <c r="MP20" s="765"/>
      <c r="MQ20" s="765"/>
      <c r="MR20" s="765"/>
      <c r="MS20" s="765"/>
      <c r="MT20" s="765"/>
      <c r="MU20" s="765"/>
      <c r="MV20" s="765"/>
      <c r="MW20" s="765"/>
      <c r="MX20" s="765"/>
      <c r="MY20" s="765"/>
      <c r="MZ20" s="765"/>
      <c r="NA20" s="765"/>
      <c r="NB20" s="765"/>
      <c r="NC20" s="765"/>
      <c r="ND20" s="765"/>
      <c r="NE20" s="765"/>
      <c r="NF20" s="765"/>
      <c r="NG20" s="765"/>
      <c r="NH20" s="765"/>
      <c r="NI20" s="765"/>
      <c r="NJ20" s="765"/>
      <c r="NK20" s="765"/>
      <c r="NL20" s="765"/>
      <c r="NM20" s="765"/>
      <c r="NN20" s="765"/>
      <c r="NO20" s="765"/>
      <c r="NP20" s="765"/>
      <c r="NQ20" s="765"/>
      <c r="NR20" s="765"/>
      <c r="NS20" s="765"/>
      <c r="NT20" s="765"/>
      <c r="NU20" s="765"/>
      <c r="NV20" s="765"/>
      <c r="NW20" s="765"/>
      <c r="NX20" s="765"/>
      <c r="NY20" s="765"/>
      <c r="NZ20" s="765"/>
      <c r="OA20" s="765"/>
      <c r="OB20" s="765"/>
      <c r="OC20" s="765"/>
      <c r="OD20" s="765"/>
      <c r="OE20" s="765"/>
      <c r="OF20" s="765"/>
      <c r="OG20" s="765"/>
      <c r="OH20" s="765"/>
      <c r="OI20" s="765"/>
      <c r="OJ20" s="765"/>
      <c r="OK20" s="765"/>
      <c r="OL20" s="765"/>
      <c r="OM20" s="765"/>
      <c r="ON20" s="765"/>
      <c r="OO20" s="765"/>
      <c r="OP20" s="765"/>
      <c r="OQ20" s="765"/>
      <c r="OR20" s="765"/>
      <c r="OS20" s="765"/>
      <c r="OT20" s="765"/>
      <c r="OU20" s="765"/>
      <c r="OV20" s="765"/>
      <c r="OW20" s="765"/>
      <c r="OX20" s="765"/>
      <c r="OY20" s="765"/>
      <c r="OZ20" s="765"/>
      <c r="PA20" s="765"/>
      <c r="PB20" s="765"/>
      <c r="PC20" s="765"/>
      <c r="PD20" s="765"/>
      <c r="PE20" s="765"/>
      <c r="PF20" s="765"/>
      <c r="PG20" s="765"/>
      <c r="PH20" s="765"/>
      <c r="PI20" s="765"/>
      <c r="PJ20" s="765"/>
      <c r="PK20" s="765"/>
      <c r="PL20" s="765"/>
      <c r="PM20" s="765"/>
      <c r="PN20" s="765"/>
      <c r="PO20" s="765"/>
      <c r="PP20" s="765"/>
      <c r="PQ20" s="765"/>
      <c r="PR20" s="765"/>
      <c r="PS20" s="765"/>
      <c r="PT20" s="765"/>
      <c r="PU20" s="765"/>
      <c r="PV20" s="765"/>
      <c r="PW20" s="765"/>
      <c r="PX20" s="765"/>
      <c r="PY20" s="765"/>
      <c r="PZ20" s="765"/>
      <c r="QA20" s="765"/>
      <c r="QB20" s="765"/>
      <c r="QC20" s="765"/>
      <c r="QD20" s="765"/>
      <c r="QE20" s="765"/>
      <c r="QF20" s="765"/>
      <c r="QG20" s="765"/>
      <c r="QH20" s="765"/>
      <c r="QI20" s="765"/>
      <c r="QJ20" s="765"/>
      <c r="QK20" s="765"/>
      <c r="QL20" s="765"/>
      <c r="QM20" s="765"/>
      <c r="QN20" s="765"/>
      <c r="QO20" s="765"/>
      <c r="QP20" s="765"/>
      <c r="QQ20" s="765"/>
      <c r="QR20" s="765"/>
      <c r="QS20" s="765"/>
      <c r="QT20" s="765"/>
      <c r="QU20" s="765"/>
      <c r="QV20" s="765"/>
      <c r="QW20" s="765"/>
      <c r="QX20" s="765"/>
      <c r="QY20" s="765"/>
      <c r="QZ20" s="765"/>
      <c r="RA20" s="765"/>
      <c r="RB20" s="765"/>
      <c r="RC20" s="765"/>
      <c r="RD20" s="765"/>
      <c r="RE20" s="765"/>
      <c r="RF20" s="765"/>
      <c r="RG20" s="765"/>
      <c r="RH20" s="765"/>
      <c r="RI20" s="765"/>
      <c r="RJ20" s="765"/>
      <c r="RK20" s="765"/>
      <c r="RL20" s="765"/>
      <c r="RM20" s="765"/>
      <c r="RN20" s="765"/>
      <c r="RO20" s="765"/>
      <c r="RP20" s="765"/>
      <c r="RQ20" s="765"/>
      <c r="RR20" s="765"/>
      <c r="RS20" s="765"/>
      <c r="RT20" s="765"/>
      <c r="RU20" s="765"/>
      <c r="RV20" s="765"/>
      <c r="RW20" s="765"/>
      <c r="RX20" s="765"/>
      <c r="RY20" s="765"/>
      <c r="RZ20" s="765"/>
      <c r="SA20" s="765"/>
      <c r="SB20" s="765"/>
      <c r="SC20" s="765"/>
      <c r="SD20" s="765"/>
      <c r="SE20" s="765"/>
      <c r="SF20" s="765"/>
      <c r="SG20" s="765"/>
      <c r="SH20" s="765"/>
      <c r="SI20" s="765"/>
      <c r="SJ20" s="765"/>
      <c r="SK20" s="765"/>
      <c r="SL20" s="765"/>
      <c r="SM20" s="765"/>
      <c r="SN20" s="765"/>
      <c r="SO20" s="765"/>
      <c r="SP20" s="765"/>
      <c r="SQ20" s="765"/>
      <c r="SR20" s="765"/>
      <c r="SS20" s="765"/>
      <c r="ST20" s="765"/>
      <c r="SU20" s="765"/>
      <c r="SV20" s="765"/>
      <c r="SW20" s="765"/>
      <c r="SX20" s="765"/>
      <c r="SY20" s="765"/>
      <c r="SZ20" s="765"/>
      <c r="TA20" s="765"/>
      <c r="TB20" s="765"/>
      <c r="TC20" s="765"/>
      <c r="TD20" s="765"/>
      <c r="TE20" s="765"/>
      <c r="TF20" s="765"/>
      <c r="TG20" s="765"/>
      <c r="TH20" s="765"/>
      <c r="TI20" s="765"/>
      <c r="TJ20" s="765"/>
      <c r="TK20" s="765"/>
      <c r="TL20" s="765"/>
      <c r="TM20" s="765"/>
      <c r="TN20" s="765"/>
      <c r="TO20" s="765"/>
      <c r="TP20" s="765"/>
      <c r="TQ20" s="765"/>
      <c r="TR20" s="765"/>
      <c r="TS20" s="765"/>
      <c r="TT20" s="765"/>
      <c r="TU20" s="765"/>
      <c r="TV20" s="765"/>
      <c r="TW20" s="765"/>
      <c r="TX20" s="765"/>
      <c r="TY20" s="765"/>
      <c r="TZ20" s="765"/>
      <c r="UA20" s="765"/>
      <c r="UB20" s="765"/>
      <c r="UC20" s="765"/>
      <c r="UD20" s="765"/>
      <c r="UE20" s="765"/>
      <c r="UF20" s="765"/>
      <c r="UG20" s="765"/>
      <c r="UH20" s="765"/>
      <c r="UI20" s="765"/>
      <c r="UJ20" s="765"/>
      <c r="UK20" s="765"/>
      <c r="UL20" s="765"/>
      <c r="UM20" s="765"/>
      <c r="UN20" s="765"/>
      <c r="UO20" s="765"/>
      <c r="UP20" s="765"/>
      <c r="UQ20" s="765"/>
      <c r="UR20" s="765"/>
      <c r="US20" s="765"/>
      <c r="UT20" s="765"/>
      <c r="UU20" s="765"/>
      <c r="UV20" s="765"/>
      <c r="UW20" s="765"/>
      <c r="UX20" s="765"/>
      <c r="UY20" s="765"/>
      <c r="UZ20" s="765"/>
      <c r="VA20" s="765"/>
      <c r="VB20" s="765"/>
      <c r="VC20" s="765"/>
      <c r="VD20" s="765"/>
      <c r="VE20" s="765"/>
      <c r="VF20" s="765"/>
      <c r="VG20" s="765"/>
      <c r="VH20" s="765"/>
      <c r="VI20" s="765"/>
      <c r="VJ20" s="765"/>
      <c r="VK20" s="765"/>
      <c r="VL20" s="765"/>
      <c r="VM20" s="765"/>
      <c r="VN20" s="765"/>
      <c r="VO20" s="765"/>
      <c r="VP20" s="765"/>
      <c r="VQ20" s="765"/>
      <c r="VR20" s="765"/>
      <c r="VS20" s="765"/>
      <c r="VT20" s="765"/>
      <c r="VU20" s="765"/>
      <c r="VV20" s="765"/>
      <c r="VW20" s="765"/>
      <c r="VX20" s="765"/>
      <c r="VY20" s="765"/>
      <c r="VZ20" s="765"/>
      <c r="WA20" s="765"/>
      <c r="WB20" s="765"/>
      <c r="WC20" s="765"/>
      <c r="WD20" s="765"/>
      <c r="WE20" s="765"/>
      <c r="WF20" s="765"/>
      <c r="WG20" s="765"/>
      <c r="WH20" s="765"/>
      <c r="WI20" s="765"/>
      <c r="WJ20" s="765"/>
      <c r="WK20" s="765"/>
      <c r="WL20" s="765"/>
      <c r="WM20" s="765"/>
      <c r="WN20" s="765"/>
      <c r="WO20" s="765"/>
      <c r="WP20" s="765"/>
      <c r="WQ20" s="765"/>
      <c r="WR20" s="765"/>
      <c r="WS20" s="765"/>
      <c r="WT20" s="765"/>
      <c r="WU20" s="765"/>
      <c r="WV20" s="765"/>
      <c r="WW20" s="765"/>
      <c r="WX20" s="765"/>
      <c r="WY20" s="765"/>
      <c r="WZ20" s="765"/>
      <c r="XA20" s="765"/>
      <c r="XB20" s="765"/>
      <c r="XC20" s="765"/>
      <c r="XD20" s="765"/>
      <c r="XE20" s="765"/>
      <c r="XF20" s="765"/>
      <c r="XG20" s="765"/>
      <c r="XH20" s="765"/>
      <c r="XI20" s="765"/>
      <c r="XJ20" s="765"/>
      <c r="XK20" s="765"/>
      <c r="XL20" s="765"/>
      <c r="XM20" s="765"/>
      <c r="XN20" s="765"/>
      <c r="XO20" s="765"/>
      <c r="XP20" s="765"/>
      <c r="XQ20" s="765"/>
      <c r="XR20" s="765"/>
      <c r="XS20" s="765"/>
      <c r="XT20" s="765"/>
      <c r="XU20" s="765"/>
      <c r="XV20" s="765"/>
      <c r="XW20" s="765"/>
      <c r="XX20" s="765"/>
      <c r="XY20" s="765"/>
      <c r="XZ20" s="765"/>
      <c r="YA20" s="765"/>
      <c r="YB20" s="765"/>
      <c r="YC20" s="765"/>
      <c r="YD20" s="765"/>
      <c r="YE20" s="765"/>
      <c r="YF20" s="765"/>
      <c r="YG20" s="765"/>
      <c r="YH20" s="765"/>
      <c r="YI20" s="765"/>
      <c r="YJ20" s="765"/>
      <c r="YK20" s="765"/>
      <c r="YL20" s="765"/>
      <c r="YM20" s="765"/>
      <c r="YN20" s="765"/>
      <c r="YO20" s="765"/>
      <c r="YP20" s="765"/>
      <c r="YQ20" s="765"/>
      <c r="YR20" s="765"/>
      <c r="YS20" s="765"/>
      <c r="YT20" s="765"/>
      <c r="YU20" s="765"/>
      <c r="YV20" s="765"/>
      <c r="YW20" s="765"/>
      <c r="YX20" s="765"/>
      <c r="YY20" s="765"/>
      <c r="YZ20" s="765"/>
      <c r="ZA20" s="765"/>
      <c r="ZB20" s="765"/>
      <c r="ZC20" s="765"/>
      <c r="ZD20" s="765"/>
      <c r="ZE20" s="765"/>
      <c r="ZF20" s="765"/>
      <c r="ZG20" s="765"/>
      <c r="ZH20" s="765"/>
      <c r="ZI20" s="765"/>
      <c r="ZJ20" s="765"/>
      <c r="ZK20" s="765"/>
      <c r="ZL20" s="765"/>
      <c r="ZM20" s="765"/>
      <c r="ZN20" s="765"/>
      <c r="ZO20" s="765"/>
      <c r="ZP20" s="765"/>
      <c r="ZQ20" s="765"/>
      <c r="ZR20" s="765"/>
      <c r="ZS20" s="765"/>
      <c r="ZT20" s="765"/>
      <c r="ZU20" s="765"/>
      <c r="ZV20" s="765"/>
      <c r="ZW20" s="765"/>
      <c r="ZX20" s="765"/>
      <c r="ZY20" s="765"/>
      <c r="ZZ20" s="765"/>
      <c r="AAA20" s="765"/>
      <c r="AAB20" s="765"/>
      <c r="AAC20" s="765"/>
      <c r="AAD20" s="765"/>
      <c r="AAE20" s="765"/>
      <c r="AAF20" s="765"/>
      <c r="AAG20" s="765"/>
      <c r="AAH20" s="765"/>
      <c r="AAI20" s="765"/>
      <c r="AAJ20" s="765"/>
      <c r="AAK20" s="765"/>
      <c r="AAL20" s="765"/>
      <c r="AAM20" s="765"/>
      <c r="AAN20" s="765"/>
      <c r="AAO20" s="765"/>
      <c r="AAP20" s="765"/>
      <c r="AAQ20" s="765"/>
      <c r="AAR20" s="765"/>
      <c r="AAS20" s="765"/>
      <c r="AAT20" s="765"/>
      <c r="AAU20" s="765"/>
      <c r="AAV20" s="765"/>
      <c r="AAW20" s="765"/>
      <c r="AAX20" s="765"/>
      <c r="AAY20" s="765"/>
      <c r="AAZ20" s="765"/>
      <c r="ABA20" s="765"/>
      <c r="ABB20" s="765"/>
      <c r="ABC20" s="765"/>
      <c r="ABD20" s="765"/>
      <c r="ABE20" s="765"/>
      <c r="ABF20" s="765"/>
      <c r="ABG20" s="765"/>
      <c r="ABH20" s="765"/>
      <c r="ABI20" s="765"/>
      <c r="ABJ20" s="765"/>
      <c r="ABK20" s="765"/>
      <c r="ABL20" s="765"/>
      <c r="ABM20" s="765"/>
      <c r="ABN20" s="765"/>
      <c r="ABO20" s="765"/>
      <c r="ABP20" s="765"/>
      <c r="ABQ20" s="765"/>
      <c r="ABR20" s="765"/>
      <c r="ABS20" s="765"/>
      <c r="ABT20" s="765"/>
      <c r="ABU20" s="765"/>
      <c r="ABV20" s="765"/>
      <c r="ABW20" s="765"/>
      <c r="ABX20" s="765"/>
      <c r="ABY20" s="765"/>
      <c r="ABZ20" s="765"/>
      <c r="ACA20" s="765"/>
      <c r="ACB20" s="765"/>
      <c r="ACC20" s="765"/>
      <c r="ACD20" s="765"/>
      <c r="ACE20" s="765"/>
      <c r="ACF20" s="765"/>
      <c r="ACG20" s="765"/>
      <c r="ACH20" s="765"/>
      <c r="ACI20" s="765"/>
      <c r="ACJ20" s="765"/>
      <c r="ACK20" s="765"/>
      <c r="ACL20" s="765"/>
      <c r="ACM20" s="765"/>
      <c r="ACN20" s="765"/>
      <c r="ACO20" s="765"/>
      <c r="ACP20" s="765"/>
      <c r="ACQ20" s="765"/>
      <c r="ACR20" s="765"/>
      <c r="ACS20" s="765"/>
      <c r="ACT20" s="765"/>
      <c r="ACU20" s="765"/>
      <c r="ACV20" s="765"/>
      <c r="ACW20" s="765"/>
      <c r="ACX20" s="765"/>
      <c r="ACY20" s="765"/>
      <c r="ACZ20" s="765"/>
      <c r="ADA20" s="765"/>
      <c r="ADB20" s="765"/>
      <c r="ADC20" s="765"/>
      <c r="ADD20" s="765"/>
      <c r="ADE20" s="765"/>
      <c r="ADF20" s="765"/>
      <c r="ADG20" s="765"/>
      <c r="ADH20" s="765"/>
      <c r="ADI20" s="765"/>
      <c r="ADJ20" s="765"/>
      <c r="ADK20" s="765"/>
      <c r="ADL20" s="765"/>
      <c r="ADM20" s="765"/>
      <c r="ADN20" s="765"/>
      <c r="ADO20" s="765"/>
      <c r="ADP20" s="765"/>
      <c r="ADQ20" s="765"/>
      <c r="ADR20" s="765"/>
      <c r="ADS20" s="765"/>
      <c r="ADT20" s="765"/>
      <c r="ADU20" s="765"/>
      <c r="ADV20" s="765"/>
      <c r="ADW20" s="765"/>
      <c r="ADX20" s="765"/>
      <c r="ADY20" s="765"/>
      <c r="ADZ20" s="765"/>
      <c r="AEA20" s="765"/>
      <c r="AEB20" s="765"/>
      <c r="AEC20" s="765"/>
      <c r="AED20" s="765"/>
      <c r="AEE20" s="765"/>
      <c r="AEF20" s="765"/>
      <c r="AEG20" s="765"/>
      <c r="AEH20" s="765"/>
      <c r="AEI20" s="765"/>
      <c r="AEJ20" s="765"/>
      <c r="AEK20" s="765"/>
      <c r="AEL20" s="765"/>
      <c r="AEM20" s="765"/>
      <c r="AEN20" s="765"/>
      <c r="AEO20" s="765"/>
      <c r="AEP20" s="765"/>
      <c r="AEQ20" s="765"/>
      <c r="AER20" s="765"/>
      <c r="AES20" s="765"/>
      <c r="AET20" s="765"/>
      <c r="AEU20" s="765"/>
      <c r="AEV20" s="765"/>
      <c r="AEW20" s="765"/>
      <c r="AEX20" s="765"/>
      <c r="AEY20" s="765"/>
      <c r="AEZ20" s="765"/>
      <c r="AFA20" s="765"/>
      <c r="AFB20" s="765"/>
      <c r="AFC20" s="765"/>
      <c r="AFD20" s="765"/>
      <c r="AFE20" s="765"/>
      <c r="AFF20" s="765"/>
      <c r="AFG20" s="765"/>
      <c r="AFH20" s="765"/>
      <c r="AFI20" s="765"/>
      <c r="AFJ20" s="765"/>
      <c r="AFK20" s="765"/>
      <c r="AFL20" s="765"/>
      <c r="AFM20" s="765"/>
      <c r="AFN20" s="765"/>
      <c r="AFO20" s="765"/>
      <c r="AFP20" s="765"/>
      <c r="AFQ20" s="765"/>
      <c r="AFR20" s="765"/>
      <c r="AFS20" s="765"/>
      <c r="AFT20" s="765"/>
      <c r="AFU20" s="765"/>
      <c r="AFV20" s="765"/>
      <c r="AFW20" s="765"/>
      <c r="AFX20" s="765"/>
      <c r="AFY20" s="765"/>
      <c r="AFZ20" s="765"/>
      <c r="AGA20" s="765"/>
      <c r="AGB20" s="765"/>
      <c r="AGC20" s="765"/>
      <c r="AGD20" s="765"/>
      <c r="AGE20" s="765"/>
      <c r="AGF20" s="765"/>
      <c r="AGG20" s="765"/>
      <c r="AGH20" s="765"/>
      <c r="AGI20" s="765"/>
      <c r="AGJ20" s="765"/>
      <c r="AGK20" s="765"/>
      <c r="AGL20" s="765"/>
      <c r="AGM20" s="765"/>
      <c r="AGN20" s="765"/>
      <c r="AGO20" s="765"/>
      <c r="AGP20" s="765"/>
      <c r="AGQ20" s="765"/>
      <c r="AGR20" s="765"/>
      <c r="AGS20" s="765"/>
      <c r="AGT20" s="765"/>
      <c r="AGU20" s="765"/>
      <c r="AGV20" s="765"/>
      <c r="AGW20" s="765"/>
      <c r="AGX20" s="765"/>
      <c r="AGY20" s="765"/>
      <c r="AGZ20" s="765"/>
      <c r="AHA20" s="765"/>
      <c r="AHB20" s="765"/>
      <c r="AHC20" s="765"/>
      <c r="AHD20" s="765"/>
      <c r="AHE20" s="765"/>
      <c r="AHF20" s="765"/>
      <c r="AHG20" s="765"/>
      <c r="AHH20" s="765"/>
      <c r="AHI20" s="765"/>
      <c r="AHJ20" s="765"/>
      <c r="AHK20" s="765"/>
      <c r="AHL20" s="765"/>
      <c r="AHM20" s="765"/>
      <c r="AHN20" s="765"/>
      <c r="AHO20" s="765"/>
      <c r="AHP20" s="765"/>
      <c r="AHQ20" s="765"/>
      <c r="AHR20" s="765"/>
      <c r="AHS20" s="765"/>
      <c r="AHT20" s="765"/>
      <c r="AHU20" s="765"/>
      <c r="AHV20" s="765"/>
      <c r="AHW20" s="765"/>
      <c r="AHX20" s="765"/>
      <c r="AHY20" s="765"/>
      <c r="AHZ20" s="765"/>
      <c r="AIA20" s="765"/>
      <c r="AIB20" s="765"/>
      <c r="AIC20" s="765"/>
      <c r="AID20" s="765"/>
      <c r="AIE20" s="765"/>
      <c r="AIF20" s="765"/>
      <c r="AIG20" s="765"/>
      <c r="AIH20" s="765"/>
      <c r="AII20" s="765"/>
      <c r="AIJ20" s="765"/>
      <c r="AIK20" s="765"/>
      <c r="AIL20" s="765"/>
      <c r="AIM20" s="765"/>
      <c r="AIN20" s="765"/>
      <c r="AIO20" s="765"/>
      <c r="AIP20" s="765"/>
      <c r="AIQ20" s="765"/>
      <c r="AIR20" s="765"/>
      <c r="AIS20" s="765"/>
      <c r="AIT20" s="765"/>
      <c r="AIU20" s="765"/>
      <c r="AIV20" s="765"/>
      <c r="AIW20" s="765"/>
      <c r="AIX20" s="765"/>
      <c r="AIY20" s="765"/>
      <c r="AIZ20" s="765"/>
      <c r="AJA20" s="765"/>
      <c r="AJB20" s="765"/>
      <c r="AJC20" s="765"/>
      <c r="AJD20" s="765"/>
      <c r="AJE20" s="765"/>
      <c r="AJF20" s="765"/>
      <c r="AJG20" s="765"/>
      <c r="AJH20" s="765"/>
      <c r="AJI20" s="765"/>
      <c r="AJJ20" s="765"/>
      <c r="AJK20" s="765"/>
      <c r="AJL20" s="765"/>
      <c r="AJM20" s="765"/>
      <c r="AJN20" s="765"/>
      <c r="AJO20" s="765"/>
      <c r="AJP20" s="765"/>
      <c r="AJQ20" s="765"/>
      <c r="AJR20" s="765"/>
      <c r="AJS20" s="765"/>
      <c r="AJT20" s="765"/>
      <c r="AJU20" s="765"/>
      <c r="AJV20" s="765"/>
      <c r="AJW20" s="765"/>
      <c r="AJX20" s="765"/>
      <c r="AJY20" s="765"/>
      <c r="AJZ20" s="765"/>
      <c r="AKA20" s="765"/>
      <c r="AKB20" s="765"/>
      <c r="AKC20" s="765"/>
      <c r="AKD20" s="765"/>
      <c r="AKE20" s="765"/>
      <c r="AKF20" s="765"/>
      <c r="AKG20" s="765"/>
      <c r="AKH20" s="765"/>
      <c r="AKI20" s="765"/>
      <c r="AKJ20" s="765"/>
      <c r="AKK20" s="765"/>
      <c r="AKL20" s="765"/>
      <c r="AKM20" s="765"/>
      <c r="AKN20" s="765"/>
      <c r="AKO20" s="765"/>
      <c r="AKP20" s="765"/>
      <c r="AKQ20" s="765"/>
      <c r="AKR20" s="763"/>
    </row>
    <row r="21" spans="1:998">
      <c r="B21" s="764"/>
      <c r="C21" s="799"/>
      <c r="D21" s="764"/>
      <c r="E21" s="764"/>
      <c r="F21" s="764"/>
      <c r="G21" s="764"/>
      <c r="H21" s="764"/>
      <c r="I21" s="764"/>
      <c r="J21" s="764"/>
      <c r="K21" s="765"/>
      <c r="L21" s="765"/>
      <c r="M21" s="765"/>
      <c r="N21" s="765"/>
      <c r="O21" s="765"/>
      <c r="P21" s="765"/>
      <c r="R21" s="85"/>
      <c r="S21" s="85"/>
      <c r="T21" s="85"/>
      <c r="U21" s="765"/>
      <c r="V21" s="765"/>
      <c r="W21" s="765"/>
      <c r="X21" s="765"/>
      <c r="Y21" s="765"/>
      <c r="Z21" s="765"/>
      <c r="AA21" s="765"/>
      <c r="AB21" s="765"/>
      <c r="AC21" s="765"/>
      <c r="AD21" s="765"/>
      <c r="AE21" s="765"/>
      <c r="AF21" s="765"/>
      <c r="AG21" s="765"/>
      <c r="AH21" s="765"/>
      <c r="AI21" s="765"/>
      <c r="AJ21" s="765"/>
      <c r="AK21" s="765"/>
      <c r="AL21" s="765"/>
      <c r="AM21" s="765"/>
      <c r="AN21" s="765"/>
      <c r="AO21" s="765"/>
      <c r="AP21" s="765"/>
      <c r="AQ21" s="765"/>
      <c r="AR21" s="765"/>
      <c r="AS21" s="765"/>
      <c r="AT21" s="765"/>
      <c r="AU21" s="765"/>
      <c r="AV21" s="765"/>
      <c r="AW21" s="765"/>
      <c r="AX21" s="765"/>
      <c r="AY21" s="765"/>
      <c r="AZ21" s="765"/>
      <c r="BA21" s="765"/>
      <c r="BB21" s="765"/>
      <c r="BC21" s="765"/>
      <c r="BD21" s="765"/>
      <c r="BE21" s="765"/>
      <c r="BF21" s="765"/>
      <c r="BG21" s="765"/>
      <c r="BH21" s="765"/>
      <c r="BI21" s="765"/>
      <c r="BJ21" s="765"/>
      <c r="BK21" s="765"/>
      <c r="BL21" s="765"/>
      <c r="BM21" s="765"/>
      <c r="BN21" s="765"/>
      <c r="BO21" s="765"/>
      <c r="BP21" s="765"/>
      <c r="BQ21" s="765"/>
      <c r="BR21" s="765"/>
      <c r="BS21" s="765"/>
      <c r="BT21" s="765"/>
      <c r="BU21" s="765"/>
      <c r="BV21" s="765"/>
      <c r="BW21" s="765"/>
      <c r="BX21" s="765"/>
      <c r="BY21" s="765"/>
      <c r="BZ21" s="765"/>
      <c r="CA21" s="765"/>
      <c r="CB21" s="765"/>
      <c r="CC21" s="765"/>
      <c r="CD21" s="765"/>
      <c r="CE21" s="765"/>
      <c r="CF21" s="765"/>
      <c r="CG21" s="765"/>
      <c r="CH21" s="765"/>
      <c r="CI21" s="765"/>
      <c r="CJ21" s="765"/>
      <c r="CK21" s="765"/>
      <c r="CL21" s="765"/>
      <c r="CM21" s="765"/>
      <c r="CN21" s="765"/>
      <c r="CO21" s="765"/>
      <c r="CP21" s="765"/>
      <c r="CQ21" s="765"/>
      <c r="CR21" s="765"/>
      <c r="CS21" s="765"/>
      <c r="CT21" s="765"/>
      <c r="CU21" s="765"/>
      <c r="CV21" s="765"/>
      <c r="CW21" s="765"/>
      <c r="CX21" s="765"/>
      <c r="CY21" s="765"/>
      <c r="CZ21" s="765"/>
      <c r="DA21" s="765"/>
      <c r="DB21" s="765"/>
      <c r="DC21" s="765"/>
      <c r="DD21" s="765"/>
      <c r="DE21" s="765"/>
      <c r="DF21" s="765"/>
      <c r="DG21" s="765"/>
      <c r="DH21" s="765"/>
      <c r="DI21" s="765"/>
      <c r="DJ21" s="765"/>
      <c r="DK21" s="765"/>
      <c r="DL21" s="765"/>
      <c r="DM21" s="765"/>
      <c r="DN21" s="765"/>
      <c r="DO21" s="765"/>
      <c r="DP21" s="765"/>
      <c r="DQ21" s="765"/>
      <c r="DR21" s="765"/>
      <c r="DS21" s="765"/>
      <c r="DT21" s="765"/>
      <c r="DU21" s="765"/>
      <c r="DV21" s="765"/>
      <c r="DW21" s="765"/>
      <c r="DX21" s="765"/>
      <c r="DY21" s="765"/>
      <c r="DZ21" s="765"/>
      <c r="EA21" s="765"/>
      <c r="EB21" s="765"/>
      <c r="EC21" s="765"/>
      <c r="ED21" s="765"/>
      <c r="EE21" s="765"/>
      <c r="EF21" s="765"/>
      <c r="EG21" s="765"/>
      <c r="EH21" s="765"/>
      <c r="EI21" s="765"/>
      <c r="EJ21" s="765"/>
      <c r="EK21" s="765"/>
      <c r="EL21" s="765"/>
      <c r="EM21" s="765"/>
      <c r="EN21" s="765"/>
      <c r="EO21" s="765"/>
      <c r="EP21" s="765"/>
      <c r="EQ21" s="765"/>
      <c r="ER21" s="765"/>
      <c r="ES21" s="765"/>
      <c r="ET21" s="765"/>
      <c r="EU21" s="765"/>
      <c r="EV21" s="765"/>
      <c r="EW21" s="765"/>
      <c r="EX21" s="765"/>
      <c r="EY21" s="765"/>
      <c r="EZ21" s="765"/>
      <c r="FA21" s="765"/>
      <c r="FB21" s="765"/>
      <c r="FC21" s="765"/>
      <c r="FD21" s="765"/>
      <c r="FE21" s="765"/>
      <c r="FF21" s="765"/>
      <c r="FG21" s="765"/>
      <c r="FH21" s="765"/>
      <c r="FI21" s="765"/>
      <c r="FJ21" s="765"/>
      <c r="FK21" s="765"/>
      <c r="FL21" s="765"/>
      <c r="FM21" s="765"/>
      <c r="FN21" s="765"/>
      <c r="FO21" s="765"/>
      <c r="FP21" s="765"/>
      <c r="FQ21" s="765"/>
      <c r="FR21" s="765"/>
      <c r="FS21" s="765"/>
      <c r="FT21" s="765"/>
      <c r="FU21" s="765"/>
      <c r="FV21" s="765"/>
      <c r="FW21" s="765"/>
      <c r="FX21" s="765"/>
      <c r="FY21" s="765"/>
      <c r="FZ21" s="765"/>
      <c r="GA21" s="765"/>
      <c r="GB21" s="765"/>
      <c r="GC21" s="765"/>
      <c r="GD21" s="765"/>
      <c r="GE21" s="765"/>
      <c r="GF21" s="765"/>
      <c r="GG21" s="765"/>
      <c r="GH21" s="765"/>
      <c r="GI21" s="765"/>
      <c r="GJ21" s="765"/>
      <c r="GK21" s="765"/>
      <c r="GL21" s="765"/>
      <c r="GM21" s="765"/>
      <c r="GN21" s="765"/>
      <c r="GO21" s="765"/>
      <c r="GP21" s="765"/>
      <c r="GQ21" s="765"/>
      <c r="GR21" s="765"/>
      <c r="GS21" s="765"/>
      <c r="GT21" s="765"/>
      <c r="GU21" s="765"/>
      <c r="GV21" s="765"/>
      <c r="GW21" s="765"/>
      <c r="GX21" s="765"/>
      <c r="GY21" s="765"/>
      <c r="GZ21" s="765"/>
      <c r="HA21" s="765"/>
      <c r="HB21" s="765"/>
      <c r="HC21" s="765"/>
      <c r="HD21" s="765"/>
      <c r="HE21" s="765"/>
      <c r="HF21" s="765"/>
      <c r="HG21" s="765"/>
      <c r="HH21" s="765"/>
      <c r="HI21" s="765"/>
      <c r="HJ21" s="765"/>
      <c r="HK21" s="765"/>
      <c r="HL21" s="765"/>
      <c r="HM21" s="765"/>
      <c r="HN21" s="765"/>
      <c r="HO21" s="765"/>
      <c r="HP21" s="765"/>
      <c r="HQ21" s="765"/>
      <c r="HR21" s="765"/>
      <c r="HS21" s="765"/>
      <c r="HT21" s="765"/>
      <c r="HU21" s="765"/>
      <c r="HV21" s="765"/>
      <c r="HW21" s="765"/>
      <c r="HX21" s="765"/>
      <c r="HY21" s="765"/>
      <c r="HZ21" s="765"/>
      <c r="IA21" s="765"/>
      <c r="IB21" s="765"/>
      <c r="IC21" s="765"/>
      <c r="ID21" s="765"/>
      <c r="IE21" s="765"/>
      <c r="IF21" s="765"/>
      <c r="IG21" s="765"/>
      <c r="IH21" s="765"/>
      <c r="II21" s="765"/>
      <c r="IJ21" s="765"/>
      <c r="IK21" s="765"/>
      <c r="IL21" s="765"/>
      <c r="IM21" s="765"/>
      <c r="IN21" s="765"/>
      <c r="IO21" s="765"/>
      <c r="IP21" s="765"/>
      <c r="IQ21" s="765"/>
      <c r="IR21" s="765"/>
      <c r="IS21" s="765"/>
      <c r="IT21" s="765"/>
      <c r="IU21" s="765"/>
      <c r="IV21" s="765"/>
      <c r="IW21" s="765"/>
      <c r="IX21" s="765"/>
      <c r="IY21" s="765"/>
      <c r="IZ21" s="765"/>
      <c r="JA21" s="765"/>
      <c r="JB21" s="765"/>
      <c r="JC21" s="765"/>
      <c r="JD21" s="765"/>
      <c r="JE21" s="765"/>
      <c r="JF21" s="765"/>
      <c r="JG21" s="765"/>
      <c r="JH21" s="765"/>
      <c r="JI21" s="765"/>
      <c r="JJ21" s="765"/>
      <c r="JK21" s="765"/>
      <c r="JL21" s="765"/>
      <c r="JM21" s="765"/>
      <c r="JN21" s="765"/>
      <c r="JO21" s="765"/>
      <c r="JP21" s="765"/>
      <c r="JQ21" s="765"/>
      <c r="JR21" s="765"/>
      <c r="JS21" s="765"/>
      <c r="JT21" s="765"/>
      <c r="JU21" s="765"/>
      <c r="JV21" s="765"/>
      <c r="JW21" s="765"/>
      <c r="JX21" s="765"/>
      <c r="JY21" s="765"/>
      <c r="JZ21" s="765"/>
      <c r="KA21" s="765"/>
      <c r="KB21" s="765"/>
      <c r="KC21" s="765"/>
      <c r="KD21" s="765"/>
      <c r="KE21" s="765"/>
      <c r="KF21" s="765"/>
      <c r="KG21" s="765"/>
      <c r="KH21" s="765"/>
      <c r="KI21" s="765"/>
      <c r="KJ21" s="765"/>
      <c r="KK21" s="765"/>
      <c r="KL21" s="765"/>
      <c r="KM21" s="765"/>
      <c r="KN21" s="765"/>
      <c r="KO21" s="765"/>
      <c r="KP21" s="765"/>
      <c r="KQ21" s="765"/>
      <c r="KR21" s="765"/>
      <c r="KS21" s="765"/>
      <c r="KT21" s="765"/>
      <c r="KU21" s="765"/>
      <c r="KV21" s="765"/>
      <c r="KW21" s="765"/>
      <c r="KX21" s="765"/>
      <c r="KY21" s="765"/>
      <c r="KZ21" s="765"/>
      <c r="LA21" s="765"/>
      <c r="LB21" s="765"/>
      <c r="LC21" s="765"/>
      <c r="LD21" s="765"/>
      <c r="LE21" s="765"/>
      <c r="LF21" s="765"/>
      <c r="LG21" s="765"/>
      <c r="LH21" s="765"/>
      <c r="LI21" s="765"/>
      <c r="LJ21" s="765"/>
      <c r="LK21" s="765"/>
      <c r="LL21" s="765"/>
      <c r="LM21" s="765"/>
      <c r="LN21" s="765"/>
      <c r="LO21" s="765"/>
      <c r="LP21" s="765"/>
      <c r="LQ21" s="765"/>
      <c r="LR21" s="765"/>
      <c r="LS21" s="765"/>
      <c r="LT21" s="765"/>
      <c r="LU21" s="765"/>
      <c r="LV21" s="765"/>
      <c r="LW21" s="765"/>
      <c r="LX21" s="765"/>
      <c r="LY21" s="765"/>
      <c r="LZ21" s="765"/>
      <c r="MA21" s="765"/>
      <c r="MB21" s="765"/>
      <c r="MC21" s="765"/>
      <c r="MD21" s="765"/>
      <c r="ME21" s="765"/>
      <c r="MF21" s="765"/>
      <c r="MG21" s="765"/>
      <c r="MH21" s="765"/>
      <c r="MI21" s="765"/>
      <c r="MJ21" s="765"/>
      <c r="MK21" s="765"/>
      <c r="ML21" s="765"/>
      <c r="MM21" s="765"/>
      <c r="MN21" s="765"/>
      <c r="MO21" s="765"/>
      <c r="MP21" s="765"/>
      <c r="MQ21" s="765"/>
      <c r="MR21" s="765"/>
      <c r="MS21" s="765"/>
      <c r="MT21" s="765"/>
      <c r="MU21" s="765"/>
      <c r="MV21" s="765"/>
      <c r="MW21" s="765"/>
      <c r="MX21" s="765"/>
      <c r="MY21" s="765"/>
      <c r="MZ21" s="765"/>
      <c r="NA21" s="765"/>
      <c r="NB21" s="765"/>
      <c r="NC21" s="765"/>
      <c r="ND21" s="765"/>
      <c r="NE21" s="765"/>
      <c r="NF21" s="765"/>
      <c r="NG21" s="765"/>
      <c r="NH21" s="765"/>
      <c r="NI21" s="765"/>
      <c r="NJ21" s="765"/>
      <c r="NK21" s="765"/>
      <c r="NL21" s="765"/>
      <c r="NM21" s="765"/>
      <c r="NN21" s="765"/>
      <c r="NO21" s="765"/>
      <c r="NP21" s="765"/>
      <c r="NQ21" s="765"/>
      <c r="NR21" s="765"/>
      <c r="NS21" s="765"/>
      <c r="NT21" s="765"/>
      <c r="NU21" s="765"/>
      <c r="NV21" s="765"/>
      <c r="NW21" s="765"/>
      <c r="NX21" s="765"/>
      <c r="NY21" s="765"/>
      <c r="NZ21" s="765"/>
      <c r="OA21" s="765"/>
      <c r="OB21" s="765"/>
      <c r="OC21" s="765"/>
      <c r="OD21" s="765"/>
      <c r="OE21" s="765"/>
      <c r="OF21" s="765"/>
      <c r="OG21" s="765"/>
      <c r="OH21" s="765"/>
      <c r="OI21" s="765"/>
      <c r="OJ21" s="765"/>
      <c r="OK21" s="765"/>
      <c r="OL21" s="765"/>
      <c r="OM21" s="765"/>
      <c r="ON21" s="765"/>
      <c r="OO21" s="765"/>
      <c r="OP21" s="765"/>
      <c r="OQ21" s="765"/>
      <c r="OR21" s="765"/>
      <c r="OS21" s="765"/>
      <c r="OT21" s="765"/>
      <c r="OU21" s="765"/>
      <c r="OV21" s="765"/>
      <c r="OW21" s="765"/>
      <c r="OX21" s="765"/>
      <c r="OY21" s="765"/>
      <c r="OZ21" s="765"/>
      <c r="PA21" s="765"/>
      <c r="PB21" s="765"/>
      <c r="PC21" s="765"/>
      <c r="PD21" s="765"/>
      <c r="PE21" s="765"/>
      <c r="PF21" s="765"/>
      <c r="PG21" s="765"/>
      <c r="PH21" s="765"/>
      <c r="PI21" s="765"/>
      <c r="PJ21" s="765"/>
      <c r="PK21" s="765"/>
      <c r="PL21" s="765"/>
      <c r="PM21" s="765"/>
      <c r="PN21" s="765"/>
      <c r="PO21" s="765"/>
      <c r="PP21" s="765"/>
      <c r="PQ21" s="765"/>
      <c r="PR21" s="765"/>
      <c r="PS21" s="765"/>
      <c r="PT21" s="765"/>
      <c r="PU21" s="765"/>
      <c r="PV21" s="765"/>
      <c r="PW21" s="765"/>
      <c r="PX21" s="765"/>
      <c r="PY21" s="765"/>
      <c r="PZ21" s="765"/>
      <c r="QA21" s="765"/>
      <c r="QB21" s="765"/>
      <c r="QC21" s="765"/>
      <c r="QD21" s="765"/>
      <c r="QE21" s="765"/>
      <c r="QF21" s="765"/>
      <c r="QG21" s="765"/>
      <c r="QH21" s="765"/>
      <c r="QI21" s="765"/>
      <c r="QJ21" s="765"/>
      <c r="QK21" s="765"/>
      <c r="QL21" s="765"/>
      <c r="QM21" s="765"/>
      <c r="QN21" s="765"/>
      <c r="QO21" s="765"/>
      <c r="QP21" s="765"/>
      <c r="QQ21" s="765"/>
      <c r="QR21" s="765"/>
      <c r="QS21" s="765"/>
      <c r="QT21" s="765"/>
      <c r="QU21" s="765"/>
      <c r="QV21" s="765"/>
      <c r="QW21" s="765"/>
      <c r="QX21" s="765"/>
      <c r="QY21" s="765"/>
      <c r="QZ21" s="765"/>
      <c r="RA21" s="765"/>
      <c r="RB21" s="765"/>
      <c r="RC21" s="765"/>
      <c r="RD21" s="765"/>
      <c r="RE21" s="765"/>
      <c r="RF21" s="765"/>
      <c r="RG21" s="765"/>
      <c r="RH21" s="765"/>
      <c r="RI21" s="765"/>
      <c r="RJ21" s="765"/>
      <c r="RK21" s="765"/>
      <c r="RL21" s="765"/>
      <c r="RM21" s="765"/>
      <c r="RN21" s="765"/>
      <c r="RO21" s="765"/>
      <c r="RP21" s="765"/>
      <c r="RQ21" s="765"/>
      <c r="RR21" s="765"/>
      <c r="RS21" s="765"/>
      <c r="RT21" s="765"/>
      <c r="RU21" s="765"/>
      <c r="RV21" s="765"/>
      <c r="RW21" s="765"/>
      <c r="RX21" s="765"/>
      <c r="RY21" s="765"/>
      <c r="RZ21" s="765"/>
      <c r="SA21" s="765"/>
      <c r="SB21" s="765"/>
      <c r="SC21" s="765"/>
      <c r="SD21" s="765"/>
      <c r="SE21" s="765"/>
      <c r="SF21" s="765"/>
      <c r="SG21" s="765"/>
      <c r="SH21" s="765"/>
      <c r="SI21" s="765"/>
      <c r="SJ21" s="765"/>
      <c r="SK21" s="765"/>
      <c r="SL21" s="765"/>
      <c r="SM21" s="765"/>
      <c r="SN21" s="765"/>
      <c r="SO21" s="765"/>
      <c r="SP21" s="765"/>
      <c r="SQ21" s="765"/>
      <c r="SR21" s="765"/>
      <c r="SS21" s="765"/>
      <c r="ST21" s="765"/>
      <c r="SU21" s="765"/>
      <c r="SV21" s="765"/>
      <c r="SW21" s="765"/>
      <c r="SX21" s="765"/>
      <c r="SY21" s="765"/>
      <c r="SZ21" s="765"/>
      <c r="TA21" s="765"/>
      <c r="TB21" s="765"/>
      <c r="TC21" s="765"/>
      <c r="TD21" s="765"/>
      <c r="TE21" s="765"/>
      <c r="TF21" s="765"/>
      <c r="TG21" s="765"/>
      <c r="TH21" s="765"/>
      <c r="TI21" s="765"/>
      <c r="TJ21" s="765"/>
      <c r="TK21" s="765"/>
      <c r="TL21" s="765"/>
      <c r="TM21" s="765"/>
      <c r="TN21" s="765"/>
      <c r="TO21" s="765"/>
      <c r="TP21" s="765"/>
      <c r="TQ21" s="765"/>
      <c r="TR21" s="765"/>
      <c r="TS21" s="765"/>
      <c r="TT21" s="765"/>
      <c r="TU21" s="765"/>
      <c r="TV21" s="765"/>
      <c r="TW21" s="765"/>
      <c r="TX21" s="765"/>
      <c r="TY21" s="765"/>
      <c r="TZ21" s="765"/>
      <c r="UA21" s="765"/>
      <c r="UB21" s="765"/>
      <c r="UC21" s="765"/>
      <c r="UD21" s="765"/>
      <c r="UE21" s="765"/>
      <c r="UF21" s="765"/>
      <c r="UG21" s="765"/>
      <c r="UH21" s="765"/>
      <c r="UI21" s="765"/>
      <c r="UJ21" s="765"/>
      <c r="UK21" s="765"/>
      <c r="UL21" s="765"/>
      <c r="UM21" s="765"/>
      <c r="UN21" s="765"/>
      <c r="UO21" s="765"/>
      <c r="UP21" s="765"/>
      <c r="UQ21" s="765"/>
      <c r="UR21" s="765"/>
      <c r="US21" s="765"/>
      <c r="UT21" s="765"/>
      <c r="UU21" s="765"/>
      <c r="UV21" s="765"/>
      <c r="UW21" s="765"/>
      <c r="UX21" s="765"/>
      <c r="UY21" s="765"/>
      <c r="UZ21" s="765"/>
      <c r="VA21" s="765"/>
      <c r="VB21" s="765"/>
      <c r="VC21" s="765"/>
      <c r="VD21" s="765"/>
      <c r="VE21" s="765"/>
      <c r="VF21" s="765"/>
      <c r="VG21" s="765"/>
      <c r="VH21" s="765"/>
      <c r="VI21" s="765"/>
      <c r="VJ21" s="765"/>
      <c r="VK21" s="765"/>
      <c r="VL21" s="765"/>
      <c r="VM21" s="765"/>
      <c r="VN21" s="765"/>
      <c r="VO21" s="765"/>
      <c r="VP21" s="765"/>
      <c r="VQ21" s="765"/>
      <c r="VR21" s="765"/>
      <c r="VS21" s="765"/>
      <c r="VT21" s="765"/>
      <c r="VU21" s="765"/>
      <c r="VV21" s="765"/>
      <c r="VW21" s="765"/>
      <c r="VX21" s="765"/>
      <c r="VY21" s="765"/>
      <c r="VZ21" s="765"/>
      <c r="WA21" s="765"/>
      <c r="WB21" s="765"/>
      <c r="WC21" s="765"/>
      <c r="WD21" s="765"/>
      <c r="WE21" s="765"/>
      <c r="WF21" s="765"/>
      <c r="WG21" s="765"/>
      <c r="WH21" s="765"/>
      <c r="WI21" s="765"/>
      <c r="WJ21" s="765"/>
      <c r="WK21" s="765"/>
      <c r="WL21" s="765"/>
      <c r="WM21" s="765"/>
      <c r="WN21" s="765"/>
      <c r="WO21" s="765"/>
      <c r="WP21" s="765"/>
      <c r="WQ21" s="765"/>
      <c r="WR21" s="765"/>
      <c r="WS21" s="765"/>
      <c r="WT21" s="765"/>
      <c r="WU21" s="765"/>
      <c r="WV21" s="765"/>
      <c r="WW21" s="765"/>
      <c r="WX21" s="765"/>
      <c r="WY21" s="765"/>
      <c r="WZ21" s="765"/>
      <c r="XA21" s="765"/>
      <c r="XB21" s="765"/>
      <c r="XC21" s="765"/>
      <c r="XD21" s="765"/>
      <c r="XE21" s="765"/>
      <c r="XF21" s="765"/>
      <c r="XG21" s="765"/>
      <c r="XH21" s="765"/>
      <c r="XI21" s="765"/>
      <c r="XJ21" s="765"/>
      <c r="XK21" s="765"/>
      <c r="XL21" s="765"/>
      <c r="XM21" s="765"/>
      <c r="XN21" s="765"/>
      <c r="XO21" s="765"/>
      <c r="XP21" s="765"/>
      <c r="XQ21" s="765"/>
      <c r="XR21" s="765"/>
      <c r="XS21" s="765"/>
      <c r="XT21" s="765"/>
      <c r="XU21" s="765"/>
      <c r="XV21" s="765"/>
      <c r="XW21" s="765"/>
      <c r="XX21" s="765"/>
      <c r="XY21" s="765"/>
      <c r="XZ21" s="765"/>
      <c r="YA21" s="765"/>
      <c r="YB21" s="765"/>
      <c r="YC21" s="765"/>
      <c r="YD21" s="765"/>
      <c r="YE21" s="765"/>
      <c r="YF21" s="765"/>
      <c r="YG21" s="765"/>
      <c r="YH21" s="765"/>
      <c r="YI21" s="765"/>
      <c r="YJ21" s="765"/>
      <c r="YK21" s="765"/>
      <c r="YL21" s="765"/>
      <c r="YM21" s="765"/>
      <c r="YN21" s="765"/>
      <c r="YO21" s="765"/>
      <c r="YP21" s="765"/>
      <c r="YQ21" s="765"/>
      <c r="YR21" s="765"/>
      <c r="YS21" s="765"/>
      <c r="YT21" s="765"/>
      <c r="YU21" s="765"/>
      <c r="YV21" s="765"/>
      <c r="YW21" s="765"/>
      <c r="YX21" s="765"/>
      <c r="YY21" s="765"/>
      <c r="YZ21" s="765"/>
      <c r="ZA21" s="765"/>
      <c r="ZB21" s="765"/>
      <c r="ZC21" s="765"/>
      <c r="ZD21" s="765"/>
      <c r="ZE21" s="765"/>
      <c r="ZF21" s="765"/>
      <c r="ZG21" s="765"/>
      <c r="ZH21" s="765"/>
      <c r="ZI21" s="765"/>
      <c r="ZJ21" s="765"/>
      <c r="ZK21" s="765"/>
      <c r="ZL21" s="765"/>
      <c r="ZM21" s="765"/>
      <c r="ZN21" s="765"/>
      <c r="ZO21" s="765"/>
      <c r="ZP21" s="765"/>
      <c r="ZQ21" s="765"/>
      <c r="ZR21" s="765"/>
      <c r="ZS21" s="765"/>
      <c r="ZT21" s="765"/>
      <c r="ZU21" s="765"/>
      <c r="ZV21" s="765"/>
      <c r="ZW21" s="765"/>
      <c r="ZX21" s="765"/>
      <c r="ZY21" s="765"/>
      <c r="ZZ21" s="765"/>
      <c r="AAA21" s="765"/>
      <c r="AAB21" s="765"/>
      <c r="AAC21" s="765"/>
      <c r="AAD21" s="765"/>
      <c r="AAE21" s="765"/>
      <c r="AAF21" s="765"/>
      <c r="AAG21" s="765"/>
      <c r="AAH21" s="765"/>
      <c r="AAI21" s="765"/>
      <c r="AAJ21" s="765"/>
      <c r="AAK21" s="765"/>
      <c r="AAL21" s="765"/>
      <c r="AAM21" s="765"/>
      <c r="AAN21" s="765"/>
      <c r="AAO21" s="765"/>
      <c r="AAP21" s="765"/>
      <c r="AAQ21" s="765"/>
      <c r="AAR21" s="765"/>
      <c r="AAS21" s="765"/>
      <c r="AAT21" s="765"/>
      <c r="AAU21" s="765"/>
      <c r="AAV21" s="765"/>
      <c r="AAW21" s="765"/>
      <c r="AAX21" s="765"/>
      <c r="AAY21" s="765"/>
      <c r="AAZ21" s="765"/>
      <c r="ABA21" s="765"/>
      <c r="ABB21" s="765"/>
      <c r="ABC21" s="765"/>
      <c r="ABD21" s="765"/>
      <c r="ABE21" s="765"/>
      <c r="ABF21" s="765"/>
      <c r="ABG21" s="765"/>
      <c r="ABH21" s="765"/>
      <c r="ABI21" s="765"/>
      <c r="ABJ21" s="765"/>
      <c r="ABK21" s="765"/>
      <c r="ABL21" s="765"/>
      <c r="ABM21" s="765"/>
      <c r="ABN21" s="765"/>
      <c r="ABO21" s="765"/>
      <c r="ABP21" s="765"/>
      <c r="ABQ21" s="765"/>
      <c r="ABR21" s="765"/>
      <c r="ABS21" s="765"/>
      <c r="ABT21" s="765"/>
      <c r="ABU21" s="765"/>
      <c r="ABV21" s="765"/>
      <c r="ABW21" s="765"/>
      <c r="ABX21" s="765"/>
      <c r="ABY21" s="765"/>
      <c r="ABZ21" s="765"/>
      <c r="ACA21" s="765"/>
      <c r="ACB21" s="765"/>
      <c r="ACC21" s="765"/>
      <c r="ACD21" s="765"/>
      <c r="ACE21" s="765"/>
      <c r="ACF21" s="765"/>
      <c r="ACG21" s="765"/>
      <c r="ACH21" s="765"/>
      <c r="ACI21" s="765"/>
      <c r="ACJ21" s="765"/>
      <c r="ACK21" s="765"/>
      <c r="ACL21" s="765"/>
      <c r="ACM21" s="765"/>
      <c r="ACN21" s="765"/>
      <c r="ACO21" s="765"/>
      <c r="ACP21" s="765"/>
      <c r="ACQ21" s="765"/>
      <c r="ACR21" s="765"/>
      <c r="ACS21" s="765"/>
      <c r="ACT21" s="765"/>
      <c r="ACU21" s="765"/>
      <c r="ACV21" s="765"/>
      <c r="ACW21" s="765"/>
      <c r="ACX21" s="765"/>
      <c r="ACY21" s="765"/>
      <c r="ACZ21" s="765"/>
      <c r="ADA21" s="765"/>
      <c r="ADB21" s="765"/>
      <c r="ADC21" s="765"/>
      <c r="ADD21" s="765"/>
      <c r="ADE21" s="765"/>
      <c r="ADF21" s="765"/>
      <c r="ADG21" s="765"/>
      <c r="ADH21" s="765"/>
      <c r="ADI21" s="765"/>
      <c r="ADJ21" s="765"/>
      <c r="ADK21" s="765"/>
      <c r="ADL21" s="765"/>
      <c r="ADM21" s="765"/>
      <c r="ADN21" s="765"/>
      <c r="ADO21" s="765"/>
      <c r="ADP21" s="765"/>
      <c r="ADQ21" s="765"/>
      <c r="ADR21" s="765"/>
      <c r="ADS21" s="765"/>
      <c r="ADT21" s="765"/>
      <c r="ADU21" s="765"/>
      <c r="ADV21" s="765"/>
      <c r="ADW21" s="765"/>
      <c r="ADX21" s="765"/>
      <c r="ADY21" s="765"/>
      <c r="ADZ21" s="765"/>
      <c r="AEA21" s="765"/>
      <c r="AEB21" s="765"/>
      <c r="AEC21" s="765"/>
      <c r="AED21" s="765"/>
      <c r="AEE21" s="765"/>
      <c r="AEF21" s="765"/>
      <c r="AEG21" s="765"/>
      <c r="AEH21" s="765"/>
      <c r="AEI21" s="765"/>
      <c r="AEJ21" s="765"/>
      <c r="AEK21" s="765"/>
      <c r="AEL21" s="765"/>
      <c r="AEM21" s="765"/>
      <c r="AEN21" s="765"/>
      <c r="AEO21" s="765"/>
      <c r="AEP21" s="765"/>
      <c r="AEQ21" s="765"/>
      <c r="AER21" s="765"/>
      <c r="AES21" s="765"/>
      <c r="AET21" s="765"/>
      <c r="AEU21" s="765"/>
      <c r="AEV21" s="765"/>
      <c r="AEW21" s="765"/>
      <c r="AEX21" s="765"/>
      <c r="AEY21" s="765"/>
      <c r="AEZ21" s="765"/>
      <c r="AFA21" s="765"/>
      <c r="AFB21" s="765"/>
      <c r="AFC21" s="765"/>
      <c r="AFD21" s="765"/>
      <c r="AFE21" s="765"/>
      <c r="AFF21" s="765"/>
      <c r="AFG21" s="765"/>
      <c r="AFH21" s="765"/>
      <c r="AFI21" s="765"/>
      <c r="AFJ21" s="765"/>
      <c r="AFK21" s="765"/>
      <c r="AFL21" s="765"/>
      <c r="AFM21" s="765"/>
      <c r="AFN21" s="765"/>
      <c r="AFO21" s="765"/>
      <c r="AFP21" s="765"/>
      <c r="AFQ21" s="765"/>
      <c r="AFR21" s="765"/>
      <c r="AFS21" s="765"/>
      <c r="AFT21" s="765"/>
      <c r="AFU21" s="765"/>
      <c r="AFV21" s="765"/>
      <c r="AFW21" s="765"/>
      <c r="AFX21" s="765"/>
      <c r="AFY21" s="765"/>
      <c r="AFZ21" s="765"/>
      <c r="AGA21" s="765"/>
      <c r="AGB21" s="765"/>
      <c r="AGC21" s="765"/>
      <c r="AGD21" s="765"/>
      <c r="AGE21" s="765"/>
      <c r="AGF21" s="765"/>
      <c r="AGG21" s="765"/>
      <c r="AGH21" s="765"/>
      <c r="AGI21" s="765"/>
      <c r="AGJ21" s="765"/>
      <c r="AGK21" s="765"/>
      <c r="AGL21" s="765"/>
      <c r="AGM21" s="765"/>
      <c r="AGN21" s="765"/>
      <c r="AGO21" s="765"/>
      <c r="AGP21" s="765"/>
      <c r="AGQ21" s="765"/>
      <c r="AGR21" s="765"/>
      <c r="AGS21" s="765"/>
      <c r="AGT21" s="765"/>
      <c r="AGU21" s="765"/>
      <c r="AGV21" s="765"/>
      <c r="AGW21" s="765"/>
      <c r="AGX21" s="765"/>
      <c r="AGY21" s="765"/>
      <c r="AGZ21" s="765"/>
      <c r="AHA21" s="765"/>
      <c r="AHB21" s="765"/>
      <c r="AHC21" s="765"/>
      <c r="AHD21" s="765"/>
      <c r="AHE21" s="765"/>
      <c r="AHF21" s="765"/>
      <c r="AHG21" s="765"/>
      <c r="AHH21" s="765"/>
      <c r="AHI21" s="765"/>
      <c r="AHJ21" s="765"/>
      <c r="AHK21" s="765"/>
      <c r="AHL21" s="765"/>
      <c r="AHM21" s="765"/>
      <c r="AHN21" s="765"/>
      <c r="AHO21" s="765"/>
      <c r="AHP21" s="765"/>
      <c r="AHQ21" s="765"/>
      <c r="AHR21" s="765"/>
      <c r="AHS21" s="765"/>
      <c r="AHT21" s="765"/>
      <c r="AHU21" s="765"/>
      <c r="AHV21" s="765"/>
      <c r="AHW21" s="765"/>
      <c r="AHX21" s="765"/>
      <c r="AHY21" s="765"/>
      <c r="AHZ21" s="765"/>
      <c r="AIA21" s="765"/>
      <c r="AIB21" s="765"/>
      <c r="AIC21" s="765"/>
      <c r="AID21" s="765"/>
      <c r="AIE21" s="765"/>
      <c r="AIF21" s="765"/>
      <c r="AIG21" s="765"/>
      <c r="AIH21" s="765"/>
      <c r="AII21" s="765"/>
      <c r="AIJ21" s="765"/>
      <c r="AIK21" s="765"/>
      <c r="AIL21" s="765"/>
      <c r="AIM21" s="765"/>
      <c r="AIN21" s="765"/>
      <c r="AIO21" s="765"/>
      <c r="AIP21" s="765"/>
      <c r="AIQ21" s="765"/>
      <c r="AIR21" s="765"/>
      <c r="AIS21" s="765"/>
      <c r="AIT21" s="765"/>
      <c r="AIU21" s="765"/>
      <c r="AIV21" s="765"/>
      <c r="AIW21" s="765"/>
      <c r="AIX21" s="765"/>
      <c r="AIY21" s="765"/>
      <c r="AIZ21" s="765"/>
      <c r="AJA21" s="765"/>
      <c r="AJB21" s="765"/>
      <c r="AJC21" s="765"/>
      <c r="AJD21" s="765"/>
      <c r="AJE21" s="765"/>
      <c r="AJF21" s="765"/>
      <c r="AJG21" s="765"/>
      <c r="AJH21" s="765"/>
      <c r="AJI21" s="765"/>
      <c r="AJJ21" s="765"/>
      <c r="AJK21" s="765"/>
      <c r="AJL21" s="765"/>
      <c r="AJM21" s="765"/>
      <c r="AJN21" s="765"/>
      <c r="AJO21" s="765"/>
      <c r="AJP21" s="765"/>
      <c r="AJQ21" s="765"/>
      <c r="AJR21" s="765"/>
      <c r="AJS21" s="765"/>
      <c r="AJT21" s="765"/>
      <c r="AJU21" s="765"/>
      <c r="AJV21" s="765"/>
      <c r="AJW21" s="765"/>
      <c r="AJX21" s="765"/>
      <c r="AJY21" s="765"/>
      <c r="AJZ21" s="765"/>
      <c r="AKA21" s="765"/>
      <c r="AKB21" s="765"/>
      <c r="AKC21" s="765"/>
      <c r="AKD21" s="765"/>
      <c r="AKE21" s="765"/>
      <c r="AKF21" s="765"/>
      <c r="AKG21" s="765"/>
      <c r="AKH21" s="765"/>
      <c r="AKI21" s="765"/>
      <c r="AKJ21" s="765"/>
      <c r="AKK21" s="765"/>
      <c r="AKL21" s="765"/>
      <c r="AKM21" s="765"/>
      <c r="AKN21" s="765"/>
      <c r="AKO21" s="765"/>
      <c r="AKP21" s="765"/>
      <c r="AKQ21" s="763"/>
    </row>
    <row r="22" spans="1:998">
      <c r="B22" s="765" t="s">
        <v>230</v>
      </c>
      <c r="C22" s="798"/>
      <c r="D22" s="766"/>
      <c r="E22" s="766"/>
      <c r="F22" s="766"/>
      <c r="G22" s="765"/>
      <c r="H22" s="765"/>
      <c r="I22" s="765"/>
      <c r="J22" s="765"/>
      <c r="K22" s="765"/>
      <c r="L22" s="764"/>
      <c r="M22" s="765"/>
      <c r="N22" s="765"/>
      <c r="O22" s="765"/>
      <c r="P22" s="765"/>
      <c r="R22" s="85"/>
      <c r="S22" s="85"/>
      <c r="T22" s="85"/>
      <c r="U22" s="765"/>
      <c r="V22" s="765"/>
      <c r="W22" s="765"/>
      <c r="X22" s="765"/>
      <c r="Y22" s="765"/>
      <c r="Z22" s="765"/>
      <c r="AA22" s="765"/>
      <c r="AB22" s="765"/>
      <c r="AC22" s="765"/>
      <c r="AD22" s="765"/>
      <c r="AE22" s="765"/>
      <c r="AF22" s="765"/>
      <c r="AG22" s="765"/>
      <c r="AH22" s="765"/>
      <c r="AI22" s="765"/>
      <c r="AJ22" s="765"/>
      <c r="AK22" s="765"/>
      <c r="AL22" s="765"/>
      <c r="AM22" s="765"/>
      <c r="AN22" s="765"/>
      <c r="AO22" s="765"/>
      <c r="AP22" s="765"/>
      <c r="AQ22" s="765"/>
      <c r="AR22" s="765"/>
      <c r="AS22" s="765"/>
      <c r="AT22" s="765"/>
      <c r="AU22" s="765"/>
      <c r="AV22" s="765"/>
      <c r="AW22" s="765"/>
      <c r="AX22" s="765"/>
      <c r="AY22" s="765"/>
      <c r="AZ22" s="765"/>
      <c r="BA22" s="765"/>
      <c r="BB22" s="765"/>
      <c r="BC22" s="765"/>
      <c r="BD22" s="765"/>
      <c r="BE22" s="765"/>
      <c r="BF22" s="765"/>
      <c r="BG22" s="765"/>
      <c r="BH22" s="765"/>
      <c r="BI22" s="765"/>
      <c r="BJ22" s="765"/>
      <c r="BK22" s="765"/>
      <c r="BL22" s="765"/>
      <c r="BM22" s="765"/>
      <c r="BN22" s="765"/>
      <c r="BO22" s="765"/>
      <c r="BP22" s="765"/>
      <c r="BQ22" s="765"/>
      <c r="BR22" s="765"/>
      <c r="BS22" s="765"/>
      <c r="BT22" s="765"/>
      <c r="BU22" s="765"/>
      <c r="BV22" s="765"/>
      <c r="BW22" s="765"/>
      <c r="BX22" s="765"/>
      <c r="BY22" s="765"/>
      <c r="BZ22" s="765"/>
      <c r="CA22" s="765"/>
      <c r="CB22" s="765"/>
      <c r="CC22" s="765"/>
      <c r="CD22" s="765"/>
      <c r="CE22" s="765"/>
      <c r="CF22" s="765"/>
      <c r="CG22" s="765"/>
      <c r="CH22" s="765"/>
      <c r="CI22" s="765"/>
      <c r="CJ22" s="765"/>
      <c r="CK22" s="765"/>
      <c r="CL22" s="765"/>
      <c r="CM22" s="765"/>
      <c r="CN22" s="765"/>
      <c r="CO22" s="765"/>
      <c r="CP22" s="765"/>
      <c r="CQ22" s="765"/>
      <c r="CR22" s="765"/>
      <c r="CS22" s="765"/>
      <c r="CT22" s="765"/>
      <c r="CU22" s="765"/>
      <c r="CV22" s="765"/>
      <c r="CW22" s="765"/>
      <c r="CX22" s="765"/>
      <c r="CY22" s="765"/>
      <c r="CZ22" s="765"/>
      <c r="DA22" s="765"/>
      <c r="DB22" s="765"/>
      <c r="DC22" s="765"/>
      <c r="DD22" s="765"/>
      <c r="DE22" s="765"/>
      <c r="DF22" s="765"/>
      <c r="DG22" s="765"/>
      <c r="DH22" s="765"/>
      <c r="DI22" s="765"/>
      <c r="DJ22" s="765"/>
      <c r="DK22" s="765"/>
      <c r="DL22" s="765"/>
      <c r="DM22" s="765"/>
      <c r="DN22" s="765"/>
      <c r="DO22" s="765"/>
      <c r="DP22" s="765"/>
      <c r="DQ22" s="765"/>
      <c r="DR22" s="765"/>
      <c r="DS22" s="765"/>
      <c r="DT22" s="765"/>
      <c r="DU22" s="765"/>
      <c r="DV22" s="765"/>
      <c r="DW22" s="765"/>
      <c r="DX22" s="765"/>
      <c r="DY22" s="765"/>
      <c r="DZ22" s="765"/>
      <c r="EA22" s="765"/>
      <c r="EB22" s="765"/>
      <c r="EC22" s="765"/>
      <c r="ED22" s="765"/>
      <c r="EE22" s="765"/>
      <c r="EF22" s="765"/>
      <c r="EG22" s="765"/>
      <c r="EH22" s="765"/>
      <c r="EI22" s="765"/>
      <c r="EJ22" s="765"/>
      <c r="EK22" s="765"/>
      <c r="EL22" s="765"/>
      <c r="EM22" s="765"/>
      <c r="EN22" s="765"/>
      <c r="EO22" s="765"/>
      <c r="EP22" s="765"/>
      <c r="EQ22" s="765"/>
      <c r="ER22" s="765"/>
      <c r="ES22" s="765"/>
      <c r="ET22" s="765"/>
      <c r="EU22" s="765"/>
      <c r="EV22" s="765"/>
      <c r="EW22" s="765"/>
      <c r="EX22" s="765"/>
      <c r="EY22" s="765"/>
      <c r="EZ22" s="765"/>
      <c r="FA22" s="765"/>
      <c r="FB22" s="765"/>
      <c r="FC22" s="765"/>
      <c r="FD22" s="765"/>
      <c r="FE22" s="765"/>
      <c r="FF22" s="765"/>
      <c r="FG22" s="765"/>
      <c r="FH22" s="765"/>
      <c r="FI22" s="765"/>
      <c r="FJ22" s="765"/>
      <c r="FK22" s="765"/>
      <c r="FL22" s="765"/>
      <c r="FM22" s="765"/>
      <c r="FN22" s="765"/>
      <c r="FO22" s="765"/>
      <c r="FP22" s="765"/>
      <c r="FQ22" s="765"/>
      <c r="FR22" s="765"/>
      <c r="FS22" s="765"/>
      <c r="FT22" s="765"/>
      <c r="FU22" s="765"/>
      <c r="FV22" s="765"/>
      <c r="FW22" s="765"/>
      <c r="FX22" s="765"/>
      <c r="FY22" s="765"/>
      <c r="FZ22" s="765"/>
      <c r="GA22" s="765"/>
      <c r="GB22" s="765"/>
      <c r="GC22" s="765"/>
      <c r="GD22" s="765"/>
      <c r="GE22" s="765"/>
      <c r="GF22" s="765"/>
      <c r="GG22" s="765"/>
      <c r="GH22" s="765"/>
      <c r="GI22" s="765"/>
      <c r="GJ22" s="765"/>
      <c r="GK22" s="765"/>
      <c r="GL22" s="765"/>
      <c r="GM22" s="765"/>
      <c r="GN22" s="765"/>
      <c r="GO22" s="765"/>
      <c r="GP22" s="765"/>
      <c r="GQ22" s="765"/>
      <c r="GR22" s="765"/>
      <c r="GS22" s="765"/>
      <c r="GT22" s="765"/>
      <c r="GU22" s="765"/>
      <c r="GV22" s="765"/>
      <c r="GW22" s="765"/>
      <c r="GX22" s="765"/>
      <c r="GY22" s="765"/>
      <c r="GZ22" s="765"/>
      <c r="HA22" s="765"/>
      <c r="HB22" s="765"/>
      <c r="HC22" s="765"/>
      <c r="HD22" s="765"/>
      <c r="HE22" s="765"/>
      <c r="HF22" s="765"/>
      <c r="HG22" s="765"/>
      <c r="HH22" s="765"/>
      <c r="HI22" s="765"/>
      <c r="HJ22" s="765"/>
      <c r="HK22" s="765"/>
      <c r="HL22" s="765"/>
      <c r="HM22" s="765"/>
      <c r="HN22" s="765"/>
      <c r="HO22" s="765"/>
      <c r="HP22" s="765"/>
      <c r="HQ22" s="765"/>
      <c r="HR22" s="765"/>
      <c r="HS22" s="765"/>
      <c r="HT22" s="765"/>
      <c r="HU22" s="765"/>
      <c r="HV22" s="765"/>
      <c r="HW22" s="765"/>
      <c r="HX22" s="765"/>
      <c r="HY22" s="765"/>
      <c r="HZ22" s="765"/>
      <c r="IA22" s="765"/>
      <c r="IB22" s="765"/>
      <c r="IC22" s="765"/>
      <c r="ID22" s="765"/>
      <c r="IE22" s="765"/>
      <c r="IF22" s="765"/>
      <c r="IG22" s="765"/>
      <c r="IH22" s="765"/>
      <c r="II22" s="765"/>
      <c r="IJ22" s="765"/>
      <c r="IK22" s="765"/>
      <c r="IL22" s="765"/>
      <c r="IM22" s="765"/>
      <c r="IN22" s="765"/>
      <c r="IO22" s="765"/>
      <c r="IP22" s="765"/>
      <c r="IQ22" s="765"/>
      <c r="IR22" s="765"/>
      <c r="IS22" s="765"/>
      <c r="IT22" s="765"/>
      <c r="IU22" s="765"/>
      <c r="IV22" s="765"/>
      <c r="IW22" s="765"/>
      <c r="IX22" s="765"/>
      <c r="IY22" s="765"/>
      <c r="IZ22" s="765"/>
      <c r="JA22" s="765"/>
      <c r="JB22" s="765"/>
      <c r="JC22" s="765"/>
      <c r="JD22" s="765"/>
      <c r="JE22" s="765"/>
      <c r="JF22" s="765"/>
      <c r="JG22" s="765"/>
      <c r="JH22" s="765"/>
      <c r="JI22" s="765"/>
      <c r="JJ22" s="765"/>
      <c r="JK22" s="765"/>
      <c r="JL22" s="765"/>
      <c r="JM22" s="765"/>
      <c r="JN22" s="765"/>
      <c r="JO22" s="765"/>
      <c r="JP22" s="765"/>
      <c r="JQ22" s="765"/>
      <c r="JR22" s="765"/>
      <c r="JS22" s="765"/>
      <c r="JT22" s="765"/>
      <c r="JU22" s="765"/>
      <c r="JV22" s="765"/>
      <c r="JW22" s="765"/>
      <c r="JX22" s="765"/>
      <c r="JY22" s="765"/>
      <c r="JZ22" s="765"/>
      <c r="KA22" s="765"/>
      <c r="KB22" s="765"/>
      <c r="KC22" s="765"/>
      <c r="KD22" s="765"/>
      <c r="KE22" s="765"/>
      <c r="KF22" s="765"/>
      <c r="KG22" s="765"/>
      <c r="KH22" s="765"/>
      <c r="KI22" s="765"/>
      <c r="KJ22" s="765"/>
      <c r="KK22" s="765"/>
      <c r="KL22" s="765"/>
      <c r="KM22" s="765"/>
      <c r="KN22" s="765"/>
      <c r="KO22" s="765"/>
      <c r="KP22" s="765"/>
      <c r="KQ22" s="765"/>
      <c r="KR22" s="765"/>
      <c r="KS22" s="765"/>
      <c r="KT22" s="765"/>
      <c r="KU22" s="765"/>
      <c r="KV22" s="765"/>
      <c r="KW22" s="765"/>
      <c r="KX22" s="765"/>
      <c r="KY22" s="765"/>
      <c r="KZ22" s="765"/>
      <c r="LA22" s="765"/>
      <c r="LB22" s="765"/>
      <c r="LC22" s="765"/>
      <c r="LD22" s="765"/>
      <c r="LE22" s="765"/>
      <c r="LF22" s="765"/>
      <c r="LG22" s="765"/>
      <c r="LH22" s="765"/>
      <c r="LI22" s="765"/>
      <c r="LJ22" s="765"/>
      <c r="LK22" s="765"/>
      <c r="LL22" s="765"/>
      <c r="LM22" s="765"/>
      <c r="LN22" s="765"/>
      <c r="LO22" s="765"/>
      <c r="LP22" s="765"/>
      <c r="LQ22" s="765"/>
      <c r="LR22" s="765"/>
      <c r="LS22" s="765"/>
      <c r="LT22" s="765"/>
      <c r="LU22" s="765"/>
      <c r="LV22" s="765"/>
      <c r="LW22" s="765"/>
      <c r="LX22" s="765"/>
      <c r="LY22" s="765"/>
      <c r="LZ22" s="765"/>
      <c r="MA22" s="765"/>
      <c r="MB22" s="765"/>
      <c r="MC22" s="765"/>
      <c r="MD22" s="765"/>
      <c r="ME22" s="765"/>
      <c r="MF22" s="765"/>
      <c r="MG22" s="765"/>
      <c r="MH22" s="765"/>
      <c r="MI22" s="765"/>
      <c r="MJ22" s="765"/>
      <c r="MK22" s="765"/>
      <c r="ML22" s="765"/>
      <c r="MM22" s="765"/>
      <c r="MN22" s="765"/>
      <c r="MO22" s="765"/>
      <c r="MP22" s="765"/>
      <c r="MQ22" s="765"/>
      <c r="MR22" s="765"/>
      <c r="MS22" s="765"/>
      <c r="MT22" s="765"/>
      <c r="MU22" s="765"/>
      <c r="MV22" s="765"/>
      <c r="MW22" s="765"/>
      <c r="MX22" s="765"/>
      <c r="MY22" s="765"/>
      <c r="MZ22" s="765"/>
      <c r="NA22" s="765"/>
      <c r="NB22" s="765"/>
      <c r="NC22" s="765"/>
      <c r="ND22" s="765"/>
      <c r="NE22" s="765"/>
      <c r="NF22" s="765"/>
      <c r="NG22" s="765"/>
      <c r="NH22" s="765"/>
      <c r="NI22" s="765"/>
      <c r="NJ22" s="765"/>
      <c r="NK22" s="765"/>
      <c r="NL22" s="765"/>
      <c r="NM22" s="765"/>
      <c r="NN22" s="765"/>
      <c r="NO22" s="765"/>
      <c r="NP22" s="765"/>
      <c r="NQ22" s="765"/>
      <c r="NR22" s="765"/>
      <c r="NS22" s="765"/>
      <c r="NT22" s="765"/>
      <c r="NU22" s="765"/>
      <c r="NV22" s="765"/>
      <c r="NW22" s="765"/>
      <c r="NX22" s="765"/>
      <c r="NY22" s="765"/>
      <c r="NZ22" s="765"/>
      <c r="OA22" s="765"/>
      <c r="OB22" s="765"/>
      <c r="OC22" s="765"/>
      <c r="OD22" s="765"/>
      <c r="OE22" s="765"/>
      <c r="OF22" s="765"/>
      <c r="OG22" s="765"/>
      <c r="OH22" s="765"/>
      <c r="OI22" s="765"/>
      <c r="OJ22" s="765"/>
      <c r="OK22" s="765"/>
      <c r="OL22" s="765"/>
      <c r="OM22" s="765"/>
      <c r="ON22" s="765"/>
      <c r="OO22" s="765"/>
      <c r="OP22" s="765"/>
      <c r="OQ22" s="765"/>
      <c r="OR22" s="765"/>
      <c r="OS22" s="765"/>
      <c r="OT22" s="765"/>
      <c r="OU22" s="765"/>
      <c r="OV22" s="765"/>
      <c r="OW22" s="765"/>
      <c r="OX22" s="765"/>
      <c r="OY22" s="765"/>
      <c r="OZ22" s="765"/>
      <c r="PA22" s="765"/>
      <c r="PB22" s="765"/>
      <c r="PC22" s="765"/>
      <c r="PD22" s="765"/>
      <c r="PE22" s="765"/>
      <c r="PF22" s="765"/>
      <c r="PG22" s="765"/>
      <c r="PH22" s="765"/>
      <c r="PI22" s="765"/>
      <c r="PJ22" s="765"/>
      <c r="PK22" s="765"/>
      <c r="PL22" s="765"/>
      <c r="PM22" s="765"/>
      <c r="PN22" s="765"/>
      <c r="PO22" s="765"/>
      <c r="PP22" s="765"/>
      <c r="PQ22" s="765"/>
      <c r="PR22" s="765"/>
      <c r="PS22" s="765"/>
      <c r="PT22" s="765"/>
      <c r="PU22" s="765"/>
      <c r="PV22" s="765"/>
      <c r="PW22" s="765"/>
      <c r="PX22" s="765"/>
      <c r="PY22" s="765"/>
      <c r="PZ22" s="765"/>
      <c r="QA22" s="765"/>
      <c r="QB22" s="765"/>
      <c r="QC22" s="765"/>
      <c r="QD22" s="765"/>
      <c r="QE22" s="765"/>
      <c r="QF22" s="765"/>
      <c r="QG22" s="765"/>
      <c r="QH22" s="765"/>
      <c r="QI22" s="765"/>
      <c r="QJ22" s="765"/>
      <c r="QK22" s="765"/>
      <c r="QL22" s="765"/>
      <c r="QM22" s="765"/>
      <c r="QN22" s="765"/>
      <c r="QO22" s="765"/>
      <c r="QP22" s="765"/>
      <c r="QQ22" s="765"/>
      <c r="QR22" s="765"/>
      <c r="QS22" s="765"/>
      <c r="QT22" s="765"/>
      <c r="QU22" s="765"/>
      <c r="QV22" s="765"/>
      <c r="QW22" s="765"/>
      <c r="QX22" s="765"/>
      <c r="QY22" s="765"/>
      <c r="QZ22" s="765"/>
      <c r="RA22" s="765"/>
      <c r="RB22" s="765"/>
      <c r="RC22" s="765"/>
      <c r="RD22" s="765"/>
      <c r="RE22" s="765"/>
      <c r="RF22" s="765"/>
      <c r="RG22" s="765"/>
      <c r="RH22" s="765"/>
      <c r="RI22" s="765"/>
      <c r="RJ22" s="765"/>
      <c r="RK22" s="765"/>
      <c r="RL22" s="765"/>
      <c r="RM22" s="765"/>
      <c r="RN22" s="765"/>
      <c r="RO22" s="765"/>
      <c r="RP22" s="765"/>
      <c r="RQ22" s="765"/>
      <c r="RR22" s="765"/>
      <c r="RS22" s="765"/>
      <c r="RT22" s="765"/>
      <c r="RU22" s="765"/>
      <c r="RV22" s="765"/>
      <c r="RW22" s="765"/>
      <c r="RX22" s="765"/>
      <c r="RY22" s="765"/>
      <c r="RZ22" s="765"/>
      <c r="SA22" s="765"/>
      <c r="SB22" s="765"/>
      <c r="SC22" s="765"/>
      <c r="SD22" s="765"/>
      <c r="SE22" s="765"/>
      <c r="SF22" s="765"/>
      <c r="SG22" s="765"/>
      <c r="SH22" s="765"/>
      <c r="SI22" s="765"/>
      <c r="SJ22" s="765"/>
      <c r="SK22" s="765"/>
      <c r="SL22" s="765"/>
      <c r="SM22" s="765"/>
      <c r="SN22" s="765"/>
      <c r="SO22" s="765"/>
      <c r="SP22" s="765"/>
      <c r="SQ22" s="765"/>
      <c r="SR22" s="765"/>
      <c r="SS22" s="765"/>
      <c r="ST22" s="765"/>
      <c r="SU22" s="765"/>
      <c r="SV22" s="765"/>
      <c r="SW22" s="765"/>
      <c r="SX22" s="765"/>
      <c r="SY22" s="765"/>
      <c r="SZ22" s="765"/>
      <c r="TA22" s="765"/>
      <c r="TB22" s="765"/>
      <c r="TC22" s="765"/>
      <c r="TD22" s="765"/>
      <c r="TE22" s="765"/>
      <c r="TF22" s="765"/>
      <c r="TG22" s="765"/>
      <c r="TH22" s="765"/>
      <c r="TI22" s="765"/>
      <c r="TJ22" s="765"/>
      <c r="TK22" s="765"/>
      <c r="TL22" s="765"/>
      <c r="TM22" s="765"/>
      <c r="TN22" s="765"/>
      <c r="TO22" s="765"/>
      <c r="TP22" s="765"/>
      <c r="TQ22" s="765"/>
      <c r="TR22" s="765"/>
      <c r="TS22" s="765"/>
      <c r="TT22" s="765"/>
      <c r="TU22" s="765"/>
      <c r="TV22" s="765"/>
      <c r="TW22" s="765"/>
      <c r="TX22" s="765"/>
      <c r="TY22" s="765"/>
      <c r="TZ22" s="765"/>
      <c r="UA22" s="765"/>
      <c r="UB22" s="765"/>
      <c r="UC22" s="765"/>
      <c r="UD22" s="765"/>
      <c r="UE22" s="765"/>
      <c r="UF22" s="765"/>
      <c r="UG22" s="765"/>
      <c r="UH22" s="765"/>
      <c r="UI22" s="765"/>
      <c r="UJ22" s="765"/>
      <c r="UK22" s="765"/>
      <c r="UL22" s="765"/>
      <c r="UM22" s="765"/>
      <c r="UN22" s="765"/>
      <c r="UO22" s="765"/>
      <c r="UP22" s="765"/>
      <c r="UQ22" s="765"/>
      <c r="UR22" s="765"/>
      <c r="US22" s="765"/>
      <c r="UT22" s="765"/>
      <c r="UU22" s="765"/>
      <c r="UV22" s="765"/>
      <c r="UW22" s="765"/>
      <c r="UX22" s="765"/>
      <c r="UY22" s="765"/>
      <c r="UZ22" s="765"/>
      <c r="VA22" s="765"/>
      <c r="VB22" s="765"/>
      <c r="VC22" s="765"/>
      <c r="VD22" s="765"/>
      <c r="VE22" s="765"/>
      <c r="VF22" s="765"/>
      <c r="VG22" s="765"/>
      <c r="VH22" s="765"/>
      <c r="VI22" s="765"/>
      <c r="VJ22" s="765"/>
      <c r="VK22" s="765"/>
      <c r="VL22" s="765"/>
      <c r="VM22" s="765"/>
      <c r="VN22" s="765"/>
      <c r="VO22" s="765"/>
      <c r="VP22" s="765"/>
      <c r="VQ22" s="765"/>
      <c r="VR22" s="765"/>
      <c r="VS22" s="765"/>
      <c r="VT22" s="765"/>
      <c r="VU22" s="765"/>
      <c r="VV22" s="765"/>
      <c r="VW22" s="765"/>
      <c r="VX22" s="765"/>
      <c r="VY22" s="765"/>
      <c r="VZ22" s="765"/>
      <c r="WA22" s="765"/>
      <c r="WB22" s="765"/>
      <c r="WC22" s="765"/>
      <c r="WD22" s="765"/>
      <c r="WE22" s="765"/>
      <c r="WF22" s="765"/>
      <c r="WG22" s="765"/>
      <c r="WH22" s="765"/>
      <c r="WI22" s="765"/>
      <c r="WJ22" s="765"/>
      <c r="WK22" s="765"/>
      <c r="WL22" s="765"/>
      <c r="WM22" s="765"/>
      <c r="WN22" s="765"/>
      <c r="WO22" s="765"/>
      <c r="WP22" s="765"/>
      <c r="WQ22" s="765"/>
      <c r="WR22" s="765"/>
      <c r="WS22" s="765"/>
      <c r="WT22" s="765"/>
      <c r="WU22" s="765"/>
      <c r="WV22" s="765"/>
      <c r="WW22" s="765"/>
      <c r="WX22" s="765"/>
      <c r="WY22" s="765"/>
      <c r="WZ22" s="765"/>
      <c r="XA22" s="765"/>
      <c r="XB22" s="765"/>
      <c r="XC22" s="765"/>
      <c r="XD22" s="765"/>
      <c r="XE22" s="765"/>
      <c r="XF22" s="765"/>
      <c r="XG22" s="765"/>
      <c r="XH22" s="765"/>
      <c r="XI22" s="765"/>
      <c r="XJ22" s="765"/>
      <c r="XK22" s="765"/>
      <c r="XL22" s="765"/>
      <c r="XM22" s="765"/>
      <c r="XN22" s="765"/>
      <c r="XO22" s="765"/>
      <c r="XP22" s="765"/>
      <c r="XQ22" s="765"/>
      <c r="XR22" s="765"/>
      <c r="XS22" s="765"/>
      <c r="XT22" s="765"/>
      <c r="XU22" s="765"/>
      <c r="XV22" s="765"/>
      <c r="XW22" s="765"/>
      <c r="XX22" s="765"/>
      <c r="XY22" s="765"/>
      <c r="XZ22" s="765"/>
      <c r="YA22" s="765"/>
      <c r="YB22" s="765"/>
      <c r="YC22" s="765"/>
      <c r="YD22" s="765"/>
      <c r="YE22" s="765"/>
      <c r="YF22" s="765"/>
      <c r="YG22" s="765"/>
      <c r="YH22" s="765"/>
      <c r="YI22" s="765"/>
      <c r="YJ22" s="765"/>
      <c r="YK22" s="765"/>
      <c r="YL22" s="765"/>
      <c r="YM22" s="765"/>
      <c r="YN22" s="765"/>
      <c r="YO22" s="765"/>
      <c r="YP22" s="765"/>
      <c r="YQ22" s="765"/>
      <c r="YR22" s="765"/>
      <c r="YS22" s="765"/>
      <c r="YT22" s="765"/>
      <c r="YU22" s="765"/>
      <c r="YV22" s="765"/>
      <c r="YW22" s="765"/>
      <c r="YX22" s="765"/>
      <c r="YY22" s="765"/>
      <c r="YZ22" s="765"/>
      <c r="ZA22" s="765"/>
      <c r="ZB22" s="765"/>
      <c r="ZC22" s="765"/>
      <c r="ZD22" s="765"/>
      <c r="ZE22" s="765"/>
      <c r="ZF22" s="765"/>
      <c r="ZG22" s="765"/>
      <c r="ZH22" s="765"/>
      <c r="ZI22" s="765"/>
      <c r="ZJ22" s="765"/>
      <c r="ZK22" s="765"/>
      <c r="ZL22" s="765"/>
      <c r="ZM22" s="765"/>
      <c r="ZN22" s="765"/>
      <c r="ZO22" s="765"/>
      <c r="ZP22" s="765"/>
      <c r="ZQ22" s="765"/>
      <c r="ZR22" s="765"/>
      <c r="ZS22" s="765"/>
      <c r="ZT22" s="765"/>
      <c r="ZU22" s="765"/>
      <c r="ZV22" s="765"/>
      <c r="ZW22" s="765"/>
      <c r="ZX22" s="765"/>
      <c r="ZY22" s="765"/>
      <c r="ZZ22" s="765"/>
      <c r="AAA22" s="765"/>
      <c r="AAB22" s="765"/>
      <c r="AAC22" s="765"/>
      <c r="AAD22" s="765"/>
      <c r="AAE22" s="765"/>
      <c r="AAF22" s="765"/>
      <c r="AAG22" s="765"/>
      <c r="AAH22" s="765"/>
      <c r="AAI22" s="765"/>
      <c r="AAJ22" s="765"/>
      <c r="AAK22" s="765"/>
      <c r="AAL22" s="765"/>
      <c r="AAM22" s="765"/>
      <c r="AAN22" s="765"/>
      <c r="AAO22" s="765"/>
      <c r="AAP22" s="765"/>
      <c r="AAQ22" s="765"/>
      <c r="AAR22" s="765"/>
      <c r="AAS22" s="765"/>
      <c r="AAT22" s="765"/>
      <c r="AAU22" s="765"/>
      <c r="AAV22" s="765"/>
      <c r="AAW22" s="765"/>
      <c r="AAX22" s="765"/>
      <c r="AAY22" s="765"/>
      <c r="AAZ22" s="765"/>
      <c r="ABA22" s="765"/>
      <c r="ABB22" s="765"/>
      <c r="ABC22" s="765"/>
      <c r="ABD22" s="765"/>
      <c r="ABE22" s="765"/>
      <c r="ABF22" s="765"/>
      <c r="ABG22" s="765"/>
      <c r="ABH22" s="765"/>
      <c r="ABI22" s="765"/>
      <c r="ABJ22" s="765"/>
      <c r="ABK22" s="765"/>
      <c r="ABL22" s="765"/>
      <c r="ABM22" s="765"/>
      <c r="ABN22" s="765"/>
      <c r="ABO22" s="765"/>
      <c r="ABP22" s="765"/>
      <c r="ABQ22" s="765"/>
      <c r="ABR22" s="765"/>
      <c r="ABS22" s="765"/>
      <c r="ABT22" s="765"/>
      <c r="ABU22" s="765"/>
      <c r="ABV22" s="765"/>
      <c r="ABW22" s="765"/>
      <c r="ABX22" s="765"/>
      <c r="ABY22" s="765"/>
      <c r="ABZ22" s="765"/>
      <c r="ACA22" s="765"/>
      <c r="ACB22" s="765"/>
      <c r="ACC22" s="765"/>
      <c r="ACD22" s="765"/>
      <c r="ACE22" s="765"/>
      <c r="ACF22" s="765"/>
      <c r="ACG22" s="765"/>
      <c r="ACH22" s="765"/>
      <c r="ACI22" s="765"/>
      <c r="ACJ22" s="765"/>
      <c r="ACK22" s="765"/>
      <c r="ACL22" s="765"/>
      <c r="ACM22" s="765"/>
      <c r="ACN22" s="765"/>
      <c r="ACO22" s="765"/>
      <c r="ACP22" s="765"/>
      <c r="ACQ22" s="765"/>
      <c r="ACR22" s="765"/>
      <c r="ACS22" s="765"/>
      <c r="ACT22" s="765"/>
      <c r="ACU22" s="765"/>
      <c r="ACV22" s="765"/>
      <c r="ACW22" s="765"/>
      <c r="ACX22" s="765"/>
      <c r="ACY22" s="765"/>
      <c r="ACZ22" s="765"/>
      <c r="ADA22" s="765"/>
      <c r="ADB22" s="765"/>
      <c r="ADC22" s="765"/>
      <c r="ADD22" s="765"/>
      <c r="ADE22" s="765"/>
      <c r="ADF22" s="765"/>
      <c r="ADG22" s="765"/>
      <c r="ADH22" s="765"/>
      <c r="ADI22" s="765"/>
      <c r="ADJ22" s="765"/>
      <c r="ADK22" s="765"/>
      <c r="ADL22" s="765"/>
      <c r="ADM22" s="765"/>
      <c r="ADN22" s="765"/>
      <c r="ADO22" s="765"/>
      <c r="ADP22" s="765"/>
      <c r="ADQ22" s="765"/>
      <c r="ADR22" s="765"/>
      <c r="ADS22" s="765"/>
      <c r="ADT22" s="765"/>
      <c r="ADU22" s="765"/>
      <c r="ADV22" s="765"/>
      <c r="ADW22" s="765"/>
      <c r="ADX22" s="765"/>
      <c r="ADY22" s="765"/>
      <c r="ADZ22" s="765"/>
      <c r="AEA22" s="765"/>
      <c r="AEB22" s="765"/>
      <c r="AEC22" s="765"/>
      <c r="AED22" s="765"/>
      <c r="AEE22" s="765"/>
      <c r="AEF22" s="765"/>
      <c r="AEG22" s="765"/>
      <c r="AEH22" s="765"/>
      <c r="AEI22" s="765"/>
      <c r="AEJ22" s="765"/>
      <c r="AEK22" s="765"/>
      <c r="AEL22" s="765"/>
      <c r="AEM22" s="765"/>
      <c r="AEN22" s="765"/>
      <c r="AEO22" s="765"/>
      <c r="AEP22" s="765"/>
      <c r="AEQ22" s="765"/>
      <c r="AER22" s="765"/>
      <c r="AES22" s="765"/>
      <c r="AET22" s="765"/>
      <c r="AEU22" s="765"/>
      <c r="AEV22" s="765"/>
      <c r="AEW22" s="765"/>
      <c r="AEX22" s="765"/>
      <c r="AEY22" s="765"/>
      <c r="AEZ22" s="765"/>
      <c r="AFA22" s="765"/>
      <c r="AFB22" s="765"/>
      <c r="AFC22" s="765"/>
      <c r="AFD22" s="765"/>
      <c r="AFE22" s="765"/>
      <c r="AFF22" s="765"/>
      <c r="AFG22" s="765"/>
      <c r="AFH22" s="765"/>
      <c r="AFI22" s="765"/>
      <c r="AFJ22" s="765"/>
      <c r="AFK22" s="765"/>
      <c r="AFL22" s="765"/>
      <c r="AFM22" s="765"/>
      <c r="AFN22" s="765"/>
      <c r="AFO22" s="765"/>
      <c r="AFP22" s="765"/>
      <c r="AFQ22" s="765"/>
      <c r="AFR22" s="765"/>
      <c r="AFS22" s="765"/>
      <c r="AFT22" s="765"/>
      <c r="AFU22" s="765"/>
      <c r="AFV22" s="765"/>
      <c r="AFW22" s="765"/>
      <c r="AFX22" s="765"/>
      <c r="AFY22" s="765"/>
      <c r="AFZ22" s="765"/>
      <c r="AGA22" s="765"/>
      <c r="AGB22" s="765"/>
      <c r="AGC22" s="765"/>
      <c r="AGD22" s="765"/>
      <c r="AGE22" s="765"/>
      <c r="AGF22" s="765"/>
      <c r="AGG22" s="765"/>
      <c r="AGH22" s="765"/>
      <c r="AGI22" s="765"/>
      <c r="AGJ22" s="765"/>
      <c r="AGK22" s="765"/>
      <c r="AGL22" s="765"/>
      <c r="AGM22" s="765"/>
      <c r="AGN22" s="765"/>
      <c r="AGO22" s="765"/>
      <c r="AGP22" s="765"/>
      <c r="AGQ22" s="765"/>
      <c r="AGR22" s="765"/>
      <c r="AGS22" s="765"/>
      <c r="AGT22" s="765"/>
      <c r="AGU22" s="765"/>
      <c r="AGV22" s="765"/>
      <c r="AGW22" s="765"/>
      <c r="AGX22" s="765"/>
      <c r="AGY22" s="765"/>
      <c r="AGZ22" s="765"/>
      <c r="AHA22" s="765"/>
      <c r="AHB22" s="765"/>
      <c r="AHC22" s="765"/>
      <c r="AHD22" s="765"/>
      <c r="AHE22" s="765"/>
      <c r="AHF22" s="765"/>
      <c r="AHG22" s="765"/>
      <c r="AHH22" s="765"/>
      <c r="AHI22" s="765"/>
      <c r="AHJ22" s="765"/>
      <c r="AHK22" s="765"/>
      <c r="AHL22" s="765"/>
      <c r="AHM22" s="765"/>
      <c r="AHN22" s="765"/>
      <c r="AHO22" s="765"/>
      <c r="AHP22" s="765"/>
      <c r="AHQ22" s="765"/>
      <c r="AHR22" s="765"/>
      <c r="AHS22" s="765"/>
      <c r="AHT22" s="765"/>
      <c r="AHU22" s="765"/>
      <c r="AHV22" s="765"/>
      <c r="AHW22" s="765"/>
      <c r="AHX22" s="765"/>
      <c r="AHY22" s="765"/>
      <c r="AHZ22" s="765"/>
      <c r="AIA22" s="765"/>
      <c r="AIB22" s="765"/>
      <c r="AIC22" s="765"/>
      <c r="AID22" s="765"/>
      <c r="AIE22" s="765"/>
      <c r="AIF22" s="765"/>
      <c r="AIG22" s="765"/>
      <c r="AIH22" s="765"/>
      <c r="AII22" s="765"/>
      <c r="AIJ22" s="765"/>
      <c r="AIK22" s="765"/>
      <c r="AIL22" s="765"/>
      <c r="AIM22" s="765"/>
      <c r="AIN22" s="765"/>
      <c r="AIO22" s="765"/>
      <c r="AIP22" s="765"/>
      <c r="AIQ22" s="765"/>
      <c r="AIR22" s="765"/>
      <c r="AIS22" s="765"/>
      <c r="AIT22" s="765"/>
      <c r="AIU22" s="765"/>
      <c r="AIV22" s="765"/>
      <c r="AIW22" s="765"/>
      <c r="AIX22" s="765"/>
      <c r="AIY22" s="765"/>
      <c r="AIZ22" s="765"/>
      <c r="AJA22" s="765"/>
      <c r="AJB22" s="765"/>
      <c r="AJC22" s="765"/>
      <c r="AJD22" s="765"/>
      <c r="AJE22" s="765"/>
      <c r="AJF22" s="765"/>
      <c r="AJG22" s="765"/>
      <c r="AJH22" s="765"/>
      <c r="AJI22" s="765"/>
      <c r="AJJ22" s="765"/>
      <c r="AJK22" s="765"/>
      <c r="AJL22" s="765"/>
      <c r="AJM22" s="765"/>
      <c r="AJN22" s="765"/>
      <c r="AJO22" s="765"/>
      <c r="AJP22" s="765"/>
      <c r="AJQ22" s="765"/>
      <c r="AJR22" s="765"/>
      <c r="AJS22" s="765"/>
      <c r="AJT22" s="765"/>
      <c r="AJU22" s="765"/>
      <c r="AJV22" s="765"/>
      <c r="AJW22" s="765"/>
      <c r="AJX22" s="765"/>
      <c r="AJY22" s="765"/>
      <c r="AJZ22" s="765"/>
      <c r="AKA22" s="765"/>
      <c r="AKB22" s="765"/>
      <c r="AKC22" s="765"/>
      <c r="AKD22" s="765"/>
      <c r="AKE22" s="765"/>
      <c r="AKF22" s="765"/>
      <c r="AKG22" s="765"/>
      <c r="AKH22" s="765"/>
      <c r="AKI22" s="765"/>
      <c r="AKJ22" s="765"/>
      <c r="AKK22" s="765"/>
      <c r="AKL22" s="765"/>
      <c r="AKM22" s="765"/>
      <c r="AKN22" s="765"/>
      <c r="AKO22" s="765"/>
      <c r="AKP22" s="765"/>
      <c r="AKQ22" s="765"/>
    </row>
    <row r="23" spans="1:998">
      <c r="B23" s="773"/>
      <c r="C23" s="800">
        <v>2018</v>
      </c>
      <c r="D23" s="777">
        <v>2019</v>
      </c>
      <c r="E23" s="777">
        <v>2020</v>
      </c>
      <c r="F23" s="777">
        <v>2025</v>
      </c>
      <c r="G23" s="777">
        <v>2030</v>
      </c>
      <c r="H23" s="777">
        <v>2035</v>
      </c>
      <c r="I23" s="777">
        <v>2040</v>
      </c>
      <c r="J23" s="777">
        <v>2045</v>
      </c>
      <c r="K23" s="777">
        <v>2050</v>
      </c>
      <c r="L23" s="764"/>
      <c r="M23" s="773"/>
      <c r="N23" s="777">
        <v>2019</v>
      </c>
      <c r="O23" s="777">
        <v>2020</v>
      </c>
      <c r="P23" s="777">
        <v>2025</v>
      </c>
      <c r="Q23" s="777">
        <v>2030</v>
      </c>
      <c r="R23" s="777">
        <v>2035</v>
      </c>
      <c r="S23" s="777">
        <v>2040</v>
      </c>
      <c r="T23" s="777">
        <v>2045</v>
      </c>
      <c r="U23" s="777">
        <v>2050</v>
      </c>
      <c r="V23" s="765"/>
      <c r="W23" s="765"/>
      <c r="X23" s="765"/>
      <c r="Y23" s="765"/>
      <c r="Z23" s="765"/>
      <c r="AA23" s="765"/>
      <c r="AB23" s="765"/>
      <c r="AC23" s="765"/>
      <c r="AD23" s="765"/>
      <c r="AE23" s="765"/>
      <c r="AF23" s="765"/>
      <c r="AG23" s="765"/>
      <c r="AH23" s="765"/>
      <c r="AI23" s="765"/>
      <c r="AJ23" s="765"/>
      <c r="AK23" s="765"/>
      <c r="AL23" s="765"/>
      <c r="AM23" s="765"/>
      <c r="AN23" s="765"/>
      <c r="AO23" s="765"/>
      <c r="AP23" s="765"/>
      <c r="AQ23" s="765"/>
      <c r="AR23" s="765"/>
      <c r="AS23" s="765"/>
      <c r="AT23" s="765"/>
      <c r="AU23" s="765"/>
      <c r="AV23" s="765"/>
      <c r="AW23" s="765"/>
      <c r="AX23" s="765"/>
      <c r="AY23" s="765"/>
      <c r="AZ23" s="765"/>
      <c r="BA23" s="765"/>
      <c r="BB23" s="765"/>
      <c r="BC23" s="765"/>
      <c r="BD23" s="765"/>
      <c r="BE23" s="765"/>
      <c r="BF23" s="765"/>
      <c r="BG23" s="765"/>
      <c r="BH23" s="765"/>
      <c r="BI23" s="765"/>
      <c r="BJ23" s="765"/>
      <c r="BK23" s="765"/>
      <c r="BL23" s="765"/>
      <c r="BM23" s="765"/>
      <c r="BN23" s="765"/>
      <c r="BO23" s="765"/>
      <c r="BP23" s="765"/>
      <c r="BQ23" s="765"/>
      <c r="BR23" s="765"/>
      <c r="BS23" s="765"/>
      <c r="BT23" s="765"/>
      <c r="BU23" s="765"/>
      <c r="BV23" s="765"/>
      <c r="BW23" s="765"/>
      <c r="BX23" s="765"/>
      <c r="BY23" s="765"/>
      <c r="BZ23" s="765"/>
      <c r="CA23" s="765"/>
      <c r="CB23" s="765"/>
      <c r="CC23" s="765"/>
      <c r="CD23" s="765"/>
      <c r="CE23" s="765"/>
      <c r="CF23" s="765"/>
      <c r="CG23" s="765"/>
      <c r="CH23" s="765"/>
      <c r="CI23" s="765"/>
      <c r="CJ23" s="765"/>
      <c r="CK23" s="765"/>
      <c r="CL23" s="765"/>
      <c r="CM23" s="765"/>
      <c r="CN23" s="765"/>
      <c r="CO23" s="765"/>
      <c r="CP23" s="765"/>
      <c r="CQ23" s="765"/>
      <c r="CR23" s="765"/>
      <c r="CS23" s="765"/>
      <c r="CT23" s="765"/>
      <c r="CU23" s="765"/>
      <c r="CV23" s="765"/>
      <c r="CW23" s="765"/>
      <c r="CX23" s="765"/>
      <c r="CY23" s="765"/>
      <c r="CZ23" s="765"/>
      <c r="DA23" s="765"/>
      <c r="DB23" s="765"/>
      <c r="DC23" s="765"/>
      <c r="DD23" s="765"/>
      <c r="DE23" s="765"/>
      <c r="DF23" s="765"/>
      <c r="DG23" s="765"/>
      <c r="DH23" s="765"/>
      <c r="DI23" s="765"/>
      <c r="DJ23" s="765"/>
      <c r="DK23" s="765"/>
      <c r="DL23" s="765"/>
      <c r="DM23" s="765"/>
      <c r="DN23" s="765"/>
      <c r="DO23" s="765"/>
      <c r="DP23" s="765"/>
      <c r="DQ23" s="765"/>
      <c r="DR23" s="765"/>
      <c r="DS23" s="765"/>
      <c r="DT23" s="765"/>
      <c r="DU23" s="765"/>
      <c r="DV23" s="765"/>
      <c r="DW23" s="765"/>
      <c r="DX23" s="765"/>
      <c r="DY23" s="765"/>
      <c r="DZ23" s="765"/>
      <c r="EA23" s="765"/>
      <c r="EB23" s="765"/>
      <c r="EC23" s="765"/>
      <c r="ED23" s="765"/>
      <c r="EE23" s="765"/>
      <c r="EF23" s="765"/>
      <c r="EG23" s="765"/>
      <c r="EH23" s="765"/>
      <c r="EI23" s="765"/>
      <c r="EJ23" s="765"/>
      <c r="EK23" s="765"/>
      <c r="EL23" s="765"/>
      <c r="EM23" s="765"/>
      <c r="EN23" s="765"/>
      <c r="EO23" s="765"/>
      <c r="EP23" s="765"/>
      <c r="EQ23" s="765"/>
      <c r="ER23" s="765"/>
      <c r="ES23" s="765"/>
      <c r="ET23" s="765"/>
      <c r="EU23" s="765"/>
      <c r="EV23" s="765"/>
      <c r="EW23" s="765"/>
      <c r="EX23" s="765"/>
      <c r="EY23" s="765"/>
      <c r="EZ23" s="765"/>
      <c r="FA23" s="765"/>
      <c r="FB23" s="765"/>
      <c r="FC23" s="765"/>
      <c r="FD23" s="765"/>
      <c r="FE23" s="765"/>
      <c r="FF23" s="765"/>
      <c r="FG23" s="765"/>
      <c r="FH23" s="765"/>
      <c r="FI23" s="765"/>
      <c r="FJ23" s="765"/>
      <c r="FK23" s="765"/>
      <c r="FL23" s="765"/>
      <c r="FM23" s="765"/>
      <c r="FN23" s="765"/>
      <c r="FO23" s="765"/>
      <c r="FP23" s="765"/>
      <c r="FQ23" s="765"/>
      <c r="FR23" s="765"/>
      <c r="FS23" s="765"/>
      <c r="FT23" s="765"/>
      <c r="FU23" s="765"/>
      <c r="FV23" s="765"/>
      <c r="FW23" s="765"/>
      <c r="FX23" s="765"/>
      <c r="FY23" s="765"/>
      <c r="FZ23" s="765"/>
      <c r="GA23" s="765"/>
      <c r="GB23" s="765"/>
      <c r="GC23" s="765"/>
      <c r="GD23" s="765"/>
      <c r="GE23" s="765"/>
      <c r="GF23" s="765"/>
      <c r="GG23" s="765"/>
      <c r="GH23" s="765"/>
      <c r="GI23" s="765"/>
      <c r="GJ23" s="765"/>
      <c r="GK23" s="765"/>
      <c r="GL23" s="765"/>
      <c r="GM23" s="765"/>
      <c r="GN23" s="765"/>
      <c r="GO23" s="765"/>
      <c r="GP23" s="765"/>
      <c r="GQ23" s="765"/>
      <c r="GR23" s="765"/>
      <c r="GS23" s="765"/>
      <c r="GT23" s="765"/>
      <c r="GU23" s="765"/>
      <c r="GV23" s="765"/>
      <c r="GW23" s="765"/>
      <c r="GX23" s="765"/>
      <c r="GY23" s="765"/>
      <c r="GZ23" s="765"/>
      <c r="HA23" s="765"/>
      <c r="HB23" s="765"/>
      <c r="HC23" s="765"/>
      <c r="HD23" s="765"/>
      <c r="HE23" s="765"/>
      <c r="HF23" s="765"/>
      <c r="HG23" s="765"/>
      <c r="HH23" s="765"/>
      <c r="HI23" s="765"/>
      <c r="HJ23" s="765"/>
      <c r="HK23" s="765"/>
      <c r="HL23" s="765"/>
      <c r="HM23" s="765"/>
      <c r="HN23" s="765"/>
      <c r="HO23" s="765"/>
      <c r="HP23" s="765"/>
      <c r="HQ23" s="765"/>
      <c r="HR23" s="765"/>
      <c r="HS23" s="765"/>
      <c r="HT23" s="765"/>
      <c r="HU23" s="765"/>
      <c r="HV23" s="765"/>
      <c r="HW23" s="765"/>
      <c r="HX23" s="765"/>
      <c r="HY23" s="765"/>
      <c r="HZ23" s="765"/>
      <c r="IA23" s="765"/>
      <c r="IB23" s="765"/>
      <c r="IC23" s="765"/>
      <c r="ID23" s="765"/>
      <c r="IE23" s="765"/>
      <c r="IF23" s="765"/>
      <c r="IG23" s="765"/>
      <c r="IH23" s="765"/>
      <c r="II23" s="765"/>
      <c r="IJ23" s="765"/>
      <c r="IK23" s="765"/>
      <c r="IL23" s="765"/>
      <c r="IM23" s="765"/>
      <c r="IN23" s="765"/>
      <c r="IO23" s="765"/>
      <c r="IP23" s="765"/>
      <c r="IQ23" s="765"/>
      <c r="IR23" s="765"/>
      <c r="IS23" s="765"/>
      <c r="IT23" s="765"/>
      <c r="IU23" s="765"/>
      <c r="IV23" s="765"/>
      <c r="IW23" s="765"/>
      <c r="IX23" s="765"/>
      <c r="IY23" s="765"/>
      <c r="IZ23" s="765"/>
      <c r="JA23" s="765"/>
      <c r="JB23" s="765"/>
      <c r="JC23" s="765"/>
      <c r="JD23" s="765"/>
      <c r="JE23" s="765"/>
      <c r="JF23" s="765"/>
      <c r="JG23" s="765"/>
      <c r="JH23" s="765"/>
      <c r="JI23" s="765"/>
      <c r="JJ23" s="765"/>
      <c r="JK23" s="765"/>
      <c r="JL23" s="765"/>
      <c r="JM23" s="765"/>
      <c r="JN23" s="765"/>
      <c r="JO23" s="765"/>
      <c r="JP23" s="765"/>
      <c r="JQ23" s="765"/>
      <c r="JR23" s="765"/>
      <c r="JS23" s="765"/>
      <c r="JT23" s="765"/>
      <c r="JU23" s="765"/>
      <c r="JV23" s="765"/>
      <c r="JW23" s="765"/>
      <c r="JX23" s="765"/>
      <c r="JY23" s="765"/>
      <c r="JZ23" s="765"/>
      <c r="KA23" s="765"/>
      <c r="KB23" s="765"/>
      <c r="KC23" s="765"/>
      <c r="KD23" s="765"/>
      <c r="KE23" s="765"/>
      <c r="KF23" s="765"/>
      <c r="KG23" s="765"/>
      <c r="KH23" s="765"/>
      <c r="KI23" s="765"/>
      <c r="KJ23" s="765"/>
      <c r="KK23" s="765"/>
      <c r="KL23" s="765"/>
      <c r="KM23" s="765"/>
      <c r="KN23" s="765"/>
      <c r="KO23" s="765"/>
      <c r="KP23" s="765"/>
      <c r="KQ23" s="765"/>
      <c r="KR23" s="765"/>
      <c r="KS23" s="765"/>
      <c r="KT23" s="765"/>
      <c r="KU23" s="765"/>
      <c r="KV23" s="765"/>
      <c r="KW23" s="765"/>
      <c r="KX23" s="765"/>
      <c r="KY23" s="765"/>
      <c r="KZ23" s="765"/>
      <c r="LA23" s="765"/>
      <c r="LB23" s="765"/>
      <c r="LC23" s="765"/>
      <c r="LD23" s="765"/>
      <c r="LE23" s="765"/>
      <c r="LF23" s="765"/>
      <c r="LG23" s="765"/>
      <c r="LH23" s="765"/>
      <c r="LI23" s="765"/>
      <c r="LJ23" s="765"/>
      <c r="LK23" s="765"/>
      <c r="LL23" s="765"/>
      <c r="LM23" s="765"/>
      <c r="LN23" s="765"/>
      <c r="LO23" s="765"/>
      <c r="LP23" s="765"/>
      <c r="LQ23" s="765"/>
      <c r="LR23" s="765"/>
      <c r="LS23" s="765"/>
      <c r="LT23" s="765"/>
      <c r="LU23" s="765"/>
      <c r="LV23" s="765"/>
      <c r="LW23" s="765"/>
      <c r="LX23" s="765"/>
      <c r="LY23" s="765"/>
      <c r="LZ23" s="765"/>
      <c r="MA23" s="765"/>
      <c r="MB23" s="765"/>
      <c r="MC23" s="765"/>
      <c r="MD23" s="765"/>
      <c r="ME23" s="765"/>
      <c r="MF23" s="765"/>
      <c r="MG23" s="765"/>
      <c r="MH23" s="765"/>
      <c r="MI23" s="765"/>
      <c r="MJ23" s="765"/>
      <c r="MK23" s="765"/>
      <c r="ML23" s="765"/>
      <c r="MM23" s="765"/>
      <c r="MN23" s="765"/>
      <c r="MO23" s="765"/>
      <c r="MP23" s="765"/>
      <c r="MQ23" s="765"/>
      <c r="MR23" s="765"/>
      <c r="MS23" s="765"/>
      <c r="MT23" s="765"/>
      <c r="MU23" s="765"/>
      <c r="MV23" s="765"/>
      <c r="MW23" s="765"/>
      <c r="MX23" s="765"/>
      <c r="MY23" s="765"/>
      <c r="MZ23" s="765"/>
      <c r="NA23" s="765"/>
      <c r="NB23" s="765"/>
      <c r="NC23" s="765"/>
      <c r="ND23" s="765"/>
      <c r="NE23" s="765"/>
      <c r="NF23" s="765"/>
      <c r="NG23" s="765"/>
      <c r="NH23" s="765"/>
      <c r="NI23" s="765"/>
      <c r="NJ23" s="765"/>
      <c r="NK23" s="765"/>
      <c r="NL23" s="765"/>
      <c r="NM23" s="765"/>
      <c r="NN23" s="765"/>
      <c r="NO23" s="765"/>
      <c r="NP23" s="765"/>
      <c r="NQ23" s="765"/>
      <c r="NR23" s="765"/>
      <c r="NS23" s="765"/>
      <c r="NT23" s="765"/>
      <c r="NU23" s="765"/>
      <c r="NV23" s="765"/>
      <c r="NW23" s="765"/>
      <c r="NX23" s="765"/>
      <c r="NY23" s="765"/>
      <c r="NZ23" s="765"/>
      <c r="OA23" s="765"/>
      <c r="OB23" s="765"/>
      <c r="OC23" s="765"/>
      <c r="OD23" s="765"/>
      <c r="OE23" s="765"/>
      <c r="OF23" s="765"/>
      <c r="OG23" s="765"/>
      <c r="OH23" s="765"/>
      <c r="OI23" s="765"/>
      <c r="OJ23" s="765"/>
      <c r="OK23" s="765"/>
      <c r="OL23" s="765"/>
      <c r="OM23" s="765"/>
      <c r="ON23" s="765"/>
      <c r="OO23" s="765"/>
      <c r="OP23" s="765"/>
      <c r="OQ23" s="765"/>
      <c r="OR23" s="765"/>
      <c r="OS23" s="765"/>
      <c r="OT23" s="765"/>
      <c r="OU23" s="765"/>
      <c r="OV23" s="765"/>
      <c r="OW23" s="765"/>
      <c r="OX23" s="765"/>
      <c r="OY23" s="765"/>
      <c r="OZ23" s="765"/>
      <c r="PA23" s="765"/>
      <c r="PB23" s="765"/>
      <c r="PC23" s="765"/>
      <c r="PD23" s="765"/>
      <c r="PE23" s="765"/>
      <c r="PF23" s="765"/>
      <c r="PG23" s="765"/>
      <c r="PH23" s="765"/>
      <c r="PI23" s="765"/>
      <c r="PJ23" s="765"/>
      <c r="PK23" s="765"/>
      <c r="PL23" s="765"/>
      <c r="PM23" s="765"/>
      <c r="PN23" s="765"/>
      <c r="PO23" s="765"/>
      <c r="PP23" s="765"/>
      <c r="PQ23" s="765"/>
      <c r="PR23" s="765"/>
      <c r="PS23" s="765"/>
      <c r="PT23" s="765"/>
      <c r="PU23" s="765"/>
      <c r="PV23" s="765"/>
      <c r="PW23" s="765"/>
      <c r="PX23" s="765"/>
      <c r="PY23" s="765"/>
      <c r="PZ23" s="765"/>
      <c r="QA23" s="765"/>
      <c r="QB23" s="765"/>
      <c r="QC23" s="765"/>
      <c r="QD23" s="765"/>
      <c r="QE23" s="765"/>
      <c r="QF23" s="765"/>
      <c r="QG23" s="765"/>
      <c r="QH23" s="765"/>
      <c r="QI23" s="765"/>
      <c r="QJ23" s="765"/>
      <c r="QK23" s="765"/>
      <c r="QL23" s="765"/>
      <c r="QM23" s="765"/>
      <c r="QN23" s="765"/>
      <c r="QO23" s="765"/>
      <c r="QP23" s="765"/>
      <c r="QQ23" s="765"/>
      <c r="QR23" s="765"/>
      <c r="QS23" s="765"/>
      <c r="QT23" s="765"/>
      <c r="QU23" s="765"/>
      <c r="QV23" s="765"/>
      <c r="QW23" s="765"/>
      <c r="QX23" s="765"/>
      <c r="QY23" s="765"/>
      <c r="QZ23" s="765"/>
      <c r="RA23" s="765"/>
      <c r="RB23" s="765"/>
      <c r="RC23" s="765"/>
      <c r="RD23" s="765"/>
      <c r="RE23" s="765"/>
      <c r="RF23" s="765"/>
      <c r="RG23" s="765"/>
      <c r="RH23" s="765"/>
      <c r="RI23" s="765"/>
      <c r="RJ23" s="765"/>
      <c r="RK23" s="765"/>
      <c r="RL23" s="765"/>
      <c r="RM23" s="765"/>
      <c r="RN23" s="765"/>
      <c r="RO23" s="765"/>
      <c r="RP23" s="765"/>
      <c r="RQ23" s="765"/>
      <c r="RR23" s="765"/>
      <c r="RS23" s="765"/>
      <c r="RT23" s="765"/>
      <c r="RU23" s="765"/>
      <c r="RV23" s="765"/>
      <c r="RW23" s="765"/>
      <c r="RX23" s="765"/>
      <c r="RY23" s="765"/>
      <c r="RZ23" s="765"/>
      <c r="SA23" s="765"/>
      <c r="SB23" s="765"/>
      <c r="SC23" s="765"/>
      <c r="SD23" s="765"/>
      <c r="SE23" s="765"/>
      <c r="SF23" s="765"/>
      <c r="SG23" s="765"/>
      <c r="SH23" s="765"/>
      <c r="SI23" s="765"/>
      <c r="SJ23" s="765"/>
      <c r="SK23" s="765"/>
      <c r="SL23" s="765"/>
      <c r="SM23" s="765"/>
      <c r="SN23" s="765"/>
      <c r="SO23" s="765"/>
      <c r="SP23" s="765"/>
      <c r="SQ23" s="765"/>
      <c r="SR23" s="765"/>
      <c r="SS23" s="765"/>
      <c r="ST23" s="765"/>
      <c r="SU23" s="765"/>
      <c r="SV23" s="765"/>
      <c r="SW23" s="765"/>
      <c r="SX23" s="765"/>
      <c r="SY23" s="765"/>
      <c r="SZ23" s="765"/>
      <c r="TA23" s="765"/>
      <c r="TB23" s="765"/>
      <c r="TC23" s="765"/>
      <c r="TD23" s="765"/>
      <c r="TE23" s="765"/>
      <c r="TF23" s="765"/>
      <c r="TG23" s="765"/>
      <c r="TH23" s="765"/>
      <c r="TI23" s="765"/>
      <c r="TJ23" s="765"/>
      <c r="TK23" s="765"/>
      <c r="TL23" s="765"/>
      <c r="TM23" s="765"/>
      <c r="TN23" s="765"/>
      <c r="TO23" s="765"/>
      <c r="TP23" s="765"/>
      <c r="TQ23" s="765"/>
      <c r="TR23" s="765"/>
      <c r="TS23" s="765"/>
      <c r="TT23" s="765"/>
      <c r="TU23" s="765"/>
      <c r="TV23" s="765"/>
      <c r="TW23" s="765"/>
      <c r="TX23" s="765"/>
      <c r="TY23" s="765"/>
      <c r="TZ23" s="765"/>
      <c r="UA23" s="765"/>
      <c r="UB23" s="765"/>
      <c r="UC23" s="765"/>
      <c r="UD23" s="765"/>
      <c r="UE23" s="765"/>
      <c r="UF23" s="765"/>
      <c r="UG23" s="765"/>
      <c r="UH23" s="765"/>
      <c r="UI23" s="765"/>
      <c r="UJ23" s="765"/>
      <c r="UK23" s="765"/>
      <c r="UL23" s="765"/>
      <c r="UM23" s="765"/>
      <c r="UN23" s="765"/>
      <c r="UO23" s="765"/>
      <c r="UP23" s="765"/>
      <c r="UQ23" s="765"/>
      <c r="UR23" s="765"/>
      <c r="US23" s="765"/>
      <c r="UT23" s="765"/>
      <c r="UU23" s="765"/>
      <c r="UV23" s="765"/>
      <c r="UW23" s="765"/>
      <c r="UX23" s="765"/>
      <c r="UY23" s="765"/>
      <c r="UZ23" s="765"/>
      <c r="VA23" s="765"/>
      <c r="VB23" s="765"/>
      <c r="VC23" s="765"/>
      <c r="VD23" s="765"/>
      <c r="VE23" s="765"/>
      <c r="VF23" s="765"/>
      <c r="VG23" s="765"/>
      <c r="VH23" s="765"/>
      <c r="VI23" s="765"/>
      <c r="VJ23" s="765"/>
      <c r="VK23" s="765"/>
      <c r="VL23" s="765"/>
      <c r="VM23" s="765"/>
      <c r="VN23" s="765"/>
      <c r="VO23" s="765"/>
      <c r="VP23" s="765"/>
      <c r="VQ23" s="765"/>
      <c r="VR23" s="765"/>
      <c r="VS23" s="765"/>
      <c r="VT23" s="765"/>
      <c r="VU23" s="765"/>
      <c r="VV23" s="765"/>
      <c r="VW23" s="765"/>
      <c r="VX23" s="765"/>
      <c r="VY23" s="765"/>
      <c r="VZ23" s="765"/>
      <c r="WA23" s="765"/>
      <c r="WB23" s="765"/>
      <c r="WC23" s="765"/>
      <c r="WD23" s="765"/>
      <c r="WE23" s="765"/>
      <c r="WF23" s="765"/>
      <c r="WG23" s="765"/>
      <c r="WH23" s="765"/>
      <c r="WI23" s="765"/>
      <c r="WJ23" s="765"/>
      <c r="WK23" s="765"/>
      <c r="WL23" s="765"/>
      <c r="WM23" s="765"/>
      <c r="WN23" s="765"/>
      <c r="WO23" s="765"/>
      <c r="WP23" s="765"/>
      <c r="WQ23" s="765"/>
      <c r="WR23" s="765"/>
      <c r="WS23" s="765"/>
      <c r="WT23" s="765"/>
      <c r="WU23" s="765"/>
      <c r="WV23" s="765"/>
      <c r="WW23" s="765"/>
      <c r="WX23" s="765"/>
      <c r="WY23" s="765"/>
      <c r="WZ23" s="765"/>
      <c r="XA23" s="765"/>
      <c r="XB23" s="765"/>
      <c r="XC23" s="765"/>
      <c r="XD23" s="765"/>
      <c r="XE23" s="765"/>
      <c r="XF23" s="765"/>
      <c r="XG23" s="765"/>
      <c r="XH23" s="765"/>
      <c r="XI23" s="765"/>
      <c r="XJ23" s="765"/>
      <c r="XK23" s="765"/>
      <c r="XL23" s="765"/>
      <c r="XM23" s="765"/>
      <c r="XN23" s="765"/>
      <c r="XO23" s="765"/>
      <c r="XP23" s="765"/>
      <c r="XQ23" s="765"/>
      <c r="XR23" s="765"/>
      <c r="XS23" s="765"/>
      <c r="XT23" s="765"/>
      <c r="XU23" s="765"/>
      <c r="XV23" s="765"/>
      <c r="XW23" s="765"/>
      <c r="XX23" s="765"/>
      <c r="XY23" s="765"/>
      <c r="XZ23" s="765"/>
      <c r="YA23" s="765"/>
      <c r="YB23" s="765"/>
      <c r="YC23" s="765"/>
      <c r="YD23" s="765"/>
      <c r="YE23" s="765"/>
      <c r="YF23" s="765"/>
      <c r="YG23" s="765"/>
      <c r="YH23" s="765"/>
      <c r="YI23" s="765"/>
      <c r="YJ23" s="765"/>
      <c r="YK23" s="765"/>
      <c r="YL23" s="765"/>
      <c r="YM23" s="765"/>
      <c r="YN23" s="765"/>
      <c r="YO23" s="765"/>
      <c r="YP23" s="765"/>
      <c r="YQ23" s="765"/>
      <c r="YR23" s="765"/>
      <c r="YS23" s="765"/>
      <c r="YT23" s="765"/>
      <c r="YU23" s="765"/>
      <c r="YV23" s="765"/>
      <c r="YW23" s="765"/>
      <c r="YX23" s="765"/>
      <c r="YY23" s="765"/>
      <c r="YZ23" s="765"/>
      <c r="ZA23" s="765"/>
      <c r="ZB23" s="765"/>
      <c r="ZC23" s="765"/>
      <c r="ZD23" s="765"/>
      <c r="ZE23" s="765"/>
      <c r="ZF23" s="765"/>
      <c r="ZG23" s="765"/>
      <c r="ZH23" s="765"/>
      <c r="ZI23" s="765"/>
      <c r="ZJ23" s="765"/>
      <c r="ZK23" s="765"/>
      <c r="ZL23" s="765"/>
      <c r="ZM23" s="765"/>
      <c r="ZN23" s="765"/>
      <c r="ZO23" s="765"/>
      <c r="ZP23" s="765"/>
      <c r="ZQ23" s="765"/>
      <c r="ZR23" s="765"/>
      <c r="ZS23" s="765"/>
      <c r="ZT23" s="765"/>
      <c r="ZU23" s="765"/>
      <c r="ZV23" s="765"/>
      <c r="ZW23" s="765"/>
      <c r="ZX23" s="765"/>
      <c r="ZY23" s="765"/>
      <c r="ZZ23" s="765"/>
      <c r="AAA23" s="765"/>
      <c r="AAB23" s="765"/>
      <c r="AAC23" s="765"/>
      <c r="AAD23" s="765"/>
      <c r="AAE23" s="765"/>
      <c r="AAF23" s="765"/>
      <c r="AAG23" s="765"/>
      <c r="AAH23" s="765"/>
      <c r="AAI23" s="765"/>
      <c r="AAJ23" s="765"/>
      <c r="AAK23" s="765"/>
      <c r="AAL23" s="765"/>
      <c r="AAM23" s="765"/>
      <c r="AAN23" s="765"/>
      <c r="AAO23" s="765"/>
      <c r="AAP23" s="765"/>
      <c r="AAQ23" s="765"/>
      <c r="AAR23" s="765"/>
      <c r="AAS23" s="765"/>
      <c r="AAT23" s="765"/>
      <c r="AAU23" s="765"/>
      <c r="AAV23" s="765"/>
      <c r="AAW23" s="765"/>
      <c r="AAX23" s="765"/>
      <c r="AAY23" s="765"/>
      <c r="AAZ23" s="765"/>
      <c r="ABA23" s="765"/>
      <c r="ABB23" s="765"/>
      <c r="ABC23" s="765"/>
      <c r="ABD23" s="765"/>
      <c r="ABE23" s="765"/>
      <c r="ABF23" s="765"/>
      <c r="ABG23" s="765"/>
      <c r="ABH23" s="765"/>
      <c r="ABI23" s="765"/>
      <c r="ABJ23" s="765"/>
      <c r="ABK23" s="765"/>
      <c r="ABL23" s="765"/>
      <c r="ABM23" s="765"/>
      <c r="ABN23" s="765"/>
      <c r="ABO23" s="765"/>
      <c r="ABP23" s="765"/>
      <c r="ABQ23" s="765"/>
      <c r="ABR23" s="765"/>
      <c r="ABS23" s="765"/>
      <c r="ABT23" s="765"/>
      <c r="ABU23" s="765"/>
      <c r="ABV23" s="765"/>
      <c r="ABW23" s="765"/>
      <c r="ABX23" s="765"/>
      <c r="ABY23" s="765"/>
      <c r="ABZ23" s="765"/>
      <c r="ACA23" s="765"/>
      <c r="ACB23" s="765"/>
      <c r="ACC23" s="765"/>
      <c r="ACD23" s="765"/>
      <c r="ACE23" s="765"/>
      <c r="ACF23" s="765"/>
      <c r="ACG23" s="765"/>
      <c r="ACH23" s="765"/>
      <c r="ACI23" s="765"/>
      <c r="ACJ23" s="765"/>
      <c r="ACK23" s="765"/>
      <c r="ACL23" s="765"/>
      <c r="ACM23" s="765"/>
      <c r="ACN23" s="765"/>
      <c r="ACO23" s="765"/>
      <c r="ACP23" s="765"/>
      <c r="ACQ23" s="765"/>
      <c r="ACR23" s="765"/>
      <c r="ACS23" s="765"/>
      <c r="ACT23" s="765"/>
      <c r="ACU23" s="765"/>
      <c r="ACV23" s="765"/>
      <c r="ACW23" s="765"/>
      <c r="ACX23" s="765"/>
      <c r="ACY23" s="765"/>
      <c r="ACZ23" s="765"/>
      <c r="ADA23" s="765"/>
      <c r="ADB23" s="765"/>
      <c r="ADC23" s="765"/>
      <c r="ADD23" s="765"/>
      <c r="ADE23" s="765"/>
      <c r="ADF23" s="765"/>
      <c r="ADG23" s="765"/>
      <c r="ADH23" s="765"/>
      <c r="ADI23" s="765"/>
      <c r="ADJ23" s="765"/>
      <c r="ADK23" s="765"/>
      <c r="ADL23" s="765"/>
      <c r="ADM23" s="765"/>
      <c r="ADN23" s="765"/>
      <c r="ADO23" s="765"/>
      <c r="ADP23" s="765"/>
      <c r="ADQ23" s="765"/>
      <c r="ADR23" s="765"/>
      <c r="ADS23" s="765"/>
      <c r="ADT23" s="765"/>
      <c r="ADU23" s="765"/>
      <c r="ADV23" s="765"/>
      <c r="ADW23" s="765"/>
      <c r="ADX23" s="765"/>
      <c r="ADY23" s="765"/>
      <c r="ADZ23" s="765"/>
      <c r="AEA23" s="765"/>
      <c r="AEB23" s="765"/>
      <c r="AEC23" s="765"/>
      <c r="AED23" s="765"/>
      <c r="AEE23" s="765"/>
      <c r="AEF23" s="765"/>
      <c r="AEG23" s="765"/>
      <c r="AEH23" s="765"/>
      <c r="AEI23" s="765"/>
      <c r="AEJ23" s="765"/>
      <c r="AEK23" s="765"/>
      <c r="AEL23" s="765"/>
      <c r="AEM23" s="765"/>
      <c r="AEN23" s="765"/>
      <c r="AEO23" s="765"/>
      <c r="AEP23" s="765"/>
      <c r="AEQ23" s="765"/>
      <c r="AER23" s="765"/>
      <c r="AES23" s="765"/>
      <c r="AET23" s="765"/>
      <c r="AEU23" s="765"/>
      <c r="AEV23" s="765"/>
      <c r="AEW23" s="765"/>
      <c r="AEX23" s="765"/>
      <c r="AEY23" s="765"/>
      <c r="AEZ23" s="765"/>
      <c r="AFA23" s="765"/>
      <c r="AFB23" s="765"/>
      <c r="AFC23" s="765"/>
      <c r="AFD23" s="765"/>
      <c r="AFE23" s="765"/>
      <c r="AFF23" s="765"/>
      <c r="AFG23" s="765"/>
      <c r="AFH23" s="765"/>
      <c r="AFI23" s="765"/>
      <c r="AFJ23" s="765"/>
      <c r="AFK23" s="765"/>
      <c r="AFL23" s="765"/>
      <c r="AFM23" s="765"/>
      <c r="AFN23" s="765"/>
      <c r="AFO23" s="765"/>
      <c r="AFP23" s="765"/>
      <c r="AFQ23" s="765"/>
      <c r="AFR23" s="765"/>
      <c r="AFS23" s="765"/>
      <c r="AFT23" s="765"/>
      <c r="AFU23" s="765"/>
      <c r="AFV23" s="765"/>
      <c r="AFW23" s="765"/>
      <c r="AFX23" s="765"/>
      <c r="AFY23" s="765"/>
      <c r="AFZ23" s="765"/>
      <c r="AGA23" s="765"/>
      <c r="AGB23" s="765"/>
      <c r="AGC23" s="765"/>
      <c r="AGD23" s="765"/>
      <c r="AGE23" s="765"/>
      <c r="AGF23" s="765"/>
      <c r="AGG23" s="765"/>
      <c r="AGH23" s="765"/>
      <c r="AGI23" s="765"/>
      <c r="AGJ23" s="765"/>
      <c r="AGK23" s="765"/>
      <c r="AGL23" s="765"/>
      <c r="AGM23" s="765"/>
      <c r="AGN23" s="765"/>
      <c r="AGO23" s="765"/>
      <c r="AGP23" s="765"/>
      <c r="AGQ23" s="765"/>
      <c r="AGR23" s="765"/>
      <c r="AGS23" s="765"/>
      <c r="AGT23" s="765"/>
      <c r="AGU23" s="765"/>
      <c r="AGV23" s="765"/>
      <c r="AGW23" s="765"/>
      <c r="AGX23" s="765"/>
      <c r="AGY23" s="765"/>
      <c r="AGZ23" s="765"/>
      <c r="AHA23" s="765"/>
      <c r="AHB23" s="765"/>
      <c r="AHC23" s="765"/>
      <c r="AHD23" s="765"/>
      <c r="AHE23" s="765"/>
      <c r="AHF23" s="765"/>
      <c r="AHG23" s="765"/>
      <c r="AHH23" s="765"/>
      <c r="AHI23" s="765"/>
      <c r="AHJ23" s="765"/>
      <c r="AHK23" s="765"/>
      <c r="AHL23" s="765"/>
      <c r="AHM23" s="765"/>
      <c r="AHN23" s="765"/>
      <c r="AHO23" s="765"/>
      <c r="AHP23" s="765"/>
      <c r="AHQ23" s="765"/>
      <c r="AHR23" s="765"/>
      <c r="AHS23" s="765"/>
      <c r="AHT23" s="765"/>
      <c r="AHU23" s="765"/>
      <c r="AHV23" s="765"/>
      <c r="AHW23" s="765"/>
      <c r="AHX23" s="765"/>
      <c r="AHY23" s="765"/>
      <c r="AHZ23" s="765"/>
      <c r="AIA23" s="765"/>
      <c r="AIB23" s="765"/>
      <c r="AIC23" s="765"/>
      <c r="AID23" s="765"/>
      <c r="AIE23" s="765"/>
      <c r="AIF23" s="765"/>
      <c r="AIG23" s="765"/>
      <c r="AIH23" s="765"/>
      <c r="AII23" s="765"/>
      <c r="AIJ23" s="765"/>
      <c r="AIK23" s="765"/>
      <c r="AIL23" s="765"/>
      <c r="AIM23" s="765"/>
      <c r="AIN23" s="765"/>
      <c r="AIO23" s="765"/>
      <c r="AIP23" s="765"/>
      <c r="AIQ23" s="765"/>
      <c r="AIR23" s="765"/>
      <c r="AIS23" s="765"/>
      <c r="AIT23" s="765"/>
      <c r="AIU23" s="765"/>
      <c r="AIV23" s="765"/>
      <c r="AIW23" s="765"/>
      <c r="AIX23" s="765"/>
      <c r="AIY23" s="765"/>
      <c r="AIZ23" s="765"/>
      <c r="AJA23" s="765"/>
      <c r="AJB23" s="765"/>
      <c r="AJC23" s="765"/>
      <c r="AJD23" s="765"/>
      <c r="AJE23" s="765"/>
      <c r="AJF23" s="765"/>
      <c r="AJG23" s="765"/>
      <c r="AJH23" s="765"/>
      <c r="AJI23" s="765"/>
      <c r="AJJ23" s="765"/>
      <c r="AJK23" s="765"/>
      <c r="AJL23" s="765"/>
      <c r="AJM23" s="765"/>
      <c r="AJN23" s="765"/>
      <c r="AJO23" s="765"/>
      <c r="AJP23" s="765"/>
      <c r="AJQ23" s="765"/>
      <c r="AJR23" s="765"/>
      <c r="AJS23" s="765"/>
      <c r="AJT23" s="765"/>
      <c r="AJU23" s="765"/>
      <c r="AJV23" s="765"/>
      <c r="AJW23" s="765"/>
      <c r="AJX23" s="765"/>
      <c r="AJY23" s="765"/>
      <c r="AJZ23" s="765"/>
      <c r="AKA23" s="765"/>
      <c r="AKB23" s="765"/>
      <c r="AKC23" s="765"/>
      <c r="AKD23" s="765"/>
      <c r="AKE23" s="765"/>
      <c r="AKF23" s="765"/>
      <c r="AKG23" s="765"/>
      <c r="AKH23" s="765"/>
      <c r="AKI23" s="765"/>
      <c r="AKJ23" s="765"/>
      <c r="AKK23" s="765"/>
      <c r="AKL23" s="765"/>
      <c r="AKM23" s="765"/>
      <c r="AKN23" s="765"/>
      <c r="AKO23" s="765"/>
      <c r="AKP23" s="765"/>
      <c r="AKQ23" s="765"/>
    </row>
    <row r="24" spans="1:998">
      <c r="B24" s="773" t="s">
        <v>134</v>
      </c>
      <c r="C24" s="802"/>
      <c r="D24" s="774">
        <v>1</v>
      </c>
      <c r="E24" s="774">
        <v>0.44563782003342767</v>
      </c>
      <c r="F24" s="774">
        <v>0.87326025071945879</v>
      </c>
      <c r="G24" s="774">
        <v>0.88367673831579185</v>
      </c>
      <c r="H24" s="774">
        <v>0.42723028344480651</v>
      </c>
      <c r="I24" s="774">
        <v>0.36529332559274835</v>
      </c>
      <c r="J24" s="774">
        <v>0.35448861493429873</v>
      </c>
      <c r="K24" s="774">
        <v>0.40111219036826423</v>
      </c>
      <c r="L24" s="768"/>
      <c r="M24" s="773" t="s">
        <v>134</v>
      </c>
      <c r="N24" s="774">
        <v>1</v>
      </c>
      <c r="O24" s="774">
        <v>0.44563782003342767</v>
      </c>
      <c r="P24" s="774">
        <v>0.87326025071945879</v>
      </c>
      <c r="Q24" s="774">
        <v>0.88367673831579185</v>
      </c>
      <c r="R24" s="774">
        <v>0.42723028344480651</v>
      </c>
      <c r="S24" s="774">
        <v>0.36529332559274835</v>
      </c>
      <c r="T24" s="774">
        <v>0.35448861493429873</v>
      </c>
      <c r="U24" s="774">
        <v>0.40111219036826423</v>
      </c>
      <c r="V24" s="765"/>
      <c r="W24" s="765"/>
      <c r="X24" s="765"/>
      <c r="Y24" s="765"/>
      <c r="Z24" s="765"/>
      <c r="AA24" s="765"/>
      <c r="AB24" s="765"/>
      <c r="AC24" s="765"/>
      <c r="AD24" s="765"/>
      <c r="AE24" s="765"/>
      <c r="AF24" s="765"/>
      <c r="AG24" s="765"/>
      <c r="AH24" s="765"/>
      <c r="AI24" s="765"/>
      <c r="AJ24" s="765"/>
      <c r="AK24" s="765"/>
      <c r="AL24" s="765"/>
      <c r="AM24" s="765"/>
      <c r="AN24" s="765"/>
      <c r="AO24" s="765"/>
      <c r="AP24" s="765"/>
      <c r="AQ24" s="765"/>
      <c r="AR24" s="765"/>
      <c r="AS24" s="765"/>
      <c r="AT24" s="765"/>
      <c r="AU24" s="765"/>
      <c r="AV24" s="765"/>
      <c r="AW24" s="765"/>
      <c r="AX24" s="765"/>
      <c r="AY24" s="765"/>
      <c r="AZ24" s="765"/>
      <c r="BA24" s="765"/>
      <c r="BB24" s="765"/>
      <c r="BC24" s="765"/>
      <c r="BD24" s="765"/>
      <c r="BE24" s="765"/>
      <c r="BF24" s="765"/>
      <c r="BG24" s="765"/>
      <c r="BH24" s="765"/>
      <c r="BI24" s="765"/>
      <c r="BJ24" s="765"/>
      <c r="BK24" s="765"/>
      <c r="BL24" s="765"/>
      <c r="BM24" s="765"/>
      <c r="BN24" s="765"/>
      <c r="BO24" s="765"/>
      <c r="BP24" s="765"/>
      <c r="BQ24" s="765"/>
      <c r="BR24" s="765"/>
      <c r="BS24" s="765"/>
      <c r="BT24" s="765"/>
      <c r="BU24" s="765"/>
      <c r="BV24" s="765"/>
      <c r="BW24" s="765"/>
      <c r="BX24" s="765"/>
      <c r="BY24" s="765"/>
      <c r="BZ24" s="765"/>
      <c r="CA24" s="765"/>
      <c r="CB24" s="765"/>
      <c r="CC24" s="765"/>
      <c r="CD24" s="765"/>
      <c r="CE24" s="765"/>
      <c r="CF24" s="765"/>
      <c r="CG24" s="765"/>
      <c r="CH24" s="765"/>
      <c r="CI24" s="765"/>
      <c r="CJ24" s="765"/>
      <c r="CK24" s="765"/>
      <c r="CL24" s="765"/>
      <c r="CM24" s="765"/>
      <c r="CN24" s="765"/>
      <c r="CO24" s="765"/>
      <c r="CP24" s="765"/>
      <c r="CQ24" s="765"/>
      <c r="CR24" s="765"/>
      <c r="CS24" s="765"/>
      <c r="CT24" s="765"/>
      <c r="CU24" s="765"/>
      <c r="CV24" s="765"/>
      <c r="CW24" s="765"/>
      <c r="CX24" s="765"/>
      <c r="CY24" s="765"/>
      <c r="CZ24" s="765"/>
      <c r="DA24" s="765"/>
      <c r="DB24" s="765"/>
      <c r="DC24" s="765"/>
      <c r="DD24" s="765"/>
      <c r="DE24" s="765"/>
      <c r="DF24" s="765"/>
      <c r="DG24" s="765"/>
      <c r="DH24" s="765"/>
      <c r="DI24" s="765"/>
      <c r="DJ24" s="765"/>
      <c r="DK24" s="765"/>
      <c r="DL24" s="765"/>
      <c r="DM24" s="765"/>
      <c r="DN24" s="765"/>
      <c r="DO24" s="765"/>
      <c r="DP24" s="765"/>
      <c r="DQ24" s="765"/>
      <c r="DR24" s="765"/>
      <c r="DS24" s="765"/>
      <c r="DT24" s="765"/>
      <c r="DU24" s="765"/>
      <c r="DV24" s="765"/>
      <c r="DW24" s="765"/>
      <c r="DX24" s="765"/>
      <c r="DY24" s="765"/>
      <c r="DZ24" s="765"/>
      <c r="EA24" s="765"/>
      <c r="EB24" s="765"/>
      <c r="EC24" s="765"/>
      <c r="ED24" s="765"/>
      <c r="EE24" s="765"/>
      <c r="EF24" s="765"/>
      <c r="EG24" s="765"/>
      <c r="EH24" s="765"/>
      <c r="EI24" s="765"/>
      <c r="EJ24" s="765"/>
      <c r="EK24" s="765"/>
      <c r="EL24" s="765"/>
      <c r="EM24" s="765"/>
      <c r="EN24" s="765"/>
      <c r="EO24" s="765"/>
      <c r="EP24" s="765"/>
      <c r="EQ24" s="765"/>
      <c r="ER24" s="765"/>
      <c r="ES24" s="765"/>
      <c r="ET24" s="765"/>
      <c r="EU24" s="765"/>
      <c r="EV24" s="765"/>
      <c r="EW24" s="765"/>
      <c r="EX24" s="765"/>
      <c r="EY24" s="765"/>
      <c r="EZ24" s="765"/>
      <c r="FA24" s="765"/>
      <c r="FB24" s="765"/>
      <c r="FC24" s="765"/>
      <c r="FD24" s="765"/>
      <c r="FE24" s="765"/>
      <c r="FF24" s="765"/>
      <c r="FG24" s="765"/>
      <c r="FH24" s="765"/>
      <c r="FI24" s="765"/>
      <c r="FJ24" s="765"/>
      <c r="FK24" s="765"/>
      <c r="FL24" s="765"/>
      <c r="FM24" s="765"/>
      <c r="FN24" s="765"/>
      <c r="FO24" s="765"/>
      <c r="FP24" s="765"/>
      <c r="FQ24" s="765"/>
      <c r="FR24" s="765"/>
      <c r="FS24" s="765"/>
      <c r="FT24" s="765"/>
      <c r="FU24" s="765"/>
      <c r="FV24" s="765"/>
      <c r="FW24" s="765"/>
      <c r="FX24" s="765"/>
      <c r="FY24" s="765"/>
      <c r="FZ24" s="765"/>
      <c r="GA24" s="765"/>
      <c r="GB24" s="765"/>
      <c r="GC24" s="765"/>
      <c r="GD24" s="765"/>
      <c r="GE24" s="765"/>
      <c r="GF24" s="765"/>
      <c r="GG24" s="765"/>
      <c r="GH24" s="765"/>
      <c r="GI24" s="765"/>
      <c r="GJ24" s="765"/>
      <c r="GK24" s="765"/>
      <c r="GL24" s="765"/>
      <c r="GM24" s="765"/>
      <c r="GN24" s="765"/>
      <c r="GO24" s="765"/>
      <c r="GP24" s="765"/>
      <c r="GQ24" s="765"/>
      <c r="GR24" s="765"/>
      <c r="GS24" s="765"/>
      <c r="GT24" s="765"/>
      <c r="GU24" s="765"/>
      <c r="GV24" s="765"/>
      <c r="GW24" s="765"/>
      <c r="GX24" s="765"/>
      <c r="GY24" s="765"/>
      <c r="GZ24" s="765"/>
      <c r="HA24" s="765"/>
      <c r="HB24" s="765"/>
      <c r="HC24" s="765"/>
      <c r="HD24" s="765"/>
      <c r="HE24" s="765"/>
      <c r="HF24" s="765"/>
      <c r="HG24" s="765"/>
      <c r="HH24" s="765"/>
      <c r="HI24" s="765"/>
      <c r="HJ24" s="765"/>
      <c r="HK24" s="765"/>
      <c r="HL24" s="765"/>
      <c r="HM24" s="765"/>
      <c r="HN24" s="765"/>
      <c r="HO24" s="765"/>
      <c r="HP24" s="765"/>
      <c r="HQ24" s="765"/>
      <c r="HR24" s="765"/>
      <c r="HS24" s="765"/>
      <c r="HT24" s="765"/>
      <c r="HU24" s="765"/>
      <c r="HV24" s="765"/>
      <c r="HW24" s="765"/>
      <c r="HX24" s="765"/>
      <c r="HY24" s="765"/>
      <c r="HZ24" s="765"/>
      <c r="IA24" s="765"/>
      <c r="IB24" s="765"/>
      <c r="IC24" s="765"/>
      <c r="ID24" s="765"/>
      <c r="IE24" s="765"/>
      <c r="IF24" s="765"/>
      <c r="IG24" s="765"/>
      <c r="IH24" s="765"/>
      <c r="II24" s="765"/>
      <c r="IJ24" s="765"/>
      <c r="IK24" s="765"/>
      <c r="IL24" s="765"/>
      <c r="IM24" s="765"/>
      <c r="IN24" s="765"/>
      <c r="IO24" s="765"/>
      <c r="IP24" s="765"/>
      <c r="IQ24" s="765"/>
      <c r="IR24" s="765"/>
      <c r="IS24" s="765"/>
      <c r="IT24" s="765"/>
      <c r="IU24" s="765"/>
      <c r="IV24" s="765"/>
      <c r="IW24" s="765"/>
      <c r="IX24" s="765"/>
      <c r="IY24" s="765"/>
      <c r="IZ24" s="765"/>
      <c r="JA24" s="765"/>
      <c r="JB24" s="765"/>
      <c r="JC24" s="765"/>
      <c r="JD24" s="765"/>
      <c r="JE24" s="765"/>
      <c r="JF24" s="765"/>
      <c r="JG24" s="765"/>
      <c r="JH24" s="765"/>
      <c r="JI24" s="765"/>
      <c r="JJ24" s="765"/>
      <c r="JK24" s="765"/>
      <c r="JL24" s="765"/>
      <c r="JM24" s="765"/>
      <c r="JN24" s="765"/>
      <c r="JO24" s="765"/>
      <c r="JP24" s="765"/>
      <c r="JQ24" s="765"/>
      <c r="JR24" s="765"/>
      <c r="JS24" s="765"/>
      <c r="JT24" s="765"/>
      <c r="JU24" s="765"/>
      <c r="JV24" s="765"/>
      <c r="JW24" s="765"/>
      <c r="JX24" s="765"/>
      <c r="JY24" s="765"/>
      <c r="JZ24" s="765"/>
      <c r="KA24" s="765"/>
      <c r="KB24" s="765"/>
      <c r="KC24" s="765"/>
      <c r="KD24" s="765"/>
      <c r="KE24" s="765"/>
      <c r="KF24" s="765"/>
      <c r="KG24" s="765"/>
      <c r="KH24" s="765"/>
      <c r="KI24" s="765"/>
      <c r="KJ24" s="765"/>
      <c r="KK24" s="765"/>
      <c r="KL24" s="765"/>
      <c r="KM24" s="765"/>
      <c r="KN24" s="765"/>
      <c r="KO24" s="765"/>
      <c r="KP24" s="765"/>
      <c r="KQ24" s="765"/>
      <c r="KR24" s="765"/>
      <c r="KS24" s="765"/>
      <c r="KT24" s="765"/>
      <c r="KU24" s="765"/>
      <c r="KV24" s="765"/>
      <c r="KW24" s="765"/>
      <c r="KX24" s="765"/>
      <c r="KY24" s="765"/>
      <c r="KZ24" s="765"/>
      <c r="LA24" s="765"/>
      <c r="LB24" s="765"/>
      <c r="LC24" s="765"/>
      <c r="LD24" s="765"/>
      <c r="LE24" s="765"/>
      <c r="LF24" s="765"/>
      <c r="LG24" s="765"/>
      <c r="LH24" s="765"/>
      <c r="LI24" s="765"/>
      <c r="LJ24" s="765"/>
      <c r="LK24" s="765"/>
      <c r="LL24" s="765"/>
      <c r="LM24" s="765"/>
      <c r="LN24" s="765"/>
      <c r="LO24" s="765"/>
      <c r="LP24" s="765"/>
      <c r="LQ24" s="765"/>
      <c r="LR24" s="765"/>
      <c r="LS24" s="765"/>
      <c r="LT24" s="765"/>
      <c r="LU24" s="765"/>
      <c r="LV24" s="765"/>
      <c r="LW24" s="765"/>
      <c r="LX24" s="765"/>
      <c r="LY24" s="765"/>
      <c r="LZ24" s="765"/>
      <c r="MA24" s="765"/>
      <c r="MB24" s="765"/>
      <c r="MC24" s="765"/>
      <c r="MD24" s="765"/>
      <c r="ME24" s="765"/>
      <c r="MF24" s="765"/>
      <c r="MG24" s="765"/>
      <c r="MH24" s="765"/>
      <c r="MI24" s="765"/>
      <c r="MJ24" s="765"/>
      <c r="MK24" s="765"/>
      <c r="ML24" s="765"/>
      <c r="MM24" s="765"/>
      <c r="MN24" s="765"/>
      <c r="MO24" s="765"/>
      <c r="MP24" s="765"/>
      <c r="MQ24" s="765"/>
      <c r="MR24" s="765"/>
      <c r="MS24" s="765"/>
      <c r="MT24" s="765"/>
      <c r="MU24" s="765"/>
      <c r="MV24" s="765"/>
      <c r="MW24" s="765"/>
      <c r="MX24" s="765"/>
      <c r="MY24" s="765"/>
      <c r="MZ24" s="765"/>
      <c r="NA24" s="765"/>
      <c r="NB24" s="765"/>
      <c r="NC24" s="765"/>
      <c r="ND24" s="765"/>
      <c r="NE24" s="765"/>
      <c r="NF24" s="765"/>
      <c r="NG24" s="765"/>
      <c r="NH24" s="765"/>
      <c r="NI24" s="765"/>
      <c r="NJ24" s="765"/>
      <c r="NK24" s="765"/>
      <c r="NL24" s="765"/>
      <c r="NM24" s="765"/>
      <c r="NN24" s="765"/>
      <c r="NO24" s="765"/>
      <c r="NP24" s="765"/>
      <c r="NQ24" s="765"/>
      <c r="NR24" s="765"/>
      <c r="NS24" s="765"/>
      <c r="NT24" s="765"/>
      <c r="NU24" s="765"/>
      <c r="NV24" s="765"/>
      <c r="NW24" s="765"/>
      <c r="NX24" s="765"/>
      <c r="NY24" s="765"/>
      <c r="NZ24" s="765"/>
      <c r="OA24" s="765"/>
      <c r="OB24" s="765"/>
      <c r="OC24" s="765"/>
      <c r="OD24" s="765"/>
      <c r="OE24" s="765"/>
      <c r="OF24" s="765"/>
      <c r="OG24" s="765"/>
      <c r="OH24" s="765"/>
      <c r="OI24" s="765"/>
      <c r="OJ24" s="765"/>
      <c r="OK24" s="765"/>
      <c r="OL24" s="765"/>
      <c r="OM24" s="765"/>
      <c r="ON24" s="765"/>
      <c r="OO24" s="765"/>
      <c r="OP24" s="765"/>
      <c r="OQ24" s="765"/>
      <c r="OR24" s="765"/>
      <c r="OS24" s="765"/>
      <c r="OT24" s="765"/>
      <c r="OU24" s="765"/>
      <c r="OV24" s="765"/>
      <c r="OW24" s="765"/>
      <c r="OX24" s="765"/>
      <c r="OY24" s="765"/>
      <c r="OZ24" s="765"/>
      <c r="PA24" s="765"/>
      <c r="PB24" s="765"/>
      <c r="PC24" s="765"/>
      <c r="PD24" s="765"/>
      <c r="PE24" s="765"/>
      <c r="PF24" s="765"/>
      <c r="PG24" s="765"/>
      <c r="PH24" s="765"/>
      <c r="PI24" s="765"/>
      <c r="PJ24" s="765"/>
      <c r="PK24" s="765"/>
      <c r="PL24" s="765"/>
      <c r="PM24" s="765"/>
      <c r="PN24" s="765"/>
      <c r="PO24" s="765"/>
      <c r="PP24" s="765"/>
      <c r="PQ24" s="765"/>
      <c r="PR24" s="765"/>
      <c r="PS24" s="765"/>
      <c r="PT24" s="765"/>
      <c r="PU24" s="765"/>
      <c r="PV24" s="765"/>
      <c r="PW24" s="765"/>
      <c r="PX24" s="765"/>
      <c r="PY24" s="765"/>
      <c r="PZ24" s="765"/>
      <c r="QA24" s="765"/>
      <c r="QB24" s="765"/>
      <c r="QC24" s="765"/>
      <c r="QD24" s="765"/>
      <c r="QE24" s="765"/>
      <c r="QF24" s="765"/>
      <c r="QG24" s="765"/>
      <c r="QH24" s="765"/>
      <c r="QI24" s="765"/>
      <c r="QJ24" s="765"/>
      <c r="QK24" s="765"/>
      <c r="QL24" s="765"/>
      <c r="QM24" s="765"/>
      <c r="QN24" s="765"/>
      <c r="QO24" s="765"/>
      <c r="QP24" s="765"/>
      <c r="QQ24" s="765"/>
      <c r="QR24" s="765"/>
      <c r="QS24" s="765"/>
      <c r="QT24" s="765"/>
      <c r="QU24" s="765"/>
      <c r="QV24" s="765"/>
      <c r="QW24" s="765"/>
      <c r="QX24" s="765"/>
      <c r="QY24" s="765"/>
      <c r="QZ24" s="765"/>
      <c r="RA24" s="765"/>
      <c r="RB24" s="765"/>
      <c r="RC24" s="765"/>
      <c r="RD24" s="765"/>
      <c r="RE24" s="765"/>
      <c r="RF24" s="765"/>
      <c r="RG24" s="765"/>
      <c r="RH24" s="765"/>
      <c r="RI24" s="765"/>
      <c r="RJ24" s="765"/>
      <c r="RK24" s="765"/>
      <c r="RL24" s="765"/>
      <c r="RM24" s="765"/>
      <c r="RN24" s="765"/>
      <c r="RO24" s="765"/>
      <c r="RP24" s="765"/>
      <c r="RQ24" s="765"/>
      <c r="RR24" s="765"/>
      <c r="RS24" s="765"/>
      <c r="RT24" s="765"/>
      <c r="RU24" s="765"/>
      <c r="RV24" s="765"/>
      <c r="RW24" s="765"/>
      <c r="RX24" s="765"/>
      <c r="RY24" s="765"/>
      <c r="RZ24" s="765"/>
      <c r="SA24" s="765"/>
      <c r="SB24" s="765"/>
      <c r="SC24" s="765"/>
      <c r="SD24" s="765"/>
      <c r="SE24" s="765"/>
      <c r="SF24" s="765"/>
      <c r="SG24" s="765"/>
      <c r="SH24" s="765"/>
      <c r="SI24" s="765"/>
      <c r="SJ24" s="765"/>
      <c r="SK24" s="765"/>
      <c r="SL24" s="765"/>
      <c r="SM24" s="765"/>
      <c r="SN24" s="765"/>
      <c r="SO24" s="765"/>
      <c r="SP24" s="765"/>
      <c r="SQ24" s="765"/>
      <c r="SR24" s="765"/>
      <c r="SS24" s="765"/>
      <c r="ST24" s="765"/>
      <c r="SU24" s="765"/>
      <c r="SV24" s="765"/>
      <c r="SW24" s="765"/>
      <c r="SX24" s="765"/>
      <c r="SY24" s="765"/>
      <c r="SZ24" s="765"/>
      <c r="TA24" s="765"/>
      <c r="TB24" s="765"/>
      <c r="TC24" s="765"/>
      <c r="TD24" s="765"/>
      <c r="TE24" s="765"/>
      <c r="TF24" s="765"/>
      <c r="TG24" s="765"/>
      <c r="TH24" s="765"/>
      <c r="TI24" s="765"/>
      <c r="TJ24" s="765"/>
      <c r="TK24" s="765"/>
      <c r="TL24" s="765"/>
      <c r="TM24" s="765"/>
      <c r="TN24" s="765"/>
      <c r="TO24" s="765"/>
      <c r="TP24" s="765"/>
      <c r="TQ24" s="765"/>
      <c r="TR24" s="765"/>
      <c r="TS24" s="765"/>
      <c r="TT24" s="765"/>
      <c r="TU24" s="765"/>
      <c r="TV24" s="765"/>
      <c r="TW24" s="765"/>
      <c r="TX24" s="765"/>
      <c r="TY24" s="765"/>
      <c r="TZ24" s="765"/>
      <c r="UA24" s="765"/>
      <c r="UB24" s="765"/>
      <c r="UC24" s="765"/>
      <c r="UD24" s="765"/>
      <c r="UE24" s="765"/>
      <c r="UF24" s="765"/>
      <c r="UG24" s="765"/>
      <c r="UH24" s="765"/>
      <c r="UI24" s="765"/>
      <c r="UJ24" s="765"/>
      <c r="UK24" s="765"/>
      <c r="UL24" s="765"/>
      <c r="UM24" s="765"/>
      <c r="UN24" s="765"/>
      <c r="UO24" s="765"/>
      <c r="UP24" s="765"/>
      <c r="UQ24" s="765"/>
      <c r="UR24" s="765"/>
      <c r="US24" s="765"/>
      <c r="UT24" s="765"/>
      <c r="UU24" s="765"/>
      <c r="UV24" s="765"/>
      <c r="UW24" s="765"/>
      <c r="UX24" s="765"/>
      <c r="UY24" s="765"/>
      <c r="UZ24" s="765"/>
      <c r="VA24" s="765"/>
      <c r="VB24" s="765"/>
      <c r="VC24" s="765"/>
      <c r="VD24" s="765"/>
      <c r="VE24" s="765"/>
      <c r="VF24" s="765"/>
      <c r="VG24" s="765"/>
      <c r="VH24" s="765"/>
      <c r="VI24" s="765"/>
      <c r="VJ24" s="765"/>
      <c r="VK24" s="765"/>
      <c r="VL24" s="765"/>
      <c r="VM24" s="765"/>
      <c r="VN24" s="765"/>
      <c r="VO24" s="765"/>
      <c r="VP24" s="765"/>
      <c r="VQ24" s="765"/>
      <c r="VR24" s="765"/>
      <c r="VS24" s="765"/>
      <c r="VT24" s="765"/>
      <c r="VU24" s="765"/>
      <c r="VV24" s="765"/>
      <c r="VW24" s="765"/>
      <c r="VX24" s="765"/>
      <c r="VY24" s="765"/>
      <c r="VZ24" s="765"/>
      <c r="WA24" s="765"/>
      <c r="WB24" s="765"/>
      <c r="WC24" s="765"/>
      <c r="WD24" s="765"/>
      <c r="WE24" s="765"/>
      <c r="WF24" s="765"/>
      <c r="WG24" s="765"/>
      <c r="WH24" s="765"/>
      <c r="WI24" s="765"/>
      <c r="WJ24" s="765"/>
      <c r="WK24" s="765"/>
      <c r="WL24" s="765"/>
      <c r="WM24" s="765"/>
      <c r="WN24" s="765"/>
      <c r="WO24" s="765"/>
      <c r="WP24" s="765"/>
      <c r="WQ24" s="765"/>
      <c r="WR24" s="765"/>
      <c r="WS24" s="765"/>
      <c r="WT24" s="765"/>
      <c r="WU24" s="765"/>
      <c r="WV24" s="765"/>
      <c r="WW24" s="765"/>
      <c r="WX24" s="765"/>
      <c r="WY24" s="765"/>
      <c r="WZ24" s="765"/>
      <c r="XA24" s="765"/>
      <c r="XB24" s="765"/>
      <c r="XC24" s="765"/>
      <c r="XD24" s="765"/>
      <c r="XE24" s="765"/>
      <c r="XF24" s="765"/>
      <c r="XG24" s="765"/>
      <c r="XH24" s="765"/>
      <c r="XI24" s="765"/>
      <c r="XJ24" s="765"/>
      <c r="XK24" s="765"/>
      <c r="XL24" s="765"/>
      <c r="XM24" s="765"/>
      <c r="XN24" s="765"/>
      <c r="XO24" s="765"/>
      <c r="XP24" s="765"/>
      <c r="XQ24" s="765"/>
      <c r="XR24" s="765"/>
      <c r="XS24" s="765"/>
      <c r="XT24" s="765"/>
      <c r="XU24" s="765"/>
      <c r="XV24" s="765"/>
      <c r="XW24" s="765"/>
      <c r="XX24" s="765"/>
      <c r="XY24" s="765"/>
      <c r="XZ24" s="765"/>
      <c r="YA24" s="765"/>
      <c r="YB24" s="765"/>
      <c r="YC24" s="765"/>
      <c r="YD24" s="765"/>
      <c r="YE24" s="765"/>
      <c r="YF24" s="765"/>
      <c r="YG24" s="765"/>
      <c r="YH24" s="765"/>
      <c r="YI24" s="765"/>
      <c r="YJ24" s="765"/>
      <c r="YK24" s="765"/>
      <c r="YL24" s="765"/>
      <c r="YM24" s="765"/>
      <c r="YN24" s="765"/>
      <c r="YO24" s="765"/>
      <c r="YP24" s="765"/>
      <c r="YQ24" s="765"/>
      <c r="YR24" s="765"/>
      <c r="YS24" s="765"/>
      <c r="YT24" s="765"/>
      <c r="YU24" s="765"/>
      <c r="YV24" s="765"/>
      <c r="YW24" s="765"/>
      <c r="YX24" s="765"/>
      <c r="YY24" s="765"/>
      <c r="YZ24" s="765"/>
      <c r="ZA24" s="765"/>
      <c r="ZB24" s="765"/>
      <c r="ZC24" s="765"/>
      <c r="ZD24" s="765"/>
      <c r="ZE24" s="765"/>
      <c r="ZF24" s="765"/>
      <c r="ZG24" s="765"/>
      <c r="ZH24" s="765"/>
      <c r="ZI24" s="765"/>
      <c r="ZJ24" s="765"/>
      <c r="ZK24" s="765"/>
      <c r="ZL24" s="765"/>
      <c r="ZM24" s="765"/>
      <c r="ZN24" s="765"/>
      <c r="ZO24" s="765"/>
      <c r="ZP24" s="765"/>
      <c r="ZQ24" s="765"/>
      <c r="ZR24" s="765"/>
      <c r="ZS24" s="765"/>
      <c r="ZT24" s="765"/>
      <c r="ZU24" s="765"/>
      <c r="ZV24" s="765"/>
      <c r="ZW24" s="765"/>
      <c r="ZX24" s="765"/>
      <c r="ZY24" s="765"/>
      <c r="ZZ24" s="765"/>
      <c r="AAA24" s="765"/>
      <c r="AAB24" s="765"/>
      <c r="AAC24" s="765"/>
      <c r="AAD24" s="765"/>
      <c r="AAE24" s="765"/>
      <c r="AAF24" s="765"/>
      <c r="AAG24" s="765"/>
      <c r="AAH24" s="765"/>
      <c r="AAI24" s="765"/>
      <c r="AAJ24" s="765"/>
      <c r="AAK24" s="765"/>
      <c r="AAL24" s="765"/>
      <c r="AAM24" s="765"/>
      <c r="AAN24" s="765"/>
      <c r="AAO24" s="765"/>
      <c r="AAP24" s="765"/>
      <c r="AAQ24" s="765"/>
      <c r="AAR24" s="765"/>
      <c r="AAS24" s="765"/>
      <c r="AAT24" s="765"/>
      <c r="AAU24" s="765"/>
      <c r="AAV24" s="765"/>
      <c r="AAW24" s="765"/>
      <c r="AAX24" s="765"/>
      <c r="AAY24" s="765"/>
      <c r="AAZ24" s="765"/>
      <c r="ABA24" s="765"/>
      <c r="ABB24" s="765"/>
      <c r="ABC24" s="765"/>
      <c r="ABD24" s="765"/>
      <c r="ABE24" s="765"/>
      <c r="ABF24" s="765"/>
      <c r="ABG24" s="765"/>
      <c r="ABH24" s="765"/>
      <c r="ABI24" s="765"/>
      <c r="ABJ24" s="765"/>
      <c r="ABK24" s="765"/>
      <c r="ABL24" s="765"/>
      <c r="ABM24" s="765"/>
      <c r="ABN24" s="765"/>
      <c r="ABO24" s="765"/>
      <c r="ABP24" s="765"/>
      <c r="ABQ24" s="765"/>
      <c r="ABR24" s="765"/>
      <c r="ABS24" s="765"/>
      <c r="ABT24" s="765"/>
      <c r="ABU24" s="765"/>
      <c r="ABV24" s="765"/>
      <c r="ABW24" s="765"/>
      <c r="ABX24" s="765"/>
      <c r="ABY24" s="765"/>
      <c r="ABZ24" s="765"/>
      <c r="ACA24" s="765"/>
      <c r="ACB24" s="765"/>
      <c r="ACC24" s="765"/>
      <c r="ACD24" s="765"/>
      <c r="ACE24" s="765"/>
      <c r="ACF24" s="765"/>
      <c r="ACG24" s="765"/>
      <c r="ACH24" s="765"/>
      <c r="ACI24" s="765"/>
      <c r="ACJ24" s="765"/>
      <c r="ACK24" s="765"/>
      <c r="ACL24" s="765"/>
      <c r="ACM24" s="765"/>
      <c r="ACN24" s="765"/>
      <c r="ACO24" s="765"/>
      <c r="ACP24" s="765"/>
      <c r="ACQ24" s="765"/>
      <c r="ACR24" s="765"/>
      <c r="ACS24" s="765"/>
      <c r="ACT24" s="765"/>
      <c r="ACU24" s="765"/>
      <c r="ACV24" s="765"/>
      <c r="ACW24" s="765"/>
      <c r="ACX24" s="765"/>
      <c r="ACY24" s="765"/>
      <c r="ACZ24" s="765"/>
      <c r="ADA24" s="765"/>
      <c r="ADB24" s="765"/>
      <c r="ADC24" s="765"/>
      <c r="ADD24" s="765"/>
      <c r="ADE24" s="765"/>
      <c r="ADF24" s="765"/>
      <c r="ADG24" s="765"/>
      <c r="ADH24" s="765"/>
      <c r="ADI24" s="765"/>
      <c r="ADJ24" s="765"/>
      <c r="ADK24" s="765"/>
      <c r="ADL24" s="765"/>
      <c r="ADM24" s="765"/>
      <c r="ADN24" s="765"/>
      <c r="ADO24" s="765"/>
      <c r="ADP24" s="765"/>
      <c r="ADQ24" s="765"/>
      <c r="ADR24" s="765"/>
      <c r="ADS24" s="765"/>
      <c r="ADT24" s="765"/>
      <c r="ADU24" s="765"/>
      <c r="ADV24" s="765"/>
      <c r="ADW24" s="765"/>
      <c r="ADX24" s="765"/>
      <c r="ADY24" s="765"/>
      <c r="ADZ24" s="765"/>
      <c r="AEA24" s="765"/>
      <c r="AEB24" s="765"/>
      <c r="AEC24" s="765"/>
      <c r="AED24" s="765"/>
      <c r="AEE24" s="765"/>
      <c r="AEF24" s="765"/>
      <c r="AEG24" s="765"/>
      <c r="AEH24" s="765"/>
      <c r="AEI24" s="765"/>
      <c r="AEJ24" s="765"/>
      <c r="AEK24" s="765"/>
      <c r="AEL24" s="765"/>
      <c r="AEM24" s="765"/>
      <c r="AEN24" s="765"/>
      <c r="AEO24" s="765"/>
      <c r="AEP24" s="765"/>
      <c r="AEQ24" s="765"/>
      <c r="AER24" s="765"/>
      <c r="AES24" s="765"/>
      <c r="AET24" s="765"/>
      <c r="AEU24" s="765"/>
      <c r="AEV24" s="765"/>
      <c r="AEW24" s="765"/>
      <c r="AEX24" s="765"/>
      <c r="AEY24" s="765"/>
      <c r="AEZ24" s="765"/>
      <c r="AFA24" s="765"/>
      <c r="AFB24" s="765"/>
      <c r="AFC24" s="765"/>
      <c r="AFD24" s="765"/>
      <c r="AFE24" s="765"/>
      <c r="AFF24" s="765"/>
      <c r="AFG24" s="765"/>
      <c r="AFH24" s="765"/>
      <c r="AFI24" s="765"/>
      <c r="AFJ24" s="765"/>
      <c r="AFK24" s="765"/>
      <c r="AFL24" s="765"/>
      <c r="AFM24" s="765"/>
      <c r="AFN24" s="765"/>
      <c r="AFO24" s="765"/>
      <c r="AFP24" s="765"/>
      <c r="AFQ24" s="765"/>
      <c r="AFR24" s="765"/>
      <c r="AFS24" s="765"/>
      <c r="AFT24" s="765"/>
      <c r="AFU24" s="765"/>
      <c r="AFV24" s="765"/>
      <c r="AFW24" s="765"/>
      <c r="AFX24" s="765"/>
      <c r="AFY24" s="765"/>
      <c r="AFZ24" s="765"/>
      <c r="AGA24" s="765"/>
      <c r="AGB24" s="765"/>
      <c r="AGC24" s="765"/>
      <c r="AGD24" s="765"/>
      <c r="AGE24" s="765"/>
      <c r="AGF24" s="765"/>
      <c r="AGG24" s="765"/>
      <c r="AGH24" s="765"/>
      <c r="AGI24" s="765"/>
      <c r="AGJ24" s="765"/>
      <c r="AGK24" s="765"/>
      <c r="AGL24" s="765"/>
      <c r="AGM24" s="765"/>
      <c r="AGN24" s="765"/>
      <c r="AGO24" s="765"/>
      <c r="AGP24" s="765"/>
      <c r="AGQ24" s="765"/>
      <c r="AGR24" s="765"/>
      <c r="AGS24" s="765"/>
      <c r="AGT24" s="765"/>
      <c r="AGU24" s="765"/>
      <c r="AGV24" s="765"/>
      <c r="AGW24" s="765"/>
      <c r="AGX24" s="765"/>
      <c r="AGY24" s="765"/>
      <c r="AGZ24" s="765"/>
      <c r="AHA24" s="765"/>
      <c r="AHB24" s="765"/>
      <c r="AHC24" s="765"/>
      <c r="AHD24" s="765"/>
      <c r="AHE24" s="765"/>
      <c r="AHF24" s="765"/>
      <c r="AHG24" s="765"/>
      <c r="AHH24" s="765"/>
      <c r="AHI24" s="765"/>
      <c r="AHJ24" s="765"/>
      <c r="AHK24" s="765"/>
      <c r="AHL24" s="765"/>
      <c r="AHM24" s="765"/>
      <c r="AHN24" s="765"/>
      <c r="AHO24" s="765"/>
      <c r="AHP24" s="765"/>
      <c r="AHQ24" s="765"/>
      <c r="AHR24" s="765"/>
      <c r="AHS24" s="765"/>
      <c r="AHT24" s="765"/>
      <c r="AHU24" s="765"/>
      <c r="AHV24" s="765"/>
      <c r="AHW24" s="765"/>
      <c r="AHX24" s="765"/>
      <c r="AHY24" s="765"/>
      <c r="AHZ24" s="765"/>
      <c r="AIA24" s="765"/>
      <c r="AIB24" s="765"/>
      <c r="AIC24" s="765"/>
      <c r="AID24" s="765"/>
      <c r="AIE24" s="765"/>
      <c r="AIF24" s="765"/>
      <c r="AIG24" s="765"/>
      <c r="AIH24" s="765"/>
      <c r="AII24" s="765"/>
      <c r="AIJ24" s="765"/>
      <c r="AIK24" s="765"/>
      <c r="AIL24" s="765"/>
      <c r="AIM24" s="765"/>
      <c r="AIN24" s="765"/>
      <c r="AIO24" s="765"/>
      <c r="AIP24" s="765"/>
      <c r="AIQ24" s="765"/>
      <c r="AIR24" s="765"/>
      <c r="AIS24" s="765"/>
      <c r="AIT24" s="765"/>
      <c r="AIU24" s="765"/>
      <c r="AIV24" s="765"/>
      <c r="AIW24" s="765"/>
      <c r="AIX24" s="765"/>
      <c r="AIY24" s="765"/>
      <c r="AIZ24" s="765"/>
      <c r="AJA24" s="765"/>
      <c r="AJB24" s="765"/>
      <c r="AJC24" s="765"/>
      <c r="AJD24" s="765"/>
      <c r="AJE24" s="765"/>
      <c r="AJF24" s="765"/>
      <c r="AJG24" s="765"/>
      <c r="AJH24" s="765"/>
      <c r="AJI24" s="765"/>
      <c r="AJJ24" s="765"/>
      <c r="AJK24" s="765"/>
      <c r="AJL24" s="765"/>
      <c r="AJM24" s="765"/>
      <c r="AJN24" s="765"/>
      <c r="AJO24" s="765"/>
      <c r="AJP24" s="765"/>
      <c r="AJQ24" s="765"/>
      <c r="AJR24" s="765"/>
      <c r="AJS24" s="765"/>
      <c r="AJT24" s="765"/>
      <c r="AJU24" s="765"/>
      <c r="AJV24" s="765"/>
      <c r="AJW24" s="765"/>
      <c r="AJX24" s="765"/>
      <c r="AJY24" s="765"/>
      <c r="AJZ24" s="765"/>
      <c r="AKA24" s="765"/>
      <c r="AKB24" s="765"/>
      <c r="AKC24" s="765"/>
      <c r="AKD24" s="765"/>
      <c r="AKE24" s="765"/>
      <c r="AKF24" s="765"/>
      <c r="AKG24" s="765"/>
      <c r="AKH24" s="765"/>
      <c r="AKI24" s="765"/>
      <c r="AKJ24" s="765"/>
      <c r="AKK24" s="765"/>
      <c r="AKL24" s="765"/>
      <c r="AKM24" s="765"/>
      <c r="AKN24" s="765"/>
      <c r="AKO24" s="765"/>
      <c r="AKP24" s="765"/>
      <c r="AKQ24" s="765"/>
    </row>
    <row r="25" spans="1:998">
      <c r="B25" s="775" t="s">
        <v>135</v>
      </c>
      <c r="C25" s="802"/>
      <c r="D25" s="774">
        <v>1</v>
      </c>
      <c r="E25" s="774">
        <v>0.53619199286752905</v>
      </c>
      <c r="F25" s="774">
        <v>1.086104123890655</v>
      </c>
      <c r="G25" s="774">
        <v>1.2244906833089437</v>
      </c>
      <c r="H25" s="774">
        <v>1.1852351892728907</v>
      </c>
      <c r="I25" s="774">
        <v>1.2160527248890791</v>
      </c>
      <c r="J25" s="774">
        <v>1.2371928590149639</v>
      </c>
      <c r="K25" s="774">
        <v>1.1963355234908688</v>
      </c>
      <c r="L25" s="768"/>
      <c r="M25" s="775" t="s">
        <v>135</v>
      </c>
      <c r="N25" s="774">
        <v>1</v>
      </c>
      <c r="O25" s="774">
        <v>0.53619199286752905</v>
      </c>
      <c r="P25" s="774">
        <v>1.086104123890655</v>
      </c>
      <c r="Q25" s="774">
        <v>1.2244906833089437</v>
      </c>
      <c r="R25" s="774">
        <v>1.1852351892728907</v>
      </c>
      <c r="S25" s="774">
        <v>1.2160527248890791</v>
      </c>
      <c r="T25" s="774">
        <v>1.2371928590149639</v>
      </c>
      <c r="U25" s="774">
        <v>1.1963355234908688</v>
      </c>
      <c r="V25" s="765"/>
      <c r="W25" s="765"/>
      <c r="X25" s="765"/>
      <c r="Y25" s="765"/>
      <c r="Z25" s="765"/>
      <c r="AA25" s="765"/>
      <c r="AB25" s="765"/>
      <c r="AC25" s="765"/>
      <c r="AD25" s="765"/>
      <c r="AE25" s="765"/>
      <c r="AF25" s="765"/>
      <c r="AG25" s="765"/>
      <c r="AH25" s="765"/>
      <c r="AI25" s="765"/>
      <c r="AJ25" s="765"/>
      <c r="AK25" s="765"/>
      <c r="AL25" s="765"/>
      <c r="AM25" s="765"/>
      <c r="AN25" s="765"/>
      <c r="AO25" s="765"/>
      <c r="AP25" s="765"/>
      <c r="AQ25" s="765"/>
      <c r="AR25" s="765"/>
      <c r="AS25" s="765"/>
      <c r="AT25" s="765"/>
      <c r="AU25" s="765"/>
      <c r="AV25" s="765"/>
      <c r="AW25" s="765"/>
      <c r="AX25" s="765"/>
      <c r="AY25" s="765"/>
      <c r="AZ25" s="765"/>
      <c r="BA25" s="765"/>
      <c r="BB25" s="765"/>
      <c r="BC25" s="765"/>
      <c r="BD25" s="765"/>
      <c r="BE25" s="765"/>
      <c r="BF25" s="765"/>
      <c r="BG25" s="765"/>
      <c r="BH25" s="765"/>
      <c r="BI25" s="765"/>
      <c r="BJ25" s="765"/>
      <c r="BK25" s="765"/>
      <c r="BL25" s="765"/>
      <c r="BM25" s="765"/>
      <c r="BN25" s="765"/>
      <c r="BO25" s="765"/>
      <c r="BP25" s="765"/>
      <c r="BQ25" s="765"/>
      <c r="BR25" s="765"/>
      <c r="BS25" s="765"/>
      <c r="BT25" s="765"/>
      <c r="BU25" s="765"/>
      <c r="BV25" s="765"/>
      <c r="BW25" s="765"/>
      <c r="BX25" s="765"/>
      <c r="BY25" s="765"/>
      <c r="BZ25" s="765"/>
      <c r="CA25" s="765"/>
      <c r="CB25" s="765"/>
      <c r="CC25" s="765"/>
      <c r="CD25" s="765"/>
      <c r="CE25" s="765"/>
      <c r="CF25" s="765"/>
      <c r="CG25" s="765"/>
      <c r="CH25" s="765"/>
      <c r="CI25" s="765"/>
      <c r="CJ25" s="765"/>
      <c r="CK25" s="765"/>
      <c r="CL25" s="765"/>
      <c r="CM25" s="765"/>
      <c r="CN25" s="765"/>
      <c r="CO25" s="765"/>
      <c r="CP25" s="765"/>
      <c r="CQ25" s="765"/>
      <c r="CR25" s="765"/>
      <c r="CS25" s="765"/>
      <c r="CT25" s="765"/>
      <c r="CU25" s="765"/>
      <c r="CV25" s="765"/>
      <c r="CW25" s="765"/>
      <c r="CX25" s="765"/>
      <c r="CY25" s="765"/>
      <c r="CZ25" s="765"/>
      <c r="DA25" s="765"/>
      <c r="DB25" s="765"/>
      <c r="DC25" s="765"/>
      <c r="DD25" s="765"/>
      <c r="DE25" s="765"/>
      <c r="DF25" s="765"/>
      <c r="DG25" s="765"/>
      <c r="DH25" s="765"/>
      <c r="DI25" s="765"/>
      <c r="DJ25" s="765"/>
      <c r="DK25" s="765"/>
      <c r="DL25" s="765"/>
      <c r="DM25" s="765"/>
      <c r="DN25" s="765"/>
      <c r="DO25" s="765"/>
      <c r="DP25" s="765"/>
      <c r="DQ25" s="765"/>
      <c r="DR25" s="765"/>
      <c r="DS25" s="765"/>
      <c r="DT25" s="765"/>
      <c r="DU25" s="765"/>
      <c r="DV25" s="765"/>
      <c r="DW25" s="765"/>
      <c r="DX25" s="765"/>
      <c r="DY25" s="765"/>
      <c r="DZ25" s="765"/>
      <c r="EA25" s="765"/>
      <c r="EB25" s="765"/>
      <c r="EC25" s="765"/>
      <c r="ED25" s="765"/>
      <c r="EE25" s="765"/>
      <c r="EF25" s="765"/>
      <c r="EG25" s="765"/>
      <c r="EH25" s="765"/>
      <c r="EI25" s="765"/>
      <c r="EJ25" s="765"/>
      <c r="EK25" s="765"/>
      <c r="EL25" s="765"/>
      <c r="EM25" s="765"/>
      <c r="EN25" s="765"/>
      <c r="EO25" s="765"/>
      <c r="EP25" s="765"/>
      <c r="EQ25" s="765"/>
      <c r="ER25" s="765"/>
      <c r="ES25" s="765"/>
      <c r="ET25" s="765"/>
      <c r="EU25" s="765"/>
      <c r="EV25" s="765"/>
      <c r="EW25" s="765"/>
      <c r="EX25" s="765"/>
      <c r="EY25" s="765"/>
      <c r="EZ25" s="765"/>
      <c r="FA25" s="765"/>
      <c r="FB25" s="765"/>
      <c r="FC25" s="765"/>
      <c r="FD25" s="765"/>
      <c r="FE25" s="765"/>
      <c r="FF25" s="765"/>
      <c r="FG25" s="765"/>
      <c r="FH25" s="765"/>
      <c r="FI25" s="765"/>
      <c r="FJ25" s="765"/>
      <c r="FK25" s="765"/>
      <c r="FL25" s="765"/>
      <c r="FM25" s="765"/>
      <c r="FN25" s="765"/>
      <c r="FO25" s="765"/>
      <c r="FP25" s="765"/>
      <c r="FQ25" s="765"/>
      <c r="FR25" s="765"/>
      <c r="FS25" s="765"/>
      <c r="FT25" s="765"/>
      <c r="FU25" s="765"/>
      <c r="FV25" s="765"/>
      <c r="FW25" s="765"/>
      <c r="FX25" s="765"/>
      <c r="FY25" s="765"/>
      <c r="FZ25" s="765"/>
      <c r="GA25" s="765"/>
      <c r="GB25" s="765"/>
      <c r="GC25" s="765"/>
      <c r="GD25" s="765"/>
      <c r="GE25" s="765"/>
      <c r="GF25" s="765"/>
      <c r="GG25" s="765"/>
      <c r="GH25" s="765"/>
      <c r="GI25" s="765"/>
      <c r="GJ25" s="765"/>
      <c r="GK25" s="765"/>
      <c r="GL25" s="765"/>
      <c r="GM25" s="765"/>
      <c r="GN25" s="765"/>
      <c r="GO25" s="765"/>
      <c r="GP25" s="765"/>
      <c r="GQ25" s="765"/>
      <c r="GR25" s="765"/>
      <c r="GS25" s="765"/>
      <c r="GT25" s="765"/>
      <c r="GU25" s="765"/>
      <c r="GV25" s="765"/>
      <c r="GW25" s="765"/>
      <c r="GX25" s="765"/>
      <c r="GY25" s="765"/>
      <c r="GZ25" s="765"/>
      <c r="HA25" s="765"/>
      <c r="HB25" s="765"/>
      <c r="HC25" s="765"/>
      <c r="HD25" s="765"/>
      <c r="HE25" s="765"/>
      <c r="HF25" s="765"/>
      <c r="HG25" s="765"/>
      <c r="HH25" s="765"/>
      <c r="HI25" s="765"/>
      <c r="HJ25" s="765"/>
      <c r="HK25" s="765"/>
      <c r="HL25" s="765"/>
      <c r="HM25" s="765"/>
      <c r="HN25" s="765"/>
      <c r="HO25" s="765"/>
      <c r="HP25" s="765"/>
      <c r="HQ25" s="765"/>
      <c r="HR25" s="765"/>
      <c r="HS25" s="765"/>
      <c r="HT25" s="765"/>
      <c r="HU25" s="765"/>
      <c r="HV25" s="765"/>
      <c r="HW25" s="765"/>
      <c r="HX25" s="765"/>
      <c r="HY25" s="765"/>
      <c r="HZ25" s="765"/>
      <c r="IA25" s="765"/>
      <c r="IB25" s="765"/>
      <c r="IC25" s="765"/>
      <c r="ID25" s="765"/>
      <c r="IE25" s="765"/>
      <c r="IF25" s="765"/>
      <c r="IG25" s="765"/>
      <c r="IH25" s="765"/>
      <c r="II25" s="765"/>
      <c r="IJ25" s="765"/>
      <c r="IK25" s="765"/>
      <c r="IL25" s="765"/>
      <c r="IM25" s="765"/>
      <c r="IN25" s="765"/>
      <c r="IO25" s="765"/>
      <c r="IP25" s="765"/>
      <c r="IQ25" s="765"/>
      <c r="IR25" s="765"/>
      <c r="IS25" s="765"/>
      <c r="IT25" s="765"/>
      <c r="IU25" s="765"/>
      <c r="IV25" s="765"/>
      <c r="IW25" s="765"/>
      <c r="IX25" s="765"/>
      <c r="IY25" s="765"/>
      <c r="IZ25" s="765"/>
      <c r="JA25" s="765"/>
      <c r="JB25" s="765"/>
      <c r="JC25" s="765"/>
      <c r="JD25" s="765"/>
      <c r="JE25" s="765"/>
      <c r="JF25" s="765"/>
      <c r="JG25" s="765"/>
      <c r="JH25" s="765"/>
      <c r="JI25" s="765"/>
      <c r="JJ25" s="765"/>
      <c r="JK25" s="765"/>
      <c r="JL25" s="765"/>
      <c r="JM25" s="765"/>
      <c r="JN25" s="765"/>
      <c r="JO25" s="765"/>
      <c r="JP25" s="765"/>
      <c r="JQ25" s="765"/>
      <c r="JR25" s="765"/>
      <c r="JS25" s="765"/>
      <c r="JT25" s="765"/>
      <c r="JU25" s="765"/>
      <c r="JV25" s="765"/>
      <c r="JW25" s="765"/>
      <c r="JX25" s="765"/>
      <c r="JY25" s="765"/>
      <c r="JZ25" s="765"/>
      <c r="KA25" s="765"/>
      <c r="KB25" s="765"/>
      <c r="KC25" s="765"/>
      <c r="KD25" s="765"/>
      <c r="KE25" s="765"/>
      <c r="KF25" s="765"/>
      <c r="KG25" s="765"/>
      <c r="KH25" s="765"/>
      <c r="KI25" s="765"/>
      <c r="KJ25" s="765"/>
      <c r="KK25" s="765"/>
      <c r="KL25" s="765"/>
      <c r="KM25" s="765"/>
      <c r="KN25" s="765"/>
      <c r="KO25" s="765"/>
      <c r="KP25" s="765"/>
      <c r="KQ25" s="765"/>
      <c r="KR25" s="765"/>
      <c r="KS25" s="765"/>
      <c r="KT25" s="765"/>
      <c r="KU25" s="765"/>
      <c r="KV25" s="765"/>
      <c r="KW25" s="765"/>
      <c r="KX25" s="765"/>
      <c r="KY25" s="765"/>
      <c r="KZ25" s="765"/>
      <c r="LA25" s="765"/>
      <c r="LB25" s="765"/>
      <c r="LC25" s="765"/>
      <c r="LD25" s="765"/>
      <c r="LE25" s="765"/>
      <c r="LF25" s="765"/>
      <c r="LG25" s="765"/>
      <c r="LH25" s="765"/>
      <c r="LI25" s="765"/>
      <c r="LJ25" s="765"/>
      <c r="LK25" s="765"/>
      <c r="LL25" s="765"/>
      <c r="LM25" s="765"/>
      <c r="LN25" s="765"/>
      <c r="LO25" s="765"/>
      <c r="LP25" s="765"/>
      <c r="LQ25" s="765"/>
      <c r="LR25" s="765"/>
      <c r="LS25" s="765"/>
      <c r="LT25" s="765"/>
      <c r="LU25" s="765"/>
      <c r="LV25" s="765"/>
      <c r="LW25" s="765"/>
      <c r="LX25" s="765"/>
      <c r="LY25" s="765"/>
      <c r="LZ25" s="765"/>
      <c r="MA25" s="765"/>
      <c r="MB25" s="765"/>
      <c r="MC25" s="765"/>
      <c r="MD25" s="765"/>
      <c r="ME25" s="765"/>
      <c r="MF25" s="765"/>
      <c r="MG25" s="765"/>
      <c r="MH25" s="765"/>
      <c r="MI25" s="765"/>
      <c r="MJ25" s="765"/>
      <c r="MK25" s="765"/>
      <c r="ML25" s="765"/>
      <c r="MM25" s="765"/>
      <c r="MN25" s="765"/>
      <c r="MO25" s="765"/>
      <c r="MP25" s="765"/>
      <c r="MQ25" s="765"/>
      <c r="MR25" s="765"/>
      <c r="MS25" s="765"/>
      <c r="MT25" s="765"/>
      <c r="MU25" s="765"/>
      <c r="MV25" s="765"/>
      <c r="MW25" s="765"/>
      <c r="MX25" s="765"/>
      <c r="MY25" s="765"/>
      <c r="MZ25" s="765"/>
      <c r="NA25" s="765"/>
      <c r="NB25" s="765"/>
      <c r="NC25" s="765"/>
      <c r="ND25" s="765"/>
      <c r="NE25" s="765"/>
      <c r="NF25" s="765"/>
      <c r="NG25" s="765"/>
      <c r="NH25" s="765"/>
      <c r="NI25" s="765"/>
      <c r="NJ25" s="765"/>
      <c r="NK25" s="765"/>
      <c r="NL25" s="765"/>
      <c r="NM25" s="765"/>
      <c r="NN25" s="765"/>
      <c r="NO25" s="765"/>
      <c r="NP25" s="765"/>
      <c r="NQ25" s="765"/>
      <c r="NR25" s="765"/>
      <c r="NS25" s="765"/>
      <c r="NT25" s="765"/>
      <c r="NU25" s="765"/>
      <c r="NV25" s="765"/>
      <c r="NW25" s="765"/>
      <c r="NX25" s="765"/>
      <c r="NY25" s="765"/>
      <c r="NZ25" s="765"/>
      <c r="OA25" s="765"/>
      <c r="OB25" s="765"/>
      <c r="OC25" s="765"/>
      <c r="OD25" s="765"/>
      <c r="OE25" s="765"/>
      <c r="OF25" s="765"/>
      <c r="OG25" s="765"/>
      <c r="OH25" s="765"/>
      <c r="OI25" s="765"/>
      <c r="OJ25" s="765"/>
      <c r="OK25" s="765"/>
      <c r="OL25" s="765"/>
      <c r="OM25" s="765"/>
      <c r="ON25" s="765"/>
      <c r="OO25" s="765"/>
      <c r="OP25" s="765"/>
      <c r="OQ25" s="765"/>
      <c r="OR25" s="765"/>
      <c r="OS25" s="765"/>
      <c r="OT25" s="765"/>
      <c r="OU25" s="765"/>
      <c r="OV25" s="765"/>
      <c r="OW25" s="765"/>
      <c r="OX25" s="765"/>
      <c r="OY25" s="765"/>
      <c r="OZ25" s="765"/>
      <c r="PA25" s="765"/>
      <c r="PB25" s="765"/>
      <c r="PC25" s="765"/>
      <c r="PD25" s="765"/>
      <c r="PE25" s="765"/>
      <c r="PF25" s="765"/>
      <c r="PG25" s="765"/>
      <c r="PH25" s="765"/>
      <c r="PI25" s="765"/>
      <c r="PJ25" s="765"/>
      <c r="PK25" s="765"/>
      <c r="PL25" s="765"/>
      <c r="PM25" s="765"/>
      <c r="PN25" s="765"/>
      <c r="PO25" s="765"/>
      <c r="PP25" s="765"/>
      <c r="PQ25" s="765"/>
      <c r="PR25" s="765"/>
      <c r="PS25" s="765"/>
      <c r="PT25" s="765"/>
      <c r="PU25" s="765"/>
      <c r="PV25" s="765"/>
      <c r="PW25" s="765"/>
      <c r="PX25" s="765"/>
      <c r="PY25" s="765"/>
      <c r="PZ25" s="765"/>
      <c r="QA25" s="765"/>
      <c r="QB25" s="765"/>
      <c r="QC25" s="765"/>
      <c r="QD25" s="765"/>
      <c r="QE25" s="765"/>
      <c r="QF25" s="765"/>
      <c r="QG25" s="765"/>
      <c r="QH25" s="765"/>
      <c r="QI25" s="765"/>
      <c r="QJ25" s="765"/>
      <c r="QK25" s="765"/>
      <c r="QL25" s="765"/>
      <c r="QM25" s="765"/>
      <c r="QN25" s="765"/>
      <c r="QO25" s="765"/>
      <c r="QP25" s="765"/>
      <c r="QQ25" s="765"/>
      <c r="QR25" s="765"/>
      <c r="QS25" s="765"/>
      <c r="QT25" s="765"/>
      <c r="QU25" s="765"/>
      <c r="QV25" s="765"/>
      <c r="QW25" s="765"/>
      <c r="QX25" s="765"/>
      <c r="QY25" s="765"/>
      <c r="QZ25" s="765"/>
      <c r="RA25" s="765"/>
      <c r="RB25" s="765"/>
      <c r="RC25" s="765"/>
      <c r="RD25" s="765"/>
      <c r="RE25" s="765"/>
      <c r="RF25" s="765"/>
      <c r="RG25" s="765"/>
      <c r="RH25" s="765"/>
      <c r="RI25" s="765"/>
      <c r="RJ25" s="765"/>
      <c r="RK25" s="765"/>
      <c r="RL25" s="765"/>
      <c r="RM25" s="765"/>
      <c r="RN25" s="765"/>
      <c r="RO25" s="765"/>
      <c r="RP25" s="765"/>
      <c r="RQ25" s="765"/>
      <c r="RR25" s="765"/>
      <c r="RS25" s="765"/>
      <c r="RT25" s="765"/>
      <c r="RU25" s="765"/>
      <c r="RV25" s="765"/>
      <c r="RW25" s="765"/>
      <c r="RX25" s="765"/>
      <c r="RY25" s="765"/>
      <c r="RZ25" s="765"/>
      <c r="SA25" s="765"/>
      <c r="SB25" s="765"/>
      <c r="SC25" s="765"/>
      <c r="SD25" s="765"/>
      <c r="SE25" s="765"/>
      <c r="SF25" s="765"/>
      <c r="SG25" s="765"/>
      <c r="SH25" s="765"/>
      <c r="SI25" s="765"/>
      <c r="SJ25" s="765"/>
      <c r="SK25" s="765"/>
      <c r="SL25" s="765"/>
      <c r="SM25" s="765"/>
      <c r="SN25" s="765"/>
      <c r="SO25" s="765"/>
      <c r="SP25" s="765"/>
      <c r="SQ25" s="765"/>
      <c r="SR25" s="765"/>
      <c r="SS25" s="765"/>
      <c r="ST25" s="765"/>
      <c r="SU25" s="765"/>
      <c r="SV25" s="765"/>
      <c r="SW25" s="765"/>
      <c r="SX25" s="765"/>
      <c r="SY25" s="765"/>
      <c r="SZ25" s="765"/>
      <c r="TA25" s="765"/>
      <c r="TB25" s="765"/>
      <c r="TC25" s="765"/>
      <c r="TD25" s="765"/>
      <c r="TE25" s="765"/>
      <c r="TF25" s="765"/>
      <c r="TG25" s="765"/>
      <c r="TH25" s="765"/>
      <c r="TI25" s="765"/>
      <c r="TJ25" s="765"/>
      <c r="TK25" s="765"/>
      <c r="TL25" s="765"/>
      <c r="TM25" s="765"/>
      <c r="TN25" s="765"/>
      <c r="TO25" s="765"/>
      <c r="TP25" s="765"/>
      <c r="TQ25" s="765"/>
      <c r="TR25" s="765"/>
      <c r="TS25" s="765"/>
      <c r="TT25" s="765"/>
      <c r="TU25" s="765"/>
      <c r="TV25" s="765"/>
      <c r="TW25" s="765"/>
      <c r="TX25" s="765"/>
      <c r="TY25" s="765"/>
      <c r="TZ25" s="765"/>
      <c r="UA25" s="765"/>
      <c r="UB25" s="765"/>
      <c r="UC25" s="765"/>
      <c r="UD25" s="765"/>
      <c r="UE25" s="765"/>
      <c r="UF25" s="765"/>
      <c r="UG25" s="765"/>
      <c r="UH25" s="765"/>
      <c r="UI25" s="765"/>
      <c r="UJ25" s="765"/>
      <c r="UK25" s="765"/>
      <c r="UL25" s="765"/>
      <c r="UM25" s="765"/>
      <c r="UN25" s="765"/>
      <c r="UO25" s="765"/>
      <c r="UP25" s="765"/>
      <c r="UQ25" s="765"/>
      <c r="UR25" s="765"/>
      <c r="US25" s="765"/>
      <c r="UT25" s="765"/>
      <c r="UU25" s="765"/>
      <c r="UV25" s="765"/>
      <c r="UW25" s="765"/>
      <c r="UX25" s="765"/>
      <c r="UY25" s="765"/>
      <c r="UZ25" s="765"/>
      <c r="VA25" s="765"/>
      <c r="VB25" s="765"/>
      <c r="VC25" s="765"/>
      <c r="VD25" s="765"/>
      <c r="VE25" s="765"/>
      <c r="VF25" s="765"/>
      <c r="VG25" s="765"/>
      <c r="VH25" s="765"/>
      <c r="VI25" s="765"/>
      <c r="VJ25" s="765"/>
      <c r="VK25" s="765"/>
      <c r="VL25" s="765"/>
      <c r="VM25" s="765"/>
      <c r="VN25" s="765"/>
      <c r="VO25" s="765"/>
      <c r="VP25" s="765"/>
      <c r="VQ25" s="765"/>
      <c r="VR25" s="765"/>
      <c r="VS25" s="765"/>
      <c r="VT25" s="765"/>
      <c r="VU25" s="765"/>
      <c r="VV25" s="765"/>
      <c r="VW25" s="765"/>
      <c r="VX25" s="765"/>
      <c r="VY25" s="765"/>
      <c r="VZ25" s="765"/>
      <c r="WA25" s="765"/>
      <c r="WB25" s="765"/>
      <c r="WC25" s="765"/>
      <c r="WD25" s="765"/>
      <c r="WE25" s="765"/>
      <c r="WF25" s="765"/>
      <c r="WG25" s="765"/>
      <c r="WH25" s="765"/>
      <c r="WI25" s="765"/>
      <c r="WJ25" s="765"/>
      <c r="WK25" s="765"/>
      <c r="WL25" s="765"/>
      <c r="WM25" s="765"/>
      <c r="WN25" s="765"/>
      <c r="WO25" s="765"/>
      <c r="WP25" s="765"/>
      <c r="WQ25" s="765"/>
      <c r="WR25" s="765"/>
      <c r="WS25" s="765"/>
      <c r="WT25" s="765"/>
      <c r="WU25" s="765"/>
      <c r="WV25" s="765"/>
      <c r="WW25" s="765"/>
      <c r="WX25" s="765"/>
      <c r="WY25" s="765"/>
      <c r="WZ25" s="765"/>
      <c r="XA25" s="765"/>
      <c r="XB25" s="765"/>
      <c r="XC25" s="765"/>
      <c r="XD25" s="765"/>
      <c r="XE25" s="765"/>
      <c r="XF25" s="765"/>
      <c r="XG25" s="765"/>
      <c r="XH25" s="765"/>
      <c r="XI25" s="765"/>
      <c r="XJ25" s="765"/>
      <c r="XK25" s="765"/>
      <c r="XL25" s="765"/>
      <c r="XM25" s="765"/>
      <c r="XN25" s="765"/>
      <c r="XO25" s="765"/>
      <c r="XP25" s="765"/>
      <c r="XQ25" s="765"/>
      <c r="XR25" s="765"/>
      <c r="XS25" s="765"/>
      <c r="XT25" s="765"/>
      <c r="XU25" s="765"/>
      <c r="XV25" s="765"/>
      <c r="XW25" s="765"/>
      <c r="XX25" s="765"/>
      <c r="XY25" s="765"/>
      <c r="XZ25" s="765"/>
      <c r="YA25" s="765"/>
      <c r="YB25" s="765"/>
      <c r="YC25" s="765"/>
      <c r="YD25" s="765"/>
      <c r="YE25" s="765"/>
      <c r="YF25" s="765"/>
      <c r="YG25" s="765"/>
      <c r="YH25" s="765"/>
      <c r="YI25" s="765"/>
      <c r="YJ25" s="765"/>
      <c r="YK25" s="765"/>
      <c r="YL25" s="765"/>
      <c r="YM25" s="765"/>
      <c r="YN25" s="765"/>
      <c r="YO25" s="765"/>
      <c r="YP25" s="765"/>
      <c r="YQ25" s="765"/>
      <c r="YR25" s="765"/>
      <c r="YS25" s="765"/>
      <c r="YT25" s="765"/>
      <c r="YU25" s="765"/>
      <c r="YV25" s="765"/>
      <c r="YW25" s="765"/>
      <c r="YX25" s="765"/>
      <c r="YY25" s="765"/>
      <c r="YZ25" s="765"/>
      <c r="ZA25" s="765"/>
      <c r="ZB25" s="765"/>
      <c r="ZC25" s="765"/>
      <c r="ZD25" s="765"/>
      <c r="ZE25" s="765"/>
      <c r="ZF25" s="765"/>
      <c r="ZG25" s="765"/>
      <c r="ZH25" s="765"/>
      <c r="ZI25" s="765"/>
      <c r="ZJ25" s="765"/>
      <c r="ZK25" s="765"/>
      <c r="ZL25" s="765"/>
      <c r="ZM25" s="765"/>
      <c r="ZN25" s="765"/>
      <c r="ZO25" s="765"/>
      <c r="ZP25" s="765"/>
      <c r="ZQ25" s="765"/>
      <c r="ZR25" s="765"/>
      <c r="ZS25" s="765"/>
      <c r="ZT25" s="765"/>
      <c r="ZU25" s="765"/>
      <c r="ZV25" s="765"/>
      <c r="ZW25" s="765"/>
      <c r="ZX25" s="765"/>
      <c r="ZY25" s="765"/>
      <c r="ZZ25" s="765"/>
      <c r="AAA25" s="765"/>
      <c r="AAB25" s="765"/>
      <c r="AAC25" s="765"/>
      <c r="AAD25" s="765"/>
      <c r="AAE25" s="765"/>
      <c r="AAF25" s="765"/>
      <c r="AAG25" s="765"/>
      <c r="AAH25" s="765"/>
      <c r="AAI25" s="765"/>
      <c r="AAJ25" s="765"/>
      <c r="AAK25" s="765"/>
      <c r="AAL25" s="765"/>
      <c r="AAM25" s="765"/>
      <c r="AAN25" s="765"/>
      <c r="AAO25" s="765"/>
      <c r="AAP25" s="765"/>
      <c r="AAQ25" s="765"/>
      <c r="AAR25" s="765"/>
      <c r="AAS25" s="765"/>
      <c r="AAT25" s="765"/>
      <c r="AAU25" s="765"/>
      <c r="AAV25" s="765"/>
      <c r="AAW25" s="765"/>
      <c r="AAX25" s="765"/>
      <c r="AAY25" s="765"/>
      <c r="AAZ25" s="765"/>
      <c r="ABA25" s="765"/>
      <c r="ABB25" s="765"/>
      <c r="ABC25" s="765"/>
      <c r="ABD25" s="765"/>
      <c r="ABE25" s="765"/>
      <c r="ABF25" s="765"/>
      <c r="ABG25" s="765"/>
      <c r="ABH25" s="765"/>
      <c r="ABI25" s="765"/>
      <c r="ABJ25" s="765"/>
      <c r="ABK25" s="765"/>
      <c r="ABL25" s="765"/>
      <c r="ABM25" s="765"/>
      <c r="ABN25" s="765"/>
      <c r="ABO25" s="765"/>
      <c r="ABP25" s="765"/>
      <c r="ABQ25" s="765"/>
      <c r="ABR25" s="765"/>
      <c r="ABS25" s="765"/>
      <c r="ABT25" s="765"/>
      <c r="ABU25" s="765"/>
      <c r="ABV25" s="765"/>
      <c r="ABW25" s="765"/>
      <c r="ABX25" s="765"/>
      <c r="ABY25" s="765"/>
      <c r="ABZ25" s="765"/>
      <c r="ACA25" s="765"/>
      <c r="ACB25" s="765"/>
      <c r="ACC25" s="765"/>
      <c r="ACD25" s="765"/>
      <c r="ACE25" s="765"/>
      <c r="ACF25" s="765"/>
      <c r="ACG25" s="765"/>
      <c r="ACH25" s="765"/>
      <c r="ACI25" s="765"/>
      <c r="ACJ25" s="765"/>
      <c r="ACK25" s="765"/>
      <c r="ACL25" s="765"/>
      <c r="ACM25" s="765"/>
      <c r="ACN25" s="765"/>
      <c r="ACO25" s="765"/>
      <c r="ACP25" s="765"/>
      <c r="ACQ25" s="765"/>
      <c r="ACR25" s="765"/>
      <c r="ACS25" s="765"/>
      <c r="ACT25" s="765"/>
      <c r="ACU25" s="765"/>
      <c r="ACV25" s="765"/>
      <c r="ACW25" s="765"/>
      <c r="ACX25" s="765"/>
      <c r="ACY25" s="765"/>
      <c r="ACZ25" s="765"/>
      <c r="ADA25" s="765"/>
      <c r="ADB25" s="765"/>
      <c r="ADC25" s="765"/>
      <c r="ADD25" s="765"/>
      <c r="ADE25" s="765"/>
      <c r="ADF25" s="765"/>
      <c r="ADG25" s="765"/>
      <c r="ADH25" s="765"/>
      <c r="ADI25" s="765"/>
      <c r="ADJ25" s="765"/>
      <c r="ADK25" s="765"/>
      <c r="ADL25" s="765"/>
      <c r="ADM25" s="765"/>
      <c r="ADN25" s="765"/>
      <c r="ADO25" s="765"/>
      <c r="ADP25" s="765"/>
      <c r="ADQ25" s="765"/>
      <c r="ADR25" s="765"/>
      <c r="ADS25" s="765"/>
      <c r="ADT25" s="765"/>
      <c r="ADU25" s="765"/>
      <c r="ADV25" s="765"/>
      <c r="ADW25" s="765"/>
      <c r="ADX25" s="765"/>
      <c r="ADY25" s="765"/>
      <c r="ADZ25" s="765"/>
      <c r="AEA25" s="765"/>
      <c r="AEB25" s="765"/>
      <c r="AEC25" s="765"/>
      <c r="AED25" s="765"/>
      <c r="AEE25" s="765"/>
      <c r="AEF25" s="765"/>
      <c r="AEG25" s="765"/>
      <c r="AEH25" s="765"/>
      <c r="AEI25" s="765"/>
      <c r="AEJ25" s="765"/>
      <c r="AEK25" s="765"/>
      <c r="AEL25" s="765"/>
      <c r="AEM25" s="765"/>
      <c r="AEN25" s="765"/>
      <c r="AEO25" s="765"/>
      <c r="AEP25" s="765"/>
      <c r="AEQ25" s="765"/>
      <c r="AER25" s="765"/>
      <c r="AES25" s="765"/>
      <c r="AET25" s="765"/>
      <c r="AEU25" s="765"/>
      <c r="AEV25" s="765"/>
      <c r="AEW25" s="765"/>
      <c r="AEX25" s="765"/>
      <c r="AEY25" s="765"/>
      <c r="AEZ25" s="765"/>
      <c r="AFA25" s="765"/>
      <c r="AFB25" s="765"/>
      <c r="AFC25" s="765"/>
      <c r="AFD25" s="765"/>
      <c r="AFE25" s="765"/>
      <c r="AFF25" s="765"/>
      <c r="AFG25" s="765"/>
      <c r="AFH25" s="765"/>
      <c r="AFI25" s="765"/>
      <c r="AFJ25" s="765"/>
      <c r="AFK25" s="765"/>
      <c r="AFL25" s="765"/>
      <c r="AFM25" s="765"/>
      <c r="AFN25" s="765"/>
      <c r="AFO25" s="765"/>
      <c r="AFP25" s="765"/>
      <c r="AFQ25" s="765"/>
      <c r="AFR25" s="765"/>
      <c r="AFS25" s="765"/>
      <c r="AFT25" s="765"/>
      <c r="AFU25" s="765"/>
      <c r="AFV25" s="765"/>
      <c r="AFW25" s="765"/>
      <c r="AFX25" s="765"/>
      <c r="AFY25" s="765"/>
      <c r="AFZ25" s="765"/>
      <c r="AGA25" s="765"/>
      <c r="AGB25" s="765"/>
      <c r="AGC25" s="765"/>
      <c r="AGD25" s="765"/>
      <c r="AGE25" s="765"/>
      <c r="AGF25" s="765"/>
      <c r="AGG25" s="765"/>
      <c r="AGH25" s="765"/>
      <c r="AGI25" s="765"/>
      <c r="AGJ25" s="765"/>
      <c r="AGK25" s="765"/>
      <c r="AGL25" s="765"/>
      <c r="AGM25" s="765"/>
      <c r="AGN25" s="765"/>
      <c r="AGO25" s="765"/>
      <c r="AGP25" s="765"/>
      <c r="AGQ25" s="765"/>
      <c r="AGR25" s="765"/>
      <c r="AGS25" s="765"/>
      <c r="AGT25" s="765"/>
      <c r="AGU25" s="765"/>
      <c r="AGV25" s="765"/>
      <c r="AGW25" s="765"/>
      <c r="AGX25" s="765"/>
      <c r="AGY25" s="765"/>
      <c r="AGZ25" s="765"/>
      <c r="AHA25" s="765"/>
      <c r="AHB25" s="765"/>
      <c r="AHC25" s="765"/>
      <c r="AHD25" s="765"/>
      <c r="AHE25" s="765"/>
      <c r="AHF25" s="765"/>
      <c r="AHG25" s="765"/>
      <c r="AHH25" s="765"/>
      <c r="AHI25" s="765"/>
      <c r="AHJ25" s="765"/>
      <c r="AHK25" s="765"/>
      <c r="AHL25" s="765"/>
      <c r="AHM25" s="765"/>
      <c r="AHN25" s="765"/>
      <c r="AHO25" s="765"/>
      <c r="AHP25" s="765"/>
      <c r="AHQ25" s="765"/>
      <c r="AHR25" s="765"/>
      <c r="AHS25" s="765"/>
      <c r="AHT25" s="765"/>
      <c r="AHU25" s="765"/>
      <c r="AHV25" s="765"/>
      <c r="AHW25" s="765"/>
      <c r="AHX25" s="765"/>
      <c r="AHY25" s="765"/>
      <c r="AHZ25" s="765"/>
      <c r="AIA25" s="765"/>
      <c r="AIB25" s="765"/>
      <c r="AIC25" s="765"/>
      <c r="AID25" s="765"/>
      <c r="AIE25" s="765"/>
      <c r="AIF25" s="765"/>
      <c r="AIG25" s="765"/>
      <c r="AIH25" s="765"/>
      <c r="AII25" s="765"/>
      <c r="AIJ25" s="765"/>
      <c r="AIK25" s="765"/>
      <c r="AIL25" s="765"/>
      <c r="AIM25" s="765"/>
      <c r="AIN25" s="765"/>
      <c r="AIO25" s="765"/>
      <c r="AIP25" s="765"/>
      <c r="AIQ25" s="765"/>
      <c r="AIR25" s="765"/>
      <c r="AIS25" s="765"/>
      <c r="AIT25" s="765"/>
      <c r="AIU25" s="765"/>
      <c r="AIV25" s="765"/>
      <c r="AIW25" s="765"/>
      <c r="AIX25" s="765"/>
      <c r="AIY25" s="765"/>
      <c r="AIZ25" s="765"/>
      <c r="AJA25" s="765"/>
      <c r="AJB25" s="765"/>
      <c r="AJC25" s="765"/>
      <c r="AJD25" s="765"/>
      <c r="AJE25" s="765"/>
      <c r="AJF25" s="765"/>
      <c r="AJG25" s="765"/>
      <c r="AJH25" s="765"/>
      <c r="AJI25" s="765"/>
      <c r="AJJ25" s="765"/>
      <c r="AJK25" s="765"/>
      <c r="AJL25" s="765"/>
      <c r="AJM25" s="765"/>
      <c r="AJN25" s="765"/>
      <c r="AJO25" s="765"/>
      <c r="AJP25" s="765"/>
      <c r="AJQ25" s="765"/>
      <c r="AJR25" s="765"/>
      <c r="AJS25" s="765"/>
      <c r="AJT25" s="765"/>
      <c r="AJU25" s="765"/>
      <c r="AJV25" s="765"/>
      <c r="AJW25" s="765"/>
      <c r="AJX25" s="765"/>
      <c r="AJY25" s="765"/>
      <c r="AJZ25" s="765"/>
      <c r="AKA25" s="765"/>
      <c r="AKB25" s="765"/>
      <c r="AKC25" s="765"/>
      <c r="AKD25" s="765"/>
      <c r="AKE25" s="765"/>
      <c r="AKF25" s="765"/>
      <c r="AKG25" s="765"/>
      <c r="AKH25" s="765"/>
      <c r="AKI25" s="765"/>
      <c r="AKJ25" s="765"/>
      <c r="AKK25" s="765"/>
      <c r="AKL25" s="765"/>
      <c r="AKM25" s="765"/>
      <c r="AKN25" s="765"/>
      <c r="AKO25" s="765"/>
      <c r="AKP25" s="765"/>
      <c r="AKQ25" s="765"/>
    </row>
    <row r="26" spans="1:998">
      <c r="B26" s="775" t="s">
        <v>136</v>
      </c>
      <c r="C26" s="802"/>
      <c r="D26" s="774">
        <v>1</v>
      </c>
      <c r="E26" s="774">
        <v>0.25653954252470179</v>
      </c>
      <c r="F26" s="774">
        <v>1.0622046817970798</v>
      </c>
      <c r="G26" s="774">
        <v>1.1823813278146977</v>
      </c>
      <c r="H26" s="774">
        <v>1.1922219513232275</v>
      </c>
      <c r="I26" s="774">
        <v>1.1869332367521186</v>
      </c>
      <c r="J26" s="774">
        <v>1.209618696787006</v>
      </c>
      <c r="K26" s="774">
        <v>1.1749347760573134</v>
      </c>
      <c r="L26" s="768"/>
      <c r="M26" s="775" t="s">
        <v>136</v>
      </c>
      <c r="N26" s="774">
        <v>1</v>
      </c>
      <c r="O26" s="774">
        <v>0.25653954252470179</v>
      </c>
      <c r="P26" s="774">
        <v>1.0622046817970798</v>
      </c>
      <c r="Q26" s="774">
        <v>1.1823813278146977</v>
      </c>
      <c r="R26" s="774">
        <v>1.1922219513232275</v>
      </c>
      <c r="S26" s="774">
        <v>1.1869332367521186</v>
      </c>
      <c r="T26" s="774">
        <v>1.209618696787006</v>
      </c>
      <c r="U26" s="774">
        <v>1.1749347760573134</v>
      </c>
      <c r="V26" s="765"/>
      <c r="W26" s="765"/>
      <c r="X26" s="765"/>
      <c r="Y26" s="765"/>
      <c r="Z26" s="765"/>
      <c r="AA26" s="765"/>
      <c r="AB26" s="765"/>
      <c r="AC26" s="765"/>
      <c r="AD26" s="765"/>
      <c r="AE26" s="765"/>
      <c r="AF26" s="765"/>
      <c r="AG26" s="765"/>
      <c r="AH26" s="765"/>
      <c r="AI26" s="765"/>
      <c r="AJ26" s="765"/>
      <c r="AK26" s="765"/>
      <c r="AL26" s="765"/>
      <c r="AM26" s="765"/>
      <c r="AN26" s="765"/>
      <c r="AO26" s="765"/>
      <c r="AP26" s="765"/>
      <c r="AQ26" s="765"/>
      <c r="AR26" s="765"/>
      <c r="AS26" s="765"/>
      <c r="AT26" s="765"/>
      <c r="AU26" s="765"/>
      <c r="AV26" s="765"/>
      <c r="AW26" s="765"/>
      <c r="AX26" s="765"/>
      <c r="AY26" s="765"/>
      <c r="AZ26" s="765"/>
      <c r="BA26" s="765"/>
      <c r="BB26" s="765"/>
      <c r="BC26" s="765"/>
      <c r="BD26" s="765"/>
      <c r="BE26" s="765"/>
      <c r="BF26" s="765"/>
      <c r="BG26" s="765"/>
      <c r="BH26" s="765"/>
      <c r="BI26" s="765"/>
      <c r="BJ26" s="765"/>
      <c r="BK26" s="765"/>
      <c r="BL26" s="765"/>
      <c r="BM26" s="765"/>
      <c r="BN26" s="765"/>
      <c r="BO26" s="765"/>
      <c r="BP26" s="765"/>
      <c r="BQ26" s="765"/>
      <c r="BR26" s="765"/>
      <c r="BS26" s="765"/>
      <c r="BT26" s="765"/>
      <c r="BU26" s="765"/>
      <c r="BV26" s="765"/>
      <c r="BW26" s="765"/>
      <c r="BX26" s="765"/>
      <c r="BY26" s="765"/>
      <c r="BZ26" s="765"/>
      <c r="CA26" s="765"/>
      <c r="CB26" s="765"/>
      <c r="CC26" s="765"/>
      <c r="CD26" s="765"/>
      <c r="CE26" s="765"/>
      <c r="CF26" s="765"/>
      <c r="CG26" s="765"/>
      <c r="CH26" s="765"/>
      <c r="CI26" s="765"/>
      <c r="CJ26" s="765"/>
      <c r="CK26" s="765"/>
      <c r="CL26" s="765"/>
      <c r="CM26" s="765"/>
      <c r="CN26" s="765"/>
      <c r="CO26" s="765"/>
      <c r="CP26" s="765"/>
      <c r="CQ26" s="765"/>
      <c r="CR26" s="765"/>
      <c r="CS26" s="765"/>
      <c r="CT26" s="765"/>
      <c r="CU26" s="765"/>
      <c r="CV26" s="765"/>
      <c r="CW26" s="765"/>
      <c r="CX26" s="765"/>
      <c r="CY26" s="765"/>
      <c r="CZ26" s="765"/>
      <c r="DA26" s="765"/>
      <c r="DB26" s="765"/>
      <c r="DC26" s="765"/>
      <c r="DD26" s="765"/>
      <c r="DE26" s="765"/>
      <c r="DF26" s="765"/>
      <c r="DG26" s="765"/>
      <c r="DH26" s="765"/>
      <c r="DI26" s="765"/>
      <c r="DJ26" s="765"/>
      <c r="DK26" s="765"/>
      <c r="DL26" s="765"/>
      <c r="DM26" s="765"/>
      <c r="DN26" s="765"/>
      <c r="DO26" s="765"/>
      <c r="DP26" s="765"/>
      <c r="DQ26" s="765"/>
      <c r="DR26" s="765"/>
      <c r="DS26" s="765"/>
      <c r="DT26" s="765"/>
      <c r="DU26" s="765"/>
      <c r="DV26" s="765"/>
      <c r="DW26" s="765"/>
      <c r="DX26" s="765"/>
      <c r="DY26" s="765"/>
      <c r="DZ26" s="765"/>
      <c r="EA26" s="765"/>
      <c r="EB26" s="765"/>
      <c r="EC26" s="765"/>
      <c r="ED26" s="765"/>
      <c r="EE26" s="765"/>
      <c r="EF26" s="765"/>
      <c r="EG26" s="765"/>
      <c r="EH26" s="765"/>
      <c r="EI26" s="765"/>
      <c r="EJ26" s="765"/>
      <c r="EK26" s="765"/>
      <c r="EL26" s="765"/>
      <c r="EM26" s="765"/>
      <c r="EN26" s="765"/>
      <c r="EO26" s="765"/>
      <c r="EP26" s="765"/>
      <c r="EQ26" s="765"/>
      <c r="ER26" s="765"/>
      <c r="ES26" s="765"/>
      <c r="ET26" s="765"/>
      <c r="EU26" s="765"/>
      <c r="EV26" s="765"/>
      <c r="EW26" s="765"/>
      <c r="EX26" s="765"/>
      <c r="EY26" s="765"/>
      <c r="EZ26" s="765"/>
      <c r="FA26" s="765"/>
      <c r="FB26" s="765"/>
      <c r="FC26" s="765"/>
      <c r="FD26" s="765"/>
      <c r="FE26" s="765"/>
      <c r="FF26" s="765"/>
      <c r="FG26" s="765"/>
      <c r="FH26" s="765"/>
      <c r="FI26" s="765"/>
      <c r="FJ26" s="765"/>
      <c r="FK26" s="765"/>
      <c r="FL26" s="765"/>
      <c r="FM26" s="765"/>
      <c r="FN26" s="765"/>
      <c r="FO26" s="765"/>
      <c r="FP26" s="765"/>
      <c r="FQ26" s="765"/>
      <c r="FR26" s="765"/>
      <c r="FS26" s="765"/>
      <c r="FT26" s="765"/>
      <c r="FU26" s="765"/>
      <c r="FV26" s="765"/>
      <c r="FW26" s="765"/>
      <c r="FX26" s="765"/>
      <c r="FY26" s="765"/>
      <c r="FZ26" s="765"/>
      <c r="GA26" s="765"/>
      <c r="GB26" s="765"/>
      <c r="GC26" s="765"/>
      <c r="GD26" s="765"/>
      <c r="GE26" s="765"/>
      <c r="GF26" s="765"/>
      <c r="GG26" s="765"/>
      <c r="GH26" s="765"/>
      <c r="GI26" s="765"/>
      <c r="GJ26" s="765"/>
      <c r="GK26" s="765"/>
      <c r="GL26" s="765"/>
      <c r="GM26" s="765"/>
      <c r="GN26" s="765"/>
      <c r="GO26" s="765"/>
      <c r="GP26" s="765"/>
      <c r="GQ26" s="765"/>
      <c r="GR26" s="765"/>
      <c r="GS26" s="765"/>
      <c r="GT26" s="765"/>
      <c r="GU26" s="765"/>
      <c r="GV26" s="765"/>
      <c r="GW26" s="765"/>
      <c r="GX26" s="765"/>
      <c r="GY26" s="765"/>
      <c r="GZ26" s="765"/>
      <c r="HA26" s="765"/>
      <c r="HB26" s="765"/>
      <c r="HC26" s="765"/>
      <c r="HD26" s="765"/>
      <c r="HE26" s="765"/>
      <c r="HF26" s="765"/>
      <c r="HG26" s="765"/>
      <c r="HH26" s="765"/>
      <c r="HI26" s="765"/>
      <c r="HJ26" s="765"/>
      <c r="HK26" s="765"/>
      <c r="HL26" s="765"/>
      <c r="HM26" s="765"/>
      <c r="HN26" s="765"/>
      <c r="HO26" s="765"/>
      <c r="HP26" s="765"/>
      <c r="HQ26" s="765"/>
      <c r="HR26" s="765"/>
      <c r="HS26" s="765"/>
      <c r="HT26" s="765"/>
      <c r="HU26" s="765"/>
      <c r="HV26" s="765"/>
      <c r="HW26" s="765"/>
      <c r="HX26" s="765"/>
      <c r="HY26" s="765"/>
      <c r="HZ26" s="765"/>
      <c r="IA26" s="765"/>
      <c r="IB26" s="765"/>
      <c r="IC26" s="765"/>
      <c r="ID26" s="765"/>
      <c r="IE26" s="765"/>
      <c r="IF26" s="765"/>
      <c r="IG26" s="765"/>
      <c r="IH26" s="765"/>
      <c r="II26" s="765"/>
      <c r="IJ26" s="765"/>
      <c r="IK26" s="765"/>
      <c r="IL26" s="765"/>
      <c r="IM26" s="765"/>
      <c r="IN26" s="765"/>
      <c r="IO26" s="765"/>
      <c r="IP26" s="765"/>
      <c r="IQ26" s="765"/>
      <c r="IR26" s="765"/>
      <c r="IS26" s="765"/>
      <c r="IT26" s="765"/>
      <c r="IU26" s="765"/>
      <c r="IV26" s="765"/>
      <c r="IW26" s="765"/>
      <c r="IX26" s="765"/>
      <c r="IY26" s="765"/>
      <c r="IZ26" s="765"/>
      <c r="JA26" s="765"/>
      <c r="JB26" s="765"/>
      <c r="JC26" s="765"/>
      <c r="JD26" s="765"/>
      <c r="JE26" s="765"/>
      <c r="JF26" s="765"/>
      <c r="JG26" s="765"/>
      <c r="JH26" s="765"/>
      <c r="JI26" s="765"/>
      <c r="JJ26" s="765"/>
      <c r="JK26" s="765"/>
      <c r="JL26" s="765"/>
      <c r="JM26" s="765"/>
      <c r="JN26" s="765"/>
      <c r="JO26" s="765"/>
      <c r="JP26" s="765"/>
      <c r="JQ26" s="765"/>
      <c r="JR26" s="765"/>
      <c r="JS26" s="765"/>
      <c r="JT26" s="765"/>
      <c r="JU26" s="765"/>
      <c r="JV26" s="765"/>
      <c r="JW26" s="765"/>
      <c r="JX26" s="765"/>
      <c r="JY26" s="765"/>
      <c r="JZ26" s="765"/>
      <c r="KA26" s="765"/>
      <c r="KB26" s="765"/>
      <c r="KC26" s="765"/>
      <c r="KD26" s="765"/>
      <c r="KE26" s="765"/>
      <c r="KF26" s="765"/>
      <c r="KG26" s="765"/>
      <c r="KH26" s="765"/>
      <c r="KI26" s="765"/>
      <c r="KJ26" s="765"/>
      <c r="KK26" s="765"/>
      <c r="KL26" s="765"/>
      <c r="KM26" s="765"/>
      <c r="KN26" s="765"/>
      <c r="KO26" s="765"/>
      <c r="KP26" s="765"/>
      <c r="KQ26" s="765"/>
      <c r="KR26" s="765"/>
      <c r="KS26" s="765"/>
      <c r="KT26" s="765"/>
      <c r="KU26" s="765"/>
      <c r="KV26" s="765"/>
      <c r="KW26" s="765"/>
      <c r="KX26" s="765"/>
      <c r="KY26" s="765"/>
      <c r="KZ26" s="765"/>
      <c r="LA26" s="765"/>
      <c r="LB26" s="765"/>
      <c r="LC26" s="765"/>
      <c r="LD26" s="765"/>
      <c r="LE26" s="765"/>
      <c r="LF26" s="765"/>
      <c r="LG26" s="765"/>
      <c r="LH26" s="765"/>
      <c r="LI26" s="765"/>
      <c r="LJ26" s="765"/>
      <c r="LK26" s="765"/>
      <c r="LL26" s="765"/>
      <c r="LM26" s="765"/>
      <c r="LN26" s="765"/>
      <c r="LO26" s="765"/>
      <c r="LP26" s="765"/>
      <c r="LQ26" s="765"/>
      <c r="LR26" s="765"/>
      <c r="LS26" s="765"/>
      <c r="LT26" s="765"/>
      <c r="LU26" s="765"/>
      <c r="LV26" s="765"/>
      <c r="LW26" s="765"/>
      <c r="LX26" s="765"/>
      <c r="LY26" s="765"/>
      <c r="LZ26" s="765"/>
      <c r="MA26" s="765"/>
      <c r="MB26" s="765"/>
      <c r="MC26" s="765"/>
      <c r="MD26" s="765"/>
      <c r="ME26" s="765"/>
      <c r="MF26" s="765"/>
      <c r="MG26" s="765"/>
      <c r="MH26" s="765"/>
      <c r="MI26" s="765"/>
      <c r="MJ26" s="765"/>
      <c r="MK26" s="765"/>
      <c r="ML26" s="765"/>
      <c r="MM26" s="765"/>
      <c r="MN26" s="765"/>
      <c r="MO26" s="765"/>
      <c r="MP26" s="765"/>
      <c r="MQ26" s="765"/>
      <c r="MR26" s="765"/>
      <c r="MS26" s="765"/>
      <c r="MT26" s="765"/>
      <c r="MU26" s="765"/>
      <c r="MV26" s="765"/>
      <c r="MW26" s="765"/>
      <c r="MX26" s="765"/>
      <c r="MY26" s="765"/>
      <c r="MZ26" s="765"/>
      <c r="NA26" s="765"/>
      <c r="NB26" s="765"/>
      <c r="NC26" s="765"/>
      <c r="ND26" s="765"/>
      <c r="NE26" s="765"/>
      <c r="NF26" s="765"/>
      <c r="NG26" s="765"/>
      <c r="NH26" s="765"/>
      <c r="NI26" s="765"/>
      <c r="NJ26" s="765"/>
      <c r="NK26" s="765"/>
      <c r="NL26" s="765"/>
      <c r="NM26" s="765"/>
      <c r="NN26" s="765"/>
      <c r="NO26" s="765"/>
      <c r="NP26" s="765"/>
      <c r="NQ26" s="765"/>
      <c r="NR26" s="765"/>
      <c r="NS26" s="765"/>
      <c r="NT26" s="765"/>
      <c r="NU26" s="765"/>
      <c r="NV26" s="765"/>
      <c r="NW26" s="765"/>
      <c r="NX26" s="765"/>
      <c r="NY26" s="765"/>
      <c r="NZ26" s="765"/>
      <c r="OA26" s="765"/>
      <c r="OB26" s="765"/>
      <c r="OC26" s="765"/>
      <c r="OD26" s="765"/>
      <c r="OE26" s="765"/>
      <c r="OF26" s="765"/>
      <c r="OG26" s="765"/>
      <c r="OH26" s="765"/>
      <c r="OI26" s="765"/>
      <c r="OJ26" s="765"/>
      <c r="OK26" s="765"/>
      <c r="OL26" s="765"/>
      <c r="OM26" s="765"/>
      <c r="ON26" s="765"/>
      <c r="OO26" s="765"/>
      <c r="OP26" s="765"/>
      <c r="OQ26" s="765"/>
      <c r="OR26" s="765"/>
      <c r="OS26" s="765"/>
      <c r="OT26" s="765"/>
      <c r="OU26" s="765"/>
      <c r="OV26" s="765"/>
      <c r="OW26" s="765"/>
      <c r="OX26" s="765"/>
      <c r="OY26" s="765"/>
      <c r="OZ26" s="765"/>
      <c r="PA26" s="765"/>
      <c r="PB26" s="765"/>
      <c r="PC26" s="765"/>
      <c r="PD26" s="765"/>
      <c r="PE26" s="765"/>
      <c r="PF26" s="765"/>
      <c r="PG26" s="765"/>
      <c r="PH26" s="765"/>
      <c r="PI26" s="765"/>
      <c r="PJ26" s="765"/>
      <c r="PK26" s="765"/>
      <c r="PL26" s="765"/>
      <c r="PM26" s="765"/>
      <c r="PN26" s="765"/>
      <c r="PO26" s="765"/>
      <c r="PP26" s="765"/>
      <c r="PQ26" s="765"/>
      <c r="PR26" s="765"/>
      <c r="PS26" s="765"/>
      <c r="PT26" s="765"/>
      <c r="PU26" s="765"/>
      <c r="PV26" s="765"/>
      <c r="PW26" s="765"/>
      <c r="PX26" s="765"/>
      <c r="PY26" s="765"/>
      <c r="PZ26" s="765"/>
      <c r="QA26" s="765"/>
      <c r="QB26" s="765"/>
      <c r="QC26" s="765"/>
      <c r="QD26" s="765"/>
      <c r="QE26" s="765"/>
      <c r="QF26" s="765"/>
      <c r="QG26" s="765"/>
      <c r="QH26" s="765"/>
      <c r="QI26" s="765"/>
      <c r="QJ26" s="765"/>
      <c r="QK26" s="765"/>
      <c r="QL26" s="765"/>
      <c r="QM26" s="765"/>
      <c r="QN26" s="765"/>
      <c r="QO26" s="765"/>
      <c r="QP26" s="765"/>
      <c r="QQ26" s="765"/>
      <c r="QR26" s="765"/>
      <c r="QS26" s="765"/>
      <c r="QT26" s="765"/>
      <c r="QU26" s="765"/>
      <c r="QV26" s="765"/>
      <c r="QW26" s="765"/>
      <c r="QX26" s="765"/>
      <c r="QY26" s="765"/>
      <c r="QZ26" s="765"/>
      <c r="RA26" s="765"/>
      <c r="RB26" s="765"/>
      <c r="RC26" s="765"/>
      <c r="RD26" s="765"/>
      <c r="RE26" s="765"/>
      <c r="RF26" s="765"/>
      <c r="RG26" s="765"/>
      <c r="RH26" s="765"/>
      <c r="RI26" s="765"/>
      <c r="RJ26" s="765"/>
      <c r="RK26" s="765"/>
      <c r="RL26" s="765"/>
      <c r="RM26" s="765"/>
      <c r="RN26" s="765"/>
      <c r="RO26" s="765"/>
      <c r="RP26" s="765"/>
      <c r="RQ26" s="765"/>
      <c r="RR26" s="765"/>
      <c r="RS26" s="765"/>
      <c r="RT26" s="765"/>
      <c r="RU26" s="765"/>
      <c r="RV26" s="765"/>
      <c r="RW26" s="765"/>
      <c r="RX26" s="765"/>
      <c r="RY26" s="765"/>
      <c r="RZ26" s="765"/>
      <c r="SA26" s="765"/>
      <c r="SB26" s="765"/>
      <c r="SC26" s="765"/>
      <c r="SD26" s="765"/>
      <c r="SE26" s="765"/>
      <c r="SF26" s="765"/>
      <c r="SG26" s="765"/>
      <c r="SH26" s="765"/>
      <c r="SI26" s="765"/>
      <c r="SJ26" s="765"/>
      <c r="SK26" s="765"/>
      <c r="SL26" s="765"/>
      <c r="SM26" s="765"/>
      <c r="SN26" s="765"/>
      <c r="SO26" s="765"/>
      <c r="SP26" s="765"/>
      <c r="SQ26" s="765"/>
      <c r="SR26" s="765"/>
      <c r="SS26" s="765"/>
      <c r="ST26" s="765"/>
      <c r="SU26" s="765"/>
      <c r="SV26" s="765"/>
      <c r="SW26" s="765"/>
      <c r="SX26" s="765"/>
      <c r="SY26" s="765"/>
      <c r="SZ26" s="765"/>
      <c r="TA26" s="765"/>
      <c r="TB26" s="765"/>
      <c r="TC26" s="765"/>
      <c r="TD26" s="765"/>
      <c r="TE26" s="765"/>
      <c r="TF26" s="765"/>
      <c r="TG26" s="765"/>
      <c r="TH26" s="765"/>
      <c r="TI26" s="765"/>
      <c r="TJ26" s="765"/>
      <c r="TK26" s="765"/>
      <c r="TL26" s="765"/>
      <c r="TM26" s="765"/>
      <c r="TN26" s="765"/>
      <c r="TO26" s="765"/>
      <c r="TP26" s="765"/>
      <c r="TQ26" s="765"/>
      <c r="TR26" s="765"/>
      <c r="TS26" s="765"/>
      <c r="TT26" s="765"/>
      <c r="TU26" s="765"/>
      <c r="TV26" s="765"/>
      <c r="TW26" s="765"/>
      <c r="TX26" s="765"/>
      <c r="TY26" s="765"/>
      <c r="TZ26" s="765"/>
      <c r="UA26" s="765"/>
      <c r="UB26" s="765"/>
      <c r="UC26" s="765"/>
      <c r="UD26" s="765"/>
      <c r="UE26" s="765"/>
      <c r="UF26" s="765"/>
      <c r="UG26" s="765"/>
      <c r="UH26" s="765"/>
      <c r="UI26" s="765"/>
      <c r="UJ26" s="765"/>
      <c r="UK26" s="765"/>
      <c r="UL26" s="765"/>
      <c r="UM26" s="765"/>
      <c r="UN26" s="765"/>
      <c r="UO26" s="765"/>
      <c r="UP26" s="765"/>
      <c r="UQ26" s="765"/>
      <c r="UR26" s="765"/>
      <c r="US26" s="765"/>
      <c r="UT26" s="765"/>
      <c r="UU26" s="765"/>
      <c r="UV26" s="765"/>
      <c r="UW26" s="765"/>
      <c r="UX26" s="765"/>
      <c r="UY26" s="765"/>
      <c r="UZ26" s="765"/>
      <c r="VA26" s="765"/>
      <c r="VB26" s="765"/>
      <c r="VC26" s="765"/>
      <c r="VD26" s="765"/>
      <c r="VE26" s="765"/>
      <c r="VF26" s="765"/>
      <c r="VG26" s="765"/>
      <c r="VH26" s="765"/>
      <c r="VI26" s="765"/>
      <c r="VJ26" s="765"/>
      <c r="VK26" s="765"/>
      <c r="VL26" s="765"/>
      <c r="VM26" s="765"/>
      <c r="VN26" s="765"/>
      <c r="VO26" s="765"/>
      <c r="VP26" s="765"/>
      <c r="VQ26" s="765"/>
      <c r="VR26" s="765"/>
      <c r="VS26" s="765"/>
      <c r="VT26" s="765"/>
      <c r="VU26" s="765"/>
      <c r="VV26" s="765"/>
      <c r="VW26" s="765"/>
      <c r="VX26" s="765"/>
      <c r="VY26" s="765"/>
      <c r="VZ26" s="765"/>
      <c r="WA26" s="765"/>
      <c r="WB26" s="765"/>
      <c r="WC26" s="765"/>
      <c r="WD26" s="765"/>
      <c r="WE26" s="765"/>
      <c r="WF26" s="765"/>
      <c r="WG26" s="765"/>
      <c r="WH26" s="765"/>
      <c r="WI26" s="765"/>
      <c r="WJ26" s="765"/>
      <c r="WK26" s="765"/>
      <c r="WL26" s="765"/>
      <c r="WM26" s="765"/>
      <c r="WN26" s="765"/>
      <c r="WO26" s="765"/>
      <c r="WP26" s="765"/>
      <c r="WQ26" s="765"/>
      <c r="WR26" s="765"/>
      <c r="WS26" s="765"/>
      <c r="WT26" s="765"/>
      <c r="WU26" s="765"/>
      <c r="WV26" s="765"/>
      <c r="WW26" s="765"/>
      <c r="WX26" s="765"/>
      <c r="WY26" s="765"/>
      <c r="WZ26" s="765"/>
      <c r="XA26" s="765"/>
      <c r="XB26" s="765"/>
      <c r="XC26" s="765"/>
      <c r="XD26" s="765"/>
      <c r="XE26" s="765"/>
      <c r="XF26" s="765"/>
      <c r="XG26" s="765"/>
      <c r="XH26" s="765"/>
      <c r="XI26" s="765"/>
      <c r="XJ26" s="765"/>
      <c r="XK26" s="765"/>
      <c r="XL26" s="765"/>
      <c r="XM26" s="765"/>
      <c r="XN26" s="765"/>
      <c r="XO26" s="765"/>
      <c r="XP26" s="765"/>
      <c r="XQ26" s="765"/>
      <c r="XR26" s="765"/>
      <c r="XS26" s="765"/>
      <c r="XT26" s="765"/>
      <c r="XU26" s="765"/>
      <c r="XV26" s="765"/>
      <c r="XW26" s="765"/>
      <c r="XX26" s="765"/>
      <c r="XY26" s="765"/>
      <c r="XZ26" s="765"/>
      <c r="YA26" s="765"/>
      <c r="YB26" s="765"/>
      <c r="YC26" s="765"/>
      <c r="YD26" s="765"/>
      <c r="YE26" s="765"/>
      <c r="YF26" s="765"/>
      <c r="YG26" s="765"/>
      <c r="YH26" s="765"/>
      <c r="YI26" s="765"/>
      <c r="YJ26" s="765"/>
      <c r="YK26" s="765"/>
      <c r="YL26" s="765"/>
      <c r="YM26" s="765"/>
      <c r="YN26" s="765"/>
      <c r="YO26" s="765"/>
      <c r="YP26" s="765"/>
      <c r="YQ26" s="765"/>
      <c r="YR26" s="765"/>
      <c r="YS26" s="765"/>
      <c r="YT26" s="765"/>
      <c r="YU26" s="765"/>
      <c r="YV26" s="765"/>
      <c r="YW26" s="765"/>
      <c r="YX26" s="765"/>
      <c r="YY26" s="765"/>
      <c r="YZ26" s="765"/>
      <c r="ZA26" s="765"/>
      <c r="ZB26" s="765"/>
      <c r="ZC26" s="765"/>
      <c r="ZD26" s="765"/>
      <c r="ZE26" s="765"/>
      <c r="ZF26" s="765"/>
      <c r="ZG26" s="765"/>
      <c r="ZH26" s="765"/>
      <c r="ZI26" s="765"/>
      <c r="ZJ26" s="765"/>
      <c r="ZK26" s="765"/>
      <c r="ZL26" s="765"/>
      <c r="ZM26" s="765"/>
      <c r="ZN26" s="765"/>
      <c r="ZO26" s="765"/>
      <c r="ZP26" s="765"/>
      <c r="ZQ26" s="765"/>
      <c r="ZR26" s="765"/>
      <c r="ZS26" s="765"/>
      <c r="ZT26" s="765"/>
      <c r="ZU26" s="765"/>
      <c r="ZV26" s="765"/>
      <c r="ZW26" s="765"/>
      <c r="ZX26" s="765"/>
      <c r="ZY26" s="765"/>
      <c r="ZZ26" s="765"/>
      <c r="AAA26" s="765"/>
      <c r="AAB26" s="765"/>
      <c r="AAC26" s="765"/>
      <c r="AAD26" s="765"/>
      <c r="AAE26" s="765"/>
      <c r="AAF26" s="765"/>
      <c r="AAG26" s="765"/>
      <c r="AAH26" s="765"/>
      <c r="AAI26" s="765"/>
      <c r="AAJ26" s="765"/>
      <c r="AAK26" s="765"/>
      <c r="AAL26" s="765"/>
      <c r="AAM26" s="765"/>
      <c r="AAN26" s="765"/>
      <c r="AAO26" s="765"/>
      <c r="AAP26" s="765"/>
      <c r="AAQ26" s="765"/>
      <c r="AAR26" s="765"/>
      <c r="AAS26" s="765"/>
      <c r="AAT26" s="765"/>
      <c r="AAU26" s="765"/>
      <c r="AAV26" s="765"/>
      <c r="AAW26" s="765"/>
      <c r="AAX26" s="765"/>
      <c r="AAY26" s="765"/>
      <c r="AAZ26" s="765"/>
      <c r="ABA26" s="765"/>
      <c r="ABB26" s="765"/>
      <c r="ABC26" s="765"/>
      <c r="ABD26" s="765"/>
      <c r="ABE26" s="765"/>
      <c r="ABF26" s="765"/>
      <c r="ABG26" s="765"/>
      <c r="ABH26" s="765"/>
      <c r="ABI26" s="765"/>
      <c r="ABJ26" s="765"/>
      <c r="ABK26" s="765"/>
      <c r="ABL26" s="765"/>
      <c r="ABM26" s="765"/>
      <c r="ABN26" s="765"/>
      <c r="ABO26" s="765"/>
      <c r="ABP26" s="765"/>
      <c r="ABQ26" s="765"/>
      <c r="ABR26" s="765"/>
      <c r="ABS26" s="765"/>
      <c r="ABT26" s="765"/>
      <c r="ABU26" s="765"/>
      <c r="ABV26" s="765"/>
      <c r="ABW26" s="765"/>
      <c r="ABX26" s="765"/>
      <c r="ABY26" s="765"/>
      <c r="ABZ26" s="765"/>
      <c r="ACA26" s="765"/>
      <c r="ACB26" s="765"/>
      <c r="ACC26" s="765"/>
      <c r="ACD26" s="765"/>
      <c r="ACE26" s="765"/>
      <c r="ACF26" s="765"/>
      <c r="ACG26" s="765"/>
      <c r="ACH26" s="765"/>
      <c r="ACI26" s="765"/>
      <c r="ACJ26" s="765"/>
      <c r="ACK26" s="765"/>
      <c r="ACL26" s="765"/>
      <c r="ACM26" s="765"/>
      <c r="ACN26" s="765"/>
      <c r="ACO26" s="765"/>
      <c r="ACP26" s="765"/>
      <c r="ACQ26" s="765"/>
      <c r="ACR26" s="765"/>
      <c r="ACS26" s="765"/>
      <c r="ACT26" s="765"/>
      <c r="ACU26" s="765"/>
      <c r="ACV26" s="765"/>
      <c r="ACW26" s="765"/>
      <c r="ACX26" s="765"/>
      <c r="ACY26" s="765"/>
      <c r="ACZ26" s="765"/>
      <c r="ADA26" s="765"/>
      <c r="ADB26" s="765"/>
      <c r="ADC26" s="765"/>
      <c r="ADD26" s="765"/>
      <c r="ADE26" s="765"/>
      <c r="ADF26" s="765"/>
      <c r="ADG26" s="765"/>
      <c r="ADH26" s="765"/>
      <c r="ADI26" s="765"/>
      <c r="ADJ26" s="765"/>
      <c r="ADK26" s="765"/>
      <c r="ADL26" s="765"/>
      <c r="ADM26" s="765"/>
      <c r="ADN26" s="765"/>
      <c r="ADO26" s="765"/>
      <c r="ADP26" s="765"/>
      <c r="ADQ26" s="765"/>
      <c r="ADR26" s="765"/>
      <c r="ADS26" s="765"/>
      <c r="ADT26" s="765"/>
      <c r="ADU26" s="765"/>
      <c r="ADV26" s="765"/>
      <c r="ADW26" s="765"/>
      <c r="ADX26" s="765"/>
      <c r="ADY26" s="765"/>
      <c r="ADZ26" s="765"/>
      <c r="AEA26" s="765"/>
      <c r="AEB26" s="765"/>
      <c r="AEC26" s="765"/>
      <c r="AED26" s="765"/>
      <c r="AEE26" s="765"/>
      <c r="AEF26" s="765"/>
      <c r="AEG26" s="765"/>
      <c r="AEH26" s="765"/>
      <c r="AEI26" s="765"/>
      <c r="AEJ26" s="765"/>
      <c r="AEK26" s="765"/>
      <c r="AEL26" s="765"/>
      <c r="AEM26" s="765"/>
      <c r="AEN26" s="765"/>
      <c r="AEO26" s="765"/>
      <c r="AEP26" s="765"/>
      <c r="AEQ26" s="765"/>
      <c r="AER26" s="765"/>
      <c r="AES26" s="765"/>
      <c r="AET26" s="765"/>
      <c r="AEU26" s="765"/>
      <c r="AEV26" s="765"/>
      <c r="AEW26" s="765"/>
      <c r="AEX26" s="765"/>
      <c r="AEY26" s="765"/>
      <c r="AEZ26" s="765"/>
      <c r="AFA26" s="765"/>
      <c r="AFB26" s="765"/>
      <c r="AFC26" s="765"/>
      <c r="AFD26" s="765"/>
      <c r="AFE26" s="765"/>
      <c r="AFF26" s="765"/>
      <c r="AFG26" s="765"/>
      <c r="AFH26" s="765"/>
      <c r="AFI26" s="765"/>
      <c r="AFJ26" s="765"/>
      <c r="AFK26" s="765"/>
      <c r="AFL26" s="765"/>
      <c r="AFM26" s="765"/>
      <c r="AFN26" s="765"/>
      <c r="AFO26" s="765"/>
      <c r="AFP26" s="765"/>
      <c r="AFQ26" s="765"/>
      <c r="AFR26" s="765"/>
      <c r="AFS26" s="765"/>
      <c r="AFT26" s="765"/>
      <c r="AFU26" s="765"/>
      <c r="AFV26" s="765"/>
      <c r="AFW26" s="765"/>
      <c r="AFX26" s="765"/>
      <c r="AFY26" s="765"/>
      <c r="AFZ26" s="765"/>
      <c r="AGA26" s="765"/>
      <c r="AGB26" s="765"/>
      <c r="AGC26" s="765"/>
      <c r="AGD26" s="765"/>
      <c r="AGE26" s="765"/>
      <c r="AGF26" s="765"/>
      <c r="AGG26" s="765"/>
      <c r="AGH26" s="765"/>
      <c r="AGI26" s="765"/>
      <c r="AGJ26" s="765"/>
      <c r="AGK26" s="765"/>
      <c r="AGL26" s="765"/>
      <c r="AGM26" s="765"/>
      <c r="AGN26" s="765"/>
      <c r="AGO26" s="765"/>
      <c r="AGP26" s="765"/>
      <c r="AGQ26" s="765"/>
      <c r="AGR26" s="765"/>
      <c r="AGS26" s="765"/>
      <c r="AGT26" s="765"/>
      <c r="AGU26" s="765"/>
      <c r="AGV26" s="765"/>
      <c r="AGW26" s="765"/>
      <c r="AGX26" s="765"/>
      <c r="AGY26" s="765"/>
      <c r="AGZ26" s="765"/>
      <c r="AHA26" s="765"/>
      <c r="AHB26" s="765"/>
      <c r="AHC26" s="765"/>
      <c r="AHD26" s="765"/>
      <c r="AHE26" s="765"/>
      <c r="AHF26" s="765"/>
      <c r="AHG26" s="765"/>
      <c r="AHH26" s="765"/>
      <c r="AHI26" s="765"/>
      <c r="AHJ26" s="765"/>
      <c r="AHK26" s="765"/>
      <c r="AHL26" s="765"/>
      <c r="AHM26" s="765"/>
      <c r="AHN26" s="765"/>
      <c r="AHO26" s="765"/>
      <c r="AHP26" s="765"/>
      <c r="AHQ26" s="765"/>
      <c r="AHR26" s="765"/>
      <c r="AHS26" s="765"/>
      <c r="AHT26" s="765"/>
      <c r="AHU26" s="765"/>
      <c r="AHV26" s="765"/>
      <c r="AHW26" s="765"/>
      <c r="AHX26" s="765"/>
      <c r="AHY26" s="765"/>
      <c r="AHZ26" s="765"/>
      <c r="AIA26" s="765"/>
      <c r="AIB26" s="765"/>
      <c r="AIC26" s="765"/>
      <c r="AID26" s="765"/>
      <c r="AIE26" s="765"/>
      <c r="AIF26" s="765"/>
      <c r="AIG26" s="765"/>
      <c r="AIH26" s="765"/>
      <c r="AII26" s="765"/>
      <c r="AIJ26" s="765"/>
      <c r="AIK26" s="765"/>
      <c r="AIL26" s="765"/>
      <c r="AIM26" s="765"/>
      <c r="AIN26" s="765"/>
      <c r="AIO26" s="765"/>
      <c r="AIP26" s="765"/>
      <c r="AIQ26" s="765"/>
      <c r="AIR26" s="765"/>
      <c r="AIS26" s="765"/>
      <c r="AIT26" s="765"/>
      <c r="AIU26" s="765"/>
      <c r="AIV26" s="765"/>
      <c r="AIW26" s="765"/>
      <c r="AIX26" s="765"/>
      <c r="AIY26" s="765"/>
      <c r="AIZ26" s="765"/>
      <c r="AJA26" s="765"/>
      <c r="AJB26" s="765"/>
      <c r="AJC26" s="765"/>
      <c r="AJD26" s="765"/>
      <c r="AJE26" s="765"/>
      <c r="AJF26" s="765"/>
      <c r="AJG26" s="765"/>
      <c r="AJH26" s="765"/>
      <c r="AJI26" s="765"/>
      <c r="AJJ26" s="765"/>
      <c r="AJK26" s="765"/>
      <c r="AJL26" s="765"/>
      <c r="AJM26" s="765"/>
      <c r="AJN26" s="765"/>
      <c r="AJO26" s="765"/>
      <c r="AJP26" s="765"/>
      <c r="AJQ26" s="765"/>
      <c r="AJR26" s="765"/>
      <c r="AJS26" s="765"/>
      <c r="AJT26" s="765"/>
      <c r="AJU26" s="765"/>
      <c r="AJV26" s="765"/>
      <c r="AJW26" s="765"/>
      <c r="AJX26" s="765"/>
      <c r="AJY26" s="765"/>
      <c r="AJZ26" s="765"/>
      <c r="AKA26" s="765"/>
      <c r="AKB26" s="765"/>
      <c r="AKC26" s="765"/>
      <c r="AKD26" s="765"/>
      <c r="AKE26" s="765"/>
      <c r="AKF26" s="765"/>
      <c r="AKG26" s="765"/>
      <c r="AKH26" s="765"/>
      <c r="AKI26" s="765"/>
      <c r="AKJ26" s="765"/>
      <c r="AKK26" s="765"/>
      <c r="AKL26" s="765"/>
      <c r="AKM26" s="765"/>
      <c r="AKN26" s="765"/>
      <c r="AKO26" s="765"/>
      <c r="AKP26" s="765"/>
      <c r="AKQ26" s="765"/>
    </row>
    <row r="27" spans="1:998">
      <c r="B27" s="775" t="s">
        <v>102</v>
      </c>
      <c r="C27" s="802"/>
      <c r="D27" s="774">
        <v>1</v>
      </c>
      <c r="E27" s="774">
        <v>0.31310636117864699</v>
      </c>
      <c r="F27" s="774">
        <v>1.0529482737071261</v>
      </c>
      <c r="G27" s="774">
        <v>1.1684219077885474</v>
      </c>
      <c r="H27" s="774">
        <v>1.138578470848711</v>
      </c>
      <c r="I27" s="774">
        <v>1.1350241535842356</v>
      </c>
      <c r="J27" s="774">
        <v>1.1551680500802333</v>
      </c>
      <c r="K27" s="774">
        <v>1.1251079908426436</v>
      </c>
      <c r="L27" s="764"/>
      <c r="M27" s="775" t="s">
        <v>102</v>
      </c>
      <c r="N27" s="774">
        <v>1</v>
      </c>
      <c r="O27" s="774">
        <v>0.31310636117864699</v>
      </c>
      <c r="P27" s="774">
        <v>1.0529482737071261</v>
      </c>
      <c r="Q27" s="774">
        <v>1.1684219077885474</v>
      </c>
      <c r="R27" s="774">
        <v>1.138578470848711</v>
      </c>
      <c r="S27" s="774">
        <v>1.1350241535842356</v>
      </c>
      <c r="T27" s="774">
        <v>1.1551680500802333</v>
      </c>
      <c r="U27" s="774">
        <v>1.1251079908426436</v>
      </c>
      <c r="V27" s="765"/>
      <c r="W27" s="765"/>
      <c r="X27" s="765"/>
      <c r="Y27" s="765"/>
      <c r="Z27" s="765"/>
      <c r="AA27" s="765"/>
      <c r="AB27" s="765"/>
      <c r="AC27" s="765"/>
      <c r="AD27" s="765"/>
      <c r="AE27" s="765"/>
      <c r="AF27" s="765"/>
      <c r="AG27" s="765"/>
      <c r="AH27" s="765"/>
      <c r="AI27" s="765"/>
      <c r="AJ27" s="765"/>
      <c r="AK27" s="765"/>
      <c r="AL27" s="765"/>
      <c r="AM27" s="765"/>
      <c r="AN27" s="765"/>
      <c r="AO27" s="765"/>
      <c r="AP27" s="765"/>
      <c r="AQ27" s="765"/>
      <c r="AR27" s="765"/>
      <c r="AS27" s="765"/>
      <c r="AT27" s="765"/>
      <c r="AU27" s="765"/>
      <c r="AV27" s="765"/>
      <c r="AW27" s="765"/>
      <c r="AX27" s="765"/>
      <c r="AY27" s="765"/>
      <c r="AZ27" s="765"/>
      <c r="BA27" s="765"/>
      <c r="BB27" s="765"/>
      <c r="BC27" s="765"/>
      <c r="BD27" s="765"/>
      <c r="BE27" s="765"/>
      <c r="BF27" s="765"/>
      <c r="BG27" s="765"/>
      <c r="BH27" s="765"/>
      <c r="BI27" s="765"/>
      <c r="BJ27" s="765"/>
      <c r="BK27" s="765"/>
      <c r="BL27" s="765"/>
      <c r="BM27" s="765"/>
      <c r="BN27" s="765"/>
      <c r="BO27" s="765"/>
      <c r="BP27" s="765"/>
      <c r="BQ27" s="765"/>
      <c r="BR27" s="765"/>
      <c r="BS27" s="765"/>
      <c r="BT27" s="765"/>
      <c r="BU27" s="765"/>
      <c r="BV27" s="765"/>
      <c r="BW27" s="765"/>
      <c r="BX27" s="765"/>
      <c r="BY27" s="765"/>
      <c r="BZ27" s="765"/>
      <c r="CA27" s="765"/>
      <c r="CB27" s="765"/>
      <c r="CC27" s="765"/>
      <c r="CD27" s="765"/>
      <c r="CE27" s="765"/>
      <c r="CF27" s="765"/>
      <c r="CG27" s="765"/>
      <c r="CH27" s="765"/>
      <c r="CI27" s="765"/>
      <c r="CJ27" s="765"/>
      <c r="CK27" s="765"/>
      <c r="CL27" s="765"/>
      <c r="CM27" s="765"/>
      <c r="CN27" s="765"/>
      <c r="CO27" s="765"/>
      <c r="CP27" s="765"/>
      <c r="CQ27" s="765"/>
      <c r="CR27" s="765"/>
      <c r="CS27" s="765"/>
      <c r="CT27" s="765"/>
      <c r="CU27" s="765"/>
      <c r="CV27" s="765"/>
      <c r="CW27" s="765"/>
      <c r="CX27" s="765"/>
      <c r="CY27" s="765"/>
      <c r="CZ27" s="765"/>
      <c r="DA27" s="765"/>
      <c r="DB27" s="765"/>
      <c r="DC27" s="765"/>
      <c r="DD27" s="765"/>
      <c r="DE27" s="765"/>
      <c r="DF27" s="765"/>
      <c r="DG27" s="765"/>
      <c r="DH27" s="765"/>
      <c r="DI27" s="765"/>
      <c r="DJ27" s="765"/>
      <c r="DK27" s="765"/>
      <c r="DL27" s="765"/>
      <c r="DM27" s="765"/>
      <c r="DN27" s="765"/>
      <c r="DO27" s="765"/>
      <c r="DP27" s="765"/>
      <c r="DQ27" s="765"/>
      <c r="DR27" s="765"/>
      <c r="DS27" s="765"/>
      <c r="DT27" s="765"/>
      <c r="DU27" s="765"/>
      <c r="DV27" s="765"/>
      <c r="DW27" s="765"/>
      <c r="DX27" s="765"/>
      <c r="DY27" s="765"/>
      <c r="DZ27" s="765"/>
      <c r="EA27" s="765"/>
      <c r="EB27" s="765"/>
      <c r="EC27" s="765"/>
      <c r="ED27" s="765"/>
      <c r="EE27" s="765"/>
      <c r="EF27" s="765"/>
      <c r="EG27" s="765"/>
      <c r="EH27" s="765"/>
      <c r="EI27" s="765"/>
      <c r="EJ27" s="765"/>
      <c r="EK27" s="765"/>
      <c r="EL27" s="765"/>
      <c r="EM27" s="765"/>
      <c r="EN27" s="765"/>
      <c r="EO27" s="765"/>
      <c r="EP27" s="765"/>
      <c r="EQ27" s="765"/>
      <c r="ER27" s="765"/>
      <c r="ES27" s="765"/>
      <c r="ET27" s="765"/>
      <c r="EU27" s="765"/>
      <c r="EV27" s="765"/>
      <c r="EW27" s="765"/>
      <c r="EX27" s="765"/>
      <c r="EY27" s="765"/>
      <c r="EZ27" s="765"/>
      <c r="FA27" s="765"/>
      <c r="FB27" s="765"/>
      <c r="FC27" s="765"/>
      <c r="FD27" s="765"/>
      <c r="FE27" s="765"/>
      <c r="FF27" s="765"/>
      <c r="FG27" s="765"/>
      <c r="FH27" s="765"/>
      <c r="FI27" s="765"/>
      <c r="FJ27" s="765"/>
      <c r="FK27" s="765"/>
      <c r="FL27" s="765"/>
      <c r="FM27" s="765"/>
      <c r="FN27" s="765"/>
      <c r="FO27" s="765"/>
      <c r="FP27" s="765"/>
      <c r="FQ27" s="765"/>
      <c r="FR27" s="765"/>
      <c r="FS27" s="765"/>
      <c r="FT27" s="765"/>
      <c r="FU27" s="765"/>
      <c r="FV27" s="765"/>
      <c r="FW27" s="765"/>
      <c r="FX27" s="765"/>
      <c r="FY27" s="765"/>
      <c r="FZ27" s="765"/>
      <c r="GA27" s="765"/>
      <c r="GB27" s="765"/>
      <c r="GC27" s="765"/>
      <c r="GD27" s="765"/>
      <c r="GE27" s="765"/>
      <c r="GF27" s="765"/>
      <c r="GG27" s="765"/>
      <c r="GH27" s="765"/>
      <c r="GI27" s="765"/>
      <c r="GJ27" s="765"/>
      <c r="GK27" s="765"/>
      <c r="GL27" s="765"/>
      <c r="GM27" s="765"/>
      <c r="GN27" s="765"/>
      <c r="GO27" s="765"/>
      <c r="GP27" s="765"/>
      <c r="GQ27" s="765"/>
      <c r="GR27" s="765"/>
      <c r="GS27" s="765"/>
      <c r="GT27" s="765"/>
      <c r="GU27" s="765"/>
      <c r="GV27" s="765"/>
      <c r="GW27" s="765"/>
      <c r="GX27" s="765"/>
      <c r="GY27" s="765"/>
      <c r="GZ27" s="765"/>
      <c r="HA27" s="765"/>
      <c r="HB27" s="765"/>
      <c r="HC27" s="765"/>
      <c r="HD27" s="765"/>
      <c r="HE27" s="765"/>
      <c r="HF27" s="765"/>
      <c r="HG27" s="765"/>
      <c r="HH27" s="765"/>
      <c r="HI27" s="765"/>
      <c r="HJ27" s="765"/>
      <c r="HK27" s="765"/>
      <c r="HL27" s="765"/>
      <c r="HM27" s="765"/>
      <c r="HN27" s="765"/>
      <c r="HO27" s="765"/>
      <c r="HP27" s="765"/>
      <c r="HQ27" s="765"/>
      <c r="HR27" s="765"/>
      <c r="HS27" s="765"/>
      <c r="HT27" s="765"/>
      <c r="HU27" s="765"/>
      <c r="HV27" s="765"/>
      <c r="HW27" s="765"/>
      <c r="HX27" s="765"/>
      <c r="HY27" s="765"/>
      <c r="HZ27" s="765"/>
      <c r="IA27" s="765"/>
      <c r="IB27" s="765"/>
      <c r="IC27" s="765"/>
      <c r="ID27" s="765"/>
      <c r="IE27" s="765"/>
      <c r="IF27" s="765"/>
      <c r="IG27" s="765"/>
      <c r="IH27" s="765"/>
      <c r="II27" s="765"/>
      <c r="IJ27" s="765"/>
      <c r="IK27" s="765"/>
      <c r="IL27" s="765"/>
      <c r="IM27" s="765"/>
      <c r="IN27" s="765"/>
      <c r="IO27" s="765"/>
      <c r="IP27" s="765"/>
      <c r="IQ27" s="765"/>
      <c r="IR27" s="765"/>
      <c r="IS27" s="765"/>
      <c r="IT27" s="765"/>
      <c r="IU27" s="765"/>
      <c r="IV27" s="765"/>
      <c r="IW27" s="765"/>
      <c r="IX27" s="765"/>
      <c r="IY27" s="765"/>
      <c r="IZ27" s="765"/>
      <c r="JA27" s="765"/>
      <c r="JB27" s="765"/>
      <c r="JC27" s="765"/>
      <c r="JD27" s="765"/>
      <c r="JE27" s="765"/>
      <c r="JF27" s="765"/>
      <c r="JG27" s="765"/>
      <c r="JH27" s="765"/>
      <c r="JI27" s="765"/>
      <c r="JJ27" s="765"/>
      <c r="JK27" s="765"/>
      <c r="JL27" s="765"/>
      <c r="JM27" s="765"/>
      <c r="JN27" s="765"/>
      <c r="JO27" s="765"/>
      <c r="JP27" s="765"/>
      <c r="JQ27" s="765"/>
      <c r="JR27" s="765"/>
      <c r="JS27" s="765"/>
      <c r="JT27" s="765"/>
      <c r="JU27" s="765"/>
      <c r="JV27" s="765"/>
      <c r="JW27" s="765"/>
      <c r="JX27" s="765"/>
      <c r="JY27" s="765"/>
      <c r="JZ27" s="765"/>
      <c r="KA27" s="765"/>
      <c r="KB27" s="765"/>
      <c r="KC27" s="765"/>
      <c r="KD27" s="765"/>
      <c r="KE27" s="765"/>
      <c r="KF27" s="765"/>
      <c r="KG27" s="765"/>
      <c r="KH27" s="765"/>
      <c r="KI27" s="765"/>
      <c r="KJ27" s="765"/>
      <c r="KK27" s="765"/>
      <c r="KL27" s="765"/>
      <c r="KM27" s="765"/>
      <c r="KN27" s="765"/>
      <c r="KO27" s="765"/>
      <c r="KP27" s="765"/>
      <c r="KQ27" s="765"/>
      <c r="KR27" s="765"/>
      <c r="KS27" s="765"/>
      <c r="KT27" s="765"/>
      <c r="KU27" s="765"/>
      <c r="KV27" s="765"/>
      <c r="KW27" s="765"/>
      <c r="KX27" s="765"/>
      <c r="KY27" s="765"/>
      <c r="KZ27" s="765"/>
      <c r="LA27" s="765"/>
      <c r="LB27" s="765"/>
      <c r="LC27" s="765"/>
      <c r="LD27" s="765"/>
      <c r="LE27" s="765"/>
      <c r="LF27" s="765"/>
      <c r="LG27" s="765"/>
      <c r="LH27" s="765"/>
      <c r="LI27" s="765"/>
      <c r="LJ27" s="765"/>
      <c r="LK27" s="765"/>
      <c r="LL27" s="765"/>
      <c r="LM27" s="765"/>
      <c r="LN27" s="765"/>
      <c r="LO27" s="765"/>
      <c r="LP27" s="765"/>
      <c r="LQ27" s="765"/>
      <c r="LR27" s="765"/>
      <c r="LS27" s="765"/>
      <c r="LT27" s="765"/>
      <c r="LU27" s="765"/>
      <c r="LV27" s="765"/>
      <c r="LW27" s="765"/>
      <c r="LX27" s="765"/>
      <c r="LY27" s="765"/>
      <c r="LZ27" s="765"/>
      <c r="MA27" s="765"/>
      <c r="MB27" s="765"/>
      <c r="MC27" s="765"/>
      <c r="MD27" s="765"/>
      <c r="ME27" s="765"/>
      <c r="MF27" s="765"/>
      <c r="MG27" s="765"/>
      <c r="MH27" s="765"/>
      <c r="MI27" s="765"/>
      <c r="MJ27" s="765"/>
      <c r="MK27" s="765"/>
      <c r="ML27" s="765"/>
      <c r="MM27" s="765"/>
      <c r="MN27" s="765"/>
      <c r="MO27" s="765"/>
      <c r="MP27" s="765"/>
      <c r="MQ27" s="765"/>
      <c r="MR27" s="765"/>
      <c r="MS27" s="765"/>
      <c r="MT27" s="765"/>
      <c r="MU27" s="765"/>
      <c r="MV27" s="765"/>
      <c r="MW27" s="765"/>
      <c r="MX27" s="765"/>
      <c r="MY27" s="765"/>
      <c r="MZ27" s="765"/>
      <c r="NA27" s="765"/>
      <c r="NB27" s="765"/>
      <c r="NC27" s="765"/>
      <c r="ND27" s="765"/>
      <c r="NE27" s="765"/>
      <c r="NF27" s="765"/>
      <c r="NG27" s="765"/>
      <c r="NH27" s="765"/>
      <c r="NI27" s="765"/>
      <c r="NJ27" s="765"/>
      <c r="NK27" s="765"/>
      <c r="NL27" s="765"/>
      <c r="NM27" s="765"/>
      <c r="NN27" s="765"/>
      <c r="NO27" s="765"/>
      <c r="NP27" s="765"/>
      <c r="NQ27" s="765"/>
      <c r="NR27" s="765"/>
      <c r="NS27" s="765"/>
      <c r="NT27" s="765"/>
      <c r="NU27" s="765"/>
      <c r="NV27" s="765"/>
      <c r="NW27" s="765"/>
      <c r="NX27" s="765"/>
      <c r="NY27" s="765"/>
      <c r="NZ27" s="765"/>
      <c r="OA27" s="765"/>
      <c r="OB27" s="765"/>
      <c r="OC27" s="765"/>
      <c r="OD27" s="765"/>
      <c r="OE27" s="765"/>
      <c r="OF27" s="765"/>
      <c r="OG27" s="765"/>
      <c r="OH27" s="765"/>
      <c r="OI27" s="765"/>
      <c r="OJ27" s="765"/>
      <c r="OK27" s="765"/>
      <c r="OL27" s="765"/>
      <c r="OM27" s="765"/>
      <c r="ON27" s="765"/>
      <c r="OO27" s="765"/>
      <c r="OP27" s="765"/>
      <c r="OQ27" s="765"/>
      <c r="OR27" s="765"/>
      <c r="OS27" s="765"/>
      <c r="OT27" s="765"/>
      <c r="OU27" s="765"/>
      <c r="OV27" s="765"/>
      <c r="OW27" s="765"/>
      <c r="OX27" s="765"/>
      <c r="OY27" s="765"/>
      <c r="OZ27" s="765"/>
      <c r="PA27" s="765"/>
      <c r="PB27" s="765"/>
      <c r="PC27" s="765"/>
      <c r="PD27" s="765"/>
      <c r="PE27" s="765"/>
      <c r="PF27" s="765"/>
      <c r="PG27" s="765"/>
      <c r="PH27" s="765"/>
      <c r="PI27" s="765"/>
      <c r="PJ27" s="765"/>
      <c r="PK27" s="765"/>
      <c r="PL27" s="765"/>
      <c r="PM27" s="765"/>
      <c r="PN27" s="765"/>
      <c r="PO27" s="765"/>
      <c r="PP27" s="765"/>
      <c r="PQ27" s="765"/>
      <c r="PR27" s="765"/>
      <c r="PS27" s="765"/>
      <c r="PT27" s="765"/>
      <c r="PU27" s="765"/>
      <c r="PV27" s="765"/>
      <c r="PW27" s="765"/>
      <c r="PX27" s="765"/>
      <c r="PY27" s="765"/>
      <c r="PZ27" s="765"/>
      <c r="QA27" s="765"/>
      <c r="QB27" s="765"/>
      <c r="QC27" s="765"/>
      <c r="QD27" s="765"/>
      <c r="QE27" s="765"/>
      <c r="QF27" s="765"/>
      <c r="QG27" s="765"/>
      <c r="QH27" s="765"/>
      <c r="QI27" s="765"/>
      <c r="QJ27" s="765"/>
      <c r="QK27" s="765"/>
      <c r="QL27" s="765"/>
      <c r="QM27" s="765"/>
      <c r="QN27" s="765"/>
      <c r="QO27" s="765"/>
      <c r="QP27" s="765"/>
      <c r="QQ27" s="765"/>
      <c r="QR27" s="765"/>
      <c r="QS27" s="765"/>
      <c r="QT27" s="765"/>
      <c r="QU27" s="765"/>
      <c r="QV27" s="765"/>
      <c r="QW27" s="765"/>
      <c r="QX27" s="765"/>
      <c r="QY27" s="765"/>
      <c r="QZ27" s="765"/>
      <c r="RA27" s="765"/>
      <c r="RB27" s="765"/>
      <c r="RC27" s="765"/>
      <c r="RD27" s="765"/>
      <c r="RE27" s="765"/>
      <c r="RF27" s="765"/>
      <c r="RG27" s="765"/>
      <c r="RH27" s="765"/>
      <c r="RI27" s="765"/>
      <c r="RJ27" s="765"/>
      <c r="RK27" s="765"/>
      <c r="RL27" s="765"/>
      <c r="RM27" s="765"/>
      <c r="RN27" s="765"/>
      <c r="RO27" s="765"/>
      <c r="RP27" s="765"/>
      <c r="RQ27" s="765"/>
      <c r="RR27" s="765"/>
      <c r="RS27" s="765"/>
      <c r="RT27" s="765"/>
      <c r="RU27" s="765"/>
      <c r="RV27" s="765"/>
      <c r="RW27" s="765"/>
      <c r="RX27" s="765"/>
      <c r="RY27" s="765"/>
      <c r="RZ27" s="765"/>
      <c r="SA27" s="765"/>
      <c r="SB27" s="765"/>
      <c r="SC27" s="765"/>
      <c r="SD27" s="765"/>
      <c r="SE27" s="765"/>
      <c r="SF27" s="765"/>
      <c r="SG27" s="765"/>
      <c r="SH27" s="765"/>
      <c r="SI27" s="765"/>
      <c r="SJ27" s="765"/>
      <c r="SK27" s="765"/>
      <c r="SL27" s="765"/>
      <c r="SM27" s="765"/>
      <c r="SN27" s="765"/>
      <c r="SO27" s="765"/>
      <c r="SP27" s="765"/>
      <c r="SQ27" s="765"/>
      <c r="SR27" s="765"/>
      <c r="SS27" s="765"/>
      <c r="ST27" s="765"/>
      <c r="SU27" s="765"/>
      <c r="SV27" s="765"/>
      <c r="SW27" s="765"/>
      <c r="SX27" s="765"/>
      <c r="SY27" s="765"/>
      <c r="SZ27" s="765"/>
      <c r="TA27" s="765"/>
      <c r="TB27" s="765"/>
      <c r="TC27" s="765"/>
      <c r="TD27" s="765"/>
      <c r="TE27" s="765"/>
      <c r="TF27" s="765"/>
      <c r="TG27" s="765"/>
      <c r="TH27" s="765"/>
      <c r="TI27" s="765"/>
      <c r="TJ27" s="765"/>
      <c r="TK27" s="765"/>
      <c r="TL27" s="765"/>
      <c r="TM27" s="765"/>
      <c r="TN27" s="765"/>
      <c r="TO27" s="765"/>
      <c r="TP27" s="765"/>
      <c r="TQ27" s="765"/>
      <c r="TR27" s="765"/>
      <c r="TS27" s="765"/>
      <c r="TT27" s="765"/>
      <c r="TU27" s="765"/>
      <c r="TV27" s="765"/>
      <c r="TW27" s="765"/>
      <c r="TX27" s="765"/>
      <c r="TY27" s="765"/>
      <c r="TZ27" s="765"/>
      <c r="UA27" s="765"/>
      <c r="UB27" s="765"/>
      <c r="UC27" s="765"/>
      <c r="UD27" s="765"/>
      <c r="UE27" s="765"/>
      <c r="UF27" s="765"/>
      <c r="UG27" s="765"/>
      <c r="UH27" s="765"/>
      <c r="UI27" s="765"/>
      <c r="UJ27" s="765"/>
      <c r="UK27" s="765"/>
      <c r="UL27" s="765"/>
      <c r="UM27" s="765"/>
      <c r="UN27" s="765"/>
      <c r="UO27" s="765"/>
      <c r="UP27" s="765"/>
      <c r="UQ27" s="765"/>
      <c r="UR27" s="765"/>
      <c r="US27" s="765"/>
      <c r="UT27" s="765"/>
      <c r="UU27" s="765"/>
      <c r="UV27" s="765"/>
      <c r="UW27" s="765"/>
      <c r="UX27" s="765"/>
      <c r="UY27" s="765"/>
      <c r="UZ27" s="765"/>
      <c r="VA27" s="765"/>
      <c r="VB27" s="765"/>
      <c r="VC27" s="765"/>
      <c r="VD27" s="765"/>
      <c r="VE27" s="765"/>
      <c r="VF27" s="765"/>
      <c r="VG27" s="765"/>
      <c r="VH27" s="765"/>
      <c r="VI27" s="765"/>
      <c r="VJ27" s="765"/>
      <c r="VK27" s="765"/>
      <c r="VL27" s="765"/>
      <c r="VM27" s="765"/>
      <c r="VN27" s="765"/>
      <c r="VO27" s="765"/>
      <c r="VP27" s="765"/>
      <c r="VQ27" s="765"/>
      <c r="VR27" s="765"/>
      <c r="VS27" s="765"/>
      <c r="VT27" s="765"/>
      <c r="VU27" s="765"/>
      <c r="VV27" s="765"/>
      <c r="VW27" s="765"/>
      <c r="VX27" s="765"/>
      <c r="VY27" s="765"/>
      <c r="VZ27" s="765"/>
      <c r="WA27" s="765"/>
      <c r="WB27" s="765"/>
      <c r="WC27" s="765"/>
      <c r="WD27" s="765"/>
      <c r="WE27" s="765"/>
      <c r="WF27" s="765"/>
      <c r="WG27" s="765"/>
      <c r="WH27" s="765"/>
      <c r="WI27" s="765"/>
      <c r="WJ27" s="765"/>
      <c r="WK27" s="765"/>
      <c r="WL27" s="765"/>
      <c r="WM27" s="765"/>
      <c r="WN27" s="765"/>
      <c r="WO27" s="765"/>
      <c r="WP27" s="765"/>
      <c r="WQ27" s="765"/>
      <c r="WR27" s="765"/>
      <c r="WS27" s="765"/>
      <c r="WT27" s="765"/>
      <c r="WU27" s="765"/>
      <c r="WV27" s="765"/>
      <c r="WW27" s="765"/>
      <c r="WX27" s="765"/>
      <c r="WY27" s="765"/>
      <c r="WZ27" s="765"/>
      <c r="XA27" s="765"/>
      <c r="XB27" s="765"/>
      <c r="XC27" s="765"/>
      <c r="XD27" s="765"/>
      <c r="XE27" s="765"/>
      <c r="XF27" s="765"/>
      <c r="XG27" s="765"/>
      <c r="XH27" s="765"/>
      <c r="XI27" s="765"/>
      <c r="XJ27" s="765"/>
      <c r="XK27" s="765"/>
      <c r="XL27" s="765"/>
      <c r="XM27" s="765"/>
      <c r="XN27" s="765"/>
      <c r="XO27" s="765"/>
      <c r="XP27" s="765"/>
      <c r="XQ27" s="765"/>
      <c r="XR27" s="765"/>
      <c r="XS27" s="765"/>
      <c r="XT27" s="765"/>
      <c r="XU27" s="765"/>
      <c r="XV27" s="765"/>
      <c r="XW27" s="765"/>
      <c r="XX27" s="765"/>
      <c r="XY27" s="765"/>
      <c r="XZ27" s="765"/>
      <c r="YA27" s="765"/>
      <c r="YB27" s="765"/>
      <c r="YC27" s="765"/>
      <c r="YD27" s="765"/>
      <c r="YE27" s="765"/>
      <c r="YF27" s="765"/>
      <c r="YG27" s="765"/>
      <c r="YH27" s="765"/>
      <c r="YI27" s="765"/>
      <c r="YJ27" s="765"/>
      <c r="YK27" s="765"/>
      <c r="YL27" s="765"/>
      <c r="YM27" s="765"/>
      <c r="YN27" s="765"/>
      <c r="YO27" s="765"/>
      <c r="YP27" s="765"/>
      <c r="YQ27" s="765"/>
      <c r="YR27" s="765"/>
      <c r="YS27" s="765"/>
      <c r="YT27" s="765"/>
      <c r="YU27" s="765"/>
      <c r="YV27" s="765"/>
      <c r="YW27" s="765"/>
      <c r="YX27" s="765"/>
      <c r="YY27" s="765"/>
      <c r="YZ27" s="765"/>
      <c r="ZA27" s="765"/>
      <c r="ZB27" s="765"/>
      <c r="ZC27" s="765"/>
      <c r="ZD27" s="765"/>
      <c r="ZE27" s="765"/>
      <c r="ZF27" s="765"/>
      <c r="ZG27" s="765"/>
      <c r="ZH27" s="765"/>
      <c r="ZI27" s="765"/>
      <c r="ZJ27" s="765"/>
      <c r="ZK27" s="765"/>
      <c r="ZL27" s="765"/>
      <c r="ZM27" s="765"/>
      <c r="ZN27" s="765"/>
      <c r="ZO27" s="765"/>
      <c r="ZP27" s="765"/>
      <c r="ZQ27" s="765"/>
      <c r="ZR27" s="765"/>
      <c r="ZS27" s="765"/>
      <c r="ZT27" s="765"/>
      <c r="ZU27" s="765"/>
      <c r="ZV27" s="765"/>
      <c r="ZW27" s="765"/>
      <c r="ZX27" s="765"/>
      <c r="ZY27" s="765"/>
      <c r="ZZ27" s="765"/>
      <c r="AAA27" s="765"/>
      <c r="AAB27" s="765"/>
      <c r="AAC27" s="765"/>
      <c r="AAD27" s="765"/>
      <c r="AAE27" s="765"/>
      <c r="AAF27" s="765"/>
      <c r="AAG27" s="765"/>
      <c r="AAH27" s="765"/>
      <c r="AAI27" s="765"/>
      <c r="AAJ27" s="765"/>
      <c r="AAK27" s="765"/>
      <c r="AAL27" s="765"/>
      <c r="AAM27" s="765"/>
      <c r="AAN27" s="765"/>
      <c r="AAO27" s="765"/>
      <c r="AAP27" s="765"/>
      <c r="AAQ27" s="765"/>
      <c r="AAR27" s="765"/>
      <c r="AAS27" s="765"/>
      <c r="AAT27" s="765"/>
      <c r="AAU27" s="765"/>
      <c r="AAV27" s="765"/>
      <c r="AAW27" s="765"/>
      <c r="AAX27" s="765"/>
      <c r="AAY27" s="765"/>
      <c r="AAZ27" s="765"/>
      <c r="ABA27" s="765"/>
      <c r="ABB27" s="765"/>
      <c r="ABC27" s="765"/>
      <c r="ABD27" s="765"/>
      <c r="ABE27" s="765"/>
      <c r="ABF27" s="765"/>
      <c r="ABG27" s="765"/>
      <c r="ABH27" s="765"/>
      <c r="ABI27" s="765"/>
      <c r="ABJ27" s="765"/>
      <c r="ABK27" s="765"/>
      <c r="ABL27" s="765"/>
      <c r="ABM27" s="765"/>
      <c r="ABN27" s="765"/>
      <c r="ABO27" s="765"/>
      <c r="ABP27" s="765"/>
      <c r="ABQ27" s="765"/>
      <c r="ABR27" s="765"/>
      <c r="ABS27" s="765"/>
      <c r="ABT27" s="765"/>
      <c r="ABU27" s="765"/>
      <c r="ABV27" s="765"/>
      <c r="ABW27" s="765"/>
      <c r="ABX27" s="765"/>
      <c r="ABY27" s="765"/>
      <c r="ABZ27" s="765"/>
      <c r="ACA27" s="765"/>
      <c r="ACB27" s="765"/>
      <c r="ACC27" s="765"/>
      <c r="ACD27" s="765"/>
      <c r="ACE27" s="765"/>
      <c r="ACF27" s="765"/>
      <c r="ACG27" s="765"/>
      <c r="ACH27" s="765"/>
      <c r="ACI27" s="765"/>
      <c r="ACJ27" s="765"/>
      <c r="ACK27" s="765"/>
      <c r="ACL27" s="765"/>
      <c r="ACM27" s="765"/>
      <c r="ACN27" s="765"/>
      <c r="ACO27" s="765"/>
      <c r="ACP27" s="765"/>
      <c r="ACQ27" s="765"/>
      <c r="ACR27" s="765"/>
      <c r="ACS27" s="765"/>
      <c r="ACT27" s="765"/>
      <c r="ACU27" s="765"/>
      <c r="ACV27" s="765"/>
      <c r="ACW27" s="765"/>
      <c r="ACX27" s="765"/>
      <c r="ACY27" s="765"/>
      <c r="ACZ27" s="765"/>
      <c r="ADA27" s="765"/>
      <c r="ADB27" s="765"/>
      <c r="ADC27" s="765"/>
      <c r="ADD27" s="765"/>
      <c r="ADE27" s="765"/>
      <c r="ADF27" s="765"/>
      <c r="ADG27" s="765"/>
      <c r="ADH27" s="765"/>
      <c r="ADI27" s="765"/>
      <c r="ADJ27" s="765"/>
      <c r="ADK27" s="765"/>
      <c r="ADL27" s="765"/>
      <c r="ADM27" s="765"/>
      <c r="ADN27" s="765"/>
      <c r="ADO27" s="765"/>
      <c r="ADP27" s="765"/>
      <c r="ADQ27" s="765"/>
      <c r="ADR27" s="765"/>
      <c r="ADS27" s="765"/>
      <c r="ADT27" s="765"/>
      <c r="ADU27" s="765"/>
      <c r="ADV27" s="765"/>
      <c r="ADW27" s="765"/>
      <c r="ADX27" s="765"/>
      <c r="ADY27" s="765"/>
      <c r="ADZ27" s="765"/>
      <c r="AEA27" s="765"/>
      <c r="AEB27" s="765"/>
      <c r="AEC27" s="765"/>
      <c r="AED27" s="765"/>
      <c r="AEE27" s="765"/>
      <c r="AEF27" s="765"/>
      <c r="AEG27" s="765"/>
      <c r="AEH27" s="765"/>
      <c r="AEI27" s="765"/>
      <c r="AEJ27" s="765"/>
      <c r="AEK27" s="765"/>
      <c r="AEL27" s="765"/>
      <c r="AEM27" s="765"/>
      <c r="AEN27" s="765"/>
      <c r="AEO27" s="765"/>
      <c r="AEP27" s="765"/>
      <c r="AEQ27" s="765"/>
      <c r="AER27" s="765"/>
      <c r="AES27" s="765"/>
      <c r="AET27" s="765"/>
      <c r="AEU27" s="765"/>
      <c r="AEV27" s="765"/>
      <c r="AEW27" s="765"/>
      <c r="AEX27" s="765"/>
      <c r="AEY27" s="765"/>
      <c r="AEZ27" s="765"/>
      <c r="AFA27" s="765"/>
      <c r="AFB27" s="765"/>
      <c r="AFC27" s="765"/>
      <c r="AFD27" s="765"/>
      <c r="AFE27" s="765"/>
      <c r="AFF27" s="765"/>
      <c r="AFG27" s="765"/>
      <c r="AFH27" s="765"/>
      <c r="AFI27" s="765"/>
      <c r="AFJ27" s="765"/>
      <c r="AFK27" s="765"/>
      <c r="AFL27" s="765"/>
      <c r="AFM27" s="765"/>
      <c r="AFN27" s="765"/>
      <c r="AFO27" s="765"/>
      <c r="AFP27" s="765"/>
      <c r="AFQ27" s="765"/>
      <c r="AFR27" s="765"/>
      <c r="AFS27" s="765"/>
      <c r="AFT27" s="765"/>
      <c r="AFU27" s="765"/>
      <c r="AFV27" s="765"/>
      <c r="AFW27" s="765"/>
      <c r="AFX27" s="765"/>
      <c r="AFY27" s="765"/>
      <c r="AFZ27" s="765"/>
      <c r="AGA27" s="765"/>
      <c r="AGB27" s="765"/>
      <c r="AGC27" s="765"/>
      <c r="AGD27" s="765"/>
      <c r="AGE27" s="765"/>
      <c r="AGF27" s="765"/>
      <c r="AGG27" s="765"/>
      <c r="AGH27" s="765"/>
      <c r="AGI27" s="765"/>
      <c r="AGJ27" s="765"/>
      <c r="AGK27" s="765"/>
      <c r="AGL27" s="765"/>
      <c r="AGM27" s="765"/>
      <c r="AGN27" s="765"/>
      <c r="AGO27" s="765"/>
      <c r="AGP27" s="765"/>
      <c r="AGQ27" s="765"/>
      <c r="AGR27" s="765"/>
      <c r="AGS27" s="765"/>
      <c r="AGT27" s="765"/>
      <c r="AGU27" s="765"/>
      <c r="AGV27" s="765"/>
      <c r="AGW27" s="765"/>
      <c r="AGX27" s="765"/>
      <c r="AGY27" s="765"/>
      <c r="AGZ27" s="765"/>
      <c r="AHA27" s="765"/>
      <c r="AHB27" s="765"/>
      <c r="AHC27" s="765"/>
      <c r="AHD27" s="765"/>
      <c r="AHE27" s="765"/>
      <c r="AHF27" s="765"/>
      <c r="AHG27" s="765"/>
      <c r="AHH27" s="765"/>
      <c r="AHI27" s="765"/>
      <c r="AHJ27" s="765"/>
      <c r="AHK27" s="765"/>
      <c r="AHL27" s="765"/>
      <c r="AHM27" s="765"/>
      <c r="AHN27" s="765"/>
      <c r="AHO27" s="765"/>
      <c r="AHP27" s="765"/>
      <c r="AHQ27" s="765"/>
      <c r="AHR27" s="765"/>
      <c r="AHS27" s="765"/>
      <c r="AHT27" s="765"/>
      <c r="AHU27" s="765"/>
      <c r="AHV27" s="765"/>
      <c r="AHW27" s="765"/>
      <c r="AHX27" s="765"/>
      <c r="AHY27" s="765"/>
      <c r="AHZ27" s="765"/>
      <c r="AIA27" s="765"/>
      <c r="AIB27" s="765"/>
      <c r="AIC27" s="765"/>
      <c r="AID27" s="765"/>
      <c r="AIE27" s="765"/>
      <c r="AIF27" s="765"/>
      <c r="AIG27" s="765"/>
      <c r="AIH27" s="765"/>
      <c r="AII27" s="765"/>
      <c r="AIJ27" s="765"/>
      <c r="AIK27" s="765"/>
      <c r="AIL27" s="765"/>
      <c r="AIM27" s="765"/>
      <c r="AIN27" s="765"/>
      <c r="AIO27" s="765"/>
      <c r="AIP27" s="765"/>
      <c r="AIQ27" s="765"/>
      <c r="AIR27" s="765"/>
      <c r="AIS27" s="765"/>
      <c r="AIT27" s="765"/>
      <c r="AIU27" s="765"/>
      <c r="AIV27" s="765"/>
      <c r="AIW27" s="765"/>
      <c r="AIX27" s="765"/>
      <c r="AIY27" s="765"/>
      <c r="AIZ27" s="765"/>
      <c r="AJA27" s="765"/>
      <c r="AJB27" s="765"/>
      <c r="AJC27" s="765"/>
      <c r="AJD27" s="765"/>
      <c r="AJE27" s="765"/>
      <c r="AJF27" s="765"/>
      <c r="AJG27" s="765"/>
      <c r="AJH27" s="765"/>
      <c r="AJI27" s="765"/>
      <c r="AJJ27" s="765"/>
      <c r="AJK27" s="765"/>
      <c r="AJL27" s="765"/>
      <c r="AJM27" s="765"/>
      <c r="AJN27" s="765"/>
      <c r="AJO27" s="765"/>
      <c r="AJP27" s="765"/>
      <c r="AJQ27" s="765"/>
      <c r="AJR27" s="765"/>
      <c r="AJS27" s="765"/>
      <c r="AJT27" s="765"/>
      <c r="AJU27" s="765"/>
      <c r="AJV27" s="765"/>
      <c r="AJW27" s="765"/>
      <c r="AJX27" s="765"/>
      <c r="AJY27" s="765"/>
      <c r="AJZ27" s="765"/>
      <c r="AKA27" s="765"/>
      <c r="AKB27" s="765"/>
      <c r="AKC27" s="765"/>
      <c r="AKD27" s="765"/>
      <c r="AKE27" s="765"/>
      <c r="AKF27" s="765"/>
      <c r="AKG27" s="765"/>
      <c r="AKH27" s="765"/>
      <c r="AKI27" s="765"/>
      <c r="AKJ27" s="765"/>
      <c r="AKK27" s="765"/>
      <c r="AKL27" s="765"/>
      <c r="AKM27" s="765"/>
      <c r="AKN27" s="765"/>
      <c r="AKO27" s="765"/>
      <c r="AKP27" s="765"/>
      <c r="AKQ27" s="765"/>
    </row>
    <row r="28" spans="1:998">
      <c r="B28" s="764"/>
      <c r="C28" s="799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5"/>
      <c r="P28" s="765"/>
      <c r="Q28" s="765"/>
      <c r="R28" s="765"/>
      <c r="S28" s="765"/>
      <c r="T28" s="765"/>
      <c r="U28" s="765"/>
      <c r="V28" s="765"/>
      <c r="W28" s="765"/>
      <c r="X28" s="765"/>
      <c r="Y28" s="765"/>
      <c r="Z28" s="765"/>
      <c r="AA28" s="765"/>
      <c r="AB28" s="765"/>
      <c r="AC28" s="765"/>
      <c r="AD28" s="765"/>
      <c r="AE28" s="765"/>
      <c r="AF28" s="765"/>
      <c r="AG28" s="765"/>
      <c r="AH28" s="765"/>
      <c r="AI28" s="765"/>
      <c r="AJ28" s="765"/>
      <c r="AK28" s="765"/>
      <c r="AL28" s="765"/>
      <c r="AM28" s="765"/>
      <c r="AN28" s="765"/>
      <c r="AO28" s="765"/>
      <c r="AP28" s="765"/>
      <c r="AQ28" s="765"/>
      <c r="AR28" s="765"/>
      <c r="AS28" s="765"/>
      <c r="AT28" s="765"/>
      <c r="AU28" s="765"/>
      <c r="AV28" s="765"/>
      <c r="AW28" s="765"/>
      <c r="AX28" s="765"/>
      <c r="AY28" s="765"/>
      <c r="AZ28" s="765"/>
      <c r="BA28" s="765"/>
      <c r="BB28" s="765"/>
      <c r="BC28" s="765"/>
      <c r="BD28" s="765"/>
      <c r="BE28" s="765"/>
      <c r="BF28" s="765"/>
      <c r="BG28" s="765"/>
      <c r="BH28" s="765"/>
      <c r="BI28" s="765"/>
      <c r="BJ28" s="765"/>
      <c r="BK28" s="765"/>
      <c r="BL28" s="765"/>
      <c r="BM28" s="765"/>
      <c r="BN28" s="765"/>
      <c r="BO28" s="765"/>
      <c r="BP28" s="765"/>
      <c r="BQ28" s="765"/>
      <c r="BR28" s="765"/>
      <c r="BS28" s="765"/>
      <c r="BT28" s="765"/>
      <c r="BU28" s="765"/>
      <c r="BV28" s="765"/>
      <c r="BW28" s="765"/>
      <c r="BX28" s="765"/>
      <c r="BY28" s="765"/>
      <c r="BZ28" s="765"/>
      <c r="CA28" s="765"/>
      <c r="CB28" s="765"/>
      <c r="CC28" s="765"/>
      <c r="CD28" s="765"/>
      <c r="CE28" s="765"/>
      <c r="CF28" s="765"/>
      <c r="CG28" s="765"/>
      <c r="CH28" s="765"/>
      <c r="CI28" s="765"/>
      <c r="CJ28" s="765"/>
      <c r="CK28" s="765"/>
      <c r="CL28" s="765"/>
      <c r="CM28" s="765"/>
      <c r="CN28" s="765"/>
      <c r="CO28" s="765"/>
      <c r="CP28" s="765"/>
      <c r="CQ28" s="765"/>
      <c r="CR28" s="765"/>
      <c r="CS28" s="765"/>
      <c r="CT28" s="765"/>
      <c r="CU28" s="765"/>
      <c r="CV28" s="765"/>
      <c r="CW28" s="765"/>
      <c r="CX28" s="765"/>
      <c r="CY28" s="765"/>
      <c r="CZ28" s="765"/>
      <c r="DA28" s="765"/>
      <c r="DB28" s="765"/>
      <c r="DC28" s="765"/>
      <c r="DD28" s="765"/>
      <c r="DE28" s="765"/>
      <c r="DF28" s="765"/>
      <c r="DG28" s="765"/>
      <c r="DH28" s="765"/>
      <c r="DI28" s="765"/>
      <c r="DJ28" s="765"/>
      <c r="DK28" s="765"/>
      <c r="DL28" s="765"/>
      <c r="DM28" s="765"/>
      <c r="DN28" s="765"/>
      <c r="DO28" s="765"/>
      <c r="DP28" s="765"/>
      <c r="DQ28" s="765"/>
      <c r="DR28" s="765"/>
      <c r="DS28" s="765"/>
      <c r="DT28" s="765"/>
      <c r="DU28" s="765"/>
      <c r="DV28" s="765"/>
      <c r="DW28" s="765"/>
      <c r="DX28" s="765"/>
      <c r="DY28" s="765"/>
      <c r="DZ28" s="765"/>
      <c r="EA28" s="765"/>
      <c r="EB28" s="765"/>
      <c r="EC28" s="765"/>
      <c r="ED28" s="765"/>
      <c r="EE28" s="765"/>
      <c r="EF28" s="765"/>
      <c r="EG28" s="765"/>
      <c r="EH28" s="765"/>
      <c r="EI28" s="765"/>
      <c r="EJ28" s="765"/>
      <c r="EK28" s="765"/>
      <c r="EL28" s="765"/>
      <c r="EM28" s="765"/>
      <c r="EN28" s="765"/>
      <c r="EO28" s="765"/>
      <c r="EP28" s="765"/>
      <c r="EQ28" s="765"/>
      <c r="ER28" s="765"/>
      <c r="ES28" s="765"/>
      <c r="ET28" s="765"/>
      <c r="EU28" s="765"/>
      <c r="EV28" s="765"/>
      <c r="EW28" s="765"/>
      <c r="EX28" s="765"/>
      <c r="EY28" s="765"/>
      <c r="EZ28" s="765"/>
      <c r="FA28" s="765"/>
      <c r="FB28" s="765"/>
      <c r="FC28" s="765"/>
      <c r="FD28" s="765"/>
      <c r="FE28" s="765"/>
      <c r="FF28" s="765"/>
      <c r="FG28" s="765"/>
      <c r="FH28" s="765"/>
      <c r="FI28" s="765"/>
      <c r="FJ28" s="765"/>
      <c r="FK28" s="765"/>
      <c r="FL28" s="765"/>
      <c r="FM28" s="765"/>
      <c r="FN28" s="765"/>
      <c r="FO28" s="765"/>
      <c r="FP28" s="765"/>
      <c r="FQ28" s="765"/>
      <c r="FR28" s="765"/>
      <c r="FS28" s="765"/>
      <c r="FT28" s="765"/>
      <c r="FU28" s="765"/>
      <c r="FV28" s="765"/>
      <c r="FW28" s="765"/>
      <c r="FX28" s="765"/>
      <c r="FY28" s="765"/>
      <c r="FZ28" s="765"/>
      <c r="GA28" s="765"/>
      <c r="GB28" s="765"/>
      <c r="GC28" s="765"/>
      <c r="GD28" s="765"/>
      <c r="GE28" s="765"/>
      <c r="GF28" s="765"/>
      <c r="GG28" s="765"/>
      <c r="GH28" s="765"/>
      <c r="GI28" s="765"/>
      <c r="GJ28" s="765"/>
      <c r="GK28" s="765"/>
      <c r="GL28" s="765"/>
      <c r="GM28" s="765"/>
      <c r="GN28" s="765"/>
      <c r="GO28" s="765"/>
      <c r="GP28" s="765"/>
      <c r="GQ28" s="765"/>
      <c r="GR28" s="765"/>
      <c r="GS28" s="765"/>
      <c r="GT28" s="765"/>
      <c r="GU28" s="765"/>
      <c r="GV28" s="765"/>
      <c r="GW28" s="765"/>
      <c r="GX28" s="765"/>
      <c r="GY28" s="765"/>
      <c r="GZ28" s="765"/>
      <c r="HA28" s="765"/>
      <c r="HB28" s="765"/>
      <c r="HC28" s="765"/>
      <c r="HD28" s="765"/>
      <c r="HE28" s="765"/>
      <c r="HF28" s="765"/>
      <c r="HG28" s="765"/>
      <c r="HH28" s="765"/>
      <c r="HI28" s="765"/>
      <c r="HJ28" s="765"/>
      <c r="HK28" s="765"/>
      <c r="HL28" s="765"/>
      <c r="HM28" s="765"/>
      <c r="HN28" s="765"/>
      <c r="HO28" s="765"/>
      <c r="HP28" s="765"/>
      <c r="HQ28" s="765"/>
      <c r="HR28" s="765"/>
      <c r="HS28" s="765"/>
      <c r="HT28" s="765"/>
      <c r="HU28" s="765"/>
      <c r="HV28" s="765"/>
      <c r="HW28" s="765"/>
      <c r="HX28" s="765"/>
      <c r="HY28" s="765"/>
      <c r="HZ28" s="765"/>
      <c r="IA28" s="765"/>
      <c r="IB28" s="765"/>
      <c r="IC28" s="765"/>
      <c r="ID28" s="765"/>
      <c r="IE28" s="765"/>
      <c r="IF28" s="765"/>
      <c r="IG28" s="765"/>
      <c r="IH28" s="765"/>
      <c r="II28" s="765"/>
      <c r="IJ28" s="765"/>
      <c r="IK28" s="765"/>
      <c r="IL28" s="765"/>
      <c r="IM28" s="765"/>
      <c r="IN28" s="765"/>
      <c r="IO28" s="765"/>
      <c r="IP28" s="765"/>
      <c r="IQ28" s="765"/>
      <c r="IR28" s="765"/>
      <c r="IS28" s="765"/>
      <c r="IT28" s="765"/>
      <c r="IU28" s="765"/>
      <c r="IV28" s="765"/>
      <c r="IW28" s="765"/>
      <c r="IX28" s="765"/>
      <c r="IY28" s="765"/>
      <c r="IZ28" s="765"/>
      <c r="JA28" s="765"/>
      <c r="JB28" s="765"/>
      <c r="JC28" s="765"/>
      <c r="JD28" s="765"/>
      <c r="JE28" s="765"/>
      <c r="JF28" s="765"/>
      <c r="JG28" s="765"/>
      <c r="JH28" s="765"/>
      <c r="JI28" s="765"/>
      <c r="JJ28" s="765"/>
      <c r="JK28" s="765"/>
      <c r="JL28" s="765"/>
      <c r="JM28" s="765"/>
      <c r="JN28" s="765"/>
      <c r="JO28" s="765"/>
      <c r="JP28" s="765"/>
      <c r="JQ28" s="765"/>
      <c r="JR28" s="765"/>
      <c r="JS28" s="765"/>
      <c r="JT28" s="765"/>
      <c r="JU28" s="765"/>
      <c r="JV28" s="765"/>
      <c r="JW28" s="765"/>
      <c r="JX28" s="765"/>
      <c r="JY28" s="765"/>
      <c r="JZ28" s="765"/>
      <c r="KA28" s="765"/>
      <c r="KB28" s="765"/>
      <c r="KC28" s="765"/>
      <c r="KD28" s="765"/>
      <c r="KE28" s="765"/>
      <c r="KF28" s="765"/>
      <c r="KG28" s="765"/>
      <c r="KH28" s="765"/>
      <c r="KI28" s="765"/>
      <c r="KJ28" s="765"/>
      <c r="KK28" s="765"/>
      <c r="KL28" s="765"/>
      <c r="KM28" s="765"/>
      <c r="KN28" s="765"/>
      <c r="KO28" s="765"/>
      <c r="KP28" s="765"/>
      <c r="KQ28" s="765"/>
      <c r="KR28" s="765"/>
      <c r="KS28" s="765"/>
      <c r="KT28" s="765"/>
      <c r="KU28" s="765"/>
      <c r="KV28" s="765"/>
      <c r="KW28" s="765"/>
      <c r="KX28" s="765"/>
      <c r="KY28" s="765"/>
      <c r="KZ28" s="765"/>
      <c r="LA28" s="765"/>
      <c r="LB28" s="765"/>
      <c r="LC28" s="765"/>
      <c r="LD28" s="765"/>
      <c r="LE28" s="765"/>
      <c r="LF28" s="765"/>
      <c r="LG28" s="765"/>
      <c r="LH28" s="765"/>
      <c r="LI28" s="765"/>
      <c r="LJ28" s="765"/>
      <c r="LK28" s="765"/>
      <c r="LL28" s="765"/>
      <c r="LM28" s="765"/>
      <c r="LN28" s="765"/>
      <c r="LO28" s="765"/>
      <c r="LP28" s="765"/>
      <c r="LQ28" s="765"/>
      <c r="LR28" s="765"/>
      <c r="LS28" s="765"/>
      <c r="LT28" s="765"/>
      <c r="LU28" s="765"/>
      <c r="LV28" s="765"/>
      <c r="LW28" s="765"/>
      <c r="LX28" s="765"/>
      <c r="LY28" s="765"/>
      <c r="LZ28" s="765"/>
      <c r="MA28" s="765"/>
      <c r="MB28" s="765"/>
      <c r="MC28" s="765"/>
      <c r="MD28" s="765"/>
      <c r="ME28" s="765"/>
      <c r="MF28" s="765"/>
      <c r="MG28" s="765"/>
      <c r="MH28" s="765"/>
      <c r="MI28" s="765"/>
      <c r="MJ28" s="765"/>
      <c r="MK28" s="765"/>
      <c r="ML28" s="765"/>
      <c r="MM28" s="765"/>
      <c r="MN28" s="765"/>
      <c r="MO28" s="765"/>
      <c r="MP28" s="765"/>
      <c r="MQ28" s="765"/>
      <c r="MR28" s="765"/>
      <c r="MS28" s="765"/>
      <c r="MT28" s="765"/>
      <c r="MU28" s="765"/>
      <c r="MV28" s="765"/>
      <c r="MW28" s="765"/>
      <c r="MX28" s="765"/>
      <c r="MY28" s="765"/>
      <c r="MZ28" s="765"/>
      <c r="NA28" s="765"/>
      <c r="NB28" s="765"/>
      <c r="NC28" s="765"/>
      <c r="ND28" s="765"/>
      <c r="NE28" s="765"/>
      <c r="NF28" s="765"/>
      <c r="NG28" s="765"/>
      <c r="NH28" s="765"/>
      <c r="NI28" s="765"/>
      <c r="NJ28" s="765"/>
      <c r="NK28" s="765"/>
      <c r="NL28" s="765"/>
      <c r="NM28" s="765"/>
      <c r="NN28" s="765"/>
      <c r="NO28" s="765"/>
      <c r="NP28" s="765"/>
      <c r="NQ28" s="765"/>
      <c r="NR28" s="765"/>
      <c r="NS28" s="765"/>
      <c r="NT28" s="765"/>
      <c r="NU28" s="765"/>
      <c r="NV28" s="765"/>
      <c r="NW28" s="765"/>
      <c r="NX28" s="765"/>
      <c r="NY28" s="765"/>
      <c r="NZ28" s="765"/>
      <c r="OA28" s="765"/>
      <c r="OB28" s="765"/>
      <c r="OC28" s="765"/>
      <c r="OD28" s="765"/>
      <c r="OE28" s="765"/>
      <c r="OF28" s="765"/>
      <c r="OG28" s="765"/>
      <c r="OH28" s="765"/>
      <c r="OI28" s="765"/>
      <c r="OJ28" s="765"/>
      <c r="OK28" s="765"/>
      <c r="OL28" s="765"/>
      <c r="OM28" s="765"/>
      <c r="ON28" s="765"/>
      <c r="OO28" s="765"/>
      <c r="OP28" s="765"/>
      <c r="OQ28" s="765"/>
      <c r="OR28" s="765"/>
      <c r="OS28" s="765"/>
      <c r="OT28" s="765"/>
      <c r="OU28" s="765"/>
      <c r="OV28" s="765"/>
      <c r="OW28" s="765"/>
      <c r="OX28" s="765"/>
      <c r="OY28" s="765"/>
      <c r="OZ28" s="765"/>
      <c r="PA28" s="765"/>
      <c r="PB28" s="765"/>
      <c r="PC28" s="765"/>
      <c r="PD28" s="765"/>
      <c r="PE28" s="765"/>
      <c r="PF28" s="765"/>
      <c r="PG28" s="765"/>
      <c r="PH28" s="765"/>
      <c r="PI28" s="765"/>
      <c r="PJ28" s="765"/>
      <c r="PK28" s="765"/>
      <c r="PL28" s="765"/>
      <c r="PM28" s="765"/>
      <c r="PN28" s="765"/>
      <c r="PO28" s="765"/>
      <c r="PP28" s="765"/>
      <c r="PQ28" s="765"/>
      <c r="PR28" s="765"/>
      <c r="PS28" s="765"/>
      <c r="PT28" s="765"/>
      <c r="PU28" s="765"/>
      <c r="PV28" s="765"/>
      <c r="PW28" s="765"/>
      <c r="PX28" s="765"/>
      <c r="PY28" s="765"/>
      <c r="PZ28" s="765"/>
      <c r="QA28" s="765"/>
      <c r="QB28" s="765"/>
      <c r="QC28" s="765"/>
      <c r="QD28" s="765"/>
      <c r="QE28" s="765"/>
      <c r="QF28" s="765"/>
      <c r="QG28" s="765"/>
      <c r="QH28" s="765"/>
      <c r="QI28" s="765"/>
      <c r="QJ28" s="765"/>
      <c r="QK28" s="765"/>
      <c r="QL28" s="765"/>
      <c r="QM28" s="765"/>
      <c r="QN28" s="765"/>
      <c r="QO28" s="765"/>
      <c r="QP28" s="765"/>
      <c r="QQ28" s="765"/>
      <c r="QR28" s="765"/>
      <c r="QS28" s="765"/>
      <c r="QT28" s="765"/>
      <c r="QU28" s="765"/>
      <c r="QV28" s="765"/>
      <c r="QW28" s="765"/>
      <c r="QX28" s="765"/>
      <c r="QY28" s="765"/>
      <c r="QZ28" s="765"/>
      <c r="RA28" s="765"/>
      <c r="RB28" s="765"/>
      <c r="RC28" s="765"/>
      <c r="RD28" s="765"/>
      <c r="RE28" s="765"/>
      <c r="RF28" s="765"/>
      <c r="RG28" s="765"/>
      <c r="RH28" s="765"/>
      <c r="RI28" s="765"/>
      <c r="RJ28" s="765"/>
      <c r="RK28" s="765"/>
      <c r="RL28" s="765"/>
      <c r="RM28" s="765"/>
      <c r="RN28" s="765"/>
      <c r="RO28" s="765"/>
      <c r="RP28" s="765"/>
      <c r="RQ28" s="765"/>
      <c r="RR28" s="765"/>
      <c r="RS28" s="765"/>
      <c r="RT28" s="765"/>
      <c r="RU28" s="765"/>
      <c r="RV28" s="765"/>
      <c r="RW28" s="765"/>
      <c r="RX28" s="765"/>
      <c r="RY28" s="765"/>
      <c r="RZ28" s="765"/>
      <c r="SA28" s="765"/>
      <c r="SB28" s="765"/>
      <c r="SC28" s="765"/>
      <c r="SD28" s="765"/>
      <c r="SE28" s="765"/>
      <c r="SF28" s="765"/>
      <c r="SG28" s="765"/>
      <c r="SH28" s="765"/>
      <c r="SI28" s="765"/>
      <c r="SJ28" s="765"/>
      <c r="SK28" s="765"/>
      <c r="SL28" s="765"/>
      <c r="SM28" s="765"/>
      <c r="SN28" s="765"/>
      <c r="SO28" s="765"/>
      <c r="SP28" s="765"/>
      <c r="SQ28" s="765"/>
      <c r="SR28" s="765"/>
      <c r="SS28" s="765"/>
      <c r="ST28" s="765"/>
      <c r="SU28" s="765"/>
      <c r="SV28" s="765"/>
      <c r="SW28" s="765"/>
      <c r="SX28" s="765"/>
      <c r="SY28" s="765"/>
      <c r="SZ28" s="765"/>
      <c r="TA28" s="765"/>
      <c r="TB28" s="765"/>
      <c r="TC28" s="765"/>
      <c r="TD28" s="765"/>
      <c r="TE28" s="765"/>
      <c r="TF28" s="765"/>
      <c r="TG28" s="765"/>
      <c r="TH28" s="765"/>
      <c r="TI28" s="765"/>
      <c r="TJ28" s="765"/>
      <c r="TK28" s="765"/>
      <c r="TL28" s="765"/>
      <c r="TM28" s="765"/>
      <c r="TN28" s="765"/>
      <c r="TO28" s="765"/>
      <c r="TP28" s="765"/>
      <c r="TQ28" s="765"/>
      <c r="TR28" s="765"/>
      <c r="TS28" s="765"/>
      <c r="TT28" s="765"/>
      <c r="TU28" s="765"/>
      <c r="TV28" s="765"/>
      <c r="TW28" s="765"/>
      <c r="TX28" s="765"/>
      <c r="TY28" s="765"/>
      <c r="TZ28" s="765"/>
      <c r="UA28" s="765"/>
      <c r="UB28" s="765"/>
      <c r="UC28" s="765"/>
      <c r="UD28" s="765"/>
      <c r="UE28" s="765"/>
      <c r="UF28" s="765"/>
      <c r="UG28" s="765"/>
      <c r="UH28" s="765"/>
      <c r="UI28" s="765"/>
      <c r="UJ28" s="765"/>
      <c r="UK28" s="765"/>
      <c r="UL28" s="765"/>
      <c r="UM28" s="765"/>
      <c r="UN28" s="765"/>
      <c r="UO28" s="765"/>
      <c r="UP28" s="765"/>
      <c r="UQ28" s="765"/>
      <c r="UR28" s="765"/>
      <c r="US28" s="765"/>
      <c r="UT28" s="765"/>
      <c r="UU28" s="765"/>
      <c r="UV28" s="765"/>
      <c r="UW28" s="765"/>
      <c r="UX28" s="765"/>
      <c r="UY28" s="765"/>
      <c r="UZ28" s="765"/>
      <c r="VA28" s="765"/>
      <c r="VB28" s="765"/>
      <c r="VC28" s="765"/>
      <c r="VD28" s="765"/>
      <c r="VE28" s="765"/>
      <c r="VF28" s="765"/>
      <c r="VG28" s="765"/>
      <c r="VH28" s="765"/>
      <c r="VI28" s="765"/>
      <c r="VJ28" s="765"/>
      <c r="VK28" s="765"/>
      <c r="VL28" s="765"/>
      <c r="VM28" s="765"/>
      <c r="VN28" s="765"/>
      <c r="VO28" s="765"/>
      <c r="VP28" s="765"/>
      <c r="VQ28" s="765"/>
      <c r="VR28" s="765"/>
      <c r="VS28" s="765"/>
      <c r="VT28" s="765"/>
      <c r="VU28" s="765"/>
      <c r="VV28" s="765"/>
      <c r="VW28" s="765"/>
      <c r="VX28" s="765"/>
      <c r="VY28" s="765"/>
      <c r="VZ28" s="765"/>
      <c r="WA28" s="765"/>
      <c r="WB28" s="765"/>
      <c r="WC28" s="765"/>
      <c r="WD28" s="765"/>
      <c r="WE28" s="765"/>
      <c r="WF28" s="765"/>
      <c r="WG28" s="765"/>
      <c r="WH28" s="765"/>
      <c r="WI28" s="765"/>
      <c r="WJ28" s="765"/>
      <c r="WK28" s="765"/>
      <c r="WL28" s="765"/>
      <c r="WM28" s="765"/>
      <c r="WN28" s="765"/>
      <c r="WO28" s="765"/>
      <c r="WP28" s="765"/>
      <c r="WQ28" s="765"/>
      <c r="WR28" s="765"/>
      <c r="WS28" s="765"/>
      <c r="WT28" s="765"/>
      <c r="WU28" s="765"/>
      <c r="WV28" s="765"/>
      <c r="WW28" s="765"/>
      <c r="WX28" s="765"/>
      <c r="WY28" s="765"/>
      <c r="WZ28" s="765"/>
      <c r="XA28" s="765"/>
      <c r="XB28" s="765"/>
      <c r="XC28" s="765"/>
      <c r="XD28" s="765"/>
      <c r="XE28" s="765"/>
      <c r="XF28" s="765"/>
      <c r="XG28" s="765"/>
      <c r="XH28" s="765"/>
      <c r="XI28" s="765"/>
      <c r="XJ28" s="765"/>
      <c r="XK28" s="765"/>
      <c r="XL28" s="765"/>
      <c r="XM28" s="765"/>
      <c r="XN28" s="765"/>
      <c r="XO28" s="765"/>
      <c r="XP28" s="765"/>
      <c r="XQ28" s="765"/>
      <c r="XR28" s="765"/>
      <c r="XS28" s="765"/>
      <c r="XT28" s="765"/>
      <c r="XU28" s="765"/>
      <c r="XV28" s="765"/>
      <c r="XW28" s="765"/>
      <c r="XX28" s="765"/>
      <c r="XY28" s="765"/>
      <c r="XZ28" s="765"/>
      <c r="YA28" s="765"/>
      <c r="YB28" s="765"/>
      <c r="YC28" s="765"/>
      <c r="YD28" s="765"/>
      <c r="YE28" s="765"/>
      <c r="YF28" s="765"/>
      <c r="YG28" s="765"/>
      <c r="YH28" s="765"/>
      <c r="YI28" s="765"/>
      <c r="YJ28" s="765"/>
      <c r="YK28" s="765"/>
      <c r="YL28" s="765"/>
      <c r="YM28" s="765"/>
      <c r="YN28" s="765"/>
      <c r="YO28" s="765"/>
      <c r="YP28" s="765"/>
      <c r="YQ28" s="765"/>
      <c r="YR28" s="765"/>
      <c r="YS28" s="765"/>
      <c r="YT28" s="765"/>
      <c r="YU28" s="765"/>
      <c r="YV28" s="765"/>
      <c r="YW28" s="765"/>
      <c r="YX28" s="765"/>
      <c r="YY28" s="765"/>
      <c r="YZ28" s="765"/>
      <c r="ZA28" s="765"/>
      <c r="ZB28" s="765"/>
      <c r="ZC28" s="765"/>
      <c r="ZD28" s="765"/>
      <c r="ZE28" s="765"/>
      <c r="ZF28" s="765"/>
      <c r="ZG28" s="765"/>
      <c r="ZH28" s="765"/>
      <c r="ZI28" s="765"/>
      <c r="ZJ28" s="765"/>
      <c r="ZK28" s="765"/>
      <c r="ZL28" s="765"/>
      <c r="ZM28" s="765"/>
      <c r="ZN28" s="765"/>
      <c r="ZO28" s="765"/>
      <c r="ZP28" s="765"/>
      <c r="ZQ28" s="765"/>
      <c r="ZR28" s="765"/>
      <c r="ZS28" s="765"/>
      <c r="ZT28" s="765"/>
      <c r="ZU28" s="765"/>
      <c r="ZV28" s="765"/>
      <c r="ZW28" s="765"/>
      <c r="ZX28" s="765"/>
      <c r="ZY28" s="765"/>
      <c r="ZZ28" s="765"/>
      <c r="AAA28" s="765"/>
      <c r="AAB28" s="765"/>
      <c r="AAC28" s="765"/>
      <c r="AAD28" s="765"/>
      <c r="AAE28" s="765"/>
      <c r="AAF28" s="765"/>
      <c r="AAG28" s="765"/>
      <c r="AAH28" s="765"/>
      <c r="AAI28" s="765"/>
      <c r="AAJ28" s="765"/>
      <c r="AAK28" s="765"/>
      <c r="AAL28" s="765"/>
      <c r="AAM28" s="765"/>
      <c r="AAN28" s="765"/>
      <c r="AAO28" s="765"/>
      <c r="AAP28" s="765"/>
      <c r="AAQ28" s="765"/>
      <c r="AAR28" s="765"/>
      <c r="AAS28" s="765"/>
      <c r="AAT28" s="765"/>
      <c r="AAU28" s="765"/>
      <c r="AAV28" s="765"/>
      <c r="AAW28" s="765"/>
      <c r="AAX28" s="765"/>
      <c r="AAY28" s="765"/>
      <c r="AAZ28" s="765"/>
      <c r="ABA28" s="765"/>
      <c r="ABB28" s="765"/>
      <c r="ABC28" s="765"/>
      <c r="ABD28" s="765"/>
      <c r="ABE28" s="765"/>
      <c r="ABF28" s="765"/>
      <c r="ABG28" s="765"/>
      <c r="ABH28" s="765"/>
      <c r="ABI28" s="765"/>
      <c r="ABJ28" s="765"/>
      <c r="ABK28" s="765"/>
      <c r="ABL28" s="765"/>
      <c r="ABM28" s="765"/>
      <c r="ABN28" s="765"/>
      <c r="ABO28" s="765"/>
      <c r="ABP28" s="765"/>
      <c r="ABQ28" s="765"/>
      <c r="ABR28" s="765"/>
      <c r="ABS28" s="765"/>
      <c r="ABT28" s="765"/>
      <c r="ABU28" s="765"/>
      <c r="ABV28" s="765"/>
      <c r="ABW28" s="765"/>
      <c r="ABX28" s="765"/>
      <c r="ABY28" s="765"/>
      <c r="ABZ28" s="765"/>
      <c r="ACA28" s="765"/>
      <c r="ACB28" s="765"/>
      <c r="ACC28" s="765"/>
      <c r="ACD28" s="765"/>
      <c r="ACE28" s="765"/>
      <c r="ACF28" s="765"/>
      <c r="ACG28" s="765"/>
      <c r="ACH28" s="765"/>
      <c r="ACI28" s="765"/>
      <c r="ACJ28" s="765"/>
      <c r="ACK28" s="765"/>
      <c r="ACL28" s="765"/>
      <c r="ACM28" s="765"/>
      <c r="ACN28" s="765"/>
      <c r="ACO28" s="765"/>
      <c r="ACP28" s="765"/>
      <c r="ACQ28" s="765"/>
      <c r="ACR28" s="765"/>
      <c r="ACS28" s="765"/>
      <c r="ACT28" s="765"/>
      <c r="ACU28" s="765"/>
      <c r="ACV28" s="765"/>
      <c r="ACW28" s="765"/>
      <c r="ACX28" s="765"/>
      <c r="ACY28" s="765"/>
      <c r="ACZ28" s="765"/>
      <c r="ADA28" s="765"/>
      <c r="ADB28" s="765"/>
      <c r="ADC28" s="765"/>
      <c r="ADD28" s="765"/>
      <c r="ADE28" s="765"/>
      <c r="ADF28" s="765"/>
      <c r="ADG28" s="765"/>
      <c r="ADH28" s="765"/>
      <c r="ADI28" s="765"/>
      <c r="ADJ28" s="765"/>
      <c r="ADK28" s="765"/>
      <c r="ADL28" s="765"/>
      <c r="ADM28" s="765"/>
      <c r="ADN28" s="765"/>
      <c r="ADO28" s="765"/>
      <c r="ADP28" s="765"/>
      <c r="ADQ28" s="765"/>
      <c r="ADR28" s="765"/>
      <c r="ADS28" s="765"/>
      <c r="ADT28" s="765"/>
      <c r="ADU28" s="765"/>
      <c r="ADV28" s="765"/>
      <c r="ADW28" s="765"/>
      <c r="ADX28" s="765"/>
      <c r="ADY28" s="765"/>
      <c r="ADZ28" s="765"/>
      <c r="AEA28" s="765"/>
      <c r="AEB28" s="765"/>
      <c r="AEC28" s="765"/>
      <c r="AED28" s="765"/>
      <c r="AEE28" s="765"/>
      <c r="AEF28" s="765"/>
      <c r="AEG28" s="765"/>
      <c r="AEH28" s="765"/>
      <c r="AEI28" s="765"/>
      <c r="AEJ28" s="765"/>
      <c r="AEK28" s="765"/>
      <c r="AEL28" s="765"/>
      <c r="AEM28" s="765"/>
      <c r="AEN28" s="765"/>
      <c r="AEO28" s="765"/>
      <c r="AEP28" s="765"/>
      <c r="AEQ28" s="765"/>
      <c r="AER28" s="765"/>
      <c r="AES28" s="765"/>
      <c r="AET28" s="765"/>
      <c r="AEU28" s="765"/>
      <c r="AEV28" s="765"/>
      <c r="AEW28" s="765"/>
      <c r="AEX28" s="765"/>
      <c r="AEY28" s="765"/>
      <c r="AEZ28" s="765"/>
      <c r="AFA28" s="765"/>
      <c r="AFB28" s="765"/>
      <c r="AFC28" s="765"/>
      <c r="AFD28" s="765"/>
      <c r="AFE28" s="765"/>
      <c r="AFF28" s="765"/>
      <c r="AFG28" s="765"/>
      <c r="AFH28" s="765"/>
      <c r="AFI28" s="765"/>
      <c r="AFJ28" s="765"/>
      <c r="AFK28" s="765"/>
      <c r="AFL28" s="765"/>
      <c r="AFM28" s="765"/>
      <c r="AFN28" s="765"/>
      <c r="AFO28" s="765"/>
      <c r="AFP28" s="765"/>
      <c r="AFQ28" s="765"/>
      <c r="AFR28" s="765"/>
      <c r="AFS28" s="765"/>
      <c r="AFT28" s="765"/>
      <c r="AFU28" s="765"/>
      <c r="AFV28" s="765"/>
      <c r="AFW28" s="765"/>
      <c r="AFX28" s="765"/>
      <c r="AFY28" s="765"/>
      <c r="AFZ28" s="765"/>
      <c r="AGA28" s="765"/>
      <c r="AGB28" s="765"/>
      <c r="AGC28" s="765"/>
      <c r="AGD28" s="765"/>
      <c r="AGE28" s="765"/>
      <c r="AGF28" s="765"/>
      <c r="AGG28" s="765"/>
      <c r="AGH28" s="765"/>
      <c r="AGI28" s="765"/>
      <c r="AGJ28" s="765"/>
      <c r="AGK28" s="765"/>
      <c r="AGL28" s="765"/>
      <c r="AGM28" s="765"/>
      <c r="AGN28" s="765"/>
      <c r="AGO28" s="765"/>
      <c r="AGP28" s="765"/>
      <c r="AGQ28" s="765"/>
      <c r="AGR28" s="765"/>
      <c r="AGS28" s="765"/>
      <c r="AGT28" s="765"/>
      <c r="AGU28" s="765"/>
      <c r="AGV28" s="765"/>
      <c r="AGW28" s="765"/>
      <c r="AGX28" s="765"/>
      <c r="AGY28" s="765"/>
      <c r="AGZ28" s="765"/>
      <c r="AHA28" s="765"/>
      <c r="AHB28" s="765"/>
      <c r="AHC28" s="765"/>
      <c r="AHD28" s="765"/>
      <c r="AHE28" s="765"/>
      <c r="AHF28" s="765"/>
      <c r="AHG28" s="765"/>
      <c r="AHH28" s="765"/>
      <c r="AHI28" s="765"/>
      <c r="AHJ28" s="765"/>
      <c r="AHK28" s="765"/>
      <c r="AHL28" s="765"/>
      <c r="AHM28" s="765"/>
      <c r="AHN28" s="765"/>
      <c r="AHO28" s="765"/>
      <c r="AHP28" s="765"/>
      <c r="AHQ28" s="765"/>
      <c r="AHR28" s="765"/>
      <c r="AHS28" s="765"/>
      <c r="AHT28" s="765"/>
      <c r="AHU28" s="765"/>
      <c r="AHV28" s="765"/>
      <c r="AHW28" s="765"/>
      <c r="AHX28" s="765"/>
      <c r="AHY28" s="765"/>
      <c r="AHZ28" s="765"/>
      <c r="AIA28" s="765"/>
      <c r="AIB28" s="765"/>
      <c r="AIC28" s="765"/>
      <c r="AID28" s="765"/>
      <c r="AIE28" s="765"/>
      <c r="AIF28" s="765"/>
      <c r="AIG28" s="765"/>
      <c r="AIH28" s="765"/>
      <c r="AII28" s="765"/>
      <c r="AIJ28" s="765"/>
      <c r="AIK28" s="765"/>
      <c r="AIL28" s="765"/>
      <c r="AIM28" s="765"/>
      <c r="AIN28" s="765"/>
      <c r="AIO28" s="765"/>
      <c r="AIP28" s="765"/>
      <c r="AIQ28" s="765"/>
      <c r="AIR28" s="765"/>
      <c r="AIS28" s="765"/>
      <c r="AIT28" s="765"/>
      <c r="AIU28" s="765"/>
      <c r="AIV28" s="765"/>
      <c r="AIW28" s="765"/>
      <c r="AIX28" s="765"/>
      <c r="AIY28" s="765"/>
      <c r="AIZ28" s="765"/>
      <c r="AJA28" s="765"/>
      <c r="AJB28" s="765"/>
      <c r="AJC28" s="765"/>
      <c r="AJD28" s="765"/>
      <c r="AJE28" s="765"/>
      <c r="AJF28" s="765"/>
      <c r="AJG28" s="765"/>
      <c r="AJH28" s="765"/>
      <c r="AJI28" s="765"/>
      <c r="AJJ28" s="765"/>
      <c r="AJK28" s="765"/>
      <c r="AJL28" s="765"/>
      <c r="AJM28" s="765"/>
      <c r="AJN28" s="765"/>
      <c r="AJO28" s="765"/>
      <c r="AJP28" s="765"/>
      <c r="AJQ28" s="765"/>
      <c r="AJR28" s="765"/>
      <c r="AJS28" s="765"/>
      <c r="AJT28" s="765"/>
      <c r="AJU28" s="765"/>
      <c r="AJV28" s="765"/>
      <c r="AJW28" s="765"/>
      <c r="AJX28" s="765"/>
      <c r="AJY28" s="765"/>
      <c r="AJZ28" s="765"/>
      <c r="AKA28" s="765"/>
      <c r="AKB28" s="765"/>
      <c r="AKC28" s="765"/>
      <c r="AKD28" s="765"/>
      <c r="AKE28" s="765"/>
      <c r="AKF28" s="765"/>
      <c r="AKG28" s="765"/>
      <c r="AKH28" s="765"/>
      <c r="AKI28" s="765"/>
      <c r="AKJ28" s="765"/>
      <c r="AKK28" s="765"/>
      <c r="AKL28" s="765"/>
      <c r="AKM28" s="765"/>
      <c r="AKN28" s="765"/>
      <c r="AKO28" s="765"/>
      <c r="AKP28" s="765"/>
      <c r="AKQ28" s="765"/>
      <c r="AKR28" s="765"/>
    </row>
    <row r="29" spans="1:998">
      <c r="A29" s="763"/>
      <c r="B29" s="770" t="s">
        <v>560</v>
      </c>
      <c r="C29" s="796"/>
      <c r="D29" s="769"/>
      <c r="E29" s="769"/>
      <c r="F29" s="769"/>
      <c r="G29" s="769"/>
      <c r="H29" s="769"/>
      <c r="I29" s="769"/>
      <c r="J29" s="769"/>
      <c r="K29" s="769"/>
      <c r="L29" s="769"/>
      <c r="M29" s="769"/>
      <c r="N29" s="769"/>
      <c r="O29" s="765"/>
      <c r="P29" s="765"/>
      <c r="Q29" s="765"/>
      <c r="R29" s="765"/>
      <c r="S29" s="765"/>
      <c r="T29" s="765"/>
      <c r="U29" s="765"/>
      <c r="V29" s="765"/>
      <c r="W29" s="765"/>
      <c r="X29" s="765"/>
      <c r="Y29" s="765"/>
      <c r="Z29" s="765"/>
      <c r="AA29" s="765"/>
      <c r="AB29" s="765"/>
      <c r="AC29" s="765"/>
      <c r="AD29" s="765"/>
      <c r="AE29" s="765"/>
      <c r="AF29" s="765"/>
      <c r="AG29" s="765"/>
      <c r="AH29" s="765"/>
      <c r="AI29" s="765"/>
      <c r="AJ29" s="765"/>
      <c r="AK29" s="765"/>
      <c r="AL29" s="765"/>
      <c r="AM29" s="765"/>
      <c r="AN29" s="765"/>
      <c r="AO29" s="765"/>
      <c r="AP29" s="765"/>
      <c r="AQ29" s="765"/>
      <c r="AR29" s="765"/>
      <c r="AS29" s="765"/>
      <c r="AT29" s="765"/>
      <c r="AU29" s="765"/>
      <c r="AV29" s="765"/>
      <c r="AW29" s="765"/>
      <c r="AX29" s="765"/>
      <c r="AY29" s="765"/>
      <c r="AZ29" s="765"/>
      <c r="BA29" s="765"/>
      <c r="BB29" s="765"/>
      <c r="BC29" s="765"/>
      <c r="BD29" s="765"/>
      <c r="BE29" s="765"/>
      <c r="BF29" s="765"/>
      <c r="BG29" s="765"/>
      <c r="BH29" s="765"/>
      <c r="BI29" s="765"/>
      <c r="BJ29" s="765"/>
      <c r="BK29" s="765"/>
      <c r="BL29" s="765"/>
      <c r="BM29" s="765"/>
      <c r="BN29" s="765"/>
      <c r="BO29" s="765"/>
      <c r="BP29" s="765"/>
      <c r="BQ29" s="765"/>
      <c r="BR29" s="765"/>
      <c r="BS29" s="765"/>
      <c r="BT29" s="765"/>
      <c r="BU29" s="765"/>
      <c r="BV29" s="765"/>
      <c r="BW29" s="765"/>
      <c r="BX29" s="765"/>
      <c r="BY29" s="765"/>
      <c r="BZ29" s="765"/>
      <c r="CA29" s="765"/>
      <c r="CB29" s="765"/>
      <c r="CC29" s="765"/>
      <c r="CD29" s="765"/>
      <c r="CE29" s="765"/>
      <c r="CF29" s="765"/>
      <c r="CG29" s="765"/>
      <c r="CH29" s="765"/>
      <c r="CI29" s="765"/>
      <c r="CJ29" s="765"/>
      <c r="CK29" s="765"/>
      <c r="CL29" s="765"/>
      <c r="CM29" s="765"/>
      <c r="CN29" s="765"/>
      <c r="CO29" s="765"/>
      <c r="CP29" s="765"/>
      <c r="CQ29" s="765"/>
      <c r="CR29" s="765"/>
      <c r="CS29" s="765"/>
      <c r="CT29" s="765"/>
      <c r="CU29" s="765"/>
      <c r="CV29" s="765"/>
      <c r="CW29" s="765"/>
      <c r="CX29" s="765"/>
      <c r="CY29" s="765"/>
      <c r="CZ29" s="765"/>
      <c r="DA29" s="765"/>
      <c r="DB29" s="765"/>
      <c r="DC29" s="765"/>
      <c r="DD29" s="765"/>
      <c r="DE29" s="765"/>
      <c r="DF29" s="765"/>
      <c r="DG29" s="765"/>
      <c r="DH29" s="765"/>
      <c r="DI29" s="765"/>
      <c r="DJ29" s="765"/>
      <c r="DK29" s="765"/>
      <c r="DL29" s="765"/>
      <c r="DM29" s="765"/>
      <c r="DN29" s="765"/>
      <c r="DO29" s="765"/>
      <c r="DP29" s="765"/>
      <c r="DQ29" s="765"/>
      <c r="DR29" s="765"/>
      <c r="DS29" s="765"/>
      <c r="DT29" s="765"/>
      <c r="DU29" s="765"/>
      <c r="DV29" s="765"/>
      <c r="DW29" s="765"/>
      <c r="DX29" s="765"/>
      <c r="DY29" s="765"/>
      <c r="DZ29" s="765"/>
      <c r="EA29" s="765"/>
      <c r="EB29" s="765"/>
      <c r="EC29" s="765"/>
      <c r="ED29" s="765"/>
      <c r="EE29" s="765"/>
      <c r="EF29" s="765"/>
      <c r="EG29" s="765"/>
      <c r="EH29" s="765"/>
      <c r="EI29" s="765"/>
      <c r="EJ29" s="765"/>
      <c r="EK29" s="765"/>
      <c r="EL29" s="765"/>
      <c r="EM29" s="765"/>
      <c r="EN29" s="765"/>
      <c r="EO29" s="765"/>
      <c r="EP29" s="765"/>
      <c r="EQ29" s="765"/>
      <c r="ER29" s="765"/>
      <c r="ES29" s="765"/>
      <c r="ET29" s="765"/>
      <c r="EU29" s="765"/>
      <c r="EV29" s="765"/>
      <c r="EW29" s="765"/>
      <c r="EX29" s="765"/>
      <c r="EY29" s="765"/>
      <c r="EZ29" s="765"/>
      <c r="FA29" s="765"/>
      <c r="FB29" s="765"/>
      <c r="FC29" s="765"/>
      <c r="FD29" s="765"/>
      <c r="FE29" s="765"/>
      <c r="FF29" s="765"/>
      <c r="FG29" s="765"/>
      <c r="FH29" s="765"/>
      <c r="FI29" s="765"/>
      <c r="FJ29" s="765"/>
      <c r="FK29" s="765"/>
      <c r="FL29" s="765"/>
      <c r="FM29" s="765"/>
      <c r="FN29" s="765"/>
      <c r="FO29" s="765"/>
      <c r="FP29" s="765"/>
      <c r="FQ29" s="765"/>
      <c r="FR29" s="765"/>
      <c r="FS29" s="765"/>
      <c r="FT29" s="765"/>
      <c r="FU29" s="765"/>
      <c r="FV29" s="765"/>
      <c r="FW29" s="765"/>
      <c r="FX29" s="765"/>
      <c r="FY29" s="765"/>
      <c r="FZ29" s="765"/>
      <c r="GA29" s="765"/>
      <c r="GB29" s="765"/>
      <c r="GC29" s="765"/>
      <c r="GD29" s="765"/>
      <c r="GE29" s="765"/>
      <c r="GF29" s="765"/>
      <c r="GG29" s="765"/>
      <c r="GH29" s="765"/>
      <c r="GI29" s="765"/>
      <c r="GJ29" s="765"/>
      <c r="GK29" s="765"/>
      <c r="GL29" s="765"/>
      <c r="GM29" s="765"/>
      <c r="GN29" s="765"/>
      <c r="GO29" s="765"/>
      <c r="GP29" s="765"/>
      <c r="GQ29" s="765"/>
      <c r="GR29" s="765"/>
      <c r="GS29" s="765"/>
      <c r="GT29" s="765"/>
      <c r="GU29" s="765"/>
      <c r="GV29" s="765"/>
      <c r="GW29" s="765"/>
      <c r="GX29" s="765"/>
      <c r="GY29" s="765"/>
      <c r="GZ29" s="765"/>
      <c r="HA29" s="765"/>
      <c r="HB29" s="765"/>
      <c r="HC29" s="765"/>
      <c r="HD29" s="765"/>
      <c r="HE29" s="765"/>
      <c r="HF29" s="765"/>
      <c r="HG29" s="765"/>
      <c r="HH29" s="765"/>
      <c r="HI29" s="765"/>
      <c r="HJ29" s="765"/>
      <c r="HK29" s="765"/>
      <c r="HL29" s="765"/>
      <c r="HM29" s="765"/>
      <c r="HN29" s="765"/>
      <c r="HO29" s="765"/>
      <c r="HP29" s="765"/>
      <c r="HQ29" s="765"/>
      <c r="HR29" s="765"/>
      <c r="HS29" s="765"/>
      <c r="HT29" s="765"/>
      <c r="HU29" s="765"/>
      <c r="HV29" s="765"/>
      <c r="HW29" s="765"/>
      <c r="HX29" s="765"/>
      <c r="HY29" s="765"/>
      <c r="HZ29" s="765"/>
      <c r="IA29" s="765"/>
      <c r="IB29" s="765"/>
      <c r="IC29" s="765"/>
      <c r="ID29" s="765"/>
      <c r="IE29" s="765"/>
      <c r="IF29" s="765"/>
      <c r="IG29" s="765"/>
      <c r="IH29" s="765"/>
      <c r="II29" s="765"/>
      <c r="IJ29" s="765"/>
      <c r="IK29" s="765"/>
      <c r="IL29" s="765"/>
      <c r="IM29" s="765"/>
      <c r="IN29" s="765"/>
      <c r="IO29" s="765"/>
      <c r="IP29" s="765"/>
      <c r="IQ29" s="765"/>
      <c r="IR29" s="765"/>
      <c r="IS29" s="765"/>
      <c r="IT29" s="765"/>
      <c r="IU29" s="765"/>
      <c r="IV29" s="765"/>
      <c r="IW29" s="765"/>
      <c r="IX29" s="765"/>
      <c r="IY29" s="765"/>
      <c r="IZ29" s="765"/>
      <c r="JA29" s="765"/>
      <c r="JB29" s="765"/>
      <c r="JC29" s="765"/>
      <c r="JD29" s="765"/>
      <c r="JE29" s="765"/>
      <c r="JF29" s="765"/>
      <c r="JG29" s="765"/>
      <c r="JH29" s="765"/>
      <c r="JI29" s="765"/>
      <c r="JJ29" s="765"/>
      <c r="JK29" s="765"/>
      <c r="JL29" s="765"/>
      <c r="JM29" s="765"/>
      <c r="JN29" s="765"/>
      <c r="JO29" s="765"/>
      <c r="JP29" s="765"/>
      <c r="JQ29" s="765"/>
      <c r="JR29" s="765"/>
      <c r="JS29" s="765"/>
      <c r="JT29" s="765"/>
      <c r="JU29" s="765"/>
      <c r="JV29" s="765"/>
      <c r="JW29" s="765"/>
      <c r="JX29" s="765"/>
      <c r="JY29" s="765"/>
      <c r="JZ29" s="765"/>
      <c r="KA29" s="765"/>
      <c r="KB29" s="765"/>
      <c r="KC29" s="765"/>
      <c r="KD29" s="765"/>
      <c r="KE29" s="765"/>
      <c r="KF29" s="765"/>
      <c r="KG29" s="765"/>
      <c r="KH29" s="765"/>
      <c r="KI29" s="765"/>
      <c r="KJ29" s="765"/>
      <c r="KK29" s="765"/>
      <c r="KL29" s="765"/>
      <c r="KM29" s="765"/>
      <c r="KN29" s="765"/>
      <c r="KO29" s="765"/>
      <c r="KP29" s="765"/>
      <c r="KQ29" s="765"/>
      <c r="KR29" s="765"/>
      <c r="KS29" s="765"/>
      <c r="KT29" s="765"/>
      <c r="KU29" s="765"/>
      <c r="KV29" s="765"/>
      <c r="KW29" s="765"/>
      <c r="KX29" s="765"/>
      <c r="KY29" s="765"/>
      <c r="KZ29" s="765"/>
      <c r="LA29" s="765"/>
      <c r="LB29" s="765"/>
      <c r="LC29" s="765"/>
      <c r="LD29" s="765"/>
      <c r="LE29" s="765"/>
      <c r="LF29" s="765"/>
      <c r="LG29" s="765"/>
      <c r="LH29" s="765"/>
      <c r="LI29" s="765"/>
      <c r="LJ29" s="765"/>
      <c r="LK29" s="765"/>
      <c r="LL29" s="765"/>
      <c r="LM29" s="765"/>
      <c r="LN29" s="765"/>
      <c r="LO29" s="765"/>
      <c r="LP29" s="765"/>
      <c r="LQ29" s="765"/>
      <c r="LR29" s="765"/>
      <c r="LS29" s="765"/>
      <c r="LT29" s="765"/>
      <c r="LU29" s="765"/>
      <c r="LV29" s="765"/>
      <c r="LW29" s="765"/>
      <c r="LX29" s="765"/>
      <c r="LY29" s="765"/>
      <c r="LZ29" s="765"/>
      <c r="MA29" s="765"/>
      <c r="MB29" s="765"/>
      <c r="MC29" s="765"/>
      <c r="MD29" s="765"/>
      <c r="ME29" s="765"/>
      <c r="MF29" s="765"/>
      <c r="MG29" s="765"/>
      <c r="MH29" s="765"/>
      <c r="MI29" s="765"/>
      <c r="MJ29" s="765"/>
      <c r="MK29" s="765"/>
      <c r="ML29" s="765"/>
      <c r="MM29" s="765"/>
      <c r="MN29" s="765"/>
      <c r="MO29" s="765"/>
      <c r="MP29" s="765"/>
      <c r="MQ29" s="765"/>
      <c r="MR29" s="765"/>
      <c r="MS29" s="765"/>
      <c r="MT29" s="765"/>
      <c r="MU29" s="765"/>
      <c r="MV29" s="765"/>
      <c r="MW29" s="765"/>
      <c r="MX29" s="765"/>
      <c r="MY29" s="765"/>
      <c r="MZ29" s="765"/>
      <c r="NA29" s="765"/>
      <c r="NB29" s="765"/>
      <c r="NC29" s="765"/>
      <c r="ND29" s="765"/>
      <c r="NE29" s="765"/>
      <c r="NF29" s="765"/>
      <c r="NG29" s="765"/>
      <c r="NH29" s="765"/>
      <c r="NI29" s="765"/>
      <c r="NJ29" s="765"/>
      <c r="NK29" s="765"/>
      <c r="NL29" s="765"/>
      <c r="NM29" s="765"/>
      <c r="NN29" s="765"/>
      <c r="NO29" s="765"/>
      <c r="NP29" s="765"/>
      <c r="NQ29" s="765"/>
      <c r="NR29" s="765"/>
      <c r="NS29" s="765"/>
      <c r="NT29" s="765"/>
      <c r="NU29" s="765"/>
      <c r="NV29" s="765"/>
      <c r="NW29" s="765"/>
      <c r="NX29" s="765"/>
      <c r="NY29" s="765"/>
      <c r="NZ29" s="765"/>
      <c r="OA29" s="765"/>
      <c r="OB29" s="765"/>
      <c r="OC29" s="765"/>
      <c r="OD29" s="765"/>
      <c r="OE29" s="765"/>
      <c r="OF29" s="765"/>
      <c r="OG29" s="765"/>
      <c r="OH29" s="765"/>
      <c r="OI29" s="765"/>
      <c r="OJ29" s="765"/>
      <c r="OK29" s="765"/>
      <c r="OL29" s="765"/>
      <c r="OM29" s="765"/>
      <c r="ON29" s="765"/>
      <c r="OO29" s="765"/>
      <c r="OP29" s="765"/>
      <c r="OQ29" s="765"/>
      <c r="OR29" s="765"/>
      <c r="OS29" s="765"/>
      <c r="OT29" s="765"/>
      <c r="OU29" s="765"/>
      <c r="OV29" s="765"/>
      <c r="OW29" s="765"/>
      <c r="OX29" s="765"/>
      <c r="OY29" s="765"/>
      <c r="OZ29" s="765"/>
      <c r="PA29" s="765"/>
      <c r="PB29" s="765"/>
      <c r="PC29" s="765"/>
      <c r="PD29" s="765"/>
      <c r="PE29" s="765"/>
      <c r="PF29" s="765"/>
      <c r="PG29" s="765"/>
      <c r="PH29" s="765"/>
      <c r="PI29" s="765"/>
      <c r="PJ29" s="765"/>
      <c r="PK29" s="765"/>
      <c r="PL29" s="765"/>
      <c r="PM29" s="765"/>
      <c r="PN29" s="765"/>
      <c r="PO29" s="765"/>
      <c r="PP29" s="765"/>
      <c r="PQ29" s="765"/>
      <c r="PR29" s="765"/>
      <c r="PS29" s="765"/>
      <c r="PT29" s="765"/>
      <c r="PU29" s="765"/>
      <c r="PV29" s="765"/>
      <c r="PW29" s="765"/>
      <c r="PX29" s="765"/>
      <c r="PY29" s="765"/>
      <c r="PZ29" s="765"/>
      <c r="QA29" s="765"/>
      <c r="QB29" s="765"/>
      <c r="QC29" s="765"/>
      <c r="QD29" s="765"/>
      <c r="QE29" s="765"/>
      <c r="QF29" s="765"/>
      <c r="QG29" s="765"/>
      <c r="QH29" s="765"/>
      <c r="QI29" s="765"/>
      <c r="QJ29" s="765"/>
      <c r="QK29" s="765"/>
      <c r="QL29" s="765"/>
      <c r="QM29" s="765"/>
      <c r="QN29" s="765"/>
      <c r="QO29" s="765"/>
      <c r="QP29" s="765"/>
      <c r="QQ29" s="765"/>
      <c r="QR29" s="765"/>
      <c r="QS29" s="765"/>
      <c r="QT29" s="765"/>
      <c r="QU29" s="765"/>
      <c r="QV29" s="765"/>
      <c r="QW29" s="765"/>
      <c r="QX29" s="765"/>
      <c r="QY29" s="765"/>
      <c r="QZ29" s="765"/>
      <c r="RA29" s="765"/>
      <c r="RB29" s="765"/>
      <c r="RC29" s="765"/>
      <c r="RD29" s="765"/>
      <c r="RE29" s="765"/>
      <c r="RF29" s="765"/>
      <c r="RG29" s="765"/>
      <c r="RH29" s="765"/>
      <c r="RI29" s="765"/>
      <c r="RJ29" s="765"/>
      <c r="RK29" s="765"/>
      <c r="RL29" s="765"/>
      <c r="RM29" s="765"/>
      <c r="RN29" s="765"/>
      <c r="RO29" s="765"/>
      <c r="RP29" s="765"/>
      <c r="RQ29" s="765"/>
      <c r="RR29" s="765"/>
      <c r="RS29" s="765"/>
      <c r="RT29" s="765"/>
      <c r="RU29" s="765"/>
      <c r="RV29" s="765"/>
      <c r="RW29" s="765"/>
      <c r="RX29" s="765"/>
      <c r="RY29" s="765"/>
      <c r="RZ29" s="765"/>
      <c r="SA29" s="765"/>
      <c r="SB29" s="765"/>
      <c r="SC29" s="765"/>
      <c r="SD29" s="765"/>
      <c r="SE29" s="765"/>
      <c r="SF29" s="765"/>
      <c r="SG29" s="765"/>
      <c r="SH29" s="765"/>
      <c r="SI29" s="765"/>
      <c r="SJ29" s="765"/>
      <c r="SK29" s="765"/>
      <c r="SL29" s="765"/>
      <c r="SM29" s="765"/>
      <c r="SN29" s="765"/>
      <c r="SO29" s="765"/>
      <c r="SP29" s="765"/>
      <c r="SQ29" s="765"/>
      <c r="SR29" s="765"/>
      <c r="SS29" s="765"/>
      <c r="ST29" s="765"/>
      <c r="SU29" s="765"/>
      <c r="SV29" s="765"/>
      <c r="SW29" s="765"/>
      <c r="SX29" s="765"/>
      <c r="SY29" s="765"/>
      <c r="SZ29" s="765"/>
      <c r="TA29" s="765"/>
      <c r="TB29" s="765"/>
      <c r="TC29" s="765"/>
      <c r="TD29" s="765"/>
      <c r="TE29" s="765"/>
      <c r="TF29" s="765"/>
      <c r="TG29" s="765"/>
      <c r="TH29" s="765"/>
      <c r="TI29" s="765"/>
      <c r="TJ29" s="765"/>
      <c r="TK29" s="765"/>
      <c r="TL29" s="765"/>
      <c r="TM29" s="765"/>
      <c r="TN29" s="765"/>
      <c r="TO29" s="765"/>
      <c r="TP29" s="765"/>
      <c r="TQ29" s="765"/>
      <c r="TR29" s="765"/>
      <c r="TS29" s="765"/>
      <c r="TT29" s="765"/>
      <c r="TU29" s="765"/>
      <c r="TV29" s="765"/>
      <c r="TW29" s="765"/>
      <c r="TX29" s="765"/>
      <c r="TY29" s="765"/>
      <c r="TZ29" s="765"/>
      <c r="UA29" s="765"/>
      <c r="UB29" s="765"/>
      <c r="UC29" s="765"/>
      <c r="UD29" s="765"/>
      <c r="UE29" s="765"/>
      <c r="UF29" s="765"/>
      <c r="UG29" s="765"/>
      <c r="UH29" s="765"/>
      <c r="UI29" s="765"/>
      <c r="UJ29" s="765"/>
      <c r="UK29" s="765"/>
      <c r="UL29" s="765"/>
      <c r="UM29" s="765"/>
      <c r="UN29" s="765"/>
      <c r="UO29" s="765"/>
      <c r="UP29" s="765"/>
      <c r="UQ29" s="765"/>
      <c r="UR29" s="765"/>
      <c r="US29" s="765"/>
      <c r="UT29" s="765"/>
      <c r="UU29" s="765"/>
      <c r="UV29" s="765"/>
      <c r="UW29" s="765"/>
      <c r="UX29" s="765"/>
      <c r="UY29" s="765"/>
      <c r="UZ29" s="765"/>
      <c r="VA29" s="765"/>
      <c r="VB29" s="765"/>
      <c r="VC29" s="765"/>
      <c r="VD29" s="765"/>
      <c r="VE29" s="765"/>
      <c r="VF29" s="765"/>
      <c r="VG29" s="765"/>
      <c r="VH29" s="765"/>
      <c r="VI29" s="765"/>
      <c r="VJ29" s="765"/>
      <c r="VK29" s="765"/>
      <c r="VL29" s="765"/>
      <c r="VM29" s="765"/>
      <c r="VN29" s="765"/>
      <c r="VO29" s="765"/>
      <c r="VP29" s="765"/>
      <c r="VQ29" s="765"/>
      <c r="VR29" s="765"/>
      <c r="VS29" s="765"/>
      <c r="VT29" s="765"/>
      <c r="VU29" s="765"/>
      <c r="VV29" s="765"/>
      <c r="VW29" s="765"/>
      <c r="VX29" s="765"/>
      <c r="VY29" s="765"/>
      <c r="VZ29" s="765"/>
      <c r="WA29" s="765"/>
      <c r="WB29" s="765"/>
      <c r="WC29" s="765"/>
      <c r="WD29" s="765"/>
      <c r="WE29" s="765"/>
      <c r="WF29" s="765"/>
      <c r="WG29" s="765"/>
      <c r="WH29" s="765"/>
      <c r="WI29" s="765"/>
      <c r="WJ29" s="765"/>
      <c r="WK29" s="765"/>
      <c r="WL29" s="765"/>
      <c r="WM29" s="765"/>
      <c r="WN29" s="765"/>
      <c r="WO29" s="765"/>
      <c r="WP29" s="765"/>
      <c r="WQ29" s="765"/>
      <c r="WR29" s="765"/>
      <c r="WS29" s="765"/>
      <c r="WT29" s="765"/>
      <c r="WU29" s="765"/>
      <c r="WV29" s="765"/>
      <c r="WW29" s="765"/>
      <c r="WX29" s="765"/>
      <c r="WY29" s="765"/>
      <c r="WZ29" s="765"/>
      <c r="XA29" s="765"/>
      <c r="XB29" s="765"/>
      <c r="XC29" s="765"/>
      <c r="XD29" s="765"/>
      <c r="XE29" s="765"/>
      <c r="XF29" s="765"/>
      <c r="XG29" s="765"/>
      <c r="XH29" s="765"/>
      <c r="XI29" s="765"/>
      <c r="XJ29" s="765"/>
      <c r="XK29" s="765"/>
      <c r="XL29" s="765"/>
      <c r="XM29" s="765"/>
      <c r="XN29" s="765"/>
      <c r="XO29" s="765"/>
      <c r="XP29" s="765"/>
      <c r="XQ29" s="765"/>
      <c r="XR29" s="765"/>
      <c r="XS29" s="765"/>
      <c r="XT29" s="765"/>
      <c r="XU29" s="765"/>
      <c r="XV29" s="765"/>
      <c r="XW29" s="765"/>
      <c r="XX29" s="765"/>
      <c r="XY29" s="765"/>
      <c r="XZ29" s="765"/>
      <c r="YA29" s="765"/>
      <c r="YB29" s="765"/>
      <c r="YC29" s="765"/>
      <c r="YD29" s="765"/>
      <c r="YE29" s="765"/>
      <c r="YF29" s="765"/>
      <c r="YG29" s="765"/>
      <c r="YH29" s="765"/>
      <c r="YI29" s="765"/>
      <c r="YJ29" s="765"/>
      <c r="YK29" s="765"/>
      <c r="YL29" s="765"/>
      <c r="YM29" s="765"/>
      <c r="YN29" s="765"/>
      <c r="YO29" s="765"/>
      <c r="YP29" s="765"/>
      <c r="YQ29" s="765"/>
      <c r="YR29" s="765"/>
      <c r="YS29" s="765"/>
      <c r="YT29" s="765"/>
      <c r="YU29" s="765"/>
      <c r="YV29" s="765"/>
      <c r="YW29" s="765"/>
      <c r="YX29" s="765"/>
      <c r="YY29" s="765"/>
      <c r="YZ29" s="765"/>
      <c r="ZA29" s="765"/>
      <c r="ZB29" s="765"/>
      <c r="ZC29" s="765"/>
      <c r="ZD29" s="765"/>
      <c r="ZE29" s="765"/>
      <c r="ZF29" s="765"/>
      <c r="ZG29" s="765"/>
      <c r="ZH29" s="765"/>
      <c r="ZI29" s="765"/>
      <c r="ZJ29" s="765"/>
      <c r="ZK29" s="765"/>
      <c r="ZL29" s="765"/>
      <c r="ZM29" s="765"/>
      <c r="ZN29" s="765"/>
      <c r="ZO29" s="765"/>
      <c r="ZP29" s="765"/>
      <c r="ZQ29" s="765"/>
      <c r="ZR29" s="765"/>
      <c r="ZS29" s="765"/>
      <c r="ZT29" s="765"/>
      <c r="ZU29" s="765"/>
      <c r="ZV29" s="765"/>
      <c r="ZW29" s="765"/>
      <c r="ZX29" s="765"/>
      <c r="ZY29" s="765"/>
      <c r="ZZ29" s="765"/>
      <c r="AAA29" s="765"/>
      <c r="AAB29" s="765"/>
      <c r="AAC29" s="765"/>
      <c r="AAD29" s="765"/>
      <c r="AAE29" s="765"/>
      <c r="AAF29" s="765"/>
      <c r="AAG29" s="765"/>
      <c r="AAH29" s="765"/>
      <c r="AAI29" s="765"/>
      <c r="AAJ29" s="765"/>
      <c r="AAK29" s="765"/>
      <c r="AAL29" s="765"/>
      <c r="AAM29" s="765"/>
      <c r="AAN29" s="765"/>
      <c r="AAO29" s="765"/>
      <c r="AAP29" s="765"/>
      <c r="AAQ29" s="765"/>
      <c r="AAR29" s="765"/>
      <c r="AAS29" s="765"/>
      <c r="AAT29" s="765"/>
      <c r="AAU29" s="765"/>
      <c r="AAV29" s="765"/>
      <c r="AAW29" s="765"/>
      <c r="AAX29" s="765"/>
      <c r="AAY29" s="765"/>
      <c r="AAZ29" s="765"/>
      <c r="ABA29" s="765"/>
      <c r="ABB29" s="765"/>
      <c r="ABC29" s="765"/>
      <c r="ABD29" s="765"/>
      <c r="ABE29" s="765"/>
      <c r="ABF29" s="765"/>
      <c r="ABG29" s="765"/>
      <c r="ABH29" s="765"/>
      <c r="ABI29" s="765"/>
      <c r="ABJ29" s="765"/>
      <c r="ABK29" s="765"/>
      <c r="ABL29" s="765"/>
      <c r="ABM29" s="765"/>
      <c r="ABN29" s="765"/>
      <c r="ABO29" s="765"/>
      <c r="ABP29" s="765"/>
      <c r="ABQ29" s="765"/>
      <c r="ABR29" s="765"/>
      <c r="ABS29" s="765"/>
      <c r="ABT29" s="765"/>
      <c r="ABU29" s="765"/>
      <c r="ABV29" s="765"/>
      <c r="ABW29" s="765"/>
      <c r="ABX29" s="765"/>
      <c r="ABY29" s="765"/>
      <c r="ABZ29" s="765"/>
      <c r="ACA29" s="765"/>
      <c r="ACB29" s="765"/>
      <c r="ACC29" s="765"/>
      <c r="ACD29" s="765"/>
      <c r="ACE29" s="765"/>
      <c r="ACF29" s="765"/>
      <c r="ACG29" s="765"/>
      <c r="ACH29" s="765"/>
      <c r="ACI29" s="765"/>
      <c r="ACJ29" s="765"/>
      <c r="ACK29" s="765"/>
      <c r="ACL29" s="765"/>
      <c r="ACM29" s="765"/>
      <c r="ACN29" s="765"/>
      <c r="ACO29" s="765"/>
      <c r="ACP29" s="765"/>
      <c r="ACQ29" s="765"/>
      <c r="ACR29" s="765"/>
      <c r="ACS29" s="765"/>
      <c r="ACT29" s="765"/>
      <c r="ACU29" s="765"/>
      <c r="ACV29" s="765"/>
      <c r="ACW29" s="765"/>
      <c r="ACX29" s="765"/>
      <c r="ACY29" s="765"/>
      <c r="ACZ29" s="765"/>
      <c r="ADA29" s="765"/>
      <c r="ADB29" s="765"/>
      <c r="ADC29" s="765"/>
      <c r="ADD29" s="765"/>
      <c r="ADE29" s="765"/>
      <c r="ADF29" s="765"/>
      <c r="ADG29" s="765"/>
      <c r="ADH29" s="765"/>
      <c r="ADI29" s="765"/>
      <c r="ADJ29" s="765"/>
      <c r="ADK29" s="765"/>
      <c r="ADL29" s="765"/>
      <c r="ADM29" s="765"/>
      <c r="ADN29" s="765"/>
      <c r="ADO29" s="765"/>
      <c r="ADP29" s="765"/>
      <c r="ADQ29" s="765"/>
      <c r="ADR29" s="765"/>
      <c r="ADS29" s="765"/>
      <c r="ADT29" s="765"/>
      <c r="ADU29" s="765"/>
      <c r="ADV29" s="765"/>
      <c r="ADW29" s="765"/>
      <c r="ADX29" s="765"/>
      <c r="ADY29" s="765"/>
      <c r="ADZ29" s="765"/>
      <c r="AEA29" s="765"/>
      <c r="AEB29" s="765"/>
      <c r="AEC29" s="765"/>
      <c r="AED29" s="765"/>
      <c r="AEE29" s="765"/>
      <c r="AEF29" s="765"/>
      <c r="AEG29" s="765"/>
      <c r="AEH29" s="765"/>
      <c r="AEI29" s="765"/>
      <c r="AEJ29" s="765"/>
      <c r="AEK29" s="765"/>
      <c r="AEL29" s="765"/>
      <c r="AEM29" s="765"/>
      <c r="AEN29" s="765"/>
      <c r="AEO29" s="765"/>
      <c r="AEP29" s="765"/>
      <c r="AEQ29" s="765"/>
      <c r="AER29" s="765"/>
      <c r="AES29" s="765"/>
      <c r="AET29" s="765"/>
      <c r="AEU29" s="765"/>
      <c r="AEV29" s="765"/>
      <c r="AEW29" s="765"/>
      <c r="AEX29" s="765"/>
      <c r="AEY29" s="765"/>
      <c r="AEZ29" s="765"/>
      <c r="AFA29" s="765"/>
      <c r="AFB29" s="765"/>
      <c r="AFC29" s="765"/>
      <c r="AFD29" s="765"/>
      <c r="AFE29" s="765"/>
      <c r="AFF29" s="765"/>
      <c r="AFG29" s="765"/>
      <c r="AFH29" s="765"/>
      <c r="AFI29" s="765"/>
      <c r="AFJ29" s="765"/>
      <c r="AFK29" s="765"/>
      <c r="AFL29" s="765"/>
      <c r="AFM29" s="765"/>
      <c r="AFN29" s="765"/>
      <c r="AFO29" s="765"/>
      <c r="AFP29" s="765"/>
      <c r="AFQ29" s="765"/>
      <c r="AFR29" s="765"/>
      <c r="AFS29" s="765"/>
      <c r="AFT29" s="765"/>
      <c r="AFU29" s="765"/>
      <c r="AFV29" s="765"/>
      <c r="AFW29" s="765"/>
      <c r="AFX29" s="765"/>
      <c r="AFY29" s="765"/>
      <c r="AFZ29" s="765"/>
      <c r="AGA29" s="765"/>
      <c r="AGB29" s="765"/>
      <c r="AGC29" s="765"/>
      <c r="AGD29" s="765"/>
      <c r="AGE29" s="765"/>
      <c r="AGF29" s="765"/>
      <c r="AGG29" s="765"/>
      <c r="AGH29" s="765"/>
      <c r="AGI29" s="765"/>
      <c r="AGJ29" s="765"/>
      <c r="AGK29" s="765"/>
      <c r="AGL29" s="765"/>
      <c r="AGM29" s="765"/>
      <c r="AGN29" s="765"/>
      <c r="AGO29" s="765"/>
      <c r="AGP29" s="765"/>
      <c r="AGQ29" s="765"/>
      <c r="AGR29" s="765"/>
      <c r="AGS29" s="765"/>
      <c r="AGT29" s="765"/>
      <c r="AGU29" s="765"/>
      <c r="AGV29" s="765"/>
      <c r="AGW29" s="765"/>
      <c r="AGX29" s="765"/>
      <c r="AGY29" s="765"/>
      <c r="AGZ29" s="765"/>
      <c r="AHA29" s="765"/>
      <c r="AHB29" s="765"/>
      <c r="AHC29" s="765"/>
      <c r="AHD29" s="765"/>
      <c r="AHE29" s="765"/>
      <c r="AHF29" s="765"/>
      <c r="AHG29" s="765"/>
      <c r="AHH29" s="765"/>
      <c r="AHI29" s="765"/>
      <c r="AHJ29" s="765"/>
      <c r="AHK29" s="765"/>
      <c r="AHL29" s="765"/>
      <c r="AHM29" s="765"/>
      <c r="AHN29" s="765"/>
      <c r="AHO29" s="765"/>
      <c r="AHP29" s="765"/>
      <c r="AHQ29" s="765"/>
      <c r="AHR29" s="765"/>
      <c r="AHS29" s="765"/>
      <c r="AHT29" s="765"/>
      <c r="AHU29" s="765"/>
      <c r="AHV29" s="765"/>
      <c r="AHW29" s="765"/>
      <c r="AHX29" s="765"/>
      <c r="AHY29" s="765"/>
      <c r="AHZ29" s="765"/>
      <c r="AIA29" s="765"/>
      <c r="AIB29" s="765"/>
      <c r="AIC29" s="765"/>
      <c r="AID29" s="765"/>
      <c r="AIE29" s="765"/>
      <c r="AIF29" s="765"/>
      <c r="AIG29" s="765"/>
      <c r="AIH29" s="765"/>
      <c r="AII29" s="765"/>
      <c r="AIJ29" s="765"/>
      <c r="AIK29" s="765"/>
      <c r="AIL29" s="765"/>
      <c r="AIM29" s="765"/>
      <c r="AIN29" s="765"/>
      <c r="AIO29" s="765"/>
      <c r="AIP29" s="765"/>
      <c r="AIQ29" s="765"/>
      <c r="AIR29" s="765"/>
      <c r="AIS29" s="765"/>
      <c r="AIT29" s="765"/>
      <c r="AIU29" s="765"/>
      <c r="AIV29" s="765"/>
      <c r="AIW29" s="765"/>
      <c r="AIX29" s="765"/>
      <c r="AIY29" s="765"/>
      <c r="AIZ29" s="765"/>
      <c r="AJA29" s="765"/>
      <c r="AJB29" s="765"/>
      <c r="AJC29" s="765"/>
      <c r="AJD29" s="765"/>
      <c r="AJE29" s="765"/>
      <c r="AJF29" s="765"/>
      <c r="AJG29" s="765"/>
      <c r="AJH29" s="765"/>
      <c r="AJI29" s="765"/>
      <c r="AJJ29" s="765"/>
      <c r="AJK29" s="765"/>
      <c r="AJL29" s="765"/>
      <c r="AJM29" s="765"/>
      <c r="AJN29" s="765"/>
      <c r="AJO29" s="765"/>
      <c r="AJP29" s="765"/>
      <c r="AJQ29" s="765"/>
      <c r="AJR29" s="765"/>
      <c r="AJS29" s="765"/>
      <c r="AJT29" s="765"/>
      <c r="AJU29" s="765"/>
      <c r="AJV29" s="765"/>
      <c r="AJW29" s="765"/>
      <c r="AJX29" s="765"/>
      <c r="AJY29" s="765"/>
      <c r="AJZ29" s="765"/>
      <c r="AKA29" s="765"/>
      <c r="AKB29" s="765"/>
      <c r="AKC29" s="765"/>
      <c r="AKD29" s="765"/>
      <c r="AKE29" s="765"/>
      <c r="AKF29" s="765"/>
      <c r="AKG29" s="765"/>
      <c r="AKH29" s="765"/>
      <c r="AKI29" s="765"/>
      <c r="AKJ29" s="765"/>
      <c r="AKK29" s="765"/>
      <c r="AKL29" s="765"/>
      <c r="AKM29" s="765"/>
      <c r="AKN29" s="765"/>
      <c r="AKO29" s="765"/>
      <c r="AKP29" s="765"/>
      <c r="AKQ29" s="765"/>
      <c r="AKR29" s="765"/>
      <c r="AKS29" s="298"/>
      <c r="AKT29" s="298"/>
      <c r="AKU29" s="298"/>
      <c r="AKV29" s="298"/>
      <c r="AKW29" s="298"/>
      <c r="AKX29" s="298"/>
      <c r="AKY29" s="298"/>
      <c r="AKZ29" s="298"/>
      <c r="ALA29" s="298"/>
      <c r="ALB29" s="298"/>
      <c r="ALC29" s="298"/>
      <c r="ALD29" s="298"/>
      <c r="ALE29" s="298"/>
      <c r="ALF29" s="298"/>
      <c r="ALG29" s="298"/>
      <c r="ALH29" s="298"/>
      <c r="ALI29" s="298"/>
      <c r="ALJ29" s="298"/>
    </row>
    <row r="30" spans="1:998">
      <c r="B30" s="765"/>
      <c r="C30" s="797"/>
      <c r="D30" s="765"/>
      <c r="E30" s="765"/>
      <c r="F30" s="765"/>
      <c r="G30" s="765"/>
      <c r="H30" s="765"/>
      <c r="I30" s="765"/>
      <c r="J30" s="765"/>
      <c r="K30" s="765"/>
      <c r="L30" s="765"/>
      <c r="M30" s="765"/>
      <c r="N30" s="765"/>
      <c r="O30" s="765"/>
      <c r="P30" s="765"/>
      <c r="Q30" s="765"/>
      <c r="R30" s="765"/>
      <c r="S30" s="765"/>
      <c r="T30" s="765"/>
      <c r="U30" s="765"/>
      <c r="V30" s="765"/>
      <c r="W30" s="765"/>
      <c r="X30" s="765"/>
      <c r="Y30" s="765"/>
      <c r="Z30" s="765"/>
      <c r="AA30" s="765"/>
      <c r="AB30" s="765"/>
      <c r="AC30" s="765"/>
      <c r="AD30" s="765"/>
      <c r="AE30" s="765"/>
      <c r="AF30" s="765"/>
      <c r="AG30" s="765"/>
      <c r="AH30" s="765"/>
      <c r="AI30" s="765"/>
      <c r="AJ30" s="765"/>
      <c r="AK30" s="765"/>
      <c r="AL30" s="765"/>
      <c r="AM30" s="765"/>
      <c r="AN30" s="765"/>
      <c r="AO30" s="765"/>
      <c r="AP30" s="765"/>
      <c r="AQ30" s="765"/>
      <c r="AR30" s="765"/>
      <c r="AS30" s="765"/>
      <c r="AT30" s="765"/>
      <c r="AU30" s="765"/>
      <c r="AV30" s="765"/>
      <c r="AW30" s="765"/>
      <c r="AX30" s="765"/>
      <c r="AY30" s="765"/>
      <c r="AZ30" s="765"/>
      <c r="BA30" s="765"/>
      <c r="BB30" s="765"/>
      <c r="BC30" s="765"/>
      <c r="BD30" s="765"/>
      <c r="BE30" s="765"/>
      <c r="BF30" s="765"/>
      <c r="BG30" s="765"/>
      <c r="BH30" s="765"/>
      <c r="BI30" s="765"/>
      <c r="BJ30" s="765"/>
      <c r="BK30" s="765"/>
      <c r="BL30" s="765"/>
      <c r="BM30" s="765"/>
      <c r="BN30" s="765"/>
      <c r="BO30" s="765"/>
      <c r="BP30" s="765"/>
      <c r="BQ30" s="765"/>
      <c r="BR30" s="765"/>
      <c r="BS30" s="765"/>
      <c r="BT30" s="765"/>
      <c r="BU30" s="765"/>
      <c r="BV30" s="765"/>
      <c r="BW30" s="765"/>
      <c r="BX30" s="765"/>
      <c r="BY30" s="765"/>
      <c r="BZ30" s="765"/>
      <c r="CA30" s="765"/>
      <c r="CB30" s="765"/>
      <c r="CC30" s="765"/>
      <c r="CD30" s="765"/>
      <c r="CE30" s="765"/>
      <c r="CF30" s="765"/>
      <c r="CG30" s="765"/>
      <c r="CH30" s="765"/>
      <c r="CI30" s="765"/>
      <c r="CJ30" s="765"/>
      <c r="CK30" s="765"/>
      <c r="CL30" s="765"/>
      <c r="CM30" s="765"/>
      <c r="CN30" s="765"/>
      <c r="CO30" s="765"/>
      <c r="CP30" s="765"/>
      <c r="CQ30" s="765"/>
      <c r="CR30" s="765"/>
      <c r="CS30" s="765"/>
      <c r="CT30" s="765"/>
      <c r="CU30" s="765"/>
      <c r="CV30" s="765"/>
      <c r="CW30" s="765"/>
      <c r="CX30" s="765"/>
      <c r="CY30" s="765"/>
      <c r="CZ30" s="765"/>
      <c r="DA30" s="765"/>
      <c r="DB30" s="765"/>
      <c r="DC30" s="765"/>
      <c r="DD30" s="765"/>
      <c r="DE30" s="765"/>
      <c r="DF30" s="765"/>
      <c r="DG30" s="765"/>
      <c r="DH30" s="765"/>
      <c r="DI30" s="765"/>
      <c r="DJ30" s="765"/>
      <c r="DK30" s="765"/>
      <c r="DL30" s="765"/>
      <c r="DM30" s="765"/>
      <c r="DN30" s="765"/>
      <c r="DO30" s="765"/>
      <c r="DP30" s="765"/>
      <c r="DQ30" s="765"/>
      <c r="DR30" s="765"/>
      <c r="DS30" s="765"/>
      <c r="DT30" s="765"/>
      <c r="DU30" s="765"/>
      <c r="DV30" s="765"/>
      <c r="DW30" s="765"/>
      <c r="DX30" s="765"/>
      <c r="DY30" s="765"/>
      <c r="DZ30" s="765"/>
      <c r="EA30" s="765"/>
      <c r="EB30" s="765"/>
      <c r="EC30" s="765"/>
      <c r="ED30" s="765"/>
      <c r="EE30" s="765"/>
      <c r="EF30" s="765"/>
      <c r="EG30" s="765"/>
      <c r="EH30" s="765"/>
      <c r="EI30" s="765"/>
      <c r="EJ30" s="765"/>
      <c r="EK30" s="765"/>
      <c r="EL30" s="765"/>
      <c r="EM30" s="765"/>
      <c r="EN30" s="765"/>
      <c r="EO30" s="765"/>
      <c r="EP30" s="765"/>
      <c r="EQ30" s="765"/>
      <c r="ER30" s="765"/>
      <c r="ES30" s="765"/>
      <c r="ET30" s="765"/>
      <c r="EU30" s="765"/>
      <c r="EV30" s="765"/>
      <c r="EW30" s="765"/>
      <c r="EX30" s="765"/>
      <c r="EY30" s="765"/>
      <c r="EZ30" s="765"/>
      <c r="FA30" s="765"/>
      <c r="FB30" s="765"/>
      <c r="FC30" s="765"/>
      <c r="FD30" s="765"/>
      <c r="FE30" s="765"/>
      <c r="FF30" s="765"/>
      <c r="FG30" s="765"/>
      <c r="FH30" s="765"/>
      <c r="FI30" s="765"/>
      <c r="FJ30" s="765"/>
      <c r="FK30" s="765"/>
      <c r="FL30" s="765"/>
      <c r="FM30" s="765"/>
      <c r="FN30" s="765"/>
      <c r="FO30" s="765"/>
      <c r="FP30" s="765"/>
      <c r="FQ30" s="765"/>
      <c r="FR30" s="765"/>
      <c r="FS30" s="765"/>
      <c r="FT30" s="765"/>
      <c r="FU30" s="765"/>
      <c r="FV30" s="765"/>
      <c r="FW30" s="765"/>
      <c r="FX30" s="765"/>
      <c r="FY30" s="765"/>
      <c r="FZ30" s="765"/>
      <c r="GA30" s="765"/>
      <c r="GB30" s="765"/>
      <c r="GC30" s="765"/>
      <c r="GD30" s="765"/>
      <c r="GE30" s="765"/>
      <c r="GF30" s="765"/>
      <c r="GG30" s="765"/>
      <c r="GH30" s="765"/>
      <c r="GI30" s="765"/>
      <c r="GJ30" s="765"/>
      <c r="GK30" s="765"/>
      <c r="GL30" s="765"/>
      <c r="GM30" s="765"/>
      <c r="GN30" s="765"/>
      <c r="GO30" s="765"/>
      <c r="GP30" s="765"/>
      <c r="GQ30" s="765"/>
      <c r="GR30" s="765"/>
      <c r="GS30" s="765"/>
      <c r="GT30" s="765"/>
      <c r="GU30" s="765"/>
      <c r="GV30" s="765"/>
      <c r="GW30" s="765"/>
      <c r="GX30" s="765"/>
      <c r="GY30" s="765"/>
      <c r="GZ30" s="765"/>
      <c r="HA30" s="765"/>
      <c r="HB30" s="765"/>
      <c r="HC30" s="765"/>
      <c r="HD30" s="765"/>
      <c r="HE30" s="765"/>
      <c r="HF30" s="765"/>
      <c r="HG30" s="765"/>
      <c r="HH30" s="765"/>
      <c r="HI30" s="765"/>
      <c r="HJ30" s="765"/>
      <c r="HK30" s="765"/>
      <c r="HL30" s="765"/>
      <c r="HM30" s="765"/>
      <c r="HN30" s="765"/>
      <c r="HO30" s="765"/>
      <c r="HP30" s="765"/>
      <c r="HQ30" s="765"/>
      <c r="HR30" s="765"/>
      <c r="HS30" s="765"/>
      <c r="HT30" s="765"/>
      <c r="HU30" s="765"/>
      <c r="HV30" s="765"/>
      <c r="HW30" s="765"/>
      <c r="HX30" s="765"/>
      <c r="HY30" s="765"/>
      <c r="HZ30" s="765"/>
      <c r="IA30" s="765"/>
      <c r="IB30" s="765"/>
      <c r="IC30" s="765"/>
      <c r="ID30" s="765"/>
      <c r="IE30" s="765"/>
      <c r="IF30" s="765"/>
      <c r="IG30" s="765"/>
      <c r="IH30" s="765"/>
      <c r="II30" s="765"/>
      <c r="IJ30" s="765"/>
      <c r="IK30" s="765"/>
      <c r="IL30" s="765"/>
      <c r="IM30" s="765"/>
      <c r="IN30" s="765"/>
      <c r="IO30" s="765"/>
      <c r="IP30" s="765"/>
      <c r="IQ30" s="765"/>
      <c r="IR30" s="765"/>
      <c r="IS30" s="765"/>
      <c r="IT30" s="765"/>
      <c r="IU30" s="765"/>
      <c r="IV30" s="765"/>
      <c r="IW30" s="765"/>
      <c r="IX30" s="765"/>
      <c r="IY30" s="765"/>
      <c r="IZ30" s="765"/>
      <c r="JA30" s="765"/>
      <c r="JB30" s="765"/>
      <c r="JC30" s="765"/>
      <c r="JD30" s="765"/>
      <c r="JE30" s="765"/>
      <c r="JF30" s="765"/>
      <c r="JG30" s="765"/>
      <c r="JH30" s="765"/>
      <c r="JI30" s="765"/>
      <c r="JJ30" s="765"/>
      <c r="JK30" s="765"/>
      <c r="JL30" s="765"/>
      <c r="JM30" s="765"/>
      <c r="JN30" s="765"/>
      <c r="JO30" s="765"/>
      <c r="JP30" s="765"/>
      <c r="JQ30" s="765"/>
      <c r="JR30" s="765"/>
      <c r="JS30" s="765"/>
      <c r="JT30" s="765"/>
      <c r="JU30" s="765"/>
      <c r="JV30" s="765"/>
      <c r="JW30" s="765"/>
      <c r="JX30" s="765"/>
      <c r="JY30" s="765"/>
      <c r="JZ30" s="765"/>
      <c r="KA30" s="765"/>
      <c r="KB30" s="765"/>
      <c r="KC30" s="765"/>
      <c r="KD30" s="765"/>
      <c r="KE30" s="765"/>
      <c r="KF30" s="765"/>
      <c r="KG30" s="765"/>
      <c r="KH30" s="765"/>
      <c r="KI30" s="765"/>
      <c r="KJ30" s="765"/>
      <c r="KK30" s="765"/>
      <c r="KL30" s="765"/>
      <c r="KM30" s="765"/>
      <c r="KN30" s="765"/>
      <c r="KO30" s="765"/>
      <c r="KP30" s="765"/>
      <c r="KQ30" s="765"/>
      <c r="KR30" s="765"/>
      <c r="KS30" s="765"/>
      <c r="KT30" s="765"/>
      <c r="KU30" s="765"/>
      <c r="KV30" s="765"/>
      <c r="KW30" s="765"/>
      <c r="KX30" s="765"/>
      <c r="KY30" s="765"/>
      <c r="KZ30" s="765"/>
      <c r="LA30" s="765"/>
      <c r="LB30" s="765"/>
      <c r="LC30" s="765"/>
      <c r="LD30" s="765"/>
      <c r="LE30" s="765"/>
      <c r="LF30" s="765"/>
      <c r="LG30" s="765"/>
      <c r="LH30" s="765"/>
      <c r="LI30" s="765"/>
      <c r="LJ30" s="765"/>
      <c r="LK30" s="765"/>
      <c r="LL30" s="765"/>
      <c r="LM30" s="765"/>
      <c r="LN30" s="765"/>
      <c r="LO30" s="765"/>
      <c r="LP30" s="765"/>
      <c r="LQ30" s="765"/>
      <c r="LR30" s="765"/>
      <c r="LS30" s="765"/>
      <c r="LT30" s="765"/>
      <c r="LU30" s="765"/>
      <c r="LV30" s="765"/>
      <c r="LW30" s="765"/>
      <c r="LX30" s="765"/>
      <c r="LY30" s="765"/>
      <c r="LZ30" s="765"/>
      <c r="MA30" s="765"/>
      <c r="MB30" s="765"/>
      <c r="MC30" s="765"/>
      <c r="MD30" s="765"/>
      <c r="ME30" s="765"/>
      <c r="MF30" s="765"/>
      <c r="MG30" s="765"/>
      <c r="MH30" s="765"/>
      <c r="MI30" s="765"/>
      <c r="MJ30" s="765"/>
      <c r="MK30" s="765"/>
      <c r="ML30" s="765"/>
      <c r="MM30" s="765"/>
      <c r="MN30" s="765"/>
      <c r="MO30" s="765"/>
      <c r="MP30" s="765"/>
      <c r="MQ30" s="765"/>
      <c r="MR30" s="765"/>
      <c r="MS30" s="765"/>
      <c r="MT30" s="765"/>
      <c r="MU30" s="765"/>
      <c r="MV30" s="765"/>
      <c r="MW30" s="765"/>
      <c r="MX30" s="765"/>
      <c r="MY30" s="765"/>
      <c r="MZ30" s="765"/>
      <c r="NA30" s="765"/>
      <c r="NB30" s="765"/>
      <c r="NC30" s="765"/>
      <c r="ND30" s="765"/>
      <c r="NE30" s="765"/>
      <c r="NF30" s="765"/>
      <c r="NG30" s="765"/>
      <c r="NH30" s="765"/>
      <c r="NI30" s="765"/>
      <c r="NJ30" s="765"/>
      <c r="NK30" s="765"/>
      <c r="NL30" s="765"/>
      <c r="NM30" s="765"/>
      <c r="NN30" s="765"/>
      <c r="NO30" s="765"/>
      <c r="NP30" s="765"/>
      <c r="NQ30" s="765"/>
      <c r="NR30" s="765"/>
      <c r="NS30" s="765"/>
      <c r="NT30" s="765"/>
      <c r="NU30" s="765"/>
      <c r="NV30" s="765"/>
      <c r="NW30" s="765"/>
      <c r="NX30" s="765"/>
      <c r="NY30" s="765"/>
      <c r="NZ30" s="765"/>
      <c r="OA30" s="765"/>
      <c r="OB30" s="765"/>
      <c r="OC30" s="765"/>
      <c r="OD30" s="765"/>
      <c r="OE30" s="765"/>
      <c r="OF30" s="765"/>
      <c r="OG30" s="765"/>
      <c r="OH30" s="765"/>
      <c r="OI30" s="765"/>
      <c r="OJ30" s="765"/>
      <c r="OK30" s="765"/>
      <c r="OL30" s="765"/>
      <c r="OM30" s="765"/>
      <c r="ON30" s="765"/>
      <c r="OO30" s="765"/>
      <c r="OP30" s="765"/>
      <c r="OQ30" s="765"/>
      <c r="OR30" s="765"/>
      <c r="OS30" s="765"/>
      <c r="OT30" s="765"/>
      <c r="OU30" s="765"/>
      <c r="OV30" s="765"/>
      <c r="OW30" s="765"/>
      <c r="OX30" s="765"/>
      <c r="OY30" s="765"/>
      <c r="OZ30" s="765"/>
      <c r="PA30" s="765"/>
      <c r="PB30" s="765"/>
      <c r="PC30" s="765"/>
      <c r="PD30" s="765"/>
      <c r="PE30" s="765"/>
      <c r="PF30" s="765"/>
      <c r="PG30" s="765"/>
      <c r="PH30" s="765"/>
      <c r="PI30" s="765"/>
      <c r="PJ30" s="765"/>
      <c r="PK30" s="765"/>
      <c r="PL30" s="765"/>
      <c r="PM30" s="765"/>
      <c r="PN30" s="765"/>
      <c r="PO30" s="765"/>
      <c r="PP30" s="765"/>
      <c r="PQ30" s="765"/>
      <c r="PR30" s="765"/>
      <c r="PS30" s="765"/>
      <c r="PT30" s="765"/>
      <c r="PU30" s="765"/>
      <c r="PV30" s="765"/>
      <c r="PW30" s="765"/>
      <c r="PX30" s="765"/>
      <c r="PY30" s="765"/>
      <c r="PZ30" s="765"/>
      <c r="QA30" s="765"/>
      <c r="QB30" s="765"/>
      <c r="QC30" s="765"/>
      <c r="QD30" s="765"/>
      <c r="QE30" s="765"/>
      <c r="QF30" s="765"/>
      <c r="QG30" s="765"/>
      <c r="QH30" s="765"/>
      <c r="QI30" s="765"/>
      <c r="QJ30" s="765"/>
      <c r="QK30" s="765"/>
      <c r="QL30" s="765"/>
      <c r="QM30" s="765"/>
      <c r="QN30" s="765"/>
      <c r="QO30" s="765"/>
      <c r="QP30" s="765"/>
      <c r="QQ30" s="765"/>
      <c r="QR30" s="765"/>
      <c r="QS30" s="765"/>
      <c r="QT30" s="765"/>
      <c r="QU30" s="765"/>
      <c r="QV30" s="765"/>
      <c r="QW30" s="765"/>
      <c r="QX30" s="765"/>
      <c r="QY30" s="765"/>
      <c r="QZ30" s="765"/>
      <c r="RA30" s="765"/>
      <c r="RB30" s="765"/>
      <c r="RC30" s="765"/>
      <c r="RD30" s="765"/>
      <c r="RE30" s="765"/>
      <c r="RF30" s="765"/>
      <c r="RG30" s="765"/>
      <c r="RH30" s="765"/>
      <c r="RI30" s="765"/>
      <c r="RJ30" s="765"/>
      <c r="RK30" s="765"/>
      <c r="RL30" s="765"/>
      <c r="RM30" s="765"/>
      <c r="RN30" s="765"/>
      <c r="RO30" s="765"/>
      <c r="RP30" s="765"/>
      <c r="RQ30" s="765"/>
      <c r="RR30" s="765"/>
      <c r="RS30" s="765"/>
      <c r="RT30" s="765"/>
      <c r="RU30" s="765"/>
      <c r="RV30" s="765"/>
      <c r="RW30" s="765"/>
      <c r="RX30" s="765"/>
      <c r="RY30" s="765"/>
      <c r="RZ30" s="765"/>
      <c r="SA30" s="765"/>
      <c r="SB30" s="765"/>
      <c r="SC30" s="765"/>
      <c r="SD30" s="765"/>
      <c r="SE30" s="765"/>
      <c r="SF30" s="765"/>
      <c r="SG30" s="765"/>
      <c r="SH30" s="765"/>
      <c r="SI30" s="765"/>
      <c r="SJ30" s="765"/>
      <c r="SK30" s="765"/>
      <c r="SL30" s="765"/>
      <c r="SM30" s="765"/>
      <c r="SN30" s="765"/>
      <c r="SO30" s="765"/>
      <c r="SP30" s="765"/>
      <c r="SQ30" s="765"/>
      <c r="SR30" s="765"/>
      <c r="SS30" s="765"/>
      <c r="ST30" s="765"/>
      <c r="SU30" s="765"/>
      <c r="SV30" s="765"/>
      <c r="SW30" s="765"/>
      <c r="SX30" s="765"/>
      <c r="SY30" s="765"/>
      <c r="SZ30" s="765"/>
      <c r="TA30" s="765"/>
      <c r="TB30" s="765"/>
      <c r="TC30" s="765"/>
      <c r="TD30" s="765"/>
      <c r="TE30" s="765"/>
      <c r="TF30" s="765"/>
      <c r="TG30" s="765"/>
      <c r="TH30" s="765"/>
      <c r="TI30" s="765"/>
      <c r="TJ30" s="765"/>
      <c r="TK30" s="765"/>
      <c r="TL30" s="765"/>
      <c r="TM30" s="765"/>
      <c r="TN30" s="765"/>
      <c r="TO30" s="765"/>
      <c r="TP30" s="765"/>
      <c r="TQ30" s="765"/>
      <c r="TR30" s="765"/>
      <c r="TS30" s="765"/>
      <c r="TT30" s="765"/>
      <c r="TU30" s="765"/>
      <c r="TV30" s="765"/>
      <c r="TW30" s="765"/>
      <c r="TX30" s="765"/>
      <c r="TY30" s="765"/>
      <c r="TZ30" s="765"/>
      <c r="UA30" s="765"/>
      <c r="UB30" s="765"/>
      <c r="UC30" s="765"/>
      <c r="UD30" s="765"/>
      <c r="UE30" s="765"/>
      <c r="UF30" s="765"/>
      <c r="UG30" s="765"/>
      <c r="UH30" s="765"/>
      <c r="UI30" s="765"/>
      <c r="UJ30" s="765"/>
      <c r="UK30" s="765"/>
      <c r="UL30" s="765"/>
      <c r="UM30" s="765"/>
      <c r="UN30" s="765"/>
      <c r="UO30" s="765"/>
      <c r="UP30" s="765"/>
      <c r="UQ30" s="765"/>
      <c r="UR30" s="765"/>
      <c r="US30" s="765"/>
      <c r="UT30" s="765"/>
      <c r="UU30" s="765"/>
      <c r="UV30" s="765"/>
      <c r="UW30" s="765"/>
      <c r="UX30" s="765"/>
      <c r="UY30" s="765"/>
      <c r="UZ30" s="765"/>
      <c r="VA30" s="765"/>
      <c r="VB30" s="765"/>
      <c r="VC30" s="765"/>
      <c r="VD30" s="765"/>
      <c r="VE30" s="765"/>
      <c r="VF30" s="765"/>
      <c r="VG30" s="765"/>
      <c r="VH30" s="765"/>
      <c r="VI30" s="765"/>
      <c r="VJ30" s="765"/>
      <c r="VK30" s="765"/>
      <c r="VL30" s="765"/>
      <c r="VM30" s="765"/>
      <c r="VN30" s="765"/>
      <c r="VO30" s="765"/>
      <c r="VP30" s="765"/>
      <c r="VQ30" s="765"/>
      <c r="VR30" s="765"/>
      <c r="VS30" s="765"/>
      <c r="VT30" s="765"/>
      <c r="VU30" s="765"/>
      <c r="VV30" s="765"/>
      <c r="VW30" s="765"/>
      <c r="VX30" s="765"/>
      <c r="VY30" s="765"/>
      <c r="VZ30" s="765"/>
      <c r="WA30" s="765"/>
      <c r="WB30" s="765"/>
      <c r="WC30" s="765"/>
      <c r="WD30" s="765"/>
      <c r="WE30" s="765"/>
      <c r="WF30" s="765"/>
      <c r="WG30" s="765"/>
      <c r="WH30" s="765"/>
      <c r="WI30" s="765"/>
      <c r="WJ30" s="765"/>
      <c r="WK30" s="765"/>
      <c r="WL30" s="765"/>
      <c r="WM30" s="765"/>
      <c r="WN30" s="765"/>
      <c r="WO30" s="765"/>
      <c r="WP30" s="765"/>
      <c r="WQ30" s="765"/>
      <c r="WR30" s="765"/>
      <c r="WS30" s="765"/>
      <c r="WT30" s="765"/>
      <c r="WU30" s="765"/>
      <c r="WV30" s="765"/>
      <c r="WW30" s="765"/>
      <c r="WX30" s="765"/>
      <c r="WY30" s="765"/>
      <c r="WZ30" s="765"/>
      <c r="XA30" s="765"/>
      <c r="XB30" s="765"/>
      <c r="XC30" s="765"/>
      <c r="XD30" s="765"/>
      <c r="XE30" s="765"/>
      <c r="XF30" s="765"/>
      <c r="XG30" s="765"/>
      <c r="XH30" s="765"/>
      <c r="XI30" s="765"/>
      <c r="XJ30" s="765"/>
      <c r="XK30" s="765"/>
      <c r="XL30" s="765"/>
      <c r="XM30" s="765"/>
      <c r="XN30" s="765"/>
      <c r="XO30" s="765"/>
      <c r="XP30" s="765"/>
      <c r="XQ30" s="765"/>
      <c r="XR30" s="765"/>
      <c r="XS30" s="765"/>
      <c r="XT30" s="765"/>
      <c r="XU30" s="765"/>
      <c r="XV30" s="765"/>
      <c r="XW30" s="765"/>
      <c r="XX30" s="765"/>
      <c r="XY30" s="765"/>
      <c r="XZ30" s="765"/>
      <c r="YA30" s="765"/>
      <c r="YB30" s="765"/>
      <c r="YC30" s="765"/>
      <c r="YD30" s="765"/>
      <c r="YE30" s="765"/>
      <c r="YF30" s="765"/>
      <c r="YG30" s="765"/>
      <c r="YH30" s="765"/>
      <c r="YI30" s="765"/>
      <c r="YJ30" s="765"/>
      <c r="YK30" s="765"/>
      <c r="YL30" s="765"/>
      <c r="YM30" s="765"/>
      <c r="YN30" s="765"/>
      <c r="YO30" s="765"/>
      <c r="YP30" s="765"/>
      <c r="YQ30" s="765"/>
      <c r="YR30" s="765"/>
      <c r="YS30" s="765"/>
      <c r="YT30" s="765"/>
      <c r="YU30" s="765"/>
      <c r="YV30" s="765"/>
      <c r="YW30" s="765"/>
      <c r="YX30" s="765"/>
      <c r="YY30" s="765"/>
      <c r="YZ30" s="765"/>
      <c r="ZA30" s="765"/>
      <c r="ZB30" s="765"/>
      <c r="ZC30" s="765"/>
      <c r="ZD30" s="765"/>
      <c r="ZE30" s="765"/>
      <c r="ZF30" s="765"/>
      <c r="ZG30" s="765"/>
      <c r="ZH30" s="765"/>
      <c r="ZI30" s="765"/>
      <c r="ZJ30" s="765"/>
      <c r="ZK30" s="765"/>
      <c r="ZL30" s="765"/>
      <c r="ZM30" s="765"/>
      <c r="ZN30" s="765"/>
      <c r="ZO30" s="765"/>
      <c r="ZP30" s="765"/>
      <c r="ZQ30" s="765"/>
      <c r="ZR30" s="765"/>
      <c r="ZS30" s="765"/>
      <c r="ZT30" s="765"/>
      <c r="ZU30" s="765"/>
      <c r="ZV30" s="765"/>
      <c r="ZW30" s="765"/>
      <c r="ZX30" s="765"/>
      <c r="ZY30" s="765"/>
      <c r="ZZ30" s="765"/>
      <c r="AAA30" s="765"/>
      <c r="AAB30" s="765"/>
      <c r="AAC30" s="765"/>
      <c r="AAD30" s="765"/>
      <c r="AAE30" s="765"/>
      <c r="AAF30" s="765"/>
      <c r="AAG30" s="765"/>
      <c r="AAH30" s="765"/>
      <c r="AAI30" s="765"/>
      <c r="AAJ30" s="765"/>
      <c r="AAK30" s="765"/>
      <c r="AAL30" s="765"/>
      <c r="AAM30" s="765"/>
      <c r="AAN30" s="765"/>
      <c r="AAO30" s="765"/>
      <c r="AAP30" s="765"/>
      <c r="AAQ30" s="765"/>
      <c r="AAR30" s="765"/>
      <c r="AAS30" s="765"/>
      <c r="AAT30" s="765"/>
      <c r="AAU30" s="765"/>
      <c r="AAV30" s="765"/>
      <c r="AAW30" s="765"/>
      <c r="AAX30" s="765"/>
      <c r="AAY30" s="765"/>
      <c r="AAZ30" s="765"/>
      <c r="ABA30" s="765"/>
      <c r="ABB30" s="765"/>
      <c r="ABC30" s="765"/>
      <c r="ABD30" s="765"/>
      <c r="ABE30" s="765"/>
      <c r="ABF30" s="765"/>
      <c r="ABG30" s="765"/>
      <c r="ABH30" s="765"/>
      <c r="ABI30" s="765"/>
      <c r="ABJ30" s="765"/>
      <c r="ABK30" s="765"/>
      <c r="ABL30" s="765"/>
      <c r="ABM30" s="765"/>
      <c r="ABN30" s="765"/>
      <c r="ABO30" s="765"/>
      <c r="ABP30" s="765"/>
      <c r="ABQ30" s="765"/>
      <c r="ABR30" s="765"/>
      <c r="ABS30" s="765"/>
      <c r="ABT30" s="765"/>
      <c r="ABU30" s="765"/>
      <c r="ABV30" s="765"/>
      <c r="ABW30" s="765"/>
      <c r="ABX30" s="765"/>
      <c r="ABY30" s="765"/>
      <c r="ABZ30" s="765"/>
      <c r="ACA30" s="765"/>
      <c r="ACB30" s="765"/>
      <c r="ACC30" s="765"/>
      <c r="ACD30" s="765"/>
      <c r="ACE30" s="765"/>
      <c r="ACF30" s="765"/>
      <c r="ACG30" s="765"/>
      <c r="ACH30" s="765"/>
      <c r="ACI30" s="765"/>
      <c r="ACJ30" s="765"/>
      <c r="ACK30" s="765"/>
      <c r="ACL30" s="765"/>
      <c r="ACM30" s="765"/>
      <c r="ACN30" s="765"/>
      <c r="ACO30" s="765"/>
      <c r="ACP30" s="765"/>
      <c r="ACQ30" s="765"/>
      <c r="ACR30" s="765"/>
      <c r="ACS30" s="765"/>
      <c r="ACT30" s="765"/>
      <c r="ACU30" s="765"/>
      <c r="ACV30" s="765"/>
      <c r="ACW30" s="765"/>
      <c r="ACX30" s="765"/>
      <c r="ACY30" s="765"/>
      <c r="ACZ30" s="765"/>
      <c r="ADA30" s="765"/>
      <c r="ADB30" s="765"/>
      <c r="ADC30" s="765"/>
      <c r="ADD30" s="765"/>
      <c r="ADE30" s="765"/>
      <c r="ADF30" s="765"/>
      <c r="ADG30" s="765"/>
      <c r="ADH30" s="765"/>
      <c r="ADI30" s="765"/>
      <c r="ADJ30" s="765"/>
      <c r="ADK30" s="765"/>
      <c r="ADL30" s="765"/>
      <c r="ADM30" s="765"/>
      <c r="ADN30" s="765"/>
      <c r="ADO30" s="765"/>
      <c r="ADP30" s="765"/>
      <c r="ADQ30" s="765"/>
      <c r="ADR30" s="765"/>
      <c r="ADS30" s="765"/>
      <c r="ADT30" s="765"/>
      <c r="ADU30" s="765"/>
      <c r="ADV30" s="765"/>
      <c r="ADW30" s="765"/>
      <c r="ADX30" s="765"/>
      <c r="ADY30" s="765"/>
      <c r="ADZ30" s="765"/>
      <c r="AEA30" s="765"/>
      <c r="AEB30" s="765"/>
      <c r="AEC30" s="765"/>
      <c r="AED30" s="765"/>
      <c r="AEE30" s="765"/>
      <c r="AEF30" s="765"/>
      <c r="AEG30" s="765"/>
      <c r="AEH30" s="765"/>
      <c r="AEI30" s="765"/>
      <c r="AEJ30" s="765"/>
      <c r="AEK30" s="765"/>
      <c r="AEL30" s="765"/>
      <c r="AEM30" s="765"/>
      <c r="AEN30" s="765"/>
      <c r="AEO30" s="765"/>
      <c r="AEP30" s="765"/>
      <c r="AEQ30" s="765"/>
      <c r="AER30" s="765"/>
      <c r="AES30" s="765"/>
      <c r="AET30" s="765"/>
      <c r="AEU30" s="765"/>
      <c r="AEV30" s="765"/>
      <c r="AEW30" s="765"/>
      <c r="AEX30" s="765"/>
      <c r="AEY30" s="765"/>
      <c r="AEZ30" s="765"/>
      <c r="AFA30" s="765"/>
      <c r="AFB30" s="765"/>
      <c r="AFC30" s="765"/>
      <c r="AFD30" s="765"/>
      <c r="AFE30" s="765"/>
      <c r="AFF30" s="765"/>
      <c r="AFG30" s="765"/>
      <c r="AFH30" s="765"/>
      <c r="AFI30" s="765"/>
      <c r="AFJ30" s="765"/>
      <c r="AFK30" s="765"/>
      <c r="AFL30" s="765"/>
      <c r="AFM30" s="765"/>
      <c r="AFN30" s="765"/>
      <c r="AFO30" s="765"/>
      <c r="AFP30" s="765"/>
      <c r="AFQ30" s="765"/>
      <c r="AFR30" s="765"/>
      <c r="AFS30" s="765"/>
      <c r="AFT30" s="765"/>
      <c r="AFU30" s="765"/>
      <c r="AFV30" s="765"/>
      <c r="AFW30" s="765"/>
      <c r="AFX30" s="765"/>
      <c r="AFY30" s="765"/>
      <c r="AFZ30" s="765"/>
      <c r="AGA30" s="765"/>
      <c r="AGB30" s="765"/>
      <c r="AGC30" s="765"/>
      <c r="AGD30" s="765"/>
      <c r="AGE30" s="765"/>
      <c r="AGF30" s="765"/>
      <c r="AGG30" s="765"/>
      <c r="AGH30" s="765"/>
      <c r="AGI30" s="765"/>
      <c r="AGJ30" s="765"/>
      <c r="AGK30" s="765"/>
      <c r="AGL30" s="765"/>
      <c r="AGM30" s="765"/>
      <c r="AGN30" s="765"/>
      <c r="AGO30" s="765"/>
      <c r="AGP30" s="765"/>
      <c r="AGQ30" s="765"/>
      <c r="AGR30" s="765"/>
      <c r="AGS30" s="765"/>
      <c r="AGT30" s="765"/>
      <c r="AGU30" s="765"/>
      <c r="AGV30" s="765"/>
      <c r="AGW30" s="765"/>
      <c r="AGX30" s="765"/>
      <c r="AGY30" s="765"/>
      <c r="AGZ30" s="765"/>
      <c r="AHA30" s="765"/>
      <c r="AHB30" s="765"/>
      <c r="AHC30" s="765"/>
      <c r="AHD30" s="765"/>
      <c r="AHE30" s="765"/>
      <c r="AHF30" s="765"/>
      <c r="AHG30" s="765"/>
      <c r="AHH30" s="765"/>
      <c r="AHI30" s="765"/>
      <c r="AHJ30" s="765"/>
      <c r="AHK30" s="765"/>
      <c r="AHL30" s="765"/>
      <c r="AHM30" s="765"/>
      <c r="AHN30" s="765"/>
      <c r="AHO30" s="765"/>
      <c r="AHP30" s="765"/>
      <c r="AHQ30" s="765"/>
      <c r="AHR30" s="765"/>
      <c r="AHS30" s="765"/>
      <c r="AHT30" s="765"/>
      <c r="AHU30" s="765"/>
      <c r="AHV30" s="765"/>
      <c r="AHW30" s="765"/>
      <c r="AHX30" s="765"/>
      <c r="AHY30" s="765"/>
      <c r="AHZ30" s="765"/>
      <c r="AIA30" s="765"/>
      <c r="AIB30" s="765"/>
      <c r="AIC30" s="765"/>
      <c r="AID30" s="765"/>
      <c r="AIE30" s="765"/>
      <c r="AIF30" s="765"/>
      <c r="AIG30" s="765"/>
      <c r="AIH30" s="765"/>
      <c r="AII30" s="765"/>
      <c r="AIJ30" s="765"/>
      <c r="AIK30" s="765"/>
      <c r="AIL30" s="765"/>
      <c r="AIM30" s="765"/>
      <c r="AIN30" s="765"/>
      <c r="AIO30" s="765"/>
      <c r="AIP30" s="765"/>
      <c r="AIQ30" s="765"/>
      <c r="AIR30" s="765"/>
      <c r="AIS30" s="765"/>
      <c r="AIT30" s="765"/>
      <c r="AIU30" s="765"/>
      <c r="AIV30" s="765"/>
      <c r="AIW30" s="765"/>
      <c r="AIX30" s="765"/>
      <c r="AIY30" s="765"/>
      <c r="AIZ30" s="765"/>
      <c r="AJA30" s="765"/>
      <c r="AJB30" s="765"/>
      <c r="AJC30" s="765"/>
      <c r="AJD30" s="765"/>
      <c r="AJE30" s="765"/>
      <c r="AJF30" s="765"/>
      <c r="AJG30" s="765"/>
      <c r="AJH30" s="765"/>
      <c r="AJI30" s="765"/>
      <c r="AJJ30" s="765"/>
      <c r="AJK30" s="765"/>
      <c r="AJL30" s="765"/>
      <c r="AJM30" s="765"/>
      <c r="AJN30" s="765"/>
      <c r="AJO30" s="765"/>
      <c r="AJP30" s="765"/>
      <c r="AJQ30" s="765"/>
      <c r="AJR30" s="765"/>
      <c r="AJS30" s="765"/>
      <c r="AJT30" s="765"/>
      <c r="AJU30" s="765"/>
      <c r="AJV30" s="765"/>
      <c r="AJW30" s="765"/>
      <c r="AJX30" s="765"/>
      <c r="AJY30" s="765"/>
      <c r="AJZ30" s="765"/>
      <c r="AKA30" s="765"/>
      <c r="AKB30" s="765"/>
      <c r="AKC30" s="765"/>
      <c r="AKD30" s="765"/>
      <c r="AKE30" s="765"/>
      <c r="AKF30" s="765"/>
      <c r="AKG30" s="765"/>
      <c r="AKH30" s="765"/>
      <c r="AKI30" s="765"/>
      <c r="AKJ30" s="765"/>
      <c r="AKK30" s="765"/>
      <c r="AKL30" s="765"/>
      <c r="AKM30" s="765"/>
      <c r="AKN30" s="765"/>
      <c r="AKO30" s="765"/>
      <c r="AKP30" s="765"/>
      <c r="AKQ30" s="765"/>
      <c r="AKR30" s="763"/>
    </row>
    <row r="31" spans="1:998">
      <c r="B31" s="765" t="s">
        <v>137</v>
      </c>
      <c r="C31" s="798"/>
      <c r="D31" s="766"/>
      <c r="E31" s="765"/>
      <c r="F31" s="765"/>
      <c r="G31" s="765"/>
      <c r="H31" s="765"/>
      <c r="I31" s="765"/>
      <c r="J31" s="765"/>
      <c r="K31" s="765"/>
      <c r="L31" s="765"/>
      <c r="M31" s="765"/>
      <c r="N31" s="765"/>
      <c r="O31" s="765"/>
      <c r="P31" s="765"/>
      <c r="Q31" s="765"/>
      <c r="R31" s="765"/>
      <c r="S31" s="765"/>
      <c r="T31" s="765"/>
      <c r="U31" s="765"/>
      <c r="V31" s="765"/>
      <c r="W31" s="765"/>
      <c r="X31" s="765"/>
      <c r="Y31" s="765"/>
      <c r="Z31" s="765"/>
      <c r="AA31" s="765"/>
      <c r="AB31" s="765"/>
      <c r="AC31" s="765"/>
      <c r="AD31" s="765"/>
      <c r="AE31" s="765"/>
      <c r="AF31" s="765"/>
      <c r="AG31" s="765"/>
      <c r="AH31" s="765"/>
      <c r="AI31" s="765"/>
      <c r="AJ31" s="765"/>
      <c r="AK31" s="765"/>
      <c r="AL31" s="765"/>
      <c r="AM31" s="765"/>
      <c r="AN31" s="765"/>
      <c r="AO31" s="765"/>
      <c r="AP31" s="765"/>
      <c r="AQ31" s="765"/>
      <c r="AR31" s="765"/>
      <c r="AS31" s="765"/>
      <c r="AT31" s="765"/>
      <c r="AU31" s="765"/>
      <c r="AV31" s="765"/>
      <c r="AW31" s="765"/>
      <c r="AX31" s="765"/>
      <c r="AY31" s="765"/>
      <c r="AZ31" s="765"/>
      <c r="BA31" s="765"/>
      <c r="BB31" s="765"/>
      <c r="BC31" s="765"/>
      <c r="BD31" s="765"/>
      <c r="BE31" s="765"/>
      <c r="BF31" s="765"/>
      <c r="BG31" s="765"/>
      <c r="BH31" s="765"/>
      <c r="BI31" s="765"/>
      <c r="BJ31" s="765"/>
      <c r="BK31" s="765"/>
      <c r="BL31" s="765"/>
      <c r="BM31" s="765"/>
      <c r="BN31" s="765"/>
      <c r="BO31" s="765"/>
      <c r="BP31" s="765"/>
      <c r="BQ31" s="765"/>
      <c r="BR31" s="765"/>
      <c r="BS31" s="765"/>
      <c r="BT31" s="765"/>
      <c r="BU31" s="765"/>
      <c r="BV31" s="765"/>
      <c r="BW31" s="765"/>
      <c r="BX31" s="765"/>
      <c r="BY31" s="765"/>
      <c r="BZ31" s="765"/>
      <c r="CA31" s="765"/>
      <c r="CB31" s="765"/>
      <c r="CC31" s="765"/>
      <c r="CD31" s="765"/>
      <c r="CE31" s="765"/>
      <c r="CF31" s="765"/>
      <c r="CG31" s="765"/>
      <c r="CH31" s="765"/>
      <c r="CI31" s="765"/>
      <c r="CJ31" s="765"/>
      <c r="CK31" s="765"/>
      <c r="CL31" s="765"/>
      <c r="CM31" s="765"/>
      <c r="CN31" s="765"/>
      <c r="CO31" s="765"/>
      <c r="CP31" s="765"/>
      <c r="CQ31" s="765"/>
      <c r="CR31" s="765"/>
      <c r="CS31" s="765"/>
      <c r="CT31" s="765"/>
      <c r="CU31" s="765"/>
      <c r="CV31" s="765"/>
      <c r="CW31" s="765"/>
      <c r="CX31" s="765"/>
      <c r="CY31" s="765"/>
      <c r="CZ31" s="765"/>
      <c r="DA31" s="765"/>
      <c r="DB31" s="765"/>
      <c r="DC31" s="765"/>
      <c r="DD31" s="765"/>
      <c r="DE31" s="765"/>
      <c r="DF31" s="765"/>
      <c r="DG31" s="765"/>
      <c r="DH31" s="765"/>
      <c r="DI31" s="765"/>
      <c r="DJ31" s="765"/>
      <c r="DK31" s="765"/>
      <c r="DL31" s="765"/>
      <c r="DM31" s="765"/>
      <c r="DN31" s="765"/>
      <c r="DO31" s="765"/>
      <c r="DP31" s="765"/>
      <c r="DQ31" s="765"/>
      <c r="DR31" s="765"/>
      <c r="DS31" s="765"/>
      <c r="DT31" s="765"/>
      <c r="DU31" s="765"/>
      <c r="DV31" s="765"/>
      <c r="DW31" s="765"/>
      <c r="DX31" s="765"/>
      <c r="DY31" s="765"/>
      <c r="DZ31" s="765"/>
      <c r="EA31" s="765"/>
      <c r="EB31" s="765"/>
      <c r="EC31" s="765"/>
      <c r="ED31" s="765"/>
      <c r="EE31" s="765"/>
      <c r="EF31" s="765"/>
      <c r="EG31" s="765"/>
      <c r="EH31" s="765"/>
      <c r="EI31" s="765"/>
      <c r="EJ31" s="765"/>
      <c r="EK31" s="765"/>
      <c r="EL31" s="765"/>
      <c r="EM31" s="765"/>
      <c r="EN31" s="765"/>
      <c r="EO31" s="765"/>
      <c r="EP31" s="765"/>
      <c r="EQ31" s="765"/>
      <c r="ER31" s="765"/>
      <c r="ES31" s="765"/>
      <c r="ET31" s="765"/>
      <c r="EU31" s="765"/>
      <c r="EV31" s="765"/>
      <c r="EW31" s="765"/>
      <c r="EX31" s="765"/>
      <c r="EY31" s="765"/>
      <c r="EZ31" s="765"/>
      <c r="FA31" s="765"/>
      <c r="FB31" s="765"/>
      <c r="FC31" s="765"/>
      <c r="FD31" s="765"/>
      <c r="FE31" s="765"/>
      <c r="FF31" s="765"/>
      <c r="FG31" s="765"/>
      <c r="FH31" s="765"/>
      <c r="FI31" s="765"/>
      <c r="FJ31" s="765"/>
      <c r="FK31" s="765"/>
      <c r="FL31" s="765"/>
      <c r="FM31" s="765"/>
      <c r="FN31" s="765"/>
      <c r="FO31" s="765"/>
      <c r="FP31" s="765"/>
      <c r="FQ31" s="765"/>
      <c r="FR31" s="765"/>
      <c r="FS31" s="765"/>
      <c r="FT31" s="765"/>
      <c r="FU31" s="765"/>
      <c r="FV31" s="765"/>
      <c r="FW31" s="765"/>
      <c r="FX31" s="765"/>
      <c r="FY31" s="765"/>
      <c r="FZ31" s="765"/>
      <c r="GA31" s="765"/>
      <c r="GB31" s="765"/>
      <c r="GC31" s="765"/>
      <c r="GD31" s="765"/>
      <c r="GE31" s="765"/>
      <c r="GF31" s="765"/>
      <c r="GG31" s="765"/>
      <c r="GH31" s="765"/>
      <c r="GI31" s="765"/>
      <c r="GJ31" s="765"/>
      <c r="GK31" s="765"/>
      <c r="GL31" s="765"/>
      <c r="GM31" s="765"/>
      <c r="GN31" s="765"/>
      <c r="GO31" s="765"/>
      <c r="GP31" s="765"/>
      <c r="GQ31" s="765"/>
      <c r="GR31" s="765"/>
      <c r="GS31" s="765"/>
      <c r="GT31" s="765"/>
      <c r="GU31" s="765"/>
      <c r="GV31" s="765"/>
      <c r="GW31" s="765"/>
      <c r="GX31" s="765"/>
      <c r="GY31" s="765"/>
      <c r="GZ31" s="765"/>
      <c r="HA31" s="765"/>
      <c r="HB31" s="765"/>
      <c r="HC31" s="765"/>
      <c r="HD31" s="765"/>
      <c r="HE31" s="765"/>
      <c r="HF31" s="765"/>
      <c r="HG31" s="765"/>
      <c r="HH31" s="765"/>
      <c r="HI31" s="765"/>
      <c r="HJ31" s="765"/>
      <c r="HK31" s="765"/>
      <c r="HL31" s="765"/>
      <c r="HM31" s="765"/>
      <c r="HN31" s="765"/>
      <c r="HO31" s="765"/>
      <c r="HP31" s="765"/>
      <c r="HQ31" s="765"/>
      <c r="HR31" s="765"/>
      <c r="HS31" s="765"/>
      <c r="HT31" s="765"/>
      <c r="HU31" s="765"/>
      <c r="HV31" s="765"/>
      <c r="HW31" s="765"/>
      <c r="HX31" s="765"/>
      <c r="HY31" s="765"/>
      <c r="HZ31" s="765"/>
      <c r="IA31" s="765"/>
      <c r="IB31" s="765"/>
      <c r="IC31" s="765"/>
      <c r="ID31" s="765"/>
      <c r="IE31" s="765"/>
      <c r="IF31" s="765"/>
      <c r="IG31" s="765"/>
      <c r="IH31" s="765"/>
      <c r="II31" s="765"/>
      <c r="IJ31" s="765"/>
      <c r="IK31" s="765"/>
      <c r="IL31" s="765"/>
      <c r="IM31" s="765"/>
      <c r="IN31" s="765"/>
      <c r="IO31" s="765"/>
      <c r="IP31" s="765"/>
      <c r="IQ31" s="765"/>
      <c r="IR31" s="765"/>
      <c r="IS31" s="765"/>
      <c r="IT31" s="765"/>
      <c r="IU31" s="765"/>
      <c r="IV31" s="765"/>
      <c r="IW31" s="765"/>
      <c r="IX31" s="765"/>
      <c r="IY31" s="765"/>
      <c r="IZ31" s="765"/>
      <c r="JA31" s="765"/>
      <c r="JB31" s="765"/>
      <c r="JC31" s="765"/>
      <c r="JD31" s="765"/>
      <c r="JE31" s="765"/>
      <c r="JF31" s="765"/>
      <c r="JG31" s="765"/>
      <c r="JH31" s="765"/>
      <c r="JI31" s="765"/>
      <c r="JJ31" s="765"/>
      <c r="JK31" s="765"/>
      <c r="JL31" s="765"/>
      <c r="JM31" s="765"/>
      <c r="JN31" s="765"/>
      <c r="JO31" s="765"/>
      <c r="JP31" s="765"/>
      <c r="JQ31" s="765"/>
      <c r="JR31" s="765"/>
      <c r="JS31" s="765"/>
      <c r="JT31" s="765"/>
      <c r="JU31" s="765"/>
      <c r="JV31" s="765"/>
      <c r="JW31" s="765"/>
      <c r="JX31" s="765"/>
      <c r="JY31" s="765"/>
      <c r="JZ31" s="765"/>
      <c r="KA31" s="765"/>
      <c r="KB31" s="765"/>
      <c r="KC31" s="765"/>
      <c r="KD31" s="765"/>
      <c r="KE31" s="765"/>
      <c r="KF31" s="765"/>
      <c r="KG31" s="765"/>
      <c r="KH31" s="765"/>
      <c r="KI31" s="765"/>
      <c r="KJ31" s="765"/>
      <c r="KK31" s="765"/>
      <c r="KL31" s="765"/>
      <c r="KM31" s="765"/>
      <c r="KN31" s="765"/>
      <c r="KO31" s="765"/>
      <c r="KP31" s="765"/>
      <c r="KQ31" s="765"/>
      <c r="KR31" s="765"/>
      <c r="KS31" s="765"/>
      <c r="KT31" s="765"/>
      <c r="KU31" s="765"/>
      <c r="KV31" s="765"/>
      <c r="KW31" s="765"/>
      <c r="KX31" s="765"/>
      <c r="KY31" s="765"/>
      <c r="KZ31" s="765"/>
      <c r="LA31" s="765"/>
      <c r="LB31" s="765"/>
      <c r="LC31" s="765"/>
      <c r="LD31" s="765"/>
      <c r="LE31" s="765"/>
      <c r="LF31" s="765"/>
      <c r="LG31" s="765"/>
      <c r="LH31" s="765"/>
      <c r="LI31" s="765"/>
      <c r="LJ31" s="765"/>
      <c r="LK31" s="765"/>
      <c r="LL31" s="765"/>
      <c r="LM31" s="765"/>
      <c r="LN31" s="765"/>
      <c r="LO31" s="765"/>
      <c r="LP31" s="765"/>
      <c r="LQ31" s="765"/>
      <c r="LR31" s="765"/>
      <c r="LS31" s="765"/>
      <c r="LT31" s="765"/>
      <c r="LU31" s="765"/>
      <c r="LV31" s="765"/>
      <c r="LW31" s="765"/>
      <c r="LX31" s="765"/>
      <c r="LY31" s="765"/>
      <c r="LZ31" s="765"/>
      <c r="MA31" s="765"/>
      <c r="MB31" s="765"/>
      <c r="MC31" s="765"/>
      <c r="MD31" s="765"/>
      <c r="ME31" s="765"/>
      <c r="MF31" s="765"/>
      <c r="MG31" s="765"/>
      <c r="MH31" s="765"/>
      <c r="MI31" s="765"/>
      <c r="MJ31" s="765"/>
      <c r="MK31" s="765"/>
      <c r="ML31" s="765"/>
      <c r="MM31" s="765"/>
      <c r="MN31" s="765"/>
      <c r="MO31" s="765"/>
      <c r="MP31" s="765"/>
      <c r="MQ31" s="765"/>
      <c r="MR31" s="765"/>
      <c r="MS31" s="765"/>
      <c r="MT31" s="765"/>
      <c r="MU31" s="765"/>
      <c r="MV31" s="765"/>
      <c r="MW31" s="765"/>
      <c r="MX31" s="765"/>
      <c r="MY31" s="765"/>
      <c r="MZ31" s="765"/>
      <c r="NA31" s="765"/>
      <c r="NB31" s="765"/>
      <c r="NC31" s="765"/>
      <c r="ND31" s="765"/>
      <c r="NE31" s="765"/>
      <c r="NF31" s="765"/>
      <c r="NG31" s="765"/>
      <c r="NH31" s="765"/>
      <c r="NI31" s="765"/>
      <c r="NJ31" s="765"/>
      <c r="NK31" s="765"/>
      <c r="NL31" s="765"/>
      <c r="NM31" s="765"/>
      <c r="NN31" s="765"/>
      <c r="NO31" s="765"/>
      <c r="NP31" s="765"/>
      <c r="NQ31" s="765"/>
      <c r="NR31" s="765"/>
      <c r="NS31" s="765"/>
      <c r="NT31" s="765"/>
      <c r="NU31" s="765"/>
      <c r="NV31" s="765"/>
      <c r="NW31" s="765"/>
      <c r="NX31" s="765"/>
      <c r="NY31" s="765"/>
      <c r="NZ31" s="765"/>
      <c r="OA31" s="765"/>
      <c r="OB31" s="765"/>
      <c r="OC31" s="765"/>
      <c r="OD31" s="765"/>
      <c r="OE31" s="765"/>
      <c r="OF31" s="765"/>
      <c r="OG31" s="765"/>
      <c r="OH31" s="765"/>
      <c r="OI31" s="765"/>
      <c r="OJ31" s="765"/>
      <c r="OK31" s="765"/>
      <c r="OL31" s="765"/>
      <c r="OM31" s="765"/>
      <c r="ON31" s="765"/>
      <c r="OO31" s="765"/>
      <c r="OP31" s="765"/>
      <c r="OQ31" s="765"/>
      <c r="OR31" s="765"/>
      <c r="OS31" s="765"/>
      <c r="OT31" s="765"/>
      <c r="OU31" s="765"/>
      <c r="OV31" s="765"/>
      <c r="OW31" s="765"/>
      <c r="OX31" s="765"/>
      <c r="OY31" s="765"/>
      <c r="OZ31" s="765"/>
      <c r="PA31" s="765"/>
      <c r="PB31" s="765"/>
      <c r="PC31" s="765"/>
      <c r="PD31" s="765"/>
      <c r="PE31" s="765"/>
      <c r="PF31" s="765"/>
      <c r="PG31" s="765"/>
      <c r="PH31" s="765"/>
      <c r="PI31" s="765"/>
      <c r="PJ31" s="765"/>
      <c r="PK31" s="765"/>
      <c r="PL31" s="765"/>
      <c r="PM31" s="765"/>
      <c r="PN31" s="765"/>
      <c r="PO31" s="765"/>
      <c r="PP31" s="765"/>
      <c r="PQ31" s="765"/>
      <c r="PR31" s="765"/>
      <c r="PS31" s="765"/>
      <c r="PT31" s="765"/>
      <c r="PU31" s="765"/>
      <c r="PV31" s="765"/>
      <c r="PW31" s="765"/>
      <c r="PX31" s="765"/>
      <c r="PY31" s="765"/>
      <c r="PZ31" s="765"/>
      <c r="QA31" s="765"/>
      <c r="QB31" s="765"/>
      <c r="QC31" s="765"/>
      <c r="QD31" s="765"/>
      <c r="QE31" s="765"/>
      <c r="QF31" s="765"/>
      <c r="QG31" s="765"/>
      <c r="QH31" s="765"/>
      <c r="QI31" s="765"/>
      <c r="QJ31" s="765"/>
      <c r="QK31" s="765"/>
      <c r="QL31" s="765"/>
      <c r="QM31" s="765"/>
      <c r="QN31" s="765"/>
      <c r="QO31" s="765"/>
      <c r="QP31" s="765"/>
      <c r="QQ31" s="765"/>
      <c r="QR31" s="765"/>
      <c r="QS31" s="765"/>
      <c r="QT31" s="765"/>
      <c r="QU31" s="765"/>
      <c r="QV31" s="765"/>
      <c r="QW31" s="765"/>
      <c r="QX31" s="765"/>
      <c r="QY31" s="765"/>
      <c r="QZ31" s="765"/>
      <c r="RA31" s="765"/>
      <c r="RB31" s="765"/>
      <c r="RC31" s="765"/>
      <c r="RD31" s="765"/>
      <c r="RE31" s="765"/>
      <c r="RF31" s="765"/>
      <c r="RG31" s="765"/>
      <c r="RH31" s="765"/>
      <c r="RI31" s="765"/>
      <c r="RJ31" s="765"/>
      <c r="RK31" s="765"/>
      <c r="RL31" s="765"/>
      <c r="RM31" s="765"/>
      <c r="RN31" s="765"/>
      <c r="RO31" s="765"/>
      <c r="RP31" s="765"/>
      <c r="RQ31" s="765"/>
      <c r="RR31" s="765"/>
      <c r="RS31" s="765"/>
      <c r="RT31" s="765"/>
      <c r="RU31" s="765"/>
      <c r="RV31" s="765"/>
      <c r="RW31" s="765"/>
      <c r="RX31" s="765"/>
      <c r="RY31" s="765"/>
      <c r="RZ31" s="765"/>
      <c r="SA31" s="765"/>
      <c r="SB31" s="765"/>
      <c r="SC31" s="765"/>
      <c r="SD31" s="765"/>
      <c r="SE31" s="765"/>
      <c r="SF31" s="765"/>
      <c r="SG31" s="765"/>
      <c r="SH31" s="765"/>
      <c r="SI31" s="765"/>
      <c r="SJ31" s="765"/>
      <c r="SK31" s="765"/>
      <c r="SL31" s="765"/>
      <c r="SM31" s="765"/>
      <c r="SN31" s="765"/>
      <c r="SO31" s="765"/>
      <c r="SP31" s="765"/>
      <c r="SQ31" s="765"/>
      <c r="SR31" s="765"/>
      <c r="SS31" s="765"/>
      <c r="ST31" s="765"/>
      <c r="SU31" s="765"/>
      <c r="SV31" s="765"/>
      <c r="SW31" s="765"/>
      <c r="SX31" s="765"/>
      <c r="SY31" s="765"/>
      <c r="SZ31" s="765"/>
      <c r="TA31" s="765"/>
      <c r="TB31" s="765"/>
      <c r="TC31" s="765"/>
      <c r="TD31" s="765"/>
      <c r="TE31" s="765"/>
      <c r="TF31" s="765"/>
      <c r="TG31" s="765"/>
      <c r="TH31" s="765"/>
      <c r="TI31" s="765"/>
      <c r="TJ31" s="765"/>
      <c r="TK31" s="765"/>
      <c r="TL31" s="765"/>
      <c r="TM31" s="765"/>
      <c r="TN31" s="765"/>
      <c r="TO31" s="765"/>
      <c r="TP31" s="765"/>
      <c r="TQ31" s="765"/>
      <c r="TR31" s="765"/>
      <c r="TS31" s="765"/>
      <c r="TT31" s="765"/>
      <c r="TU31" s="765"/>
      <c r="TV31" s="765"/>
      <c r="TW31" s="765"/>
      <c r="TX31" s="765"/>
      <c r="TY31" s="765"/>
      <c r="TZ31" s="765"/>
      <c r="UA31" s="765"/>
      <c r="UB31" s="765"/>
      <c r="UC31" s="765"/>
      <c r="UD31" s="765"/>
      <c r="UE31" s="765"/>
      <c r="UF31" s="765"/>
      <c r="UG31" s="765"/>
      <c r="UH31" s="765"/>
      <c r="UI31" s="765"/>
      <c r="UJ31" s="765"/>
      <c r="UK31" s="765"/>
      <c r="UL31" s="765"/>
      <c r="UM31" s="765"/>
      <c r="UN31" s="765"/>
      <c r="UO31" s="765"/>
      <c r="UP31" s="765"/>
      <c r="UQ31" s="765"/>
      <c r="UR31" s="765"/>
      <c r="US31" s="765"/>
      <c r="UT31" s="765"/>
      <c r="UU31" s="765"/>
      <c r="UV31" s="765"/>
      <c r="UW31" s="765"/>
      <c r="UX31" s="765"/>
      <c r="UY31" s="765"/>
      <c r="UZ31" s="765"/>
      <c r="VA31" s="765"/>
      <c r="VB31" s="765"/>
      <c r="VC31" s="765"/>
      <c r="VD31" s="765"/>
      <c r="VE31" s="765"/>
      <c r="VF31" s="765"/>
      <c r="VG31" s="765"/>
      <c r="VH31" s="765"/>
      <c r="VI31" s="765"/>
      <c r="VJ31" s="765"/>
      <c r="VK31" s="765"/>
      <c r="VL31" s="765"/>
      <c r="VM31" s="765"/>
      <c r="VN31" s="765"/>
      <c r="VO31" s="765"/>
      <c r="VP31" s="765"/>
      <c r="VQ31" s="765"/>
      <c r="VR31" s="765"/>
      <c r="VS31" s="765"/>
      <c r="VT31" s="765"/>
      <c r="VU31" s="765"/>
      <c r="VV31" s="765"/>
      <c r="VW31" s="765"/>
      <c r="VX31" s="765"/>
      <c r="VY31" s="765"/>
      <c r="VZ31" s="765"/>
      <c r="WA31" s="765"/>
      <c r="WB31" s="765"/>
      <c r="WC31" s="765"/>
      <c r="WD31" s="765"/>
      <c r="WE31" s="765"/>
      <c r="WF31" s="765"/>
      <c r="WG31" s="765"/>
      <c r="WH31" s="765"/>
      <c r="WI31" s="765"/>
      <c r="WJ31" s="765"/>
      <c r="WK31" s="765"/>
      <c r="WL31" s="765"/>
      <c r="WM31" s="765"/>
      <c r="WN31" s="765"/>
      <c r="WO31" s="765"/>
      <c r="WP31" s="765"/>
      <c r="WQ31" s="765"/>
      <c r="WR31" s="765"/>
      <c r="WS31" s="765"/>
      <c r="WT31" s="765"/>
      <c r="WU31" s="765"/>
      <c r="WV31" s="765"/>
      <c r="WW31" s="765"/>
      <c r="WX31" s="765"/>
      <c r="WY31" s="765"/>
      <c r="WZ31" s="765"/>
      <c r="XA31" s="765"/>
      <c r="XB31" s="765"/>
      <c r="XC31" s="765"/>
      <c r="XD31" s="765"/>
      <c r="XE31" s="765"/>
      <c r="XF31" s="765"/>
      <c r="XG31" s="765"/>
      <c r="XH31" s="765"/>
      <c r="XI31" s="765"/>
      <c r="XJ31" s="765"/>
      <c r="XK31" s="765"/>
      <c r="XL31" s="765"/>
      <c r="XM31" s="765"/>
      <c r="XN31" s="765"/>
      <c r="XO31" s="765"/>
      <c r="XP31" s="765"/>
      <c r="XQ31" s="765"/>
      <c r="XR31" s="765"/>
      <c r="XS31" s="765"/>
      <c r="XT31" s="765"/>
      <c r="XU31" s="765"/>
      <c r="XV31" s="765"/>
      <c r="XW31" s="765"/>
      <c r="XX31" s="765"/>
      <c r="XY31" s="765"/>
      <c r="XZ31" s="765"/>
      <c r="YA31" s="765"/>
      <c r="YB31" s="765"/>
      <c r="YC31" s="765"/>
      <c r="YD31" s="765"/>
      <c r="YE31" s="765"/>
      <c r="YF31" s="765"/>
      <c r="YG31" s="765"/>
      <c r="YH31" s="765"/>
      <c r="YI31" s="765"/>
      <c r="YJ31" s="765"/>
      <c r="YK31" s="765"/>
      <c r="YL31" s="765"/>
      <c r="YM31" s="765"/>
      <c r="YN31" s="765"/>
      <c r="YO31" s="765"/>
      <c r="YP31" s="765"/>
      <c r="YQ31" s="765"/>
      <c r="YR31" s="765"/>
      <c r="YS31" s="765"/>
      <c r="YT31" s="765"/>
      <c r="YU31" s="765"/>
      <c r="YV31" s="765"/>
      <c r="YW31" s="765"/>
      <c r="YX31" s="765"/>
      <c r="YY31" s="765"/>
      <c r="YZ31" s="765"/>
      <c r="ZA31" s="765"/>
      <c r="ZB31" s="765"/>
      <c r="ZC31" s="765"/>
      <c r="ZD31" s="765"/>
      <c r="ZE31" s="765"/>
      <c r="ZF31" s="765"/>
      <c r="ZG31" s="765"/>
      <c r="ZH31" s="765"/>
      <c r="ZI31" s="765"/>
      <c r="ZJ31" s="765"/>
      <c r="ZK31" s="765"/>
      <c r="ZL31" s="765"/>
      <c r="ZM31" s="765"/>
      <c r="ZN31" s="765"/>
      <c r="ZO31" s="765"/>
      <c r="ZP31" s="765"/>
      <c r="ZQ31" s="765"/>
      <c r="ZR31" s="765"/>
      <c r="ZS31" s="765"/>
      <c r="ZT31" s="765"/>
      <c r="ZU31" s="765"/>
      <c r="ZV31" s="765"/>
      <c r="ZW31" s="765"/>
      <c r="ZX31" s="765"/>
      <c r="ZY31" s="765"/>
      <c r="ZZ31" s="765"/>
      <c r="AAA31" s="765"/>
      <c r="AAB31" s="765"/>
      <c r="AAC31" s="765"/>
      <c r="AAD31" s="765"/>
      <c r="AAE31" s="765"/>
      <c r="AAF31" s="765"/>
      <c r="AAG31" s="765"/>
      <c r="AAH31" s="765"/>
      <c r="AAI31" s="765"/>
      <c r="AAJ31" s="765"/>
      <c r="AAK31" s="765"/>
      <c r="AAL31" s="765"/>
      <c r="AAM31" s="765"/>
      <c r="AAN31" s="765"/>
      <c r="AAO31" s="765"/>
      <c r="AAP31" s="765"/>
      <c r="AAQ31" s="765"/>
      <c r="AAR31" s="765"/>
      <c r="AAS31" s="765"/>
      <c r="AAT31" s="765"/>
      <c r="AAU31" s="765"/>
      <c r="AAV31" s="765"/>
      <c r="AAW31" s="765"/>
      <c r="AAX31" s="765"/>
      <c r="AAY31" s="765"/>
      <c r="AAZ31" s="765"/>
      <c r="ABA31" s="765"/>
      <c r="ABB31" s="765"/>
      <c r="ABC31" s="765"/>
      <c r="ABD31" s="765"/>
      <c r="ABE31" s="765"/>
      <c r="ABF31" s="765"/>
      <c r="ABG31" s="765"/>
      <c r="ABH31" s="765"/>
      <c r="ABI31" s="765"/>
      <c r="ABJ31" s="765"/>
      <c r="ABK31" s="765"/>
      <c r="ABL31" s="765"/>
      <c r="ABM31" s="765"/>
      <c r="ABN31" s="765"/>
      <c r="ABO31" s="765"/>
      <c r="ABP31" s="765"/>
      <c r="ABQ31" s="765"/>
      <c r="ABR31" s="765"/>
      <c r="ABS31" s="765"/>
      <c r="ABT31" s="765"/>
      <c r="ABU31" s="765"/>
      <c r="ABV31" s="765"/>
      <c r="ABW31" s="765"/>
      <c r="ABX31" s="765"/>
      <c r="ABY31" s="765"/>
      <c r="ABZ31" s="765"/>
      <c r="ACA31" s="765"/>
      <c r="ACB31" s="765"/>
      <c r="ACC31" s="765"/>
      <c r="ACD31" s="765"/>
      <c r="ACE31" s="765"/>
      <c r="ACF31" s="765"/>
      <c r="ACG31" s="765"/>
      <c r="ACH31" s="765"/>
      <c r="ACI31" s="765"/>
      <c r="ACJ31" s="765"/>
      <c r="ACK31" s="765"/>
      <c r="ACL31" s="765"/>
      <c r="ACM31" s="765"/>
      <c r="ACN31" s="765"/>
      <c r="ACO31" s="765"/>
      <c r="ACP31" s="765"/>
      <c r="ACQ31" s="765"/>
      <c r="ACR31" s="765"/>
      <c r="ACS31" s="765"/>
      <c r="ACT31" s="765"/>
      <c r="ACU31" s="765"/>
      <c r="ACV31" s="765"/>
      <c r="ACW31" s="765"/>
      <c r="ACX31" s="765"/>
      <c r="ACY31" s="765"/>
      <c r="ACZ31" s="765"/>
      <c r="ADA31" s="765"/>
      <c r="ADB31" s="765"/>
      <c r="ADC31" s="765"/>
      <c r="ADD31" s="765"/>
      <c r="ADE31" s="765"/>
      <c r="ADF31" s="765"/>
      <c r="ADG31" s="765"/>
      <c r="ADH31" s="765"/>
      <c r="ADI31" s="765"/>
      <c r="ADJ31" s="765"/>
      <c r="ADK31" s="765"/>
      <c r="ADL31" s="765"/>
      <c r="ADM31" s="765"/>
      <c r="ADN31" s="765"/>
      <c r="ADO31" s="765"/>
      <c r="ADP31" s="765"/>
      <c r="ADQ31" s="765"/>
      <c r="ADR31" s="765"/>
      <c r="ADS31" s="765"/>
      <c r="ADT31" s="765"/>
      <c r="ADU31" s="765"/>
      <c r="ADV31" s="765"/>
      <c r="ADW31" s="765"/>
      <c r="ADX31" s="765"/>
      <c r="ADY31" s="765"/>
      <c r="ADZ31" s="765"/>
      <c r="AEA31" s="765"/>
      <c r="AEB31" s="765"/>
      <c r="AEC31" s="765"/>
      <c r="AED31" s="765"/>
      <c r="AEE31" s="765"/>
      <c r="AEF31" s="765"/>
      <c r="AEG31" s="765"/>
      <c r="AEH31" s="765"/>
      <c r="AEI31" s="765"/>
      <c r="AEJ31" s="765"/>
      <c r="AEK31" s="765"/>
      <c r="AEL31" s="765"/>
      <c r="AEM31" s="765"/>
      <c r="AEN31" s="765"/>
      <c r="AEO31" s="765"/>
      <c r="AEP31" s="765"/>
      <c r="AEQ31" s="765"/>
      <c r="AER31" s="765"/>
      <c r="AES31" s="765"/>
      <c r="AET31" s="765"/>
      <c r="AEU31" s="765"/>
      <c r="AEV31" s="765"/>
      <c r="AEW31" s="765"/>
      <c r="AEX31" s="765"/>
      <c r="AEY31" s="765"/>
      <c r="AEZ31" s="765"/>
      <c r="AFA31" s="765"/>
      <c r="AFB31" s="765"/>
      <c r="AFC31" s="765"/>
      <c r="AFD31" s="765"/>
      <c r="AFE31" s="765"/>
      <c r="AFF31" s="765"/>
      <c r="AFG31" s="765"/>
      <c r="AFH31" s="765"/>
      <c r="AFI31" s="765"/>
      <c r="AFJ31" s="765"/>
      <c r="AFK31" s="765"/>
      <c r="AFL31" s="765"/>
      <c r="AFM31" s="765"/>
      <c r="AFN31" s="765"/>
      <c r="AFO31" s="765"/>
      <c r="AFP31" s="765"/>
      <c r="AFQ31" s="765"/>
      <c r="AFR31" s="765"/>
      <c r="AFS31" s="765"/>
      <c r="AFT31" s="765"/>
      <c r="AFU31" s="765"/>
      <c r="AFV31" s="765"/>
      <c r="AFW31" s="765"/>
      <c r="AFX31" s="765"/>
      <c r="AFY31" s="765"/>
      <c r="AFZ31" s="765"/>
      <c r="AGA31" s="765"/>
      <c r="AGB31" s="765"/>
      <c r="AGC31" s="765"/>
      <c r="AGD31" s="765"/>
      <c r="AGE31" s="765"/>
      <c r="AGF31" s="765"/>
      <c r="AGG31" s="765"/>
      <c r="AGH31" s="765"/>
      <c r="AGI31" s="765"/>
      <c r="AGJ31" s="765"/>
      <c r="AGK31" s="765"/>
      <c r="AGL31" s="765"/>
      <c r="AGM31" s="765"/>
      <c r="AGN31" s="765"/>
      <c r="AGO31" s="765"/>
      <c r="AGP31" s="765"/>
      <c r="AGQ31" s="765"/>
      <c r="AGR31" s="765"/>
      <c r="AGS31" s="765"/>
      <c r="AGT31" s="765"/>
      <c r="AGU31" s="765"/>
      <c r="AGV31" s="765"/>
      <c r="AGW31" s="765"/>
      <c r="AGX31" s="765"/>
      <c r="AGY31" s="765"/>
      <c r="AGZ31" s="765"/>
      <c r="AHA31" s="765"/>
      <c r="AHB31" s="765"/>
      <c r="AHC31" s="765"/>
      <c r="AHD31" s="765"/>
      <c r="AHE31" s="765"/>
      <c r="AHF31" s="765"/>
      <c r="AHG31" s="765"/>
      <c r="AHH31" s="765"/>
      <c r="AHI31" s="765"/>
      <c r="AHJ31" s="765"/>
      <c r="AHK31" s="765"/>
      <c r="AHL31" s="765"/>
      <c r="AHM31" s="765"/>
      <c r="AHN31" s="765"/>
      <c r="AHO31" s="765"/>
      <c r="AHP31" s="765"/>
      <c r="AHQ31" s="765"/>
      <c r="AHR31" s="765"/>
      <c r="AHS31" s="765"/>
      <c r="AHT31" s="765"/>
      <c r="AHU31" s="765"/>
      <c r="AHV31" s="765"/>
      <c r="AHW31" s="765"/>
      <c r="AHX31" s="765"/>
      <c r="AHY31" s="765"/>
      <c r="AHZ31" s="765"/>
      <c r="AIA31" s="765"/>
      <c r="AIB31" s="765"/>
      <c r="AIC31" s="765"/>
      <c r="AID31" s="765"/>
      <c r="AIE31" s="765"/>
      <c r="AIF31" s="765"/>
      <c r="AIG31" s="765"/>
      <c r="AIH31" s="765"/>
      <c r="AII31" s="765"/>
      <c r="AIJ31" s="765"/>
      <c r="AIK31" s="765"/>
      <c r="AIL31" s="765"/>
      <c r="AIM31" s="765"/>
      <c r="AIN31" s="765"/>
      <c r="AIO31" s="765"/>
      <c r="AIP31" s="765"/>
      <c r="AIQ31" s="765"/>
      <c r="AIR31" s="765"/>
      <c r="AIS31" s="765"/>
      <c r="AIT31" s="765"/>
      <c r="AIU31" s="765"/>
      <c r="AIV31" s="765"/>
      <c r="AIW31" s="765"/>
      <c r="AIX31" s="765"/>
      <c r="AIY31" s="765"/>
      <c r="AIZ31" s="765"/>
      <c r="AJA31" s="765"/>
      <c r="AJB31" s="765"/>
      <c r="AJC31" s="765"/>
      <c r="AJD31" s="765"/>
      <c r="AJE31" s="765"/>
      <c r="AJF31" s="765"/>
      <c r="AJG31" s="765"/>
      <c r="AJH31" s="765"/>
      <c r="AJI31" s="765"/>
      <c r="AJJ31" s="765"/>
      <c r="AJK31" s="765"/>
      <c r="AJL31" s="765"/>
      <c r="AJM31" s="765"/>
      <c r="AJN31" s="765"/>
      <c r="AJO31" s="765"/>
      <c r="AJP31" s="765"/>
      <c r="AJQ31" s="765"/>
      <c r="AJR31" s="765"/>
      <c r="AJS31" s="765"/>
      <c r="AJT31" s="765"/>
      <c r="AJU31" s="765"/>
      <c r="AJV31" s="765"/>
      <c r="AJW31" s="765"/>
      <c r="AJX31" s="765"/>
      <c r="AJY31" s="765"/>
      <c r="AJZ31" s="765"/>
      <c r="AKA31" s="765"/>
      <c r="AKB31" s="765"/>
      <c r="AKC31" s="765"/>
      <c r="AKD31" s="765"/>
      <c r="AKE31" s="765"/>
      <c r="AKF31" s="765"/>
      <c r="AKG31" s="765"/>
      <c r="AKH31" s="765"/>
      <c r="AKI31" s="765"/>
      <c r="AKJ31" s="765"/>
      <c r="AKK31" s="765"/>
      <c r="AKL31" s="765"/>
      <c r="AKM31" s="765"/>
      <c r="AKN31" s="765"/>
      <c r="AKO31" s="765"/>
      <c r="AKP31" s="765"/>
      <c r="AKQ31" s="765"/>
      <c r="AKR31" s="763"/>
    </row>
    <row r="32" spans="1:998">
      <c r="B32" s="767"/>
      <c r="C32" s="909">
        <v>2018</v>
      </c>
      <c r="D32" s="910">
        <v>2019</v>
      </c>
      <c r="E32" s="910">
        <v>2020</v>
      </c>
      <c r="F32" s="910">
        <v>2025</v>
      </c>
      <c r="G32" s="910">
        <v>2030</v>
      </c>
      <c r="H32" s="910">
        <v>2035</v>
      </c>
      <c r="I32" s="910">
        <v>2040</v>
      </c>
      <c r="J32" s="911">
        <v>2045</v>
      </c>
      <c r="K32" s="910">
        <v>2050</v>
      </c>
      <c r="L32" s="765"/>
      <c r="M32" s="763">
        <v>2030</v>
      </c>
      <c r="N32" s="763">
        <v>2050</v>
      </c>
      <c r="O32" s="765"/>
      <c r="P32" s="765"/>
      <c r="Q32" s="765"/>
      <c r="R32" s="765"/>
      <c r="S32" s="765"/>
      <c r="T32" s="765"/>
      <c r="U32" s="765"/>
      <c r="V32" s="765"/>
      <c r="W32" s="765"/>
      <c r="X32" s="765"/>
      <c r="Y32" s="765"/>
      <c r="Z32" s="765"/>
      <c r="AA32" s="765"/>
      <c r="AB32" s="765"/>
      <c r="AC32" s="765"/>
      <c r="AD32" s="765"/>
      <c r="AE32" s="765"/>
      <c r="AF32" s="765"/>
      <c r="AG32" s="765"/>
      <c r="AH32" s="765"/>
      <c r="AI32" s="765"/>
      <c r="AJ32" s="765"/>
      <c r="AK32" s="765"/>
      <c r="AL32" s="765"/>
      <c r="AM32" s="765"/>
      <c r="AN32" s="765"/>
      <c r="AO32" s="765"/>
      <c r="AP32" s="765"/>
      <c r="AQ32" s="765"/>
      <c r="AR32" s="765"/>
      <c r="AS32" s="765"/>
      <c r="AT32" s="765"/>
      <c r="AU32" s="765"/>
      <c r="AV32" s="765"/>
      <c r="AW32" s="765"/>
      <c r="AX32" s="765"/>
      <c r="AY32" s="765"/>
      <c r="AZ32" s="765"/>
      <c r="BA32" s="765"/>
      <c r="BB32" s="765"/>
      <c r="BC32" s="765"/>
      <c r="BD32" s="765"/>
      <c r="BE32" s="765"/>
      <c r="BF32" s="765"/>
      <c r="BG32" s="765"/>
      <c r="BH32" s="765"/>
      <c r="BI32" s="765"/>
      <c r="BJ32" s="765"/>
      <c r="BK32" s="765"/>
      <c r="BL32" s="765"/>
      <c r="BM32" s="765"/>
      <c r="BN32" s="765"/>
      <c r="BO32" s="765"/>
      <c r="BP32" s="765"/>
      <c r="BQ32" s="765"/>
      <c r="BR32" s="765"/>
      <c r="BS32" s="765"/>
      <c r="BT32" s="765"/>
      <c r="BU32" s="765"/>
      <c r="BV32" s="765"/>
      <c r="BW32" s="765"/>
      <c r="BX32" s="765"/>
      <c r="BY32" s="765"/>
      <c r="BZ32" s="765"/>
      <c r="CA32" s="765"/>
      <c r="CB32" s="765"/>
      <c r="CC32" s="765"/>
      <c r="CD32" s="765"/>
      <c r="CE32" s="765"/>
      <c r="CF32" s="765"/>
      <c r="CG32" s="765"/>
      <c r="CH32" s="765"/>
      <c r="CI32" s="765"/>
      <c r="CJ32" s="765"/>
      <c r="CK32" s="765"/>
      <c r="CL32" s="765"/>
      <c r="CM32" s="765"/>
      <c r="CN32" s="765"/>
      <c r="CO32" s="765"/>
      <c r="CP32" s="765"/>
      <c r="CQ32" s="765"/>
      <c r="CR32" s="765"/>
      <c r="CS32" s="765"/>
      <c r="CT32" s="765"/>
      <c r="CU32" s="765"/>
      <c r="CV32" s="765"/>
      <c r="CW32" s="765"/>
      <c r="CX32" s="765"/>
      <c r="CY32" s="765"/>
      <c r="CZ32" s="765"/>
      <c r="DA32" s="765"/>
      <c r="DB32" s="765"/>
      <c r="DC32" s="765"/>
      <c r="DD32" s="765"/>
      <c r="DE32" s="765"/>
      <c r="DF32" s="765"/>
      <c r="DG32" s="765"/>
      <c r="DH32" s="765"/>
      <c r="DI32" s="765"/>
      <c r="DJ32" s="765"/>
      <c r="DK32" s="765"/>
      <c r="DL32" s="765"/>
      <c r="DM32" s="765"/>
      <c r="DN32" s="765"/>
      <c r="DO32" s="765"/>
      <c r="DP32" s="765"/>
      <c r="DQ32" s="765"/>
      <c r="DR32" s="765"/>
      <c r="DS32" s="765"/>
      <c r="DT32" s="765"/>
      <c r="DU32" s="765"/>
      <c r="DV32" s="765"/>
      <c r="DW32" s="765"/>
      <c r="DX32" s="765"/>
      <c r="DY32" s="765"/>
      <c r="DZ32" s="765"/>
      <c r="EA32" s="765"/>
      <c r="EB32" s="765"/>
      <c r="EC32" s="765"/>
      <c r="ED32" s="765"/>
      <c r="EE32" s="765"/>
      <c r="EF32" s="765"/>
      <c r="EG32" s="765"/>
      <c r="EH32" s="765"/>
      <c r="EI32" s="765"/>
      <c r="EJ32" s="765"/>
      <c r="EK32" s="765"/>
      <c r="EL32" s="765"/>
      <c r="EM32" s="765"/>
      <c r="EN32" s="765"/>
      <c r="EO32" s="765"/>
      <c r="EP32" s="765"/>
      <c r="EQ32" s="765"/>
      <c r="ER32" s="765"/>
      <c r="ES32" s="765"/>
      <c r="ET32" s="765"/>
      <c r="EU32" s="765"/>
      <c r="EV32" s="765"/>
      <c r="EW32" s="765"/>
      <c r="EX32" s="765"/>
      <c r="EY32" s="765"/>
      <c r="EZ32" s="765"/>
      <c r="FA32" s="765"/>
      <c r="FB32" s="765"/>
      <c r="FC32" s="765"/>
      <c r="FD32" s="765"/>
      <c r="FE32" s="765"/>
      <c r="FF32" s="765"/>
      <c r="FG32" s="765"/>
      <c r="FH32" s="765"/>
      <c r="FI32" s="765"/>
      <c r="FJ32" s="765"/>
      <c r="FK32" s="765"/>
      <c r="FL32" s="765"/>
      <c r="FM32" s="765"/>
      <c r="FN32" s="765"/>
      <c r="FO32" s="765"/>
      <c r="FP32" s="765"/>
      <c r="FQ32" s="765"/>
      <c r="FR32" s="765"/>
      <c r="FS32" s="765"/>
      <c r="FT32" s="765"/>
      <c r="FU32" s="765"/>
      <c r="FV32" s="765"/>
      <c r="FW32" s="765"/>
      <c r="FX32" s="765"/>
      <c r="FY32" s="765"/>
      <c r="FZ32" s="765"/>
      <c r="GA32" s="765"/>
      <c r="GB32" s="765"/>
      <c r="GC32" s="765"/>
      <c r="GD32" s="765"/>
      <c r="GE32" s="765"/>
      <c r="GF32" s="765"/>
      <c r="GG32" s="765"/>
      <c r="GH32" s="765"/>
      <c r="GI32" s="765"/>
      <c r="GJ32" s="765"/>
      <c r="GK32" s="765"/>
      <c r="GL32" s="765"/>
      <c r="GM32" s="765"/>
      <c r="GN32" s="765"/>
      <c r="GO32" s="765"/>
      <c r="GP32" s="765"/>
      <c r="GQ32" s="765"/>
      <c r="GR32" s="765"/>
      <c r="GS32" s="765"/>
      <c r="GT32" s="765"/>
      <c r="GU32" s="765"/>
      <c r="GV32" s="765"/>
      <c r="GW32" s="765"/>
      <c r="GX32" s="765"/>
      <c r="GY32" s="765"/>
      <c r="GZ32" s="765"/>
      <c r="HA32" s="765"/>
      <c r="HB32" s="765"/>
      <c r="HC32" s="765"/>
      <c r="HD32" s="765"/>
      <c r="HE32" s="765"/>
      <c r="HF32" s="765"/>
      <c r="HG32" s="765"/>
      <c r="HH32" s="765"/>
      <c r="HI32" s="765"/>
      <c r="HJ32" s="765"/>
      <c r="HK32" s="765"/>
      <c r="HL32" s="765"/>
      <c r="HM32" s="765"/>
      <c r="HN32" s="765"/>
      <c r="HO32" s="765"/>
      <c r="HP32" s="765"/>
      <c r="HQ32" s="765"/>
      <c r="HR32" s="765"/>
      <c r="HS32" s="765"/>
      <c r="HT32" s="765"/>
      <c r="HU32" s="765"/>
      <c r="HV32" s="765"/>
      <c r="HW32" s="765"/>
      <c r="HX32" s="765"/>
      <c r="HY32" s="765"/>
      <c r="HZ32" s="765"/>
      <c r="IA32" s="765"/>
      <c r="IB32" s="765"/>
      <c r="IC32" s="765"/>
      <c r="ID32" s="765"/>
      <c r="IE32" s="765"/>
      <c r="IF32" s="765"/>
      <c r="IG32" s="765"/>
      <c r="IH32" s="765"/>
      <c r="II32" s="765"/>
      <c r="IJ32" s="765"/>
      <c r="IK32" s="765"/>
      <c r="IL32" s="765"/>
      <c r="IM32" s="765"/>
      <c r="IN32" s="765"/>
      <c r="IO32" s="765"/>
      <c r="IP32" s="765"/>
      <c r="IQ32" s="765"/>
      <c r="IR32" s="765"/>
      <c r="IS32" s="765"/>
      <c r="IT32" s="765"/>
      <c r="IU32" s="765"/>
      <c r="IV32" s="765"/>
      <c r="IW32" s="765"/>
      <c r="IX32" s="765"/>
      <c r="IY32" s="765"/>
      <c r="IZ32" s="765"/>
      <c r="JA32" s="765"/>
      <c r="JB32" s="765"/>
      <c r="JC32" s="765"/>
      <c r="JD32" s="765"/>
      <c r="JE32" s="765"/>
      <c r="JF32" s="765"/>
      <c r="JG32" s="765"/>
      <c r="JH32" s="765"/>
      <c r="JI32" s="765"/>
      <c r="JJ32" s="765"/>
      <c r="JK32" s="765"/>
      <c r="JL32" s="765"/>
      <c r="JM32" s="765"/>
      <c r="JN32" s="765"/>
      <c r="JO32" s="765"/>
      <c r="JP32" s="765"/>
      <c r="JQ32" s="765"/>
      <c r="JR32" s="765"/>
      <c r="JS32" s="765"/>
      <c r="JT32" s="765"/>
      <c r="JU32" s="765"/>
      <c r="JV32" s="765"/>
      <c r="JW32" s="765"/>
      <c r="JX32" s="765"/>
      <c r="JY32" s="765"/>
      <c r="JZ32" s="765"/>
      <c r="KA32" s="765"/>
      <c r="KB32" s="765"/>
      <c r="KC32" s="765"/>
      <c r="KD32" s="765"/>
      <c r="KE32" s="765"/>
      <c r="KF32" s="765"/>
      <c r="KG32" s="765"/>
      <c r="KH32" s="765"/>
      <c r="KI32" s="765"/>
      <c r="KJ32" s="765"/>
      <c r="KK32" s="765"/>
      <c r="KL32" s="765"/>
      <c r="KM32" s="765"/>
      <c r="KN32" s="765"/>
      <c r="KO32" s="765"/>
      <c r="KP32" s="765"/>
      <c r="KQ32" s="765"/>
      <c r="KR32" s="765"/>
      <c r="KS32" s="765"/>
      <c r="KT32" s="765"/>
      <c r="KU32" s="765"/>
      <c r="KV32" s="765"/>
      <c r="KW32" s="765"/>
      <c r="KX32" s="765"/>
      <c r="KY32" s="765"/>
      <c r="KZ32" s="765"/>
      <c r="LA32" s="765"/>
      <c r="LB32" s="765"/>
      <c r="LC32" s="765"/>
      <c r="LD32" s="765"/>
      <c r="LE32" s="765"/>
      <c r="LF32" s="765"/>
      <c r="LG32" s="765"/>
      <c r="LH32" s="765"/>
      <c r="LI32" s="765"/>
      <c r="LJ32" s="765"/>
      <c r="LK32" s="765"/>
      <c r="LL32" s="765"/>
      <c r="LM32" s="765"/>
      <c r="LN32" s="765"/>
      <c r="LO32" s="765"/>
      <c r="LP32" s="765"/>
      <c r="LQ32" s="765"/>
      <c r="LR32" s="765"/>
      <c r="LS32" s="765"/>
      <c r="LT32" s="765"/>
      <c r="LU32" s="765"/>
      <c r="LV32" s="765"/>
      <c r="LW32" s="765"/>
      <c r="LX32" s="765"/>
      <c r="LY32" s="765"/>
      <c r="LZ32" s="765"/>
      <c r="MA32" s="765"/>
      <c r="MB32" s="765"/>
      <c r="MC32" s="765"/>
      <c r="MD32" s="765"/>
      <c r="ME32" s="765"/>
      <c r="MF32" s="765"/>
      <c r="MG32" s="765"/>
      <c r="MH32" s="765"/>
      <c r="MI32" s="765"/>
      <c r="MJ32" s="765"/>
      <c r="MK32" s="765"/>
      <c r="ML32" s="765"/>
      <c r="MM32" s="765"/>
      <c r="MN32" s="765"/>
      <c r="MO32" s="765"/>
      <c r="MP32" s="765"/>
      <c r="MQ32" s="765"/>
      <c r="MR32" s="765"/>
      <c r="MS32" s="765"/>
      <c r="MT32" s="765"/>
      <c r="MU32" s="765"/>
      <c r="MV32" s="765"/>
      <c r="MW32" s="765"/>
      <c r="MX32" s="765"/>
      <c r="MY32" s="765"/>
      <c r="MZ32" s="765"/>
      <c r="NA32" s="765"/>
      <c r="NB32" s="765"/>
      <c r="NC32" s="765"/>
      <c r="ND32" s="765"/>
      <c r="NE32" s="765"/>
      <c r="NF32" s="765"/>
      <c r="NG32" s="765"/>
      <c r="NH32" s="765"/>
      <c r="NI32" s="765"/>
      <c r="NJ32" s="765"/>
      <c r="NK32" s="765"/>
      <c r="NL32" s="765"/>
      <c r="NM32" s="765"/>
      <c r="NN32" s="765"/>
      <c r="NO32" s="765"/>
      <c r="NP32" s="765"/>
      <c r="NQ32" s="765"/>
      <c r="NR32" s="765"/>
      <c r="NS32" s="765"/>
      <c r="NT32" s="765"/>
      <c r="NU32" s="765"/>
      <c r="NV32" s="765"/>
      <c r="NW32" s="765"/>
      <c r="NX32" s="765"/>
      <c r="NY32" s="765"/>
      <c r="NZ32" s="765"/>
      <c r="OA32" s="765"/>
      <c r="OB32" s="765"/>
      <c r="OC32" s="765"/>
      <c r="OD32" s="765"/>
      <c r="OE32" s="765"/>
      <c r="OF32" s="765"/>
      <c r="OG32" s="765"/>
      <c r="OH32" s="765"/>
      <c r="OI32" s="765"/>
      <c r="OJ32" s="765"/>
      <c r="OK32" s="765"/>
      <c r="OL32" s="765"/>
      <c r="OM32" s="765"/>
      <c r="ON32" s="765"/>
      <c r="OO32" s="765"/>
      <c r="OP32" s="765"/>
      <c r="OQ32" s="765"/>
      <c r="OR32" s="765"/>
      <c r="OS32" s="765"/>
      <c r="OT32" s="765"/>
      <c r="OU32" s="765"/>
      <c r="OV32" s="765"/>
      <c r="OW32" s="765"/>
      <c r="OX32" s="765"/>
      <c r="OY32" s="765"/>
      <c r="OZ32" s="765"/>
      <c r="PA32" s="765"/>
      <c r="PB32" s="765"/>
      <c r="PC32" s="765"/>
      <c r="PD32" s="765"/>
      <c r="PE32" s="765"/>
      <c r="PF32" s="765"/>
      <c r="PG32" s="765"/>
      <c r="PH32" s="765"/>
      <c r="PI32" s="765"/>
      <c r="PJ32" s="765"/>
      <c r="PK32" s="765"/>
      <c r="PL32" s="765"/>
      <c r="PM32" s="765"/>
      <c r="PN32" s="765"/>
      <c r="PO32" s="765"/>
      <c r="PP32" s="765"/>
      <c r="PQ32" s="765"/>
      <c r="PR32" s="765"/>
      <c r="PS32" s="765"/>
      <c r="PT32" s="765"/>
      <c r="PU32" s="765"/>
      <c r="PV32" s="765"/>
      <c r="PW32" s="765"/>
      <c r="PX32" s="765"/>
      <c r="PY32" s="765"/>
      <c r="PZ32" s="765"/>
      <c r="QA32" s="765"/>
      <c r="QB32" s="765"/>
      <c r="QC32" s="765"/>
      <c r="QD32" s="765"/>
      <c r="QE32" s="765"/>
      <c r="QF32" s="765"/>
      <c r="QG32" s="765"/>
      <c r="QH32" s="765"/>
      <c r="QI32" s="765"/>
      <c r="QJ32" s="765"/>
      <c r="QK32" s="765"/>
      <c r="QL32" s="765"/>
      <c r="QM32" s="765"/>
      <c r="QN32" s="765"/>
      <c r="QO32" s="765"/>
      <c r="QP32" s="765"/>
      <c r="QQ32" s="765"/>
      <c r="QR32" s="765"/>
      <c r="QS32" s="765"/>
      <c r="QT32" s="765"/>
      <c r="QU32" s="765"/>
      <c r="QV32" s="765"/>
      <c r="QW32" s="765"/>
      <c r="QX32" s="765"/>
      <c r="QY32" s="765"/>
      <c r="QZ32" s="765"/>
      <c r="RA32" s="765"/>
      <c r="RB32" s="765"/>
      <c r="RC32" s="765"/>
      <c r="RD32" s="765"/>
      <c r="RE32" s="765"/>
      <c r="RF32" s="765"/>
      <c r="RG32" s="765"/>
      <c r="RH32" s="765"/>
      <c r="RI32" s="765"/>
      <c r="RJ32" s="765"/>
      <c r="RK32" s="765"/>
      <c r="RL32" s="765"/>
      <c r="RM32" s="765"/>
      <c r="RN32" s="765"/>
      <c r="RO32" s="765"/>
      <c r="RP32" s="765"/>
      <c r="RQ32" s="765"/>
      <c r="RR32" s="765"/>
      <c r="RS32" s="765"/>
      <c r="RT32" s="765"/>
      <c r="RU32" s="765"/>
      <c r="RV32" s="765"/>
      <c r="RW32" s="765"/>
      <c r="RX32" s="765"/>
      <c r="RY32" s="765"/>
      <c r="RZ32" s="765"/>
      <c r="SA32" s="765"/>
      <c r="SB32" s="765"/>
      <c r="SC32" s="765"/>
      <c r="SD32" s="765"/>
      <c r="SE32" s="765"/>
      <c r="SF32" s="765"/>
      <c r="SG32" s="765"/>
      <c r="SH32" s="765"/>
      <c r="SI32" s="765"/>
      <c r="SJ32" s="765"/>
      <c r="SK32" s="765"/>
      <c r="SL32" s="765"/>
      <c r="SM32" s="765"/>
      <c r="SN32" s="765"/>
      <c r="SO32" s="765"/>
      <c r="SP32" s="765"/>
      <c r="SQ32" s="765"/>
      <c r="SR32" s="765"/>
      <c r="SS32" s="765"/>
      <c r="ST32" s="765"/>
      <c r="SU32" s="765"/>
      <c r="SV32" s="765"/>
      <c r="SW32" s="765"/>
      <c r="SX32" s="765"/>
      <c r="SY32" s="765"/>
      <c r="SZ32" s="765"/>
      <c r="TA32" s="765"/>
      <c r="TB32" s="765"/>
      <c r="TC32" s="765"/>
      <c r="TD32" s="765"/>
      <c r="TE32" s="765"/>
      <c r="TF32" s="765"/>
      <c r="TG32" s="765"/>
      <c r="TH32" s="765"/>
      <c r="TI32" s="765"/>
      <c r="TJ32" s="765"/>
      <c r="TK32" s="765"/>
      <c r="TL32" s="765"/>
      <c r="TM32" s="765"/>
      <c r="TN32" s="765"/>
      <c r="TO32" s="765"/>
      <c r="TP32" s="765"/>
      <c r="TQ32" s="765"/>
      <c r="TR32" s="765"/>
      <c r="TS32" s="765"/>
      <c r="TT32" s="765"/>
      <c r="TU32" s="765"/>
      <c r="TV32" s="765"/>
      <c r="TW32" s="765"/>
      <c r="TX32" s="765"/>
      <c r="TY32" s="765"/>
      <c r="TZ32" s="765"/>
      <c r="UA32" s="765"/>
      <c r="UB32" s="765"/>
      <c r="UC32" s="765"/>
      <c r="UD32" s="765"/>
      <c r="UE32" s="765"/>
      <c r="UF32" s="765"/>
      <c r="UG32" s="765"/>
      <c r="UH32" s="765"/>
      <c r="UI32" s="765"/>
      <c r="UJ32" s="765"/>
      <c r="UK32" s="765"/>
      <c r="UL32" s="765"/>
      <c r="UM32" s="765"/>
      <c r="UN32" s="765"/>
      <c r="UO32" s="765"/>
      <c r="UP32" s="765"/>
      <c r="UQ32" s="765"/>
      <c r="UR32" s="765"/>
      <c r="US32" s="765"/>
      <c r="UT32" s="765"/>
      <c r="UU32" s="765"/>
      <c r="UV32" s="765"/>
      <c r="UW32" s="765"/>
      <c r="UX32" s="765"/>
      <c r="UY32" s="765"/>
      <c r="UZ32" s="765"/>
      <c r="VA32" s="765"/>
      <c r="VB32" s="765"/>
      <c r="VC32" s="765"/>
      <c r="VD32" s="765"/>
      <c r="VE32" s="765"/>
      <c r="VF32" s="765"/>
      <c r="VG32" s="765"/>
      <c r="VH32" s="765"/>
      <c r="VI32" s="765"/>
      <c r="VJ32" s="765"/>
      <c r="VK32" s="765"/>
      <c r="VL32" s="765"/>
      <c r="VM32" s="765"/>
      <c r="VN32" s="765"/>
      <c r="VO32" s="765"/>
      <c r="VP32" s="765"/>
      <c r="VQ32" s="765"/>
      <c r="VR32" s="765"/>
      <c r="VS32" s="765"/>
      <c r="VT32" s="765"/>
      <c r="VU32" s="765"/>
      <c r="VV32" s="765"/>
      <c r="VW32" s="765"/>
      <c r="VX32" s="765"/>
      <c r="VY32" s="765"/>
      <c r="VZ32" s="765"/>
      <c r="WA32" s="765"/>
      <c r="WB32" s="765"/>
      <c r="WC32" s="765"/>
      <c r="WD32" s="765"/>
      <c r="WE32" s="765"/>
      <c r="WF32" s="765"/>
      <c r="WG32" s="765"/>
      <c r="WH32" s="765"/>
      <c r="WI32" s="765"/>
      <c r="WJ32" s="765"/>
      <c r="WK32" s="765"/>
      <c r="WL32" s="765"/>
      <c r="WM32" s="765"/>
      <c r="WN32" s="765"/>
      <c r="WO32" s="765"/>
      <c r="WP32" s="765"/>
      <c r="WQ32" s="765"/>
      <c r="WR32" s="765"/>
      <c r="WS32" s="765"/>
      <c r="WT32" s="765"/>
      <c r="WU32" s="765"/>
      <c r="WV32" s="765"/>
      <c r="WW32" s="765"/>
      <c r="WX32" s="765"/>
      <c r="WY32" s="765"/>
      <c r="WZ32" s="765"/>
      <c r="XA32" s="765"/>
      <c r="XB32" s="765"/>
      <c r="XC32" s="765"/>
      <c r="XD32" s="765"/>
      <c r="XE32" s="765"/>
      <c r="XF32" s="765"/>
      <c r="XG32" s="765"/>
      <c r="XH32" s="765"/>
      <c r="XI32" s="765"/>
      <c r="XJ32" s="765"/>
      <c r="XK32" s="765"/>
      <c r="XL32" s="765"/>
      <c r="XM32" s="765"/>
      <c r="XN32" s="765"/>
      <c r="XO32" s="765"/>
      <c r="XP32" s="765"/>
      <c r="XQ32" s="765"/>
      <c r="XR32" s="765"/>
      <c r="XS32" s="765"/>
      <c r="XT32" s="765"/>
      <c r="XU32" s="765"/>
      <c r="XV32" s="765"/>
      <c r="XW32" s="765"/>
      <c r="XX32" s="765"/>
      <c r="XY32" s="765"/>
      <c r="XZ32" s="765"/>
      <c r="YA32" s="765"/>
      <c r="YB32" s="765"/>
      <c r="YC32" s="765"/>
      <c r="YD32" s="765"/>
      <c r="YE32" s="765"/>
      <c r="YF32" s="765"/>
      <c r="YG32" s="765"/>
      <c r="YH32" s="765"/>
      <c r="YI32" s="765"/>
      <c r="YJ32" s="765"/>
      <c r="YK32" s="765"/>
      <c r="YL32" s="765"/>
      <c r="YM32" s="765"/>
      <c r="YN32" s="765"/>
      <c r="YO32" s="765"/>
      <c r="YP32" s="765"/>
      <c r="YQ32" s="765"/>
      <c r="YR32" s="765"/>
      <c r="YS32" s="765"/>
      <c r="YT32" s="765"/>
      <c r="YU32" s="765"/>
      <c r="YV32" s="765"/>
      <c r="YW32" s="765"/>
      <c r="YX32" s="765"/>
      <c r="YY32" s="765"/>
      <c r="YZ32" s="765"/>
      <c r="ZA32" s="765"/>
      <c r="ZB32" s="765"/>
      <c r="ZC32" s="765"/>
      <c r="ZD32" s="765"/>
      <c r="ZE32" s="765"/>
      <c r="ZF32" s="765"/>
      <c r="ZG32" s="765"/>
      <c r="ZH32" s="765"/>
      <c r="ZI32" s="765"/>
      <c r="ZJ32" s="765"/>
      <c r="ZK32" s="765"/>
      <c r="ZL32" s="765"/>
      <c r="ZM32" s="765"/>
      <c r="ZN32" s="765"/>
      <c r="ZO32" s="765"/>
      <c r="ZP32" s="765"/>
      <c r="ZQ32" s="765"/>
      <c r="ZR32" s="765"/>
      <c r="ZS32" s="765"/>
      <c r="ZT32" s="765"/>
      <c r="ZU32" s="765"/>
      <c r="ZV32" s="765"/>
      <c r="ZW32" s="765"/>
      <c r="ZX32" s="765"/>
      <c r="ZY32" s="765"/>
      <c r="ZZ32" s="765"/>
      <c r="AAA32" s="765"/>
      <c r="AAB32" s="765"/>
      <c r="AAC32" s="765"/>
      <c r="AAD32" s="765"/>
      <c r="AAE32" s="765"/>
      <c r="AAF32" s="765"/>
      <c r="AAG32" s="765"/>
      <c r="AAH32" s="765"/>
      <c r="AAI32" s="765"/>
      <c r="AAJ32" s="765"/>
      <c r="AAK32" s="765"/>
      <c r="AAL32" s="765"/>
      <c r="AAM32" s="765"/>
      <c r="AAN32" s="765"/>
      <c r="AAO32" s="765"/>
      <c r="AAP32" s="765"/>
      <c r="AAQ32" s="765"/>
      <c r="AAR32" s="765"/>
      <c r="AAS32" s="765"/>
      <c r="AAT32" s="765"/>
      <c r="AAU32" s="765"/>
      <c r="AAV32" s="765"/>
      <c r="AAW32" s="765"/>
      <c r="AAX32" s="765"/>
      <c r="AAY32" s="765"/>
      <c r="AAZ32" s="765"/>
      <c r="ABA32" s="765"/>
      <c r="ABB32" s="765"/>
      <c r="ABC32" s="765"/>
      <c r="ABD32" s="765"/>
      <c r="ABE32" s="765"/>
      <c r="ABF32" s="765"/>
      <c r="ABG32" s="765"/>
      <c r="ABH32" s="765"/>
      <c r="ABI32" s="765"/>
      <c r="ABJ32" s="765"/>
      <c r="ABK32" s="765"/>
      <c r="ABL32" s="765"/>
      <c r="ABM32" s="765"/>
      <c r="ABN32" s="765"/>
      <c r="ABO32" s="765"/>
      <c r="ABP32" s="765"/>
      <c r="ABQ32" s="765"/>
      <c r="ABR32" s="765"/>
      <c r="ABS32" s="765"/>
      <c r="ABT32" s="765"/>
      <c r="ABU32" s="765"/>
      <c r="ABV32" s="765"/>
      <c r="ABW32" s="765"/>
      <c r="ABX32" s="765"/>
      <c r="ABY32" s="765"/>
      <c r="ABZ32" s="765"/>
      <c r="ACA32" s="765"/>
      <c r="ACB32" s="765"/>
      <c r="ACC32" s="765"/>
      <c r="ACD32" s="765"/>
      <c r="ACE32" s="765"/>
      <c r="ACF32" s="765"/>
      <c r="ACG32" s="765"/>
      <c r="ACH32" s="765"/>
      <c r="ACI32" s="765"/>
      <c r="ACJ32" s="765"/>
      <c r="ACK32" s="765"/>
      <c r="ACL32" s="765"/>
      <c r="ACM32" s="765"/>
      <c r="ACN32" s="765"/>
      <c r="ACO32" s="765"/>
      <c r="ACP32" s="765"/>
      <c r="ACQ32" s="765"/>
      <c r="ACR32" s="765"/>
      <c r="ACS32" s="765"/>
      <c r="ACT32" s="765"/>
      <c r="ACU32" s="765"/>
      <c r="ACV32" s="765"/>
      <c r="ACW32" s="765"/>
      <c r="ACX32" s="765"/>
      <c r="ACY32" s="765"/>
      <c r="ACZ32" s="765"/>
      <c r="ADA32" s="765"/>
      <c r="ADB32" s="765"/>
      <c r="ADC32" s="765"/>
      <c r="ADD32" s="765"/>
      <c r="ADE32" s="765"/>
      <c r="ADF32" s="765"/>
      <c r="ADG32" s="765"/>
      <c r="ADH32" s="765"/>
      <c r="ADI32" s="765"/>
      <c r="ADJ32" s="765"/>
      <c r="ADK32" s="765"/>
      <c r="ADL32" s="765"/>
      <c r="ADM32" s="765"/>
      <c r="ADN32" s="765"/>
      <c r="ADO32" s="765"/>
      <c r="ADP32" s="765"/>
      <c r="ADQ32" s="765"/>
      <c r="ADR32" s="765"/>
      <c r="ADS32" s="765"/>
      <c r="ADT32" s="765"/>
      <c r="ADU32" s="765"/>
      <c r="ADV32" s="765"/>
      <c r="ADW32" s="765"/>
      <c r="ADX32" s="765"/>
      <c r="ADY32" s="765"/>
      <c r="ADZ32" s="765"/>
      <c r="AEA32" s="765"/>
      <c r="AEB32" s="765"/>
      <c r="AEC32" s="765"/>
      <c r="AED32" s="765"/>
      <c r="AEE32" s="765"/>
      <c r="AEF32" s="765"/>
      <c r="AEG32" s="765"/>
      <c r="AEH32" s="765"/>
      <c r="AEI32" s="765"/>
      <c r="AEJ32" s="765"/>
      <c r="AEK32" s="765"/>
      <c r="AEL32" s="765"/>
      <c r="AEM32" s="765"/>
      <c r="AEN32" s="765"/>
      <c r="AEO32" s="765"/>
      <c r="AEP32" s="765"/>
      <c r="AEQ32" s="765"/>
      <c r="AER32" s="765"/>
      <c r="AES32" s="765"/>
      <c r="AET32" s="765"/>
      <c r="AEU32" s="765"/>
      <c r="AEV32" s="765"/>
      <c r="AEW32" s="765"/>
      <c r="AEX32" s="765"/>
      <c r="AEY32" s="765"/>
      <c r="AEZ32" s="765"/>
      <c r="AFA32" s="765"/>
      <c r="AFB32" s="765"/>
      <c r="AFC32" s="765"/>
      <c r="AFD32" s="765"/>
      <c r="AFE32" s="765"/>
      <c r="AFF32" s="765"/>
      <c r="AFG32" s="765"/>
      <c r="AFH32" s="765"/>
      <c r="AFI32" s="765"/>
      <c r="AFJ32" s="765"/>
      <c r="AFK32" s="765"/>
      <c r="AFL32" s="765"/>
      <c r="AFM32" s="765"/>
      <c r="AFN32" s="765"/>
      <c r="AFO32" s="765"/>
      <c r="AFP32" s="765"/>
      <c r="AFQ32" s="765"/>
      <c r="AFR32" s="765"/>
      <c r="AFS32" s="765"/>
      <c r="AFT32" s="765"/>
      <c r="AFU32" s="765"/>
      <c r="AFV32" s="765"/>
      <c r="AFW32" s="765"/>
      <c r="AFX32" s="765"/>
      <c r="AFY32" s="765"/>
      <c r="AFZ32" s="765"/>
      <c r="AGA32" s="765"/>
      <c r="AGB32" s="765"/>
      <c r="AGC32" s="765"/>
      <c r="AGD32" s="765"/>
      <c r="AGE32" s="765"/>
      <c r="AGF32" s="765"/>
      <c r="AGG32" s="765"/>
      <c r="AGH32" s="765"/>
      <c r="AGI32" s="765"/>
      <c r="AGJ32" s="765"/>
      <c r="AGK32" s="765"/>
      <c r="AGL32" s="765"/>
      <c r="AGM32" s="765"/>
      <c r="AGN32" s="765"/>
      <c r="AGO32" s="765"/>
      <c r="AGP32" s="765"/>
      <c r="AGQ32" s="765"/>
      <c r="AGR32" s="765"/>
      <c r="AGS32" s="765"/>
      <c r="AGT32" s="765"/>
      <c r="AGU32" s="765"/>
      <c r="AGV32" s="765"/>
      <c r="AGW32" s="765"/>
      <c r="AGX32" s="765"/>
      <c r="AGY32" s="765"/>
      <c r="AGZ32" s="765"/>
      <c r="AHA32" s="765"/>
      <c r="AHB32" s="765"/>
      <c r="AHC32" s="765"/>
      <c r="AHD32" s="765"/>
      <c r="AHE32" s="765"/>
      <c r="AHF32" s="765"/>
      <c r="AHG32" s="765"/>
      <c r="AHH32" s="765"/>
      <c r="AHI32" s="765"/>
      <c r="AHJ32" s="765"/>
      <c r="AHK32" s="765"/>
      <c r="AHL32" s="765"/>
      <c r="AHM32" s="765"/>
      <c r="AHN32" s="765"/>
      <c r="AHO32" s="765"/>
      <c r="AHP32" s="765"/>
      <c r="AHQ32" s="765"/>
      <c r="AHR32" s="765"/>
      <c r="AHS32" s="765"/>
      <c r="AHT32" s="765"/>
      <c r="AHU32" s="765"/>
      <c r="AHV32" s="765"/>
      <c r="AHW32" s="765"/>
      <c r="AHX32" s="765"/>
      <c r="AHY32" s="765"/>
      <c r="AHZ32" s="765"/>
      <c r="AIA32" s="765"/>
      <c r="AIB32" s="765"/>
      <c r="AIC32" s="765"/>
      <c r="AID32" s="765"/>
      <c r="AIE32" s="765"/>
      <c r="AIF32" s="765"/>
      <c r="AIG32" s="765"/>
      <c r="AIH32" s="765"/>
      <c r="AII32" s="765"/>
      <c r="AIJ32" s="765"/>
      <c r="AIK32" s="765"/>
      <c r="AIL32" s="765"/>
      <c r="AIM32" s="765"/>
      <c r="AIN32" s="765"/>
      <c r="AIO32" s="765"/>
      <c r="AIP32" s="765"/>
      <c r="AIQ32" s="765"/>
      <c r="AIR32" s="765"/>
      <c r="AIS32" s="765"/>
      <c r="AIT32" s="765"/>
      <c r="AIU32" s="765"/>
      <c r="AIV32" s="765"/>
      <c r="AIW32" s="765"/>
      <c r="AIX32" s="765"/>
      <c r="AIY32" s="765"/>
      <c r="AIZ32" s="765"/>
      <c r="AJA32" s="765"/>
      <c r="AJB32" s="765"/>
      <c r="AJC32" s="765"/>
      <c r="AJD32" s="765"/>
      <c r="AJE32" s="765"/>
      <c r="AJF32" s="765"/>
      <c r="AJG32" s="765"/>
      <c r="AJH32" s="765"/>
      <c r="AJI32" s="765"/>
      <c r="AJJ32" s="765"/>
      <c r="AJK32" s="765"/>
      <c r="AJL32" s="765"/>
      <c r="AJM32" s="765"/>
      <c r="AJN32" s="765"/>
      <c r="AJO32" s="765"/>
      <c r="AJP32" s="765"/>
      <c r="AJQ32" s="765"/>
      <c r="AJR32" s="765"/>
      <c r="AJS32" s="765"/>
      <c r="AJT32" s="765"/>
      <c r="AJU32" s="765"/>
      <c r="AJV32" s="765"/>
      <c r="AJW32" s="765"/>
      <c r="AJX32" s="765"/>
      <c r="AJY32" s="765"/>
      <c r="AJZ32" s="765"/>
      <c r="AKA32" s="765"/>
      <c r="AKB32" s="765"/>
      <c r="AKC32" s="765"/>
      <c r="AKD32" s="765"/>
      <c r="AKE32" s="765"/>
      <c r="AKF32" s="765"/>
      <c r="AKG32" s="765"/>
      <c r="AKH32" s="765"/>
      <c r="AKI32" s="765"/>
      <c r="AKJ32" s="765"/>
      <c r="AKK32" s="765"/>
      <c r="AKL32" s="765"/>
      <c r="AKM32" s="765"/>
      <c r="AKN32" s="765"/>
      <c r="AKO32" s="765"/>
      <c r="AKP32" s="765"/>
      <c r="AKQ32" s="765"/>
      <c r="AKR32" s="763"/>
    </row>
    <row r="33" spans="2:988">
      <c r="B33" s="776" t="s">
        <v>229</v>
      </c>
      <c r="C33" s="803">
        <v>1</v>
      </c>
      <c r="D33" s="912">
        <v>1</v>
      </c>
      <c r="E33" s="912">
        <v>1.1934171535299607</v>
      </c>
      <c r="F33" s="912">
        <v>0.91996704428136855</v>
      </c>
      <c r="G33" s="912">
        <v>0.85818811363969083</v>
      </c>
      <c r="H33" s="912">
        <v>0.80055784929530482</v>
      </c>
      <c r="I33" s="912">
        <v>0.74679765412994548</v>
      </c>
      <c r="J33" s="912">
        <v>0.69664763977383237</v>
      </c>
      <c r="K33" s="912">
        <v>0.64986537024928048</v>
      </c>
      <c r="L33" s="765"/>
      <c r="M33" s="907">
        <v>-0.14181188636030917</v>
      </c>
      <c r="N33" s="907">
        <v>-0.35013462975071952</v>
      </c>
      <c r="O33" s="765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765"/>
      <c r="AB33" s="765"/>
      <c r="AC33" s="765"/>
      <c r="AD33" s="765"/>
      <c r="AE33" s="765"/>
      <c r="AF33" s="765"/>
      <c r="AG33" s="765"/>
      <c r="AH33" s="765"/>
      <c r="AI33" s="765"/>
      <c r="AJ33" s="765"/>
      <c r="AK33" s="765"/>
      <c r="AL33" s="765"/>
      <c r="AM33" s="765"/>
      <c r="AN33" s="765"/>
      <c r="AO33" s="765"/>
      <c r="AP33" s="765"/>
      <c r="AQ33" s="765"/>
      <c r="AR33" s="765"/>
      <c r="AS33" s="765"/>
      <c r="AT33" s="765"/>
      <c r="AU33" s="765"/>
      <c r="AV33" s="765"/>
      <c r="AW33" s="765"/>
      <c r="AX33" s="765"/>
      <c r="AY33" s="765"/>
      <c r="AZ33" s="765"/>
      <c r="BA33" s="765"/>
      <c r="BB33" s="765"/>
      <c r="BC33" s="765"/>
      <c r="BD33" s="765"/>
      <c r="BE33" s="765"/>
      <c r="BF33" s="765"/>
      <c r="BG33" s="765"/>
      <c r="BH33" s="765"/>
      <c r="BI33" s="765"/>
      <c r="BJ33" s="765"/>
      <c r="BK33" s="765"/>
      <c r="BL33" s="765"/>
      <c r="BM33" s="765"/>
      <c r="BN33" s="765"/>
      <c r="BO33" s="765"/>
      <c r="BP33" s="765"/>
      <c r="BQ33" s="765"/>
      <c r="BR33" s="765"/>
      <c r="BS33" s="765"/>
      <c r="BT33" s="765"/>
      <c r="BU33" s="765"/>
      <c r="BV33" s="765"/>
      <c r="BW33" s="765"/>
      <c r="BX33" s="765"/>
      <c r="BY33" s="765"/>
      <c r="BZ33" s="765"/>
      <c r="CA33" s="765"/>
      <c r="CB33" s="765"/>
      <c r="CC33" s="765"/>
      <c r="CD33" s="765"/>
      <c r="CE33" s="765"/>
      <c r="CF33" s="765"/>
      <c r="CG33" s="765"/>
      <c r="CH33" s="765"/>
      <c r="CI33" s="765"/>
      <c r="CJ33" s="765"/>
      <c r="CK33" s="765"/>
      <c r="CL33" s="765"/>
      <c r="CM33" s="765"/>
      <c r="CN33" s="765"/>
      <c r="CO33" s="765"/>
      <c r="CP33" s="765"/>
      <c r="CQ33" s="765"/>
      <c r="CR33" s="765"/>
      <c r="CS33" s="765"/>
      <c r="CT33" s="765"/>
      <c r="CU33" s="765"/>
      <c r="CV33" s="765"/>
      <c r="CW33" s="765"/>
      <c r="CX33" s="765"/>
      <c r="CY33" s="765"/>
      <c r="CZ33" s="765"/>
      <c r="DA33" s="765"/>
      <c r="DB33" s="765"/>
      <c r="DC33" s="765"/>
      <c r="DD33" s="765"/>
      <c r="DE33" s="765"/>
      <c r="DF33" s="765"/>
      <c r="DG33" s="765"/>
      <c r="DH33" s="765"/>
      <c r="DI33" s="765"/>
      <c r="DJ33" s="765"/>
      <c r="DK33" s="765"/>
      <c r="DL33" s="765"/>
      <c r="DM33" s="765"/>
      <c r="DN33" s="765"/>
      <c r="DO33" s="765"/>
      <c r="DP33" s="765"/>
      <c r="DQ33" s="765"/>
      <c r="DR33" s="765"/>
      <c r="DS33" s="765"/>
      <c r="DT33" s="765"/>
      <c r="DU33" s="765"/>
      <c r="DV33" s="765"/>
      <c r="DW33" s="765"/>
      <c r="DX33" s="765"/>
      <c r="DY33" s="765"/>
      <c r="DZ33" s="765"/>
      <c r="EA33" s="765"/>
      <c r="EB33" s="765"/>
      <c r="EC33" s="765"/>
      <c r="ED33" s="765"/>
      <c r="EE33" s="765"/>
      <c r="EF33" s="765"/>
      <c r="EG33" s="765"/>
      <c r="EH33" s="765"/>
      <c r="EI33" s="765"/>
      <c r="EJ33" s="765"/>
      <c r="EK33" s="765"/>
      <c r="EL33" s="765"/>
      <c r="EM33" s="765"/>
      <c r="EN33" s="765"/>
      <c r="EO33" s="765"/>
      <c r="EP33" s="765"/>
      <c r="EQ33" s="765"/>
      <c r="ER33" s="765"/>
      <c r="ES33" s="765"/>
      <c r="ET33" s="765"/>
      <c r="EU33" s="765"/>
      <c r="EV33" s="765"/>
      <c r="EW33" s="765"/>
      <c r="EX33" s="765"/>
      <c r="EY33" s="765"/>
      <c r="EZ33" s="765"/>
      <c r="FA33" s="765"/>
      <c r="FB33" s="765"/>
      <c r="FC33" s="765"/>
      <c r="FD33" s="765"/>
      <c r="FE33" s="765"/>
      <c r="FF33" s="765"/>
      <c r="FG33" s="765"/>
      <c r="FH33" s="765"/>
      <c r="FI33" s="765"/>
      <c r="FJ33" s="765"/>
      <c r="FK33" s="765"/>
      <c r="FL33" s="765"/>
      <c r="FM33" s="765"/>
      <c r="FN33" s="765"/>
      <c r="FO33" s="765"/>
      <c r="FP33" s="765"/>
      <c r="FQ33" s="765"/>
      <c r="FR33" s="765"/>
      <c r="FS33" s="765"/>
      <c r="FT33" s="765"/>
      <c r="FU33" s="765"/>
      <c r="FV33" s="765"/>
      <c r="FW33" s="765"/>
      <c r="FX33" s="765"/>
      <c r="FY33" s="765"/>
      <c r="FZ33" s="765"/>
      <c r="GA33" s="765"/>
      <c r="GB33" s="765"/>
      <c r="GC33" s="765"/>
      <c r="GD33" s="765"/>
      <c r="GE33" s="765"/>
      <c r="GF33" s="765"/>
      <c r="GG33" s="765"/>
      <c r="GH33" s="765"/>
      <c r="GI33" s="765"/>
      <c r="GJ33" s="765"/>
      <c r="GK33" s="765"/>
      <c r="GL33" s="765"/>
      <c r="GM33" s="765"/>
      <c r="GN33" s="765"/>
      <c r="GO33" s="765"/>
      <c r="GP33" s="765"/>
      <c r="GQ33" s="765"/>
      <c r="GR33" s="765"/>
      <c r="GS33" s="765"/>
      <c r="GT33" s="765"/>
      <c r="GU33" s="765"/>
      <c r="GV33" s="765"/>
      <c r="GW33" s="765"/>
      <c r="GX33" s="765"/>
      <c r="GY33" s="765"/>
      <c r="GZ33" s="765"/>
      <c r="HA33" s="765"/>
      <c r="HB33" s="765"/>
      <c r="HC33" s="765"/>
      <c r="HD33" s="765"/>
      <c r="HE33" s="765"/>
      <c r="HF33" s="765"/>
      <c r="HG33" s="765"/>
      <c r="HH33" s="765"/>
      <c r="HI33" s="765"/>
      <c r="HJ33" s="765"/>
      <c r="HK33" s="765"/>
      <c r="HL33" s="765"/>
      <c r="HM33" s="765"/>
      <c r="HN33" s="765"/>
      <c r="HO33" s="765"/>
      <c r="HP33" s="765"/>
      <c r="HQ33" s="765"/>
      <c r="HR33" s="765"/>
      <c r="HS33" s="765"/>
      <c r="HT33" s="765"/>
      <c r="HU33" s="765"/>
      <c r="HV33" s="765"/>
      <c r="HW33" s="765"/>
      <c r="HX33" s="765"/>
      <c r="HY33" s="765"/>
      <c r="HZ33" s="765"/>
      <c r="IA33" s="765"/>
      <c r="IB33" s="765"/>
      <c r="IC33" s="765"/>
      <c r="ID33" s="765"/>
      <c r="IE33" s="765"/>
      <c r="IF33" s="765"/>
      <c r="IG33" s="765"/>
      <c r="IH33" s="765"/>
      <c r="II33" s="765"/>
      <c r="IJ33" s="765"/>
      <c r="IK33" s="765"/>
      <c r="IL33" s="765"/>
      <c r="IM33" s="765"/>
      <c r="IN33" s="765"/>
      <c r="IO33" s="765"/>
      <c r="IP33" s="765"/>
      <c r="IQ33" s="765"/>
      <c r="IR33" s="765"/>
      <c r="IS33" s="765"/>
      <c r="IT33" s="765"/>
      <c r="IU33" s="765"/>
      <c r="IV33" s="765"/>
      <c r="IW33" s="765"/>
      <c r="IX33" s="765"/>
      <c r="IY33" s="765"/>
      <c r="IZ33" s="765"/>
      <c r="JA33" s="765"/>
      <c r="JB33" s="765"/>
      <c r="JC33" s="765"/>
      <c r="JD33" s="765"/>
      <c r="JE33" s="765"/>
      <c r="JF33" s="765"/>
      <c r="JG33" s="765"/>
      <c r="JH33" s="765"/>
      <c r="JI33" s="765"/>
      <c r="JJ33" s="765"/>
      <c r="JK33" s="765"/>
      <c r="JL33" s="765"/>
      <c r="JM33" s="765"/>
      <c r="JN33" s="765"/>
      <c r="JO33" s="765"/>
      <c r="JP33" s="765"/>
      <c r="JQ33" s="765"/>
      <c r="JR33" s="765"/>
      <c r="JS33" s="765"/>
      <c r="JT33" s="765"/>
      <c r="JU33" s="765"/>
      <c r="JV33" s="765"/>
      <c r="JW33" s="765"/>
      <c r="JX33" s="765"/>
      <c r="JY33" s="765"/>
      <c r="JZ33" s="765"/>
      <c r="KA33" s="765"/>
      <c r="KB33" s="765"/>
      <c r="KC33" s="765"/>
      <c r="KD33" s="765"/>
      <c r="KE33" s="765"/>
      <c r="KF33" s="765"/>
      <c r="KG33" s="765"/>
      <c r="KH33" s="765"/>
      <c r="KI33" s="765"/>
      <c r="KJ33" s="765"/>
      <c r="KK33" s="765"/>
      <c r="KL33" s="765"/>
      <c r="KM33" s="765"/>
      <c r="KN33" s="765"/>
      <c r="KO33" s="765"/>
      <c r="KP33" s="765"/>
      <c r="KQ33" s="765"/>
      <c r="KR33" s="765"/>
      <c r="KS33" s="765"/>
      <c r="KT33" s="765"/>
      <c r="KU33" s="765"/>
      <c r="KV33" s="765"/>
      <c r="KW33" s="765"/>
      <c r="KX33" s="765"/>
      <c r="KY33" s="765"/>
      <c r="KZ33" s="765"/>
      <c r="LA33" s="765"/>
      <c r="LB33" s="765"/>
      <c r="LC33" s="765"/>
      <c r="LD33" s="765"/>
      <c r="LE33" s="765"/>
      <c r="LF33" s="765"/>
      <c r="LG33" s="765"/>
      <c r="LH33" s="765"/>
      <c r="LI33" s="765"/>
      <c r="LJ33" s="765"/>
      <c r="LK33" s="765"/>
      <c r="LL33" s="765"/>
      <c r="LM33" s="765"/>
      <c r="LN33" s="765"/>
      <c r="LO33" s="765"/>
      <c r="LP33" s="765"/>
      <c r="LQ33" s="765"/>
      <c r="LR33" s="765"/>
      <c r="LS33" s="765"/>
      <c r="LT33" s="765"/>
      <c r="LU33" s="765"/>
      <c r="LV33" s="765"/>
      <c r="LW33" s="765"/>
      <c r="LX33" s="765"/>
      <c r="LY33" s="765"/>
      <c r="LZ33" s="765"/>
      <c r="MA33" s="765"/>
      <c r="MB33" s="765"/>
      <c r="MC33" s="765"/>
      <c r="MD33" s="765"/>
      <c r="ME33" s="765"/>
      <c r="MF33" s="765"/>
      <c r="MG33" s="765"/>
      <c r="MH33" s="765"/>
      <c r="MI33" s="765"/>
      <c r="MJ33" s="765"/>
      <c r="MK33" s="765"/>
      <c r="ML33" s="765"/>
      <c r="MM33" s="765"/>
      <c r="MN33" s="765"/>
      <c r="MO33" s="765"/>
      <c r="MP33" s="765"/>
      <c r="MQ33" s="765"/>
      <c r="MR33" s="765"/>
      <c r="MS33" s="765"/>
      <c r="MT33" s="765"/>
      <c r="MU33" s="765"/>
      <c r="MV33" s="765"/>
      <c r="MW33" s="765"/>
      <c r="MX33" s="765"/>
      <c r="MY33" s="765"/>
      <c r="MZ33" s="765"/>
      <c r="NA33" s="765"/>
      <c r="NB33" s="765"/>
      <c r="NC33" s="765"/>
      <c r="ND33" s="765"/>
      <c r="NE33" s="765"/>
      <c r="NF33" s="765"/>
      <c r="NG33" s="765"/>
      <c r="NH33" s="765"/>
      <c r="NI33" s="765"/>
      <c r="NJ33" s="765"/>
      <c r="NK33" s="765"/>
      <c r="NL33" s="765"/>
      <c r="NM33" s="765"/>
      <c r="NN33" s="765"/>
      <c r="NO33" s="765"/>
      <c r="NP33" s="765"/>
      <c r="NQ33" s="765"/>
      <c r="NR33" s="765"/>
      <c r="NS33" s="765"/>
      <c r="NT33" s="765"/>
      <c r="NU33" s="765"/>
      <c r="NV33" s="765"/>
      <c r="NW33" s="765"/>
      <c r="NX33" s="765"/>
      <c r="NY33" s="765"/>
      <c r="NZ33" s="765"/>
      <c r="OA33" s="765"/>
      <c r="OB33" s="765"/>
      <c r="OC33" s="765"/>
      <c r="OD33" s="765"/>
      <c r="OE33" s="765"/>
      <c r="OF33" s="765"/>
      <c r="OG33" s="765"/>
      <c r="OH33" s="765"/>
      <c r="OI33" s="765"/>
      <c r="OJ33" s="765"/>
      <c r="OK33" s="765"/>
      <c r="OL33" s="765"/>
      <c r="OM33" s="765"/>
      <c r="ON33" s="765"/>
      <c r="OO33" s="765"/>
      <c r="OP33" s="765"/>
      <c r="OQ33" s="765"/>
      <c r="OR33" s="765"/>
      <c r="OS33" s="765"/>
      <c r="OT33" s="765"/>
      <c r="OU33" s="765"/>
      <c r="OV33" s="765"/>
      <c r="OW33" s="765"/>
      <c r="OX33" s="765"/>
      <c r="OY33" s="765"/>
      <c r="OZ33" s="765"/>
      <c r="PA33" s="765"/>
      <c r="PB33" s="765"/>
      <c r="PC33" s="765"/>
      <c r="PD33" s="765"/>
      <c r="PE33" s="765"/>
      <c r="PF33" s="765"/>
      <c r="PG33" s="765"/>
      <c r="PH33" s="765"/>
      <c r="PI33" s="765"/>
      <c r="PJ33" s="765"/>
      <c r="PK33" s="765"/>
      <c r="PL33" s="765"/>
      <c r="PM33" s="765"/>
      <c r="PN33" s="765"/>
      <c r="PO33" s="765"/>
      <c r="PP33" s="765"/>
      <c r="PQ33" s="765"/>
      <c r="PR33" s="765"/>
      <c r="PS33" s="765"/>
      <c r="PT33" s="765"/>
      <c r="PU33" s="765"/>
      <c r="PV33" s="765"/>
      <c r="PW33" s="765"/>
      <c r="PX33" s="765"/>
      <c r="PY33" s="765"/>
      <c r="PZ33" s="765"/>
      <c r="QA33" s="765"/>
      <c r="QB33" s="765"/>
      <c r="QC33" s="765"/>
      <c r="QD33" s="765"/>
      <c r="QE33" s="765"/>
      <c r="QF33" s="765"/>
      <c r="QG33" s="765"/>
      <c r="QH33" s="765"/>
      <c r="QI33" s="765"/>
      <c r="QJ33" s="765"/>
      <c r="QK33" s="765"/>
      <c r="QL33" s="765"/>
      <c r="QM33" s="765"/>
      <c r="QN33" s="765"/>
      <c r="QO33" s="765"/>
      <c r="QP33" s="765"/>
      <c r="QQ33" s="765"/>
      <c r="QR33" s="765"/>
      <c r="QS33" s="765"/>
      <c r="QT33" s="765"/>
      <c r="QU33" s="765"/>
      <c r="QV33" s="765"/>
      <c r="QW33" s="765"/>
      <c r="QX33" s="765"/>
      <c r="QY33" s="765"/>
      <c r="QZ33" s="765"/>
      <c r="RA33" s="765"/>
      <c r="RB33" s="765"/>
      <c r="RC33" s="765"/>
      <c r="RD33" s="765"/>
      <c r="RE33" s="765"/>
      <c r="RF33" s="765"/>
      <c r="RG33" s="765"/>
      <c r="RH33" s="765"/>
      <c r="RI33" s="765"/>
      <c r="RJ33" s="765"/>
      <c r="RK33" s="765"/>
      <c r="RL33" s="765"/>
      <c r="RM33" s="765"/>
      <c r="RN33" s="765"/>
      <c r="RO33" s="765"/>
      <c r="RP33" s="765"/>
      <c r="RQ33" s="765"/>
      <c r="RR33" s="765"/>
      <c r="RS33" s="765"/>
      <c r="RT33" s="765"/>
      <c r="RU33" s="765"/>
      <c r="RV33" s="765"/>
      <c r="RW33" s="765"/>
      <c r="RX33" s="765"/>
      <c r="RY33" s="765"/>
      <c r="RZ33" s="765"/>
      <c r="SA33" s="765"/>
      <c r="SB33" s="765"/>
      <c r="SC33" s="765"/>
      <c r="SD33" s="765"/>
      <c r="SE33" s="765"/>
      <c r="SF33" s="765"/>
      <c r="SG33" s="765"/>
      <c r="SH33" s="765"/>
      <c r="SI33" s="765"/>
      <c r="SJ33" s="765"/>
      <c r="SK33" s="765"/>
      <c r="SL33" s="765"/>
      <c r="SM33" s="765"/>
      <c r="SN33" s="765"/>
      <c r="SO33" s="765"/>
      <c r="SP33" s="765"/>
      <c r="SQ33" s="765"/>
      <c r="SR33" s="765"/>
      <c r="SS33" s="765"/>
      <c r="ST33" s="765"/>
      <c r="SU33" s="765"/>
      <c r="SV33" s="765"/>
      <c r="SW33" s="765"/>
      <c r="SX33" s="765"/>
      <c r="SY33" s="765"/>
      <c r="SZ33" s="765"/>
      <c r="TA33" s="765"/>
      <c r="TB33" s="765"/>
      <c r="TC33" s="765"/>
      <c r="TD33" s="765"/>
      <c r="TE33" s="765"/>
      <c r="TF33" s="765"/>
      <c r="TG33" s="765"/>
      <c r="TH33" s="765"/>
      <c r="TI33" s="765"/>
      <c r="TJ33" s="765"/>
      <c r="TK33" s="765"/>
      <c r="TL33" s="765"/>
      <c r="TM33" s="765"/>
      <c r="TN33" s="765"/>
      <c r="TO33" s="765"/>
      <c r="TP33" s="765"/>
      <c r="TQ33" s="765"/>
      <c r="TR33" s="765"/>
      <c r="TS33" s="765"/>
      <c r="TT33" s="765"/>
      <c r="TU33" s="765"/>
      <c r="TV33" s="765"/>
      <c r="TW33" s="765"/>
      <c r="TX33" s="765"/>
      <c r="TY33" s="765"/>
      <c r="TZ33" s="765"/>
      <c r="UA33" s="765"/>
      <c r="UB33" s="765"/>
      <c r="UC33" s="765"/>
      <c r="UD33" s="765"/>
      <c r="UE33" s="765"/>
      <c r="UF33" s="765"/>
      <c r="UG33" s="765"/>
      <c r="UH33" s="765"/>
      <c r="UI33" s="765"/>
      <c r="UJ33" s="765"/>
      <c r="UK33" s="765"/>
      <c r="UL33" s="765"/>
      <c r="UM33" s="765"/>
      <c r="UN33" s="765"/>
      <c r="UO33" s="765"/>
      <c r="UP33" s="765"/>
      <c r="UQ33" s="765"/>
      <c r="UR33" s="765"/>
      <c r="US33" s="765"/>
      <c r="UT33" s="765"/>
      <c r="UU33" s="765"/>
      <c r="UV33" s="765"/>
      <c r="UW33" s="765"/>
      <c r="UX33" s="765"/>
      <c r="UY33" s="765"/>
      <c r="UZ33" s="765"/>
      <c r="VA33" s="765"/>
      <c r="VB33" s="765"/>
      <c r="VC33" s="765"/>
      <c r="VD33" s="765"/>
      <c r="VE33" s="765"/>
      <c r="VF33" s="765"/>
      <c r="VG33" s="765"/>
      <c r="VH33" s="765"/>
      <c r="VI33" s="765"/>
      <c r="VJ33" s="765"/>
      <c r="VK33" s="765"/>
      <c r="VL33" s="765"/>
      <c r="VM33" s="765"/>
      <c r="VN33" s="765"/>
      <c r="VO33" s="765"/>
      <c r="VP33" s="765"/>
      <c r="VQ33" s="765"/>
      <c r="VR33" s="765"/>
      <c r="VS33" s="765"/>
      <c r="VT33" s="765"/>
      <c r="VU33" s="765"/>
      <c r="VV33" s="765"/>
      <c r="VW33" s="765"/>
      <c r="VX33" s="765"/>
      <c r="VY33" s="765"/>
      <c r="VZ33" s="765"/>
      <c r="WA33" s="765"/>
      <c r="WB33" s="765"/>
      <c r="WC33" s="765"/>
      <c r="WD33" s="765"/>
      <c r="WE33" s="765"/>
      <c r="WF33" s="765"/>
      <c r="WG33" s="765"/>
      <c r="WH33" s="765"/>
      <c r="WI33" s="765"/>
      <c r="WJ33" s="765"/>
      <c r="WK33" s="765"/>
      <c r="WL33" s="765"/>
      <c r="WM33" s="765"/>
      <c r="WN33" s="765"/>
      <c r="WO33" s="765"/>
      <c r="WP33" s="765"/>
      <c r="WQ33" s="765"/>
      <c r="WR33" s="765"/>
      <c r="WS33" s="765"/>
      <c r="WT33" s="765"/>
      <c r="WU33" s="765"/>
      <c r="WV33" s="765"/>
      <c r="WW33" s="765"/>
      <c r="WX33" s="765"/>
      <c r="WY33" s="765"/>
      <c r="WZ33" s="765"/>
      <c r="XA33" s="765"/>
      <c r="XB33" s="765"/>
      <c r="XC33" s="765"/>
      <c r="XD33" s="765"/>
      <c r="XE33" s="765"/>
      <c r="XF33" s="765"/>
      <c r="XG33" s="765"/>
      <c r="XH33" s="765"/>
      <c r="XI33" s="765"/>
      <c r="XJ33" s="765"/>
      <c r="XK33" s="765"/>
      <c r="XL33" s="765"/>
      <c r="XM33" s="765"/>
      <c r="XN33" s="765"/>
      <c r="XO33" s="765"/>
      <c r="XP33" s="765"/>
      <c r="XQ33" s="765"/>
      <c r="XR33" s="765"/>
      <c r="XS33" s="765"/>
      <c r="XT33" s="765"/>
      <c r="XU33" s="765"/>
      <c r="XV33" s="765"/>
      <c r="XW33" s="765"/>
      <c r="XX33" s="765"/>
      <c r="XY33" s="765"/>
      <c r="XZ33" s="765"/>
      <c r="YA33" s="765"/>
      <c r="YB33" s="765"/>
      <c r="YC33" s="765"/>
      <c r="YD33" s="765"/>
      <c r="YE33" s="765"/>
      <c r="YF33" s="765"/>
      <c r="YG33" s="765"/>
      <c r="YH33" s="765"/>
      <c r="YI33" s="765"/>
      <c r="YJ33" s="765"/>
      <c r="YK33" s="765"/>
      <c r="YL33" s="765"/>
      <c r="YM33" s="765"/>
      <c r="YN33" s="765"/>
      <c r="YO33" s="765"/>
      <c r="YP33" s="765"/>
      <c r="YQ33" s="765"/>
      <c r="YR33" s="765"/>
      <c r="YS33" s="765"/>
      <c r="YT33" s="765"/>
      <c r="YU33" s="765"/>
      <c r="YV33" s="765"/>
      <c r="YW33" s="765"/>
      <c r="YX33" s="765"/>
      <c r="YY33" s="765"/>
      <c r="YZ33" s="765"/>
      <c r="ZA33" s="765"/>
      <c r="ZB33" s="765"/>
      <c r="ZC33" s="765"/>
      <c r="ZD33" s="765"/>
      <c r="ZE33" s="765"/>
      <c r="ZF33" s="765"/>
      <c r="ZG33" s="765"/>
      <c r="ZH33" s="765"/>
      <c r="ZI33" s="765"/>
      <c r="ZJ33" s="765"/>
      <c r="ZK33" s="765"/>
      <c r="ZL33" s="765"/>
      <c r="ZM33" s="765"/>
      <c r="ZN33" s="765"/>
      <c r="ZO33" s="765"/>
      <c r="ZP33" s="765"/>
      <c r="ZQ33" s="765"/>
      <c r="ZR33" s="765"/>
      <c r="ZS33" s="765"/>
      <c r="ZT33" s="765"/>
      <c r="ZU33" s="765"/>
      <c r="ZV33" s="765"/>
      <c r="ZW33" s="765"/>
      <c r="ZX33" s="765"/>
      <c r="ZY33" s="765"/>
      <c r="ZZ33" s="765"/>
      <c r="AAA33" s="765"/>
      <c r="AAB33" s="765"/>
      <c r="AAC33" s="765"/>
      <c r="AAD33" s="765"/>
      <c r="AAE33" s="765"/>
      <c r="AAF33" s="765"/>
      <c r="AAG33" s="765"/>
      <c r="AAH33" s="765"/>
      <c r="AAI33" s="765"/>
      <c r="AAJ33" s="765"/>
      <c r="AAK33" s="765"/>
      <c r="AAL33" s="765"/>
      <c r="AAM33" s="765"/>
      <c r="AAN33" s="765"/>
      <c r="AAO33" s="765"/>
      <c r="AAP33" s="765"/>
      <c r="AAQ33" s="765"/>
      <c r="AAR33" s="765"/>
      <c r="AAS33" s="765"/>
      <c r="AAT33" s="765"/>
      <c r="AAU33" s="765"/>
      <c r="AAV33" s="765"/>
      <c r="AAW33" s="765"/>
      <c r="AAX33" s="765"/>
      <c r="AAY33" s="765"/>
      <c r="AAZ33" s="765"/>
      <c r="ABA33" s="765"/>
      <c r="ABB33" s="765"/>
      <c r="ABC33" s="765"/>
      <c r="ABD33" s="765"/>
      <c r="ABE33" s="765"/>
      <c r="ABF33" s="765"/>
      <c r="ABG33" s="765"/>
      <c r="ABH33" s="765"/>
      <c r="ABI33" s="765"/>
      <c r="ABJ33" s="765"/>
      <c r="ABK33" s="765"/>
      <c r="ABL33" s="765"/>
      <c r="ABM33" s="765"/>
      <c r="ABN33" s="765"/>
      <c r="ABO33" s="765"/>
      <c r="ABP33" s="765"/>
      <c r="ABQ33" s="765"/>
      <c r="ABR33" s="765"/>
      <c r="ABS33" s="765"/>
      <c r="ABT33" s="765"/>
      <c r="ABU33" s="765"/>
      <c r="ABV33" s="765"/>
      <c r="ABW33" s="765"/>
      <c r="ABX33" s="765"/>
      <c r="ABY33" s="765"/>
      <c r="ABZ33" s="765"/>
      <c r="ACA33" s="765"/>
      <c r="ACB33" s="765"/>
      <c r="ACC33" s="765"/>
      <c r="ACD33" s="765"/>
      <c r="ACE33" s="765"/>
      <c r="ACF33" s="765"/>
      <c r="ACG33" s="765"/>
      <c r="ACH33" s="765"/>
      <c r="ACI33" s="765"/>
      <c r="ACJ33" s="765"/>
      <c r="ACK33" s="765"/>
      <c r="ACL33" s="765"/>
      <c r="ACM33" s="765"/>
      <c r="ACN33" s="765"/>
      <c r="ACO33" s="765"/>
      <c r="ACP33" s="765"/>
      <c r="ACQ33" s="765"/>
      <c r="ACR33" s="765"/>
      <c r="ACS33" s="765"/>
      <c r="ACT33" s="765"/>
      <c r="ACU33" s="765"/>
      <c r="ACV33" s="765"/>
      <c r="ACW33" s="765"/>
      <c r="ACX33" s="765"/>
      <c r="ACY33" s="765"/>
      <c r="ACZ33" s="765"/>
      <c r="ADA33" s="765"/>
      <c r="ADB33" s="765"/>
      <c r="ADC33" s="765"/>
      <c r="ADD33" s="765"/>
      <c r="ADE33" s="765"/>
      <c r="ADF33" s="765"/>
      <c r="ADG33" s="765"/>
      <c r="ADH33" s="765"/>
      <c r="ADI33" s="765"/>
      <c r="ADJ33" s="765"/>
      <c r="ADK33" s="765"/>
      <c r="ADL33" s="765"/>
      <c r="ADM33" s="765"/>
      <c r="ADN33" s="765"/>
      <c r="ADO33" s="765"/>
      <c r="ADP33" s="765"/>
      <c r="ADQ33" s="765"/>
      <c r="ADR33" s="765"/>
      <c r="ADS33" s="765"/>
      <c r="ADT33" s="765"/>
      <c r="ADU33" s="765"/>
      <c r="ADV33" s="765"/>
      <c r="ADW33" s="765"/>
      <c r="ADX33" s="765"/>
      <c r="ADY33" s="765"/>
      <c r="ADZ33" s="765"/>
      <c r="AEA33" s="765"/>
      <c r="AEB33" s="765"/>
      <c r="AEC33" s="765"/>
      <c r="AED33" s="765"/>
      <c r="AEE33" s="765"/>
      <c r="AEF33" s="765"/>
      <c r="AEG33" s="765"/>
      <c r="AEH33" s="765"/>
      <c r="AEI33" s="765"/>
      <c r="AEJ33" s="765"/>
      <c r="AEK33" s="765"/>
      <c r="AEL33" s="765"/>
      <c r="AEM33" s="765"/>
      <c r="AEN33" s="765"/>
      <c r="AEO33" s="765"/>
      <c r="AEP33" s="765"/>
      <c r="AEQ33" s="765"/>
      <c r="AER33" s="765"/>
      <c r="AES33" s="765"/>
      <c r="AET33" s="765"/>
      <c r="AEU33" s="765"/>
      <c r="AEV33" s="765"/>
      <c r="AEW33" s="765"/>
      <c r="AEX33" s="765"/>
      <c r="AEY33" s="765"/>
      <c r="AEZ33" s="765"/>
      <c r="AFA33" s="765"/>
      <c r="AFB33" s="765"/>
      <c r="AFC33" s="765"/>
      <c r="AFD33" s="765"/>
      <c r="AFE33" s="765"/>
      <c r="AFF33" s="765"/>
      <c r="AFG33" s="765"/>
      <c r="AFH33" s="765"/>
      <c r="AFI33" s="765"/>
      <c r="AFJ33" s="765"/>
      <c r="AFK33" s="765"/>
      <c r="AFL33" s="765"/>
      <c r="AFM33" s="765"/>
      <c r="AFN33" s="765"/>
      <c r="AFO33" s="765"/>
      <c r="AFP33" s="765"/>
      <c r="AFQ33" s="765"/>
      <c r="AFR33" s="765"/>
      <c r="AFS33" s="765"/>
      <c r="AFT33" s="765"/>
      <c r="AFU33" s="765"/>
      <c r="AFV33" s="765"/>
      <c r="AFW33" s="765"/>
      <c r="AFX33" s="765"/>
      <c r="AFY33" s="765"/>
      <c r="AFZ33" s="765"/>
      <c r="AGA33" s="765"/>
      <c r="AGB33" s="765"/>
      <c r="AGC33" s="765"/>
      <c r="AGD33" s="765"/>
      <c r="AGE33" s="765"/>
      <c r="AGF33" s="765"/>
      <c r="AGG33" s="765"/>
      <c r="AGH33" s="765"/>
      <c r="AGI33" s="765"/>
      <c r="AGJ33" s="765"/>
      <c r="AGK33" s="765"/>
      <c r="AGL33" s="765"/>
      <c r="AGM33" s="765"/>
      <c r="AGN33" s="765"/>
      <c r="AGO33" s="765"/>
      <c r="AGP33" s="765"/>
      <c r="AGQ33" s="765"/>
      <c r="AGR33" s="765"/>
      <c r="AGS33" s="765"/>
      <c r="AGT33" s="765"/>
      <c r="AGU33" s="765"/>
      <c r="AGV33" s="765"/>
      <c r="AGW33" s="765"/>
      <c r="AGX33" s="765"/>
      <c r="AGY33" s="765"/>
      <c r="AGZ33" s="765"/>
      <c r="AHA33" s="765"/>
      <c r="AHB33" s="765"/>
      <c r="AHC33" s="765"/>
      <c r="AHD33" s="765"/>
      <c r="AHE33" s="765"/>
      <c r="AHF33" s="765"/>
      <c r="AHG33" s="765"/>
      <c r="AHH33" s="765"/>
      <c r="AHI33" s="765"/>
      <c r="AHJ33" s="765"/>
      <c r="AHK33" s="765"/>
      <c r="AHL33" s="765"/>
      <c r="AHM33" s="765"/>
      <c r="AHN33" s="765"/>
      <c r="AHO33" s="765"/>
      <c r="AHP33" s="765"/>
      <c r="AHQ33" s="765"/>
      <c r="AHR33" s="765"/>
      <c r="AHS33" s="765"/>
      <c r="AHT33" s="765"/>
      <c r="AHU33" s="765"/>
      <c r="AHV33" s="765"/>
      <c r="AHW33" s="765"/>
      <c r="AHX33" s="765"/>
      <c r="AHY33" s="765"/>
      <c r="AHZ33" s="765"/>
      <c r="AIA33" s="765"/>
      <c r="AIB33" s="765"/>
      <c r="AIC33" s="765"/>
      <c r="AID33" s="765"/>
      <c r="AIE33" s="765"/>
      <c r="AIF33" s="765"/>
      <c r="AIG33" s="765"/>
      <c r="AIH33" s="765"/>
      <c r="AII33" s="765"/>
      <c r="AIJ33" s="765"/>
      <c r="AIK33" s="765"/>
      <c r="AIL33" s="765"/>
      <c r="AIM33" s="765"/>
      <c r="AIN33" s="765"/>
      <c r="AIO33" s="765"/>
      <c r="AIP33" s="765"/>
      <c r="AIQ33" s="765"/>
      <c r="AIR33" s="765"/>
      <c r="AIS33" s="765"/>
      <c r="AIT33" s="765"/>
      <c r="AIU33" s="765"/>
      <c r="AIV33" s="765"/>
      <c r="AIW33" s="765"/>
      <c r="AIX33" s="765"/>
      <c r="AIY33" s="765"/>
      <c r="AIZ33" s="765"/>
      <c r="AJA33" s="765"/>
      <c r="AJB33" s="765"/>
      <c r="AJC33" s="765"/>
      <c r="AJD33" s="765"/>
      <c r="AJE33" s="765"/>
      <c r="AJF33" s="765"/>
      <c r="AJG33" s="765"/>
      <c r="AJH33" s="765"/>
      <c r="AJI33" s="765"/>
      <c r="AJJ33" s="765"/>
      <c r="AJK33" s="765"/>
      <c r="AJL33" s="765"/>
      <c r="AJM33" s="765"/>
      <c r="AJN33" s="765"/>
      <c r="AJO33" s="765"/>
      <c r="AJP33" s="765"/>
      <c r="AJQ33" s="765"/>
      <c r="AJR33" s="765"/>
      <c r="AJS33" s="765"/>
      <c r="AJT33" s="765"/>
      <c r="AJU33" s="765"/>
      <c r="AJV33" s="765"/>
      <c r="AJW33" s="765"/>
      <c r="AJX33" s="765"/>
      <c r="AJY33" s="765"/>
      <c r="AJZ33" s="765"/>
      <c r="AKA33" s="765"/>
      <c r="AKB33" s="765"/>
      <c r="AKC33" s="765"/>
      <c r="AKD33" s="765"/>
      <c r="AKE33" s="765"/>
      <c r="AKF33" s="765"/>
      <c r="AKG33" s="765"/>
      <c r="AKH33" s="765"/>
      <c r="AKI33" s="765"/>
      <c r="AKJ33" s="765"/>
      <c r="AKK33" s="765"/>
      <c r="AKL33" s="765"/>
      <c r="AKM33" s="765"/>
      <c r="AKN33" s="765"/>
      <c r="AKO33" s="765"/>
      <c r="AKP33" s="765"/>
      <c r="AKQ33" s="765"/>
      <c r="AKR33" s="763"/>
      <c r="AKS33" s="763"/>
      <c r="AKT33" s="763"/>
      <c r="AKU33" s="763"/>
      <c r="AKV33" s="763"/>
      <c r="AKW33" s="763"/>
      <c r="AKX33" s="763"/>
      <c r="AKY33" s="763"/>
      <c r="AKZ33" s="763"/>
    </row>
    <row r="34" spans="2:988">
      <c r="B34" s="776" t="s">
        <v>415</v>
      </c>
      <c r="C34" s="803"/>
      <c r="D34" s="912">
        <v>1</v>
      </c>
      <c r="E34" s="912">
        <v>1.2737778721056332</v>
      </c>
      <c r="F34" s="912">
        <v>0.92009501720902498</v>
      </c>
      <c r="G34" s="912">
        <v>0.85849717045138541</v>
      </c>
      <c r="H34" s="912">
        <v>0.80199912104994819</v>
      </c>
      <c r="I34" s="912">
        <v>0.74771899861697078</v>
      </c>
      <c r="J34" s="912">
        <v>0.69739929503356468</v>
      </c>
      <c r="K34" s="912">
        <v>0.64994112460559428</v>
      </c>
      <c r="L34" s="765"/>
      <c r="M34" s="907">
        <v>-0.14150282954861459</v>
      </c>
      <c r="N34" s="907">
        <v>-0.35005887539440572</v>
      </c>
      <c r="O34" s="765"/>
      <c r="P34" s="765"/>
      <c r="Q34" s="765"/>
      <c r="R34" s="765"/>
      <c r="S34" s="765"/>
      <c r="T34" s="765"/>
      <c r="U34" s="765"/>
      <c r="V34" s="765"/>
      <c r="W34" s="765"/>
      <c r="X34" s="765"/>
      <c r="Y34" s="765"/>
      <c r="Z34" s="765"/>
      <c r="AA34" s="765"/>
      <c r="AB34" s="765"/>
      <c r="AC34" s="765"/>
      <c r="AD34" s="765"/>
      <c r="AE34" s="765"/>
      <c r="AF34" s="765"/>
      <c r="AG34" s="765"/>
      <c r="AH34" s="765"/>
      <c r="AI34" s="765"/>
      <c r="AJ34" s="765"/>
      <c r="AK34" s="765"/>
      <c r="AL34" s="765"/>
      <c r="AM34" s="765"/>
      <c r="AN34" s="765"/>
      <c r="AO34" s="765"/>
      <c r="AP34" s="765"/>
      <c r="AQ34" s="765"/>
      <c r="AR34" s="765"/>
      <c r="AS34" s="765"/>
      <c r="AT34" s="765"/>
      <c r="AU34" s="765"/>
      <c r="AV34" s="765"/>
      <c r="AW34" s="765"/>
      <c r="AX34" s="765"/>
      <c r="AY34" s="765"/>
      <c r="AZ34" s="765"/>
      <c r="BA34" s="765"/>
      <c r="BB34" s="765"/>
      <c r="BC34" s="765"/>
      <c r="BD34" s="765"/>
      <c r="BE34" s="765"/>
      <c r="BF34" s="765"/>
      <c r="BG34" s="765"/>
      <c r="BH34" s="765"/>
      <c r="BI34" s="765"/>
      <c r="BJ34" s="765"/>
      <c r="BK34" s="765"/>
      <c r="BL34" s="765"/>
      <c r="BM34" s="765"/>
      <c r="BN34" s="765"/>
      <c r="BO34" s="765"/>
      <c r="BP34" s="765"/>
      <c r="BQ34" s="765"/>
      <c r="BR34" s="765"/>
      <c r="BS34" s="765"/>
      <c r="BT34" s="765"/>
      <c r="BU34" s="765"/>
      <c r="BV34" s="765"/>
      <c r="BW34" s="765"/>
      <c r="BX34" s="765"/>
      <c r="BY34" s="765"/>
      <c r="BZ34" s="765"/>
      <c r="CA34" s="765"/>
      <c r="CB34" s="765"/>
      <c r="CC34" s="765"/>
      <c r="CD34" s="765"/>
      <c r="CE34" s="765"/>
      <c r="CF34" s="765"/>
      <c r="CG34" s="765"/>
      <c r="CH34" s="765"/>
      <c r="CI34" s="765"/>
      <c r="CJ34" s="765"/>
      <c r="CK34" s="765"/>
      <c r="CL34" s="765"/>
      <c r="CM34" s="765"/>
      <c r="CN34" s="765"/>
      <c r="CO34" s="765"/>
      <c r="CP34" s="765"/>
      <c r="CQ34" s="765"/>
      <c r="CR34" s="765"/>
      <c r="CS34" s="765"/>
      <c r="CT34" s="765"/>
      <c r="CU34" s="765"/>
      <c r="CV34" s="765"/>
      <c r="CW34" s="765"/>
      <c r="CX34" s="765"/>
      <c r="CY34" s="765"/>
      <c r="CZ34" s="765"/>
      <c r="DA34" s="765"/>
      <c r="DB34" s="765"/>
      <c r="DC34" s="765"/>
      <c r="DD34" s="765"/>
      <c r="DE34" s="765"/>
      <c r="DF34" s="765"/>
      <c r="DG34" s="765"/>
      <c r="DH34" s="765"/>
      <c r="DI34" s="765"/>
      <c r="DJ34" s="765"/>
      <c r="DK34" s="765"/>
      <c r="DL34" s="765"/>
      <c r="DM34" s="765"/>
      <c r="DN34" s="765"/>
      <c r="DO34" s="765"/>
      <c r="DP34" s="765"/>
      <c r="DQ34" s="765"/>
      <c r="DR34" s="765"/>
      <c r="DS34" s="765"/>
      <c r="DT34" s="765"/>
      <c r="DU34" s="765"/>
      <c r="DV34" s="765"/>
      <c r="DW34" s="765"/>
      <c r="DX34" s="765"/>
      <c r="DY34" s="765"/>
      <c r="DZ34" s="765"/>
      <c r="EA34" s="765"/>
      <c r="EB34" s="765"/>
      <c r="EC34" s="765"/>
      <c r="ED34" s="765"/>
      <c r="EE34" s="765"/>
      <c r="EF34" s="765"/>
      <c r="EG34" s="765"/>
      <c r="EH34" s="765"/>
      <c r="EI34" s="765"/>
      <c r="EJ34" s="765"/>
      <c r="EK34" s="765"/>
      <c r="EL34" s="765"/>
      <c r="EM34" s="765"/>
      <c r="EN34" s="765"/>
      <c r="EO34" s="765"/>
      <c r="EP34" s="765"/>
      <c r="EQ34" s="765"/>
      <c r="ER34" s="765"/>
      <c r="ES34" s="765"/>
      <c r="ET34" s="765"/>
      <c r="EU34" s="765"/>
      <c r="EV34" s="765"/>
      <c r="EW34" s="765"/>
      <c r="EX34" s="765"/>
      <c r="EY34" s="765"/>
      <c r="EZ34" s="765"/>
      <c r="FA34" s="765"/>
      <c r="FB34" s="765"/>
      <c r="FC34" s="765"/>
      <c r="FD34" s="765"/>
      <c r="FE34" s="765"/>
      <c r="FF34" s="765"/>
      <c r="FG34" s="765"/>
      <c r="FH34" s="765"/>
      <c r="FI34" s="765"/>
      <c r="FJ34" s="765"/>
      <c r="FK34" s="765"/>
      <c r="FL34" s="765"/>
      <c r="FM34" s="765"/>
      <c r="FN34" s="765"/>
      <c r="FO34" s="765"/>
      <c r="FP34" s="765"/>
      <c r="FQ34" s="765"/>
      <c r="FR34" s="765"/>
      <c r="FS34" s="765"/>
      <c r="FT34" s="765"/>
      <c r="FU34" s="765"/>
      <c r="FV34" s="765"/>
      <c r="FW34" s="765"/>
      <c r="FX34" s="765"/>
      <c r="FY34" s="765"/>
      <c r="FZ34" s="765"/>
      <c r="GA34" s="765"/>
      <c r="GB34" s="765"/>
      <c r="GC34" s="765"/>
      <c r="GD34" s="765"/>
      <c r="GE34" s="765"/>
      <c r="GF34" s="765"/>
      <c r="GG34" s="765"/>
      <c r="GH34" s="765"/>
      <c r="GI34" s="765"/>
      <c r="GJ34" s="765"/>
      <c r="GK34" s="765"/>
      <c r="GL34" s="765"/>
      <c r="GM34" s="765"/>
      <c r="GN34" s="765"/>
      <c r="GO34" s="765"/>
      <c r="GP34" s="765"/>
      <c r="GQ34" s="765"/>
      <c r="GR34" s="765"/>
      <c r="GS34" s="765"/>
      <c r="GT34" s="765"/>
      <c r="GU34" s="765"/>
      <c r="GV34" s="765"/>
      <c r="GW34" s="765"/>
      <c r="GX34" s="765"/>
      <c r="GY34" s="765"/>
      <c r="GZ34" s="765"/>
      <c r="HA34" s="765"/>
      <c r="HB34" s="765"/>
      <c r="HC34" s="765"/>
      <c r="HD34" s="765"/>
      <c r="HE34" s="765"/>
      <c r="HF34" s="765"/>
      <c r="HG34" s="765"/>
      <c r="HH34" s="765"/>
      <c r="HI34" s="765"/>
      <c r="HJ34" s="765"/>
      <c r="HK34" s="765"/>
      <c r="HL34" s="765"/>
      <c r="HM34" s="765"/>
      <c r="HN34" s="765"/>
      <c r="HO34" s="765"/>
      <c r="HP34" s="765"/>
      <c r="HQ34" s="765"/>
      <c r="HR34" s="765"/>
      <c r="HS34" s="765"/>
      <c r="HT34" s="765"/>
      <c r="HU34" s="765"/>
      <c r="HV34" s="765"/>
      <c r="HW34" s="765"/>
      <c r="HX34" s="765"/>
      <c r="HY34" s="765"/>
      <c r="HZ34" s="765"/>
      <c r="IA34" s="765"/>
      <c r="IB34" s="765"/>
      <c r="IC34" s="765"/>
      <c r="ID34" s="765"/>
      <c r="IE34" s="765"/>
      <c r="IF34" s="765"/>
      <c r="IG34" s="765"/>
      <c r="IH34" s="765"/>
      <c r="II34" s="765"/>
      <c r="IJ34" s="765"/>
      <c r="IK34" s="765"/>
      <c r="IL34" s="765"/>
      <c r="IM34" s="765"/>
      <c r="IN34" s="765"/>
      <c r="IO34" s="765"/>
      <c r="IP34" s="765"/>
      <c r="IQ34" s="765"/>
      <c r="IR34" s="765"/>
      <c r="IS34" s="765"/>
      <c r="IT34" s="765"/>
      <c r="IU34" s="765"/>
      <c r="IV34" s="765"/>
      <c r="IW34" s="765"/>
      <c r="IX34" s="765"/>
      <c r="IY34" s="765"/>
      <c r="IZ34" s="765"/>
      <c r="JA34" s="765"/>
      <c r="JB34" s="765"/>
      <c r="JC34" s="765"/>
      <c r="JD34" s="765"/>
      <c r="JE34" s="765"/>
      <c r="JF34" s="765"/>
      <c r="JG34" s="765"/>
      <c r="JH34" s="765"/>
      <c r="JI34" s="765"/>
      <c r="JJ34" s="765"/>
      <c r="JK34" s="765"/>
      <c r="JL34" s="765"/>
      <c r="JM34" s="765"/>
      <c r="JN34" s="765"/>
      <c r="JO34" s="765"/>
      <c r="JP34" s="765"/>
      <c r="JQ34" s="765"/>
      <c r="JR34" s="765"/>
      <c r="JS34" s="765"/>
      <c r="JT34" s="765"/>
      <c r="JU34" s="765"/>
      <c r="JV34" s="765"/>
      <c r="JW34" s="765"/>
      <c r="JX34" s="765"/>
      <c r="JY34" s="765"/>
      <c r="JZ34" s="765"/>
      <c r="KA34" s="765"/>
      <c r="KB34" s="765"/>
      <c r="KC34" s="765"/>
      <c r="KD34" s="765"/>
      <c r="KE34" s="765"/>
      <c r="KF34" s="765"/>
      <c r="KG34" s="765"/>
      <c r="KH34" s="765"/>
      <c r="KI34" s="765"/>
      <c r="KJ34" s="765"/>
      <c r="KK34" s="765"/>
      <c r="KL34" s="765"/>
      <c r="KM34" s="765"/>
      <c r="KN34" s="765"/>
      <c r="KO34" s="765"/>
      <c r="KP34" s="765"/>
      <c r="KQ34" s="765"/>
      <c r="KR34" s="765"/>
      <c r="KS34" s="765"/>
      <c r="KT34" s="765"/>
      <c r="KU34" s="765"/>
      <c r="KV34" s="765"/>
      <c r="KW34" s="765"/>
      <c r="KX34" s="765"/>
      <c r="KY34" s="765"/>
      <c r="KZ34" s="765"/>
      <c r="LA34" s="765"/>
      <c r="LB34" s="765"/>
      <c r="LC34" s="765"/>
      <c r="LD34" s="765"/>
      <c r="LE34" s="765"/>
      <c r="LF34" s="765"/>
      <c r="LG34" s="765"/>
      <c r="LH34" s="765"/>
      <c r="LI34" s="765"/>
      <c r="LJ34" s="765"/>
      <c r="LK34" s="765"/>
      <c r="LL34" s="765"/>
      <c r="LM34" s="765"/>
      <c r="LN34" s="765"/>
      <c r="LO34" s="765"/>
      <c r="LP34" s="765"/>
      <c r="LQ34" s="765"/>
      <c r="LR34" s="765"/>
      <c r="LS34" s="765"/>
      <c r="LT34" s="765"/>
      <c r="LU34" s="765"/>
      <c r="LV34" s="765"/>
      <c r="LW34" s="765"/>
      <c r="LX34" s="765"/>
      <c r="LY34" s="765"/>
      <c r="LZ34" s="765"/>
      <c r="MA34" s="765"/>
      <c r="MB34" s="765"/>
      <c r="MC34" s="765"/>
      <c r="MD34" s="765"/>
      <c r="ME34" s="765"/>
      <c r="MF34" s="765"/>
      <c r="MG34" s="765"/>
      <c r="MH34" s="765"/>
      <c r="MI34" s="765"/>
      <c r="MJ34" s="765"/>
      <c r="MK34" s="765"/>
      <c r="ML34" s="765"/>
      <c r="MM34" s="765"/>
      <c r="MN34" s="765"/>
      <c r="MO34" s="765"/>
      <c r="MP34" s="765"/>
      <c r="MQ34" s="765"/>
      <c r="MR34" s="765"/>
      <c r="MS34" s="765"/>
      <c r="MT34" s="765"/>
      <c r="MU34" s="765"/>
      <c r="MV34" s="765"/>
      <c r="MW34" s="765"/>
      <c r="MX34" s="765"/>
      <c r="MY34" s="765"/>
      <c r="MZ34" s="765"/>
      <c r="NA34" s="765"/>
      <c r="NB34" s="765"/>
      <c r="NC34" s="765"/>
      <c r="ND34" s="765"/>
      <c r="NE34" s="765"/>
      <c r="NF34" s="765"/>
      <c r="NG34" s="765"/>
      <c r="NH34" s="765"/>
      <c r="NI34" s="765"/>
      <c r="NJ34" s="765"/>
      <c r="NK34" s="765"/>
      <c r="NL34" s="765"/>
      <c r="NM34" s="765"/>
      <c r="NN34" s="765"/>
      <c r="NO34" s="765"/>
      <c r="NP34" s="765"/>
      <c r="NQ34" s="765"/>
      <c r="NR34" s="765"/>
      <c r="NS34" s="765"/>
      <c r="NT34" s="765"/>
      <c r="NU34" s="765"/>
      <c r="NV34" s="765"/>
      <c r="NW34" s="765"/>
      <c r="NX34" s="765"/>
      <c r="NY34" s="765"/>
      <c r="NZ34" s="765"/>
      <c r="OA34" s="765"/>
      <c r="OB34" s="765"/>
      <c r="OC34" s="765"/>
      <c r="OD34" s="765"/>
      <c r="OE34" s="765"/>
      <c r="OF34" s="765"/>
      <c r="OG34" s="765"/>
      <c r="OH34" s="765"/>
      <c r="OI34" s="765"/>
      <c r="OJ34" s="765"/>
      <c r="OK34" s="765"/>
      <c r="OL34" s="765"/>
      <c r="OM34" s="765"/>
      <c r="ON34" s="765"/>
      <c r="OO34" s="765"/>
      <c r="OP34" s="765"/>
      <c r="OQ34" s="765"/>
      <c r="OR34" s="765"/>
      <c r="OS34" s="765"/>
      <c r="OT34" s="765"/>
      <c r="OU34" s="765"/>
      <c r="OV34" s="765"/>
      <c r="OW34" s="765"/>
      <c r="OX34" s="765"/>
      <c r="OY34" s="765"/>
      <c r="OZ34" s="765"/>
      <c r="PA34" s="765"/>
      <c r="PB34" s="765"/>
      <c r="PC34" s="765"/>
      <c r="PD34" s="765"/>
      <c r="PE34" s="765"/>
      <c r="PF34" s="765"/>
      <c r="PG34" s="765"/>
      <c r="PH34" s="765"/>
      <c r="PI34" s="765"/>
      <c r="PJ34" s="765"/>
      <c r="PK34" s="765"/>
      <c r="PL34" s="765"/>
      <c r="PM34" s="765"/>
      <c r="PN34" s="765"/>
      <c r="PO34" s="765"/>
      <c r="PP34" s="765"/>
      <c r="PQ34" s="765"/>
      <c r="PR34" s="765"/>
      <c r="PS34" s="765"/>
      <c r="PT34" s="765"/>
      <c r="PU34" s="765"/>
      <c r="PV34" s="765"/>
      <c r="PW34" s="765"/>
      <c r="PX34" s="765"/>
      <c r="PY34" s="765"/>
      <c r="PZ34" s="765"/>
      <c r="QA34" s="765"/>
      <c r="QB34" s="765"/>
      <c r="QC34" s="765"/>
      <c r="QD34" s="765"/>
      <c r="QE34" s="765"/>
      <c r="QF34" s="765"/>
      <c r="QG34" s="765"/>
      <c r="QH34" s="765"/>
      <c r="QI34" s="765"/>
      <c r="QJ34" s="765"/>
      <c r="QK34" s="765"/>
      <c r="QL34" s="765"/>
      <c r="QM34" s="765"/>
      <c r="QN34" s="765"/>
      <c r="QO34" s="765"/>
      <c r="QP34" s="765"/>
      <c r="QQ34" s="765"/>
      <c r="QR34" s="765"/>
      <c r="QS34" s="765"/>
      <c r="QT34" s="765"/>
      <c r="QU34" s="765"/>
      <c r="QV34" s="765"/>
      <c r="QW34" s="765"/>
      <c r="QX34" s="765"/>
      <c r="QY34" s="765"/>
      <c r="QZ34" s="765"/>
      <c r="RA34" s="765"/>
      <c r="RB34" s="765"/>
      <c r="RC34" s="765"/>
      <c r="RD34" s="765"/>
      <c r="RE34" s="765"/>
      <c r="RF34" s="765"/>
      <c r="RG34" s="765"/>
      <c r="RH34" s="765"/>
      <c r="RI34" s="765"/>
      <c r="RJ34" s="765"/>
      <c r="RK34" s="765"/>
      <c r="RL34" s="765"/>
      <c r="RM34" s="765"/>
      <c r="RN34" s="765"/>
      <c r="RO34" s="765"/>
      <c r="RP34" s="765"/>
      <c r="RQ34" s="765"/>
      <c r="RR34" s="765"/>
      <c r="RS34" s="765"/>
      <c r="RT34" s="765"/>
      <c r="RU34" s="765"/>
      <c r="RV34" s="765"/>
      <c r="RW34" s="765"/>
      <c r="RX34" s="765"/>
      <c r="RY34" s="765"/>
      <c r="RZ34" s="765"/>
      <c r="SA34" s="765"/>
      <c r="SB34" s="765"/>
      <c r="SC34" s="765"/>
      <c r="SD34" s="765"/>
      <c r="SE34" s="765"/>
      <c r="SF34" s="765"/>
      <c r="SG34" s="765"/>
      <c r="SH34" s="765"/>
      <c r="SI34" s="765"/>
      <c r="SJ34" s="765"/>
      <c r="SK34" s="765"/>
      <c r="SL34" s="765"/>
      <c r="SM34" s="765"/>
      <c r="SN34" s="765"/>
      <c r="SO34" s="765"/>
      <c r="SP34" s="765"/>
      <c r="SQ34" s="765"/>
      <c r="SR34" s="765"/>
      <c r="SS34" s="765"/>
      <c r="ST34" s="765"/>
      <c r="SU34" s="765"/>
      <c r="SV34" s="765"/>
      <c r="SW34" s="765"/>
      <c r="SX34" s="765"/>
      <c r="SY34" s="765"/>
      <c r="SZ34" s="765"/>
      <c r="TA34" s="765"/>
      <c r="TB34" s="765"/>
      <c r="TC34" s="765"/>
      <c r="TD34" s="765"/>
      <c r="TE34" s="765"/>
      <c r="TF34" s="765"/>
      <c r="TG34" s="765"/>
      <c r="TH34" s="765"/>
      <c r="TI34" s="765"/>
      <c r="TJ34" s="765"/>
      <c r="TK34" s="765"/>
      <c r="TL34" s="765"/>
      <c r="TM34" s="765"/>
      <c r="TN34" s="765"/>
      <c r="TO34" s="765"/>
      <c r="TP34" s="765"/>
      <c r="TQ34" s="765"/>
      <c r="TR34" s="765"/>
      <c r="TS34" s="765"/>
      <c r="TT34" s="765"/>
      <c r="TU34" s="765"/>
      <c r="TV34" s="765"/>
      <c r="TW34" s="765"/>
      <c r="TX34" s="765"/>
      <c r="TY34" s="765"/>
      <c r="TZ34" s="765"/>
      <c r="UA34" s="765"/>
      <c r="UB34" s="765"/>
      <c r="UC34" s="765"/>
      <c r="UD34" s="765"/>
      <c r="UE34" s="765"/>
      <c r="UF34" s="765"/>
      <c r="UG34" s="765"/>
      <c r="UH34" s="765"/>
      <c r="UI34" s="765"/>
      <c r="UJ34" s="765"/>
      <c r="UK34" s="765"/>
      <c r="UL34" s="765"/>
      <c r="UM34" s="765"/>
      <c r="UN34" s="765"/>
      <c r="UO34" s="765"/>
      <c r="UP34" s="765"/>
      <c r="UQ34" s="765"/>
      <c r="UR34" s="765"/>
      <c r="US34" s="765"/>
      <c r="UT34" s="765"/>
      <c r="UU34" s="765"/>
      <c r="UV34" s="765"/>
      <c r="UW34" s="765"/>
      <c r="UX34" s="765"/>
      <c r="UY34" s="765"/>
      <c r="UZ34" s="765"/>
      <c r="VA34" s="765"/>
      <c r="VB34" s="765"/>
      <c r="VC34" s="765"/>
      <c r="VD34" s="765"/>
      <c r="VE34" s="765"/>
      <c r="VF34" s="765"/>
      <c r="VG34" s="765"/>
      <c r="VH34" s="765"/>
      <c r="VI34" s="765"/>
      <c r="VJ34" s="765"/>
      <c r="VK34" s="765"/>
      <c r="VL34" s="765"/>
      <c r="VM34" s="765"/>
      <c r="VN34" s="765"/>
      <c r="VO34" s="765"/>
      <c r="VP34" s="765"/>
      <c r="VQ34" s="765"/>
      <c r="VR34" s="765"/>
      <c r="VS34" s="765"/>
      <c r="VT34" s="765"/>
      <c r="VU34" s="765"/>
      <c r="VV34" s="765"/>
      <c r="VW34" s="765"/>
      <c r="VX34" s="765"/>
      <c r="VY34" s="765"/>
      <c r="VZ34" s="765"/>
      <c r="WA34" s="765"/>
      <c r="WB34" s="765"/>
      <c r="WC34" s="765"/>
      <c r="WD34" s="765"/>
      <c r="WE34" s="765"/>
      <c r="WF34" s="765"/>
      <c r="WG34" s="765"/>
      <c r="WH34" s="765"/>
      <c r="WI34" s="765"/>
      <c r="WJ34" s="765"/>
      <c r="WK34" s="765"/>
      <c r="WL34" s="765"/>
      <c r="WM34" s="765"/>
      <c r="WN34" s="765"/>
      <c r="WO34" s="765"/>
      <c r="WP34" s="765"/>
      <c r="WQ34" s="765"/>
      <c r="WR34" s="765"/>
      <c r="WS34" s="765"/>
      <c r="WT34" s="765"/>
      <c r="WU34" s="765"/>
      <c r="WV34" s="765"/>
      <c r="WW34" s="765"/>
      <c r="WX34" s="765"/>
      <c r="WY34" s="765"/>
      <c r="WZ34" s="765"/>
      <c r="XA34" s="765"/>
      <c r="XB34" s="765"/>
      <c r="XC34" s="765"/>
      <c r="XD34" s="765"/>
      <c r="XE34" s="765"/>
      <c r="XF34" s="765"/>
      <c r="XG34" s="765"/>
      <c r="XH34" s="765"/>
      <c r="XI34" s="765"/>
      <c r="XJ34" s="765"/>
      <c r="XK34" s="765"/>
      <c r="XL34" s="765"/>
      <c r="XM34" s="765"/>
      <c r="XN34" s="765"/>
      <c r="XO34" s="765"/>
      <c r="XP34" s="765"/>
      <c r="XQ34" s="765"/>
      <c r="XR34" s="765"/>
      <c r="XS34" s="765"/>
      <c r="XT34" s="765"/>
      <c r="XU34" s="765"/>
      <c r="XV34" s="765"/>
      <c r="XW34" s="765"/>
      <c r="XX34" s="765"/>
      <c r="XY34" s="765"/>
      <c r="XZ34" s="765"/>
      <c r="YA34" s="765"/>
      <c r="YB34" s="765"/>
      <c r="YC34" s="765"/>
      <c r="YD34" s="765"/>
      <c r="YE34" s="765"/>
      <c r="YF34" s="765"/>
      <c r="YG34" s="765"/>
      <c r="YH34" s="765"/>
      <c r="YI34" s="765"/>
      <c r="YJ34" s="765"/>
      <c r="YK34" s="765"/>
      <c r="YL34" s="765"/>
      <c r="YM34" s="765"/>
      <c r="YN34" s="765"/>
      <c r="YO34" s="765"/>
      <c r="YP34" s="765"/>
      <c r="YQ34" s="765"/>
      <c r="YR34" s="765"/>
      <c r="YS34" s="765"/>
      <c r="YT34" s="765"/>
      <c r="YU34" s="765"/>
      <c r="YV34" s="765"/>
      <c r="YW34" s="765"/>
      <c r="YX34" s="765"/>
      <c r="YY34" s="765"/>
      <c r="YZ34" s="765"/>
      <c r="ZA34" s="765"/>
      <c r="ZB34" s="765"/>
      <c r="ZC34" s="765"/>
      <c r="ZD34" s="765"/>
      <c r="ZE34" s="765"/>
      <c r="ZF34" s="765"/>
      <c r="ZG34" s="765"/>
      <c r="ZH34" s="765"/>
      <c r="ZI34" s="765"/>
      <c r="ZJ34" s="765"/>
      <c r="ZK34" s="765"/>
      <c r="ZL34" s="765"/>
      <c r="ZM34" s="765"/>
      <c r="ZN34" s="765"/>
      <c r="ZO34" s="765"/>
      <c r="ZP34" s="765"/>
      <c r="ZQ34" s="765"/>
      <c r="ZR34" s="765"/>
      <c r="ZS34" s="765"/>
      <c r="ZT34" s="765"/>
      <c r="ZU34" s="765"/>
      <c r="ZV34" s="765"/>
      <c r="ZW34" s="765"/>
      <c r="ZX34" s="765"/>
      <c r="ZY34" s="765"/>
      <c r="ZZ34" s="765"/>
      <c r="AAA34" s="765"/>
      <c r="AAB34" s="765"/>
      <c r="AAC34" s="765"/>
      <c r="AAD34" s="765"/>
      <c r="AAE34" s="765"/>
      <c r="AAF34" s="765"/>
      <c r="AAG34" s="765"/>
      <c r="AAH34" s="765"/>
      <c r="AAI34" s="765"/>
      <c r="AAJ34" s="765"/>
      <c r="AAK34" s="765"/>
      <c r="AAL34" s="765"/>
      <c r="AAM34" s="765"/>
      <c r="AAN34" s="765"/>
      <c r="AAO34" s="765"/>
      <c r="AAP34" s="765"/>
      <c r="AAQ34" s="765"/>
      <c r="AAR34" s="765"/>
      <c r="AAS34" s="765"/>
      <c r="AAT34" s="765"/>
      <c r="AAU34" s="765"/>
      <c r="AAV34" s="765"/>
      <c r="AAW34" s="765"/>
      <c r="AAX34" s="765"/>
      <c r="AAY34" s="765"/>
      <c r="AAZ34" s="765"/>
      <c r="ABA34" s="765"/>
      <c r="ABB34" s="765"/>
      <c r="ABC34" s="765"/>
      <c r="ABD34" s="765"/>
      <c r="ABE34" s="765"/>
      <c r="ABF34" s="765"/>
      <c r="ABG34" s="765"/>
      <c r="ABH34" s="765"/>
      <c r="ABI34" s="765"/>
      <c r="ABJ34" s="765"/>
      <c r="ABK34" s="765"/>
      <c r="ABL34" s="765"/>
      <c r="ABM34" s="765"/>
      <c r="ABN34" s="765"/>
      <c r="ABO34" s="765"/>
      <c r="ABP34" s="765"/>
      <c r="ABQ34" s="765"/>
      <c r="ABR34" s="765"/>
      <c r="ABS34" s="765"/>
      <c r="ABT34" s="765"/>
      <c r="ABU34" s="765"/>
      <c r="ABV34" s="765"/>
      <c r="ABW34" s="765"/>
      <c r="ABX34" s="765"/>
      <c r="ABY34" s="765"/>
      <c r="ABZ34" s="765"/>
      <c r="ACA34" s="765"/>
      <c r="ACB34" s="765"/>
      <c r="ACC34" s="765"/>
      <c r="ACD34" s="765"/>
      <c r="ACE34" s="765"/>
      <c r="ACF34" s="765"/>
      <c r="ACG34" s="765"/>
      <c r="ACH34" s="765"/>
      <c r="ACI34" s="765"/>
      <c r="ACJ34" s="765"/>
      <c r="ACK34" s="765"/>
      <c r="ACL34" s="765"/>
      <c r="ACM34" s="765"/>
      <c r="ACN34" s="765"/>
      <c r="ACO34" s="765"/>
      <c r="ACP34" s="765"/>
      <c r="ACQ34" s="765"/>
      <c r="ACR34" s="765"/>
      <c r="ACS34" s="765"/>
      <c r="ACT34" s="765"/>
      <c r="ACU34" s="765"/>
      <c r="ACV34" s="765"/>
      <c r="ACW34" s="765"/>
      <c r="ACX34" s="765"/>
      <c r="ACY34" s="765"/>
      <c r="ACZ34" s="765"/>
      <c r="ADA34" s="765"/>
      <c r="ADB34" s="765"/>
      <c r="ADC34" s="765"/>
      <c r="ADD34" s="765"/>
      <c r="ADE34" s="765"/>
      <c r="ADF34" s="765"/>
      <c r="ADG34" s="765"/>
      <c r="ADH34" s="765"/>
      <c r="ADI34" s="765"/>
      <c r="ADJ34" s="765"/>
      <c r="ADK34" s="765"/>
      <c r="ADL34" s="765"/>
      <c r="ADM34" s="765"/>
      <c r="ADN34" s="765"/>
      <c r="ADO34" s="765"/>
      <c r="ADP34" s="765"/>
      <c r="ADQ34" s="765"/>
      <c r="ADR34" s="765"/>
      <c r="ADS34" s="765"/>
      <c r="ADT34" s="765"/>
      <c r="ADU34" s="765"/>
      <c r="ADV34" s="765"/>
      <c r="ADW34" s="765"/>
      <c r="ADX34" s="765"/>
      <c r="ADY34" s="765"/>
      <c r="ADZ34" s="765"/>
      <c r="AEA34" s="765"/>
      <c r="AEB34" s="765"/>
      <c r="AEC34" s="765"/>
      <c r="AED34" s="765"/>
      <c r="AEE34" s="765"/>
      <c r="AEF34" s="765"/>
      <c r="AEG34" s="765"/>
      <c r="AEH34" s="765"/>
      <c r="AEI34" s="765"/>
      <c r="AEJ34" s="765"/>
      <c r="AEK34" s="765"/>
      <c r="AEL34" s="765"/>
      <c r="AEM34" s="765"/>
      <c r="AEN34" s="765"/>
      <c r="AEO34" s="765"/>
      <c r="AEP34" s="765"/>
      <c r="AEQ34" s="765"/>
      <c r="AER34" s="765"/>
      <c r="AES34" s="765"/>
      <c r="AET34" s="765"/>
      <c r="AEU34" s="765"/>
      <c r="AEV34" s="765"/>
      <c r="AEW34" s="765"/>
      <c r="AEX34" s="765"/>
      <c r="AEY34" s="765"/>
      <c r="AEZ34" s="765"/>
      <c r="AFA34" s="765"/>
      <c r="AFB34" s="765"/>
      <c r="AFC34" s="765"/>
      <c r="AFD34" s="765"/>
      <c r="AFE34" s="765"/>
      <c r="AFF34" s="765"/>
      <c r="AFG34" s="765"/>
      <c r="AFH34" s="765"/>
      <c r="AFI34" s="765"/>
      <c r="AFJ34" s="765"/>
      <c r="AFK34" s="765"/>
      <c r="AFL34" s="765"/>
      <c r="AFM34" s="765"/>
      <c r="AFN34" s="765"/>
      <c r="AFO34" s="765"/>
      <c r="AFP34" s="765"/>
      <c r="AFQ34" s="765"/>
      <c r="AFR34" s="765"/>
      <c r="AFS34" s="765"/>
      <c r="AFT34" s="765"/>
      <c r="AFU34" s="765"/>
      <c r="AFV34" s="765"/>
      <c r="AFW34" s="765"/>
      <c r="AFX34" s="765"/>
      <c r="AFY34" s="765"/>
      <c r="AFZ34" s="765"/>
      <c r="AGA34" s="765"/>
      <c r="AGB34" s="765"/>
      <c r="AGC34" s="765"/>
      <c r="AGD34" s="765"/>
      <c r="AGE34" s="765"/>
      <c r="AGF34" s="765"/>
      <c r="AGG34" s="765"/>
      <c r="AGH34" s="765"/>
      <c r="AGI34" s="765"/>
      <c r="AGJ34" s="765"/>
      <c r="AGK34" s="765"/>
      <c r="AGL34" s="765"/>
      <c r="AGM34" s="765"/>
      <c r="AGN34" s="765"/>
      <c r="AGO34" s="765"/>
      <c r="AGP34" s="765"/>
      <c r="AGQ34" s="765"/>
      <c r="AGR34" s="765"/>
      <c r="AGS34" s="765"/>
      <c r="AGT34" s="765"/>
      <c r="AGU34" s="765"/>
      <c r="AGV34" s="765"/>
      <c r="AGW34" s="765"/>
      <c r="AGX34" s="765"/>
      <c r="AGY34" s="765"/>
      <c r="AGZ34" s="765"/>
      <c r="AHA34" s="765"/>
      <c r="AHB34" s="765"/>
      <c r="AHC34" s="765"/>
      <c r="AHD34" s="765"/>
      <c r="AHE34" s="765"/>
      <c r="AHF34" s="765"/>
      <c r="AHG34" s="765"/>
      <c r="AHH34" s="765"/>
      <c r="AHI34" s="765"/>
      <c r="AHJ34" s="765"/>
      <c r="AHK34" s="765"/>
      <c r="AHL34" s="765"/>
      <c r="AHM34" s="765"/>
      <c r="AHN34" s="765"/>
      <c r="AHO34" s="765"/>
      <c r="AHP34" s="765"/>
      <c r="AHQ34" s="765"/>
      <c r="AHR34" s="765"/>
      <c r="AHS34" s="765"/>
      <c r="AHT34" s="765"/>
      <c r="AHU34" s="765"/>
      <c r="AHV34" s="765"/>
      <c r="AHW34" s="765"/>
      <c r="AHX34" s="765"/>
      <c r="AHY34" s="765"/>
      <c r="AHZ34" s="765"/>
      <c r="AIA34" s="765"/>
      <c r="AIB34" s="765"/>
      <c r="AIC34" s="765"/>
      <c r="AID34" s="765"/>
      <c r="AIE34" s="765"/>
      <c r="AIF34" s="765"/>
      <c r="AIG34" s="765"/>
      <c r="AIH34" s="765"/>
      <c r="AII34" s="765"/>
      <c r="AIJ34" s="765"/>
      <c r="AIK34" s="765"/>
      <c r="AIL34" s="765"/>
      <c r="AIM34" s="765"/>
      <c r="AIN34" s="765"/>
      <c r="AIO34" s="765"/>
      <c r="AIP34" s="765"/>
      <c r="AIQ34" s="765"/>
      <c r="AIR34" s="765"/>
      <c r="AIS34" s="765"/>
      <c r="AIT34" s="765"/>
      <c r="AIU34" s="765"/>
      <c r="AIV34" s="765"/>
      <c r="AIW34" s="765"/>
      <c r="AIX34" s="765"/>
      <c r="AIY34" s="765"/>
      <c r="AIZ34" s="765"/>
      <c r="AJA34" s="765"/>
      <c r="AJB34" s="765"/>
      <c r="AJC34" s="765"/>
      <c r="AJD34" s="765"/>
      <c r="AJE34" s="765"/>
      <c r="AJF34" s="765"/>
      <c r="AJG34" s="765"/>
      <c r="AJH34" s="765"/>
      <c r="AJI34" s="765"/>
      <c r="AJJ34" s="765"/>
      <c r="AJK34" s="765"/>
      <c r="AJL34" s="765"/>
      <c r="AJM34" s="765"/>
      <c r="AJN34" s="765"/>
      <c r="AJO34" s="765"/>
      <c r="AJP34" s="765"/>
      <c r="AJQ34" s="765"/>
      <c r="AJR34" s="765"/>
      <c r="AJS34" s="765"/>
      <c r="AJT34" s="765"/>
      <c r="AJU34" s="765"/>
      <c r="AJV34" s="765"/>
      <c r="AJW34" s="765"/>
      <c r="AJX34" s="765"/>
      <c r="AJY34" s="765"/>
      <c r="AJZ34" s="765"/>
      <c r="AKA34" s="765"/>
      <c r="AKB34" s="765"/>
      <c r="AKC34" s="765"/>
      <c r="AKD34" s="765"/>
      <c r="AKE34" s="765"/>
      <c r="AKF34" s="765"/>
      <c r="AKG34" s="765"/>
      <c r="AKH34" s="765"/>
      <c r="AKI34" s="765"/>
      <c r="AKJ34" s="765"/>
      <c r="AKK34" s="765"/>
      <c r="AKL34" s="765"/>
      <c r="AKM34" s="765"/>
      <c r="AKN34" s="765"/>
      <c r="AKO34" s="765"/>
      <c r="AKP34" s="765"/>
      <c r="AKQ34" s="765"/>
      <c r="AKR34" s="763"/>
      <c r="AKS34" s="763"/>
      <c r="AKT34" s="763"/>
      <c r="AKU34" s="763"/>
      <c r="AKV34" s="763"/>
      <c r="AKW34" s="763"/>
      <c r="AKX34" s="763"/>
      <c r="AKY34" s="763"/>
      <c r="AKZ34" s="763"/>
    </row>
    <row r="35" spans="2:988">
      <c r="B35" s="776" t="s">
        <v>416</v>
      </c>
      <c r="C35" s="803"/>
      <c r="D35" s="912">
        <v>1</v>
      </c>
      <c r="E35" s="912">
        <v>1.6097099284260821</v>
      </c>
      <c r="F35" s="912">
        <v>0.92491741569086316</v>
      </c>
      <c r="G35" s="912">
        <v>0.86682710841005073</v>
      </c>
      <c r="H35" s="912">
        <v>0.81246745388920782</v>
      </c>
      <c r="I35" s="912">
        <v>0.76146722364633512</v>
      </c>
      <c r="J35" s="912">
        <v>0.71402811687170509</v>
      </c>
      <c r="K35" s="912">
        <v>0.6700478617310216</v>
      </c>
      <c r="L35" s="765"/>
      <c r="M35" s="907">
        <v>-0.13317289158994927</v>
      </c>
      <c r="N35" s="907">
        <v>-0.3299521382689784</v>
      </c>
      <c r="O35" s="765"/>
      <c r="P35" s="765"/>
      <c r="Q35" s="765"/>
      <c r="R35" s="765"/>
      <c r="S35" s="765"/>
      <c r="T35" s="765"/>
      <c r="U35" s="765"/>
      <c r="V35" s="765"/>
      <c r="W35" s="765"/>
      <c r="X35" s="765"/>
      <c r="Y35" s="765"/>
      <c r="Z35" s="765"/>
      <c r="AA35" s="765"/>
      <c r="AB35" s="765"/>
      <c r="AC35" s="765"/>
      <c r="AD35" s="765"/>
      <c r="AE35" s="765"/>
      <c r="AF35" s="765"/>
      <c r="AG35" s="765"/>
      <c r="AH35" s="765"/>
      <c r="AI35" s="765"/>
      <c r="AJ35" s="765"/>
      <c r="AK35" s="765"/>
      <c r="AL35" s="765"/>
      <c r="AM35" s="765"/>
      <c r="AN35" s="765"/>
      <c r="AO35" s="765"/>
      <c r="AP35" s="765"/>
      <c r="AQ35" s="765"/>
      <c r="AR35" s="765"/>
      <c r="AS35" s="765"/>
      <c r="AT35" s="765"/>
      <c r="AU35" s="765"/>
      <c r="AV35" s="765"/>
      <c r="AW35" s="765"/>
      <c r="AX35" s="765"/>
      <c r="AY35" s="765"/>
      <c r="AZ35" s="765"/>
      <c r="BA35" s="765"/>
      <c r="BB35" s="765"/>
      <c r="BC35" s="765"/>
      <c r="BD35" s="765"/>
      <c r="BE35" s="765"/>
      <c r="BF35" s="765"/>
      <c r="BG35" s="765"/>
      <c r="BH35" s="765"/>
      <c r="BI35" s="765"/>
      <c r="BJ35" s="765"/>
      <c r="BK35" s="765"/>
      <c r="BL35" s="765"/>
      <c r="BM35" s="765"/>
      <c r="BN35" s="765"/>
      <c r="BO35" s="765"/>
      <c r="BP35" s="765"/>
      <c r="BQ35" s="765"/>
      <c r="BR35" s="765"/>
      <c r="BS35" s="765"/>
      <c r="BT35" s="765"/>
      <c r="BU35" s="765"/>
      <c r="BV35" s="765"/>
      <c r="BW35" s="765"/>
      <c r="BX35" s="765"/>
      <c r="BY35" s="765"/>
      <c r="BZ35" s="765"/>
      <c r="CA35" s="765"/>
      <c r="CB35" s="765"/>
      <c r="CC35" s="765"/>
      <c r="CD35" s="765"/>
      <c r="CE35" s="765"/>
      <c r="CF35" s="765"/>
      <c r="CG35" s="765"/>
      <c r="CH35" s="765"/>
      <c r="CI35" s="765"/>
      <c r="CJ35" s="765"/>
      <c r="CK35" s="765"/>
      <c r="CL35" s="765"/>
      <c r="CM35" s="765"/>
      <c r="CN35" s="765"/>
      <c r="CO35" s="765"/>
      <c r="CP35" s="765"/>
      <c r="CQ35" s="765"/>
      <c r="CR35" s="765"/>
      <c r="CS35" s="765"/>
      <c r="CT35" s="765"/>
      <c r="CU35" s="765"/>
      <c r="CV35" s="765"/>
      <c r="CW35" s="765"/>
      <c r="CX35" s="765"/>
      <c r="CY35" s="765"/>
      <c r="CZ35" s="765"/>
      <c r="DA35" s="765"/>
      <c r="DB35" s="765"/>
      <c r="DC35" s="765"/>
      <c r="DD35" s="765"/>
      <c r="DE35" s="765"/>
      <c r="DF35" s="765"/>
      <c r="DG35" s="765"/>
      <c r="DH35" s="765"/>
      <c r="DI35" s="765"/>
      <c r="DJ35" s="765"/>
      <c r="DK35" s="765"/>
      <c r="DL35" s="765"/>
      <c r="DM35" s="765"/>
      <c r="DN35" s="765"/>
      <c r="DO35" s="765"/>
      <c r="DP35" s="765"/>
      <c r="DQ35" s="765"/>
      <c r="DR35" s="765"/>
      <c r="DS35" s="765"/>
      <c r="DT35" s="765"/>
      <c r="DU35" s="765"/>
      <c r="DV35" s="765"/>
      <c r="DW35" s="765"/>
      <c r="DX35" s="765"/>
      <c r="DY35" s="765"/>
      <c r="DZ35" s="765"/>
      <c r="EA35" s="765"/>
      <c r="EB35" s="765"/>
      <c r="EC35" s="765"/>
      <c r="ED35" s="765"/>
      <c r="EE35" s="765"/>
      <c r="EF35" s="765"/>
      <c r="EG35" s="765"/>
      <c r="EH35" s="765"/>
      <c r="EI35" s="765"/>
      <c r="EJ35" s="765"/>
      <c r="EK35" s="765"/>
      <c r="EL35" s="765"/>
      <c r="EM35" s="765"/>
      <c r="EN35" s="765"/>
      <c r="EO35" s="765"/>
      <c r="EP35" s="765"/>
      <c r="EQ35" s="765"/>
      <c r="ER35" s="765"/>
      <c r="ES35" s="765"/>
      <c r="ET35" s="765"/>
      <c r="EU35" s="765"/>
      <c r="EV35" s="765"/>
      <c r="EW35" s="765"/>
      <c r="EX35" s="765"/>
      <c r="EY35" s="765"/>
      <c r="EZ35" s="765"/>
      <c r="FA35" s="765"/>
      <c r="FB35" s="765"/>
      <c r="FC35" s="765"/>
      <c r="FD35" s="765"/>
      <c r="FE35" s="765"/>
      <c r="FF35" s="765"/>
      <c r="FG35" s="765"/>
      <c r="FH35" s="765"/>
      <c r="FI35" s="765"/>
      <c r="FJ35" s="765"/>
      <c r="FK35" s="765"/>
      <c r="FL35" s="765"/>
      <c r="FM35" s="765"/>
      <c r="FN35" s="765"/>
      <c r="FO35" s="765"/>
      <c r="FP35" s="765"/>
      <c r="FQ35" s="765"/>
      <c r="FR35" s="765"/>
      <c r="FS35" s="765"/>
      <c r="FT35" s="765"/>
      <c r="FU35" s="765"/>
      <c r="FV35" s="765"/>
      <c r="FW35" s="765"/>
      <c r="FX35" s="765"/>
      <c r="FY35" s="765"/>
      <c r="FZ35" s="765"/>
      <c r="GA35" s="765"/>
      <c r="GB35" s="765"/>
      <c r="GC35" s="765"/>
      <c r="GD35" s="765"/>
      <c r="GE35" s="765"/>
      <c r="GF35" s="765"/>
      <c r="GG35" s="765"/>
      <c r="GH35" s="765"/>
      <c r="GI35" s="765"/>
      <c r="GJ35" s="765"/>
      <c r="GK35" s="765"/>
      <c r="GL35" s="765"/>
      <c r="GM35" s="765"/>
      <c r="GN35" s="765"/>
      <c r="GO35" s="765"/>
      <c r="GP35" s="765"/>
      <c r="GQ35" s="765"/>
      <c r="GR35" s="765"/>
      <c r="GS35" s="765"/>
      <c r="GT35" s="765"/>
      <c r="GU35" s="765"/>
      <c r="GV35" s="765"/>
      <c r="GW35" s="765"/>
      <c r="GX35" s="765"/>
      <c r="GY35" s="765"/>
      <c r="GZ35" s="765"/>
      <c r="HA35" s="765"/>
      <c r="HB35" s="765"/>
      <c r="HC35" s="765"/>
      <c r="HD35" s="765"/>
      <c r="HE35" s="765"/>
      <c r="HF35" s="765"/>
      <c r="HG35" s="765"/>
      <c r="HH35" s="765"/>
      <c r="HI35" s="765"/>
      <c r="HJ35" s="765"/>
      <c r="HK35" s="765"/>
      <c r="HL35" s="765"/>
      <c r="HM35" s="765"/>
      <c r="HN35" s="765"/>
      <c r="HO35" s="765"/>
      <c r="HP35" s="765"/>
      <c r="HQ35" s="765"/>
      <c r="HR35" s="765"/>
      <c r="HS35" s="765"/>
      <c r="HT35" s="765"/>
      <c r="HU35" s="765"/>
      <c r="HV35" s="765"/>
      <c r="HW35" s="765"/>
      <c r="HX35" s="765"/>
      <c r="HY35" s="765"/>
      <c r="HZ35" s="765"/>
      <c r="IA35" s="765"/>
      <c r="IB35" s="765"/>
      <c r="IC35" s="765"/>
      <c r="ID35" s="765"/>
      <c r="IE35" s="765"/>
      <c r="IF35" s="765"/>
      <c r="IG35" s="765"/>
      <c r="IH35" s="765"/>
      <c r="II35" s="765"/>
      <c r="IJ35" s="765"/>
      <c r="IK35" s="765"/>
      <c r="IL35" s="765"/>
      <c r="IM35" s="765"/>
      <c r="IN35" s="765"/>
      <c r="IO35" s="765"/>
      <c r="IP35" s="765"/>
      <c r="IQ35" s="765"/>
      <c r="IR35" s="765"/>
      <c r="IS35" s="765"/>
      <c r="IT35" s="765"/>
      <c r="IU35" s="765"/>
      <c r="IV35" s="765"/>
      <c r="IW35" s="765"/>
      <c r="IX35" s="765"/>
      <c r="IY35" s="765"/>
      <c r="IZ35" s="765"/>
      <c r="JA35" s="765"/>
      <c r="JB35" s="765"/>
      <c r="JC35" s="765"/>
      <c r="JD35" s="765"/>
      <c r="JE35" s="765"/>
      <c r="JF35" s="765"/>
      <c r="JG35" s="765"/>
      <c r="JH35" s="765"/>
      <c r="JI35" s="765"/>
      <c r="JJ35" s="765"/>
      <c r="JK35" s="765"/>
      <c r="JL35" s="765"/>
      <c r="JM35" s="765"/>
      <c r="JN35" s="765"/>
      <c r="JO35" s="765"/>
      <c r="JP35" s="765"/>
      <c r="JQ35" s="765"/>
      <c r="JR35" s="765"/>
      <c r="JS35" s="765"/>
      <c r="JT35" s="765"/>
      <c r="JU35" s="765"/>
      <c r="JV35" s="765"/>
      <c r="JW35" s="765"/>
      <c r="JX35" s="765"/>
      <c r="JY35" s="765"/>
      <c r="JZ35" s="765"/>
      <c r="KA35" s="765"/>
      <c r="KB35" s="765"/>
      <c r="KC35" s="765"/>
      <c r="KD35" s="765"/>
      <c r="KE35" s="765"/>
      <c r="KF35" s="765"/>
      <c r="KG35" s="765"/>
      <c r="KH35" s="765"/>
      <c r="KI35" s="765"/>
      <c r="KJ35" s="765"/>
      <c r="KK35" s="765"/>
      <c r="KL35" s="765"/>
      <c r="KM35" s="765"/>
      <c r="KN35" s="765"/>
      <c r="KO35" s="765"/>
      <c r="KP35" s="765"/>
      <c r="KQ35" s="765"/>
      <c r="KR35" s="765"/>
      <c r="KS35" s="765"/>
      <c r="KT35" s="765"/>
      <c r="KU35" s="765"/>
      <c r="KV35" s="765"/>
      <c r="KW35" s="765"/>
      <c r="KX35" s="765"/>
      <c r="KY35" s="765"/>
      <c r="KZ35" s="765"/>
      <c r="LA35" s="765"/>
      <c r="LB35" s="765"/>
      <c r="LC35" s="765"/>
      <c r="LD35" s="765"/>
      <c r="LE35" s="765"/>
      <c r="LF35" s="765"/>
      <c r="LG35" s="765"/>
      <c r="LH35" s="765"/>
      <c r="LI35" s="765"/>
      <c r="LJ35" s="765"/>
      <c r="LK35" s="765"/>
      <c r="LL35" s="765"/>
      <c r="LM35" s="765"/>
      <c r="LN35" s="765"/>
      <c r="LO35" s="765"/>
      <c r="LP35" s="765"/>
      <c r="LQ35" s="765"/>
      <c r="LR35" s="765"/>
      <c r="LS35" s="765"/>
      <c r="LT35" s="765"/>
      <c r="LU35" s="765"/>
      <c r="LV35" s="765"/>
      <c r="LW35" s="765"/>
      <c r="LX35" s="765"/>
      <c r="LY35" s="765"/>
      <c r="LZ35" s="765"/>
      <c r="MA35" s="765"/>
      <c r="MB35" s="765"/>
      <c r="MC35" s="765"/>
      <c r="MD35" s="765"/>
      <c r="ME35" s="765"/>
      <c r="MF35" s="765"/>
      <c r="MG35" s="765"/>
      <c r="MH35" s="765"/>
      <c r="MI35" s="765"/>
      <c r="MJ35" s="765"/>
      <c r="MK35" s="765"/>
      <c r="ML35" s="765"/>
      <c r="MM35" s="765"/>
      <c r="MN35" s="765"/>
      <c r="MO35" s="765"/>
      <c r="MP35" s="765"/>
      <c r="MQ35" s="765"/>
      <c r="MR35" s="765"/>
      <c r="MS35" s="765"/>
      <c r="MT35" s="765"/>
      <c r="MU35" s="765"/>
      <c r="MV35" s="765"/>
      <c r="MW35" s="765"/>
      <c r="MX35" s="765"/>
      <c r="MY35" s="765"/>
      <c r="MZ35" s="765"/>
      <c r="NA35" s="765"/>
      <c r="NB35" s="765"/>
      <c r="NC35" s="765"/>
      <c r="ND35" s="765"/>
      <c r="NE35" s="765"/>
      <c r="NF35" s="765"/>
      <c r="NG35" s="765"/>
      <c r="NH35" s="765"/>
      <c r="NI35" s="765"/>
      <c r="NJ35" s="765"/>
      <c r="NK35" s="765"/>
      <c r="NL35" s="765"/>
      <c r="NM35" s="765"/>
      <c r="NN35" s="765"/>
      <c r="NO35" s="765"/>
      <c r="NP35" s="765"/>
      <c r="NQ35" s="765"/>
      <c r="NR35" s="765"/>
      <c r="NS35" s="765"/>
      <c r="NT35" s="765"/>
      <c r="NU35" s="765"/>
      <c r="NV35" s="765"/>
      <c r="NW35" s="765"/>
      <c r="NX35" s="765"/>
      <c r="NY35" s="765"/>
      <c r="NZ35" s="765"/>
      <c r="OA35" s="765"/>
      <c r="OB35" s="765"/>
      <c r="OC35" s="765"/>
      <c r="OD35" s="765"/>
      <c r="OE35" s="765"/>
      <c r="OF35" s="765"/>
      <c r="OG35" s="765"/>
      <c r="OH35" s="765"/>
      <c r="OI35" s="765"/>
      <c r="OJ35" s="765"/>
      <c r="OK35" s="765"/>
      <c r="OL35" s="765"/>
      <c r="OM35" s="765"/>
      <c r="ON35" s="765"/>
      <c r="OO35" s="765"/>
      <c r="OP35" s="765"/>
      <c r="OQ35" s="765"/>
      <c r="OR35" s="765"/>
      <c r="OS35" s="765"/>
      <c r="OT35" s="765"/>
      <c r="OU35" s="765"/>
      <c r="OV35" s="765"/>
      <c r="OW35" s="765"/>
      <c r="OX35" s="765"/>
      <c r="OY35" s="765"/>
      <c r="OZ35" s="765"/>
      <c r="PA35" s="765"/>
      <c r="PB35" s="765"/>
      <c r="PC35" s="765"/>
      <c r="PD35" s="765"/>
      <c r="PE35" s="765"/>
      <c r="PF35" s="765"/>
      <c r="PG35" s="765"/>
      <c r="PH35" s="765"/>
      <c r="PI35" s="765"/>
      <c r="PJ35" s="765"/>
      <c r="PK35" s="765"/>
      <c r="PL35" s="765"/>
      <c r="PM35" s="765"/>
      <c r="PN35" s="765"/>
      <c r="PO35" s="765"/>
      <c r="PP35" s="765"/>
      <c r="PQ35" s="765"/>
      <c r="PR35" s="765"/>
      <c r="PS35" s="765"/>
      <c r="PT35" s="765"/>
      <c r="PU35" s="765"/>
      <c r="PV35" s="765"/>
      <c r="PW35" s="765"/>
      <c r="PX35" s="765"/>
      <c r="PY35" s="765"/>
      <c r="PZ35" s="765"/>
      <c r="QA35" s="765"/>
      <c r="QB35" s="765"/>
      <c r="QC35" s="765"/>
      <c r="QD35" s="765"/>
      <c r="QE35" s="765"/>
      <c r="QF35" s="765"/>
      <c r="QG35" s="765"/>
      <c r="QH35" s="765"/>
      <c r="QI35" s="765"/>
      <c r="QJ35" s="765"/>
      <c r="QK35" s="765"/>
      <c r="QL35" s="765"/>
      <c r="QM35" s="765"/>
      <c r="QN35" s="765"/>
      <c r="QO35" s="765"/>
      <c r="QP35" s="765"/>
      <c r="QQ35" s="765"/>
      <c r="QR35" s="765"/>
      <c r="QS35" s="765"/>
      <c r="QT35" s="765"/>
      <c r="QU35" s="765"/>
      <c r="QV35" s="765"/>
      <c r="QW35" s="765"/>
      <c r="QX35" s="765"/>
      <c r="QY35" s="765"/>
      <c r="QZ35" s="765"/>
      <c r="RA35" s="765"/>
      <c r="RB35" s="765"/>
      <c r="RC35" s="765"/>
      <c r="RD35" s="765"/>
      <c r="RE35" s="765"/>
      <c r="RF35" s="765"/>
      <c r="RG35" s="765"/>
      <c r="RH35" s="765"/>
      <c r="RI35" s="765"/>
      <c r="RJ35" s="765"/>
      <c r="RK35" s="765"/>
      <c r="RL35" s="765"/>
      <c r="RM35" s="765"/>
      <c r="RN35" s="765"/>
      <c r="RO35" s="765"/>
      <c r="RP35" s="765"/>
      <c r="RQ35" s="765"/>
      <c r="RR35" s="765"/>
      <c r="RS35" s="765"/>
      <c r="RT35" s="765"/>
      <c r="RU35" s="765"/>
      <c r="RV35" s="765"/>
      <c r="RW35" s="765"/>
      <c r="RX35" s="765"/>
      <c r="RY35" s="765"/>
      <c r="RZ35" s="765"/>
      <c r="SA35" s="765"/>
      <c r="SB35" s="765"/>
      <c r="SC35" s="765"/>
      <c r="SD35" s="765"/>
      <c r="SE35" s="765"/>
      <c r="SF35" s="765"/>
      <c r="SG35" s="765"/>
      <c r="SH35" s="765"/>
      <c r="SI35" s="765"/>
      <c r="SJ35" s="765"/>
      <c r="SK35" s="765"/>
      <c r="SL35" s="765"/>
      <c r="SM35" s="765"/>
      <c r="SN35" s="765"/>
      <c r="SO35" s="765"/>
      <c r="SP35" s="765"/>
      <c r="SQ35" s="765"/>
      <c r="SR35" s="765"/>
      <c r="SS35" s="765"/>
      <c r="ST35" s="765"/>
      <c r="SU35" s="765"/>
      <c r="SV35" s="765"/>
      <c r="SW35" s="765"/>
      <c r="SX35" s="765"/>
      <c r="SY35" s="765"/>
      <c r="SZ35" s="765"/>
      <c r="TA35" s="765"/>
      <c r="TB35" s="765"/>
      <c r="TC35" s="765"/>
      <c r="TD35" s="765"/>
      <c r="TE35" s="765"/>
      <c r="TF35" s="765"/>
      <c r="TG35" s="765"/>
      <c r="TH35" s="765"/>
      <c r="TI35" s="765"/>
      <c r="TJ35" s="765"/>
      <c r="TK35" s="765"/>
      <c r="TL35" s="765"/>
      <c r="TM35" s="765"/>
      <c r="TN35" s="765"/>
      <c r="TO35" s="765"/>
      <c r="TP35" s="765"/>
      <c r="TQ35" s="765"/>
      <c r="TR35" s="765"/>
      <c r="TS35" s="765"/>
      <c r="TT35" s="765"/>
      <c r="TU35" s="765"/>
      <c r="TV35" s="765"/>
      <c r="TW35" s="765"/>
      <c r="TX35" s="765"/>
      <c r="TY35" s="765"/>
      <c r="TZ35" s="765"/>
      <c r="UA35" s="765"/>
      <c r="UB35" s="765"/>
      <c r="UC35" s="765"/>
      <c r="UD35" s="765"/>
      <c r="UE35" s="765"/>
      <c r="UF35" s="765"/>
      <c r="UG35" s="765"/>
      <c r="UH35" s="765"/>
      <c r="UI35" s="765"/>
      <c r="UJ35" s="765"/>
      <c r="UK35" s="765"/>
      <c r="UL35" s="765"/>
      <c r="UM35" s="765"/>
      <c r="UN35" s="765"/>
      <c r="UO35" s="765"/>
      <c r="UP35" s="765"/>
      <c r="UQ35" s="765"/>
      <c r="UR35" s="765"/>
      <c r="US35" s="765"/>
      <c r="UT35" s="765"/>
      <c r="UU35" s="765"/>
      <c r="UV35" s="765"/>
      <c r="UW35" s="765"/>
      <c r="UX35" s="765"/>
      <c r="UY35" s="765"/>
      <c r="UZ35" s="765"/>
      <c r="VA35" s="765"/>
      <c r="VB35" s="765"/>
      <c r="VC35" s="765"/>
      <c r="VD35" s="765"/>
      <c r="VE35" s="765"/>
      <c r="VF35" s="765"/>
      <c r="VG35" s="765"/>
      <c r="VH35" s="765"/>
      <c r="VI35" s="765"/>
      <c r="VJ35" s="765"/>
      <c r="VK35" s="765"/>
      <c r="VL35" s="765"/>
      <c r="VM35" s="765"/>
      <c r="VN35" s="765"/>
      <c r="VO35" s="765"/>
      <c r="VP35" s="765"/>
      <c r="VQ35" s="765"/>
      <c r="VR35" s="765"/>
      <c r="VS35" s="765"/>
      <c r="VT35" s="765"/>
      <c r="VU35" s="765"/>
      <c r="VV35" s="765"/>
      <c r="VW35" s="765"/>
      <c r="VX35" s="765"/>
      <c r="VY35" s="765"/>
      <c r="VZ35" s="765"/>
      <c r="WA35" s="765"/>
      <c r="WB35" s="765"/>
      <c r="WC35" s="765"/>
      <c r="WD35" s="765"/>
      <c r="WE35" s="765"/>
      <c r="WF35" s="765"/>
      <c r="WG35" s="765"/>
      <c r="WH35" s="765"/>
      <c r="WI35" s="765"/>
      <c r="WJ35" s="765"/>
      <c r="WK35" s="765"/>
      <c r="WL35" s="765"/>
      <c r="WM35" s="765"/>
      <c r="WN35" s="765"/>
      <c r="WO35" s="765"/>
      <c r="WP35" s="765"/>
      <c r="WQ35" s="765"/>
      <c r="WR35" s="765"/>
      <c r="WS35" s="765"/>
      <c r="WT35" s="765"/>
      <c r="WU35" s="765"/>
      <c r="WV35" s="765"/>
      <c r="WW35" s="765"/>
      <c r="WX35" s="765"/>
      <c r="WY35" s="765"/>
      <c r="WZ35" s="765"/>
      <c r="XA35" s="765"/>
      <c r="XB35" s="765"/>
      <c r="XC35" s="765"/>
      <c r="XD35" s="765"/>
      <c r="XE35" s="765"/>
      <c r="XF35" s="765"/>
      <c r="XG35" s="765"/>
      <c r="XH35" s="765"/>
      <c r="XI35" s="765"/>
      <c r="XJ35" s="765"/>
      <c r="XK35" s="765"/>
      <c r="XL35" s="765"/>
      <c r="XM35" s="765"/>
      <c r="XN35" s="765"/>
      <c r="XO35" s="765"/>
      <c r="XP35" s="765"/>
      <c r="XQ35" s="765"/>
      <c r="XR35" s="765"/>
      <c r="XS35" s="765"/>
      <c r="XT35" s="765"/>
      <c r="XU35" s="765"/>
      <c r="XV35" s="765"/>
      <c r="XW35" s="765"/>
      <c r="XX35" s="765"/>
      <c r="XY35" s="765"/>
      <c r="XZ35" s="765"/>
      <c r="YA35" s="765"/>
      <c r="YB35" s="765"/>
      <c r="YC35" s="765"/>
      <c r="YD35" s="765"/>
      <c r="YE35" s="765"/>
      <c r="YF35" s="765"/>
      <c r="YG35" s="765"/>
      <c r="YH35" s="765"/>
      <c r="YI35" s="765"/>
      <c r="YJ35" s="765"/>
      <c r="YK35" s="765"/>
      <c r="YL35" s="765"/>
      <c r="YM35" s="765"/>
      <c r="YN35" s="765"/>
      <c r="YO35" s="765"/>
      <c r="YP35" s="765"/>
      <c r="YQ35" s="765"/>
      <c r="YR35" s="765"/>
      <c r="YS35" s="765"/>
      <c r="YT35" s="765"/>
      <c r="YU35" s="765"/>
      <c r="YV35" s="765"/>
      <c r="YW35" s="765"/>
      <c r="YX35" s="765"/>
      <c r="YY35" s="765"/>
      <c r="YZ35" s="765"/>
      <c r="ZA35" s="765"/>
      <c r="ZB35" s="765"/>
      <c r="ZC35" s="765"/>
      <c r="ZD35" s="765"/>
      <c r="ZE35" s="765"/>
      <c r="ZF35" s="765"/>
      <c r="ZG35" s="765"/>
      <c r="ZH35" s="765"/>
      <c r="ZI35" s="765"/>
      <c r="ZJ35" s="765"/>
      <c r="ZK35" s="765"/>
      <c r="ZL35" s="765"/>
      <c r="ZM35" s="765"/>
      <c r="ZN35" s="765"/>
      <c r="ZO35" s="765"/>
      <c r="ZP35" s="765"/>
      <c r="ZQ35" s="765"/>
      <c r="ZR35" s="765"/>
      <c r="ZS35" s="765"/>
      <c r="ZT35" s="765"/>
      <c r="ZU35" s="765"/>
      <c r="ZV35" s="765"/>
      <c r="ZW35" s="765"/>
      <c r="ZX35" s="765"/>
      <c r="ZY35" s="765"/>
      <c r="ZZ35" s="765"/>
      <c r="AAA35" s="765"/>
      <c r="AAB35" s="765"/>
      <c r="AAC35" s="765"/>
      <c r="AAD35" s="765"/>
      <c r="AAE35" s="765"/>
      <c r="AAF35" s="765"/>
      <c r="AAG35" s="765"/>
      <c r="AAH35" s="765"/>
      <c r="AAI35" s="765"/>
      <c r="AAJ35" s="765"/>
      <c r="AAK35" s="765"/>
      <c r="AAL35" s="765"/>
      <c r="AAM35" s="765"/>
      <c r="AAN35" s="765"/>
      <c r="AAO35" s="765"/>
      <c r="AAP35" s="765"/>
      <c r="AAQ35" s="765"/>
      <c r="AAR35" s="765"/>
      <c r="AAS35" s="765"/>
      <c r="AAT35" s="765"/>
      <c r="AAU35" s="765"/>
      <c r="AAV35" s="765"/>
      <c r="AAW35" s="765"/>
      <c r="AAX35" s="765"/>
      <c r="AAY35" s="765"/>
      <c r="AAZ35" s="765"/>
      <c r="ABA35" s="765"/>
      <c r="ABB35" s="765"/>
      <c r="ABC35" s="765"/>
      <c r="ABD35" s="765"/>
      <c r="ABE35" s="765"/>
      <c r="ABF35" s="765"/>
      <c r="ABG35" s="765"/>
      <c r="ABH35" s="765"/>
      <c r="ABI35" s="765"/>
      <c r="ABJ35" s="765"/>
      <c r="ABK35" s="765"/>
      <c r="ABL35" s="765"/>
      <c r="ABM35" s="765"/>
      <c r="ABN35" s="765"/>
      <c r="ABO35" s="765"/>
      <c r="ABP35" s="765"/>
      <c r="ABQ35" s="765"/>
      <c r="ABR35" s="765"/>
      <c r="ABS35" s="765"/>
      <c r="ABT35" s="765"/>
      <c r="ABU35" s="765"/>
      <c r="ABV35" s="765"/>
      <c r="ABW35" s="765"/>
      <c r="ABX35" s="765"/>
      <c r="ABY35" s="765"/>
      <c r="ABZ35" s="765"/>
      <c r="ACA35" s="765"/>
      <c r="ACB35" s="765"/>
      <c r="ACC35" s="765"/>
      <c r="ACD35" s="765"/>
      <c r="ACE35" s="765"/>
      <c r="ACF35" s="765"/>
      <c r="ACG35" s="765"/>
      <c r="ACH35" s="765"/>
      <c r="ACI35" s="765"/>
      <c r="ACJ35" s="765"/>
      <c r="ACK35" s="765"/>
      <c r="ACL35" s="765"/>
      <c r="ACM35" s="765"/>
      <c r="ACN35" s="765"/>
      <c r="ACO35" s="765"/>
      <c r="ACP35" s="765"/>
      <c r="ACQ35" s="765"/>
      <c r="ACR35" s="765"/>
      <c r="ACS35" s="765"/>
      <c r="ACT35" s="765"/>
      <c r="ACU35" s="765"/>
      <c r="ACV35" s="765"/>
      <c r="ACW35" s="765"/>
      <c r="ACX35" s="765"/>
      <c r="ACY35" s="765"/>
      <c r="ACZ35" s="765"/>
      <c r="ADA35" s="765"/>
      <c r="ADB35" s="765"/>
      <c r="ADC35" s="765"/>
      <c r="ADD35" s="765"/>
      <c r="ADE35" s="765"/>
      <c r="ADF35" s="765"/>
      <c r="ADG35" s="765"/>
      <c r="ADH35" s="765"/>
      <c r="ADI35" s="765"/>
      <c r="ADJ35" s="765"/>
      <c r="ADK35" s="765"/>
      <c r="ADL35" s="765"/>
      <c r="ADM35" s="765"/>
      <c r="ADN35" s="765"/>
      <c r="ADO35" s="765"/>
      <c r="ADP35" s="765"/>
      <c r="ADQ35" s="765"/>
      <c r="ADR35" s="765"/>
      <c r="ADS35" s="765"/>
      <c r="ADT35" s="765"/>
      <c r="ADU35" s="765"/>
      <c r="ADV35" s="765"/>
      <c r="ADW35" s="765"/>
      <c r="ADX35" s="765"/>
      <c r="ADY35" s="765"/>
      <c r="ADZ35" s="765"/>
      <c r="AEA35" s="765"/>
      <c r="AEB35" s="765"/>
      <c r="AEC35" s="765"/>
      <c r="AED35" s="765"/>
      <c r="AEE35" s="765"/>
      <c r="AEF35" s="765"/>
      <c r="AEG35" s="765"/>
      <c r="AEH35" s="765"/>
      <c r="AEI35" s="765"/>
      <c r="AEJ35" s="765"/>
      <c r="AEK35" s="765"/>
      <c r="AEL35" s="765"/>
      <c r="AEM35" s="765"/>
      <c r="AEN35" s="765"/>
      <c r="AEO35" s="765"/>
      <c r="AEP35" s="765"/>
      <c r="AEQ35" s="765"/>
      <c r="AER35" s="765"/>
      <c r="AES35" s="765"/>
      <c r="AET35" s="765"/>
      <c r="AEU35" s="765"/>
      <c r="AEV35" s="765"/>
      <c r="AEW35" s="765"/>
      <c r="AEX35" s="765"/>
      <c r="AEY35" s="765"/>
      <c r="AEZ35" s="765"/>
      <c r="AFA35" s="765"/>
      <c r="AFB35" s="765"/>
      <c r="AFC35" s="765"/>
      <c r="AFD35" s="765"/>
      <c r="AFE35" s="765"/>
      <c r="AFF35" s="765"/>
      <c r="AFG35" s="765"/>
      <c r="AFH35" s="765"/>
      <c r="AFI35" s="765"/>
      <c r="AFJ35" s="765"/>
      <c r="AFK35" s="765"/>
      <c r="AFL35" s="765"/>
      <c r="AFM35" s="765"/>
      <c r="AFN35" s="765"/>
      <c r="AFO35" s="765"/>
      <c r="AFP35" s="765"/>
      <c r="AFQ35" s="765"/>
      <c r="AFR35" s="765"/>
      <c r="AFS35" s="765"/>
      <c r="AFT35" s="765"/>
      <c r="AFU35" s="765"/>
      <c r="AFV35" s="765"/>
      <c r="AFW35" s="765"/>
      <c r="AFX35" s="765"/>
      <c r="AFY35" s="765"/>
      <c r="AFZ35" s="765"/>
      <c r="AGA35" s="765"/>
      <c r="AGB35" s="765"/>
      <c r="AGC35" s="765"/>
      <c r="AGD35" s="765"/>
      <c r="AGE35" s="765"/>
      <c r="AGF35" s="765"/>
      <c r="AGG35" s="765"/>
      <c r="AGH35" s="765"/>
      <c r="AGI35" s="765"/>
      <c r="AGJ35" s="765"/>
      <c r="AGK35" s="765"/>
      <c r="AGL35" s="765"/>
      <c r="AGM35" s="765"/>
      <c r="AGN35" s="765"/>
      <c r="AGO35" s="765"/>
      <c r="AGP35" s="765"/>
      <c r="AGQ35" s="765"/>
      <c r="AGR35" s="765"/>
      <c r="AGS35" s="765"/>
      <c r="AGT35" s="765"/>
      <c r="AGU35" s="765"/>
      <c r="AGV35" s="765"/>
      <c r="AGW35" s="765"/>
      <c r="AGX35" s="765"/>
      <c r="AGY35" s="765"/>
      <c r="AGZ35" s="765"/>
      <c r="AHA35" s="765"/>
      <c r="AHB35" s="765"/>
      <c r="AHC35" s="765"/>
      <c r="AHD35" s="765"/>
      <c r="AHE35" s="765"/>
      <c r="AHF35" s="765"/>
      <c r="AHG35" s="765"/>
      <c r="AHH35" s="765"/>
      <c r="AHI35" s="765"/>
      <c r="AHJ35" s="765"/>
      <c r="AHK35" s="765"/>
      <c r="AHL35" s="765"/>
      <c r="AHM35" s="765"/>
      <c r="AHN35" s="765"/>
      <c r="AHO35" s="765"/>
      <c r="AHP35" s="765"/>
      <c r="AHQ35" s="765"/>
      <c r="AHR35" s="765"/>
      <c r="AHS35" s="765"/>
      <c r="AHT35" s="765"/>
      <c r="AHU35" s="765"/>
      <c r="AHV35" s="765"/>
      <c r="AHW35" s="765"/>
      <c r="AHX35" s="765"/>
      <c r="AHY35" s="765"/>
      <c r="AHZ35" s="765"/>
      <c r="AIA35" s="765"/>
      <c r="AIB35" s="765"/>
      <c r="AIC35" s="765"/>
      <c r="AID35" s="765"/>
      <c r="AIE35" s="765"/>
      <c r="AIF35" s="765"/>
      <c r="AIG35" s="765"/>
      <c r="AIH35" s="765"/>
      <c r="AII35" s="765"/>
      <c r="AIJ35" s="765"/>
      <c r="AIK35" s="765"/>
      <c r="AIL35" s="765"/>
      <c r="AIM35" s="765"/>
      <c r="AIN35" s="765"/>
      <c r="AIO35" s="765"/>
      <c r="AIP35" s="765"/>
      <c r="AIQ35" s="765"/>
      <c r="AIR35" s="765"/>
      <c r="AIS35" s="765"/>
      <c r="AIT35" s="765"/>
      <c r="AIU35" s="765"/>
      <c r="AIV35" s="765"/>
      <c r="AIW35" s="765"/>
      <c r="AIX35" s="765"/>
      <c r="AIY35" s="765"/>
      <c r="AIZ35" s="765"/>
      <c r="AJA35" s="765"/>
      <c r="AJB35" s="765"/>
      <c r="AJC35" s="765"/>
      <c r="AJD35" s="765"/>
      <c r="AJE35" s="765"/>
      <c r="AJF35" s="765"/>
      <c r="AJG35" s="765"/>
      <c r="AJH35" s="765"/>
      <c r="AJI35" s="765"/>
      <c r="AJJ35" s="765"/>
      <c r="AJK35" s="765"/>
      <c r="AJL35" s="765"/>
      <c r="AJM35" s="765"/>
      <c r="AJN35" s="765"/>
      <c r="AJO35" s="765"/>
      <c r="AJP35" s="765"/>
      <c r="AJQ35" s="765"/>
      <c r="AJR35" s="765"/>
      <c r="AJS35" s="765"/>
      <c r="AJT35" s="765"/>
      <c r="AJU35" s="765"/>
      <c r="AJV35" s="765"/>
      <c r="AJW35" s="765"/>
      <c r="AJX35" s="765"/>
      <c r="AJY35" s="765"/>
      <c r="AJZ35" s="765"/>
      <c r="AKA35" s="765"/>
      <c r="AKB35" s="765"/>
      <c r="AKC35" s="765"/>
      <c r="AKD35" s="765"/>
      <c r="AKE35" s="765"/>
      <c r="AKF35" s="765"/>
      <c r="AKG35" s="765"/>
      <c r="AKH35" s="765"/>
      <c r="AKI35" s="765"/>
      <c r="AKJ35" s="765"/>
      <c r="AKK35" s="765"/>
      <c r="AKL35" s="765"/>
      <c r="AKM35" s="765"/>
      <c r="AKN35" s="765"/>
      <c r="AKO35" s="765"/>
      <c r="AKP35" s="765"/>
      <c r="AKQ35" s="765"/>
      <c r="AKR35" s="763"/>
      <c r="AKS35" s="763"/>
      <c r="AKT35" s="763"/>
      <c r="AKU35" s="763"/>
      <c r="AKV35" s="763"/>
      <c r="AKW35" s="763"/>
      <c r="AKX35" s="763"/>
      <c r="AKY35" s="763"/>
      <c r="AKZ35" s="763"/>
    </row>
    <row r="36" spans="2:988">
      <c r="B36" s="955" t="s">
        <v>171</v>
      </c>
      <c r="C36" s="961"/>
      <c r="D36" s="962">
        <v>1</v>
      </c>
      <c r="E36" s="962">
        <v>1.45304415932707</v>
      </c>
      <c r="F36" s="962">
        <v>0.9187462964580676</v>
      </c>
      <c r="G36" s="962">
        <v>0.85811523867217465</v>
      </c>
      <c r="H36" s="962">
        <v>0.79675912083658651</v>
      </c>
      <c r="I36" s="962">
        <v>0.74412914206811775</v>
      </c>
      <c r="J36" s="962">
        <v>0.69697766848558373</v>
      </c>
      <c r="K36" s="962">
        <v>0.65436367511430327</v>
      </c>
      <c r="M36" s="907">
        <v>-0.14188476132782535</v>
      </c>
      <c r="N36" s="907">
        <v>-0.34563632488569673</v>
      </c>
    </row>
    <row r="37" spans="2:988">
      <c r="D37" s="979"/>
      <c r="E37" s="979"/>
      <c r="F37" s="979"/>
      <c r="G37" s="979"/>
      <c r="H37" s="979"/>
      <c r="I37" s="979"/>
      <c r="J37" s="979"/>
      <c r="K37" s="979"/>
      <c r="M37" s="907"/>
      <c r="N37" s="907"/>
    </row>
    <row r="38" spans="2:988">
      <c r="B38" s="767"/>
      <c r="C38" s="909">
        <v>2018</v>
      </c>
      <c r="D38" s="910">
        <v>2019</v>
      </c>
      <c r="E38" s="910">
        <v>2020</v>
      </c>
      <c r="F38" s="910">
        <v>2025</v>
      </c>
      <c r="G38" s="910">
        <v>2030</v>
      </c>
      <c r="H38" s="910">
        <v>2035</v>
      </c>
      <c r="I38" s="910">
        <v>2040</v>
      </c>
      <c r="J38" s="911">
        <v>2045</v>
      </c>
      <c r="K38" s="910">
        <v>2050</v>
      </c>
      <c r="M38" s="907"/>
      <c r="N38" s="907"/>
    </row>
    <row r="39" spans="2:988">
      <c r="B39" s="776" t="s">
        <v>616</v>
      </c>
      <c r="C39" s="803"/>
      <c r="D39" s="980">
        <v>38.911227305317112</v>
      </c>
      <c r="E39" s="980">
        <v>56.539731568239034</v>
      </c>
      <c r="F39" s="980">
        <v>35.749545977398142</v>
      </c>
      <c r="G39" s="980">
        <v>33.390317106129437</v>
      </c>
      <c r="H39" s="980">
        <v>31.002875258457053</v>
      </c>
      <c r="I39" s="980">
        <v>28.954978191523146</v>
      </c>
      <c r="J39" s="980">
        <v>27.120256485172501</v>
      </c>
      <c r="K39" s="980">
        <v>25.462093702715329</v>
      </c>
      <c r="M39" s="907"/>
      <c r="N39" s="907"/>
    </row>
    <row r="41" spans="2:988">
      <c r="B41" s="770" t="s">
        <v>627</v>
      </c>
      <c r="C41" s="796"/>
      <c r="D41" s="769"/>
      <c r="E41" s="769"/>
      <c r="F41" s="769"/>
      <c r="G41" s="769"/>
      <c r="H41" s="769"/>
      <c r="I41" s="769"/>
      <c r="J41" s="769"/>
      <c r="K41" s="769"/>
      <c r="L41" s="769"/>
      <c r="M41" s="769"/>
      <c r="N41" s="769"/>
    </row>
    <row r="42" spans="2:988">
      <c r="P42"/>
      <c r="Q42"/>
      <c r="R42"/>
      <c r="S42"/>
      <c r="T42"/>
      <c r="U42"/>
      <c r="V42"/>
      <c r="W42"/>
    </row>
    <row r="43" spans="2:988">
      <c r="P43"/>
      <c r="Q43"/>
      <c r="R43"/>
      <c r="S43"/>
      <c r="T43"/>
      <c r="U43"/>
      <c r="V43"/>
      <c r="W43"/>
    </row>
    <row r="44" spans="2:988">
      <c r="B44" s="787" t="s">
        <v>229</v>
      </c>
      <c r="C44" s="807">
        <v>2018</v>
      </c>
      <c r="D44" s="781">
        <v>2019</v>
      </c>
      <c r="E44" s="781">
        <v>2020</v>
      </c>
      <c r="F44" s="781">
        <v>2025</v>
      </c>
      <c r="G44" s="781">
        <v>2030</v>
      </c>
      <c r="H44" s="781">
        <v>2035</v>
      </c>
      <c r="I44" s="781">
        <v>2040</v>
      </c>
      <c r="J44" s="781">
        <v>2045</v>
      </c>
      <c r="K44" s="781">
        <v>2050</v>
      </c>
      <c r="P44"/>
      <c r="Q44"/>
      <c r="R44"/>
      <c r="S44"/>
      <c r="T44"/>
      <c r="U44"/>
      <c r="V44"/>
      <c r="W44"/>
    </row>
    <row r="45" spans="2:988">
      <c r="B45" s="779" t="s">
        <v>561</v>
      </c>
      <c r="C45" s="811"/>
      <c r="D45" s="812">
        <v>0</v>
      </c>
      <c r="E45" s="812">
        <v>0</v>
      </c>
      <c r="F45" s="812">
        <v>1.9999999999999997E-2</v>
      </c>
      <c r="G45" s="812">
        <v>4.8000000000000001E-2</v>
      </c>
      <c r="H45" s="812">
        <v>0.14550490368135596</v>
      </c>
      <c r="I45" s="812">
        <v>0.19263889920100435</v>
      </c>
      <c r="J45" s="812">
        <v>0.16505692660189875</v>
      </c>
      <c r="K45" s="812">
        <v>0.16279070221615852</v>
      </c>
      <c r="P45"/>
      <c r="Q45"/>
      <c r="R45"/>
      <c r="S45"/>
      <c r="T45"/>
      <c r="U45"/>
      <c r="V45"/>
      <c r="W45"/>
    </row>
    <row r="46" spans="2:988">
      <c r="B46" s="779" t="s">
        <v>562</v>
      </c>
      <c r="C46" s="811"/>
      <c r="D46" s="812">
        <v>0</v>
      </c>
      <c r="E46" s="812">
        <v>0</v>
      </c>
      <c r="F46" s="812">
        <v>0</v>
      </c>
      <c r="G46" s="812">
        <v>1.2E-2</v>
      </c>
      <c r="H46" s="812">
        <v>4.850163456045202E-2</v>
      </c>
      <c r="I46" s="812">
        <v>0.10434607040054397</v>
      </c>
      <c r="J46" s="812">
        <v>0.16505692660189875</v>
      </c>
      <c r="K46" s="812">
        <v>0.23255814602308347</v>
      </c>
      <c r="P46"/>
      <c r="Q46"/>
      <c r="R46"/>
      <c r="S46"/>
      <c r="T46"/>
      <c r="U46"/>
      <c r="V46"/>
      <c r="W46"/>
    </row>
    <row r="47" spans="2:988">
      <c r="B47" s="779" t="s">
        <v>209</v>
      </c>
      <c r="C47" s="811"/>
      <c r="D47" s="812">
        <v>0</v>
      </c>
      <c r="E47" s="812">
        <v>0</v>
      </c>
      <c r="F47" s="812">
        <v>0</v>
      </c>
      <c r="G47" s="812">
        <v>0</v>
      </c>
      <c r="H47" s="812">
        <v>2.9967308790960174E-2</v>
      </c>
      <c r="I47" s="812">
        <v>0.19733791999581546</v>
      </c>
      <c r="J47" s="812">
        <v>0.38867804962259744</v>
      </c>
      <c r="K47" s="812">
        <v>0.53488370795383289</v>
      </c>
      <c r="P47"/>
      <c r="Q47"/>
      <c r="R47"/>
      <c r="S47"/>
      <c r="T47"/>
      <c r="U47"/>
      <c r="V47"/>
      <c r="W47"/>
    </row>
    <row r="48" spans="2:988">
      <c r="B48" s="779" t="s">
        <v>489</v>
      </c>
      <c r="C48" s="811"/>
      <c r="D48" s="812">
        <v>1</v>
      </c>
      <c r="E48" s="812">
        <v>1</v>
      </c>
      <c r="F48" s="812">
        <v>0.98</v>
      </c>
      <c r="G48" s="812">
        <v>0.93999999997356221</v>
      </c>
      <c r="H48" s="812">
        <v>0.77602615296723199</v>
      </c>
      <c r="I48" s="812">
        <v>0.5056771104026363</v>
      </c>
      <c r="J48" s="812">
        <v>0.28120809717360523</v>
      </c>
      <c r="K48" s="812">
        <v>6.976744380692515E-2</v>
      </c>
      <c r="P48"/>
      <c r="Q48"/>
      <c r="R48"/>
      <c r="S48"/>
      <c r="T48"/>
      <c r="U48"/>
      <c r="V48"/>
      <c r="W48"/>
    </row>
    <row r="49" spans="2:23">
      <c r="B49" s="780" t="s">
        <v>563</v>
      </c>
      <c r="C49" s="811"/>
      <c r="D49" s="812">
        <v>1</v>
      </c>
      <c r="E49" s="812">
        <v>1</v>
      </c>
      <c r="F49" s="812">
        <v>1</v>
      </c>
      <c r="G49" s="812">
        <v>0.99999999997356226</v>
      </c>
      <c r="H49" s="812">
        <v>1.0000000000000002</v>
      </c>
      <c r="I49" s="812">
        <v>1</v>
      </c>
      <c r="J49" s="812">
        <v>1.0000000000000002</v>
      </c>
      <c r="K49" s="812">
        <v>1</v>
      </c>
      <c r="P49"/>
      <c r="Q49"/>
      <c r="R49"/>
      <c r="S49"/>
      <c r="T49"/>
      <c r="U49"/>
      <c r="V49"/>
      <c r="W49"/>
    </row>
    <row r="50" spans="2:23">
      <c r="B50" s="958" t="s">
        <v>612</v>
      </c>
      <c r="C50" s="959"/>
      <c r="D50" s="960">
        <v>0</v>
      </c>
      <c r="E50" s="960">
        <v>0</v>
      </c>
      <c r="F50" s="960">
        <v>1.9999999999999997E-2</v>
      </c>
      <c r="G50" s="960">
        <v>0.06</v>
      </c>
      <c r="H50" s="960">
        <v>0.22397384703276815</v>
      </c>
      <c r="I50" s="960">
        <v>0.49432288959736376</v>
      </c>
      <c r="J50" s="960">
        <v>0.71879190282639494</v>
      </c>
      <c r="K50" s="960">
        <v>0.93023255619307488</v>
      </c>
      <c r="P50"/>
      <c r="Q50"/>
      <c r="R50"/>
      <c r="S50"/>
      <c r="T50"/>
      <c r="U50"/>
      <c r="V50"/>
      <c r="W50"/>
    </row>
    <row r="51" spans="2:23">
      <c r="B51" s="958" t="s">
        <v>497</v>
      </c>
      <c r="C51" s="959"/>
      <c r="D51" s="960">
        <v>0</v>
      </c>
      <c r="E51" s="960">
        <v>0</v>
      </c>
      <c r="F51" s="960">
        <v>0</v>
      </c>
      <c r="G51" s="960">
        <v>1.2E-2</v>
      </c>
      <c r="H51" s="960">
        <v>7.846894335141219E-2</v>
      </c>
      <c r="I51" s="960">
        <v>0.3016839903963594</v>
      </c>
      <c r="J51" s="960">
        <v>0.55373497622449619</v>
      </c>
      <c r="K51" s="960">
        <v>0.76744185397691633</v>
      </c>
      <c r="P51"/>
      <c r="Q51"/>
      <c r="R51"/>
      <c r="S51"/>
      <c r="T51"/>
      <c r="U51"/>
      <c r="V51"/>
      <c r="W51"/>
    </row>
    <row r="52" spans="2:23">
      <c r="B52" s="786"/>
      <c r="C52" s="765"/>
      <c r="D52" s="778"/>
      <c r="E52" s="765"/>
      <c r="F52" s="765"/>
      <c r="G52" s="765"/>
      <c r="H52" s="765"/>
      <c r="I52" s="765"/>
      <c r="J52" s="765"/>
      <c r="K52" s="765"/>
      <c r="P52"/>
      <c r="Q52"/>
      <c r="R52"/>
      <c r="S52"/>
      <c r="T52"/>
      <c r="U52"/>
      <c r="V52"/>
      <c r="W52"/>
    </row>
    <row r="53" spans="2:23">
      <c r="B53" s="792" t="s">
        <v>623</v>
      </c>
      <c r="C53" s="807">
        <v>2018</v>
      </c>
      <c r="D53" s="781">
        <v>2019</v>
      </c>
      <c r="E53" s="781">
        <v>2020</v>
      </c>
      <c r="F53" s="781">
        <v>2025</v>
      </c>
      <c r="G53" s="781">
        <v>2030</v>
      </c>
      <c r="H53" s="781">
        <v>2035</v>
      </c>
      <c r="I53" s="781">
        <v>2040</v>
      </c>
      <c r="J53" s="781">
        <v>2045</v>
      </c>
      <c r="K53" s="781">
        <v>2050</v>
      </c>
      <c r="P53"/>
      <c r="Q53"/>
      <c r="R53"/>
      <c r="S53"/>
      <c r="T53"/>
      <c r="U53"/>
      <c r="V53"/>
      <c r="W53"/>
    </row>
    <row r="54" spans="2:23">
      <c r="B54" s="779" t="s">
        <v>561</v>
      </c>
      <c r="C54" s="811"/>
      <c r="D54" s="812">
        <v>0</v>
      </c>
      <c r="E54" s="812">
        <v>0</v>
      </c>
      <c r="F54" s="812">
        <v>0.02</v>
      </c>
      <c r="G54" s="812">
        <v>4.8000000000000001E-2</v>
      </c>
      <c r="H54" s="812">
        <v>0.15000000000000002</v>
      </c>
      <c r="I54" s="812">
        <v>0.24000000000000007</v>
      </c>
      <c r="J54" s="812">
        <v>0.26999999999999996</v>
      </c>
      <c r="K54" s="812">
        <v>0.34999999999999992</v>
      </c>
      <c r="P54"/>
      <c r="Q54"/>
      <c r="R54"/>
      <c r="S54"/>
      <c r="T54"/>
      <c r="U54"/>
      <c r="V54"/>
      <c r="W54"/>
    </row>
    <row r="55" spans="2:23">
      <c r="B55" s="779" t="s">
        <v>562</v>
      </c>
      <c r="C55" s="811"/>
      <c r="D55" s="812">
        <v>0</v>
      </c>
      <c r="E55" s="812">
        <v>0</v>
      </c>
      <c r="F55" s="812">
        <v>0</v>
      </c>
      <c r="G55" s="812">
        <v>1.2E-2</v>
      </c>
      <c r="H55" s="812">
        <v>4.9999999999999996E-2</v>
      </c>
      <c r="I55" s="812">
        <v>0.13000000000000003</v>
      </c>
      <c r="J55" s="812">
        <v>0.26999999999999996</v>
      </c>
      <c r="K55" s="812">
        <v>0.49999999999999994</v>
      </c>
      <c r="P55"/>
      <c r="Q55"/>
      <c r="R55"/>
      <c r="S55"/>
      <c r="T55"/>
      <c r="U55"/>
      <c r="V55"/>
      <c r="W55"/>
    </row>
    <row r="56" spans="2:23">
      <c r="B56" s="779" t="s">
        <v>209</v>
      </c>
      <c r="C56" s="811"/>
      <c r="D56" s="812">
        <v>0</v>
      </c>
      <c r="E56" s="812">
        <v>0</v>
      </c>
      <c r="F56" s="812">
        <v>0</v>
      </c>
      <c r="G56" s="812">
        <v>0</v>
      </c>
      <c r="H56" s="812">
        <v>0</v>
      </c>
      <c r="I56" s="812">
        <v>0</v>
      </c>
      <c r="J56" s="812">
        <v>0</v>
      </c>
      <c r="K56" s="812">
        <v>0</v>
      </c>
      <c r="P56"/>
      <c r="Q56"/>
      <c r="R56"/>
      <c r="S56"/>
      <c r="T56"/>
      <c r="U56"/>
      <c r="V56"/>
      <c r="W56"/>
    </row>
    <row r="57" spans="2:23">
      <c r="B57" s="779" t="s">
        <v>489</v>
      </c>
      <c r="C57" s="811"/>
      <c r="D57" s="812">
        <v>1</v>
      </c>
      <c r="E57" s="812">
        <v>1</v>
      </c>
      <c r="F57" s="812">
        <v>0.9800000000000002</v>
      </c>
      <c r="G57" s="812">
        <v>0.93999999997356221</v>
      </c>
      <c r="H57" s="812">
        <v>0.79999999999999993</v>
      </c>
      <c r="I57" s="812">
        <v>0.62999999999999989</v>
      </c>
      <c r="J57" s="812">
        <v>0.46000000000000008</v>
      </c>
      <c r="K57" s="812">
        <v>0.15000000000000011</v>
      </c>
      <c r="P57"/>
      <c r="Q57"/>
      <c r="R57"/>
      <c r="S57"/>
      <c r="T57"/>
      <c r="U57"/>
      <c r="V57"/>
      <c r="W57"/>
    </row>
    <row r="58" spans="2:23">
      <c r="B58" s="780" t="s">
        <v>563</v>
      </c>
      <c r="C58" s="811"/>
      <c r="D58" s="812">
        <v>1</v>
      </c>
      <c r="E58" s="812">
        <v>1</v>
      </c>
      <c r="F58" s="812">
        <v>1.0000000000000002</v>
      </c>
      <c r="G58" s="812">
        <v>0.99999999997356226</v>
      </c>
      <c r="H58" s="812">
        <v>1</v>
      </c>
      <c r="I58" s="812">
        <v>1</v>
      </c>
      <c r="J58" s="812">
        <v>1</v>
      </c>
      <c r="K58" s="812">
        <v>1</v>
      </c>
      <c r="P58"/>
      <c r="Q58"/>
      <c r="R58"/>
      <c r="S58"/>
      <c r="T58"/>
      <c r="U58"/>
      <c r="V58"/>
      <c r="W58"/>
    </row>
    <row r="59" spans="2:23">
      <c r="B59" s="958" t="s">
        <v>612</v>
      </c>
      <c r="C59" s="959"/>
      <c r="D59" s="960">
        <v>0</v>
      </c>
      <c r="E59" s="960">
        <v>0</v>
      </c>
      <c r="F59" s="960">
        <v>0.02</v>
      </c>
      <c r="G59" s="960">
        <v>0.06</v>
      </c>
      <c r="H59" s="960">
        <v>0.2</v>
      </c>
      <c r="I59" s="960">
        <v>0.37000000000000011</v>
      </c>
      <c r="J59" s="960">
        <v>0.53999999999999992</v>
      </c>
      <c r="K59" s="960">
        <v>0.84999999999999987</v>
      </c>
      <c r="P59"/>
      <c r="Q59"/>
      <c r="R59"/>
      <c r="S59"/>
      <c r="T59"/>
      <c r="U59"/>
      <c r="V59"/>
      <c r="W59"/>
    </row>
    <row r="60" spans="2:23">
      <c r="B60" s="958" t="s">
        <v>497</v>
      </c>
      <c r="C60" s="959"/>
      <c r="D60" s="960">
        <v>0</v>
      </c>
      <c r="E60" s="960">
        <v>0</v>
      </c>
      <c r="F60" s="960">
        <v>0</v>
      </c>
      <c r="G60" s="960">
        <v>1.2E-2</v>
      </c>
      <c r="H60" s="960">
        <v>4.9999999999999996E-2</v>
      </c>
      <c r="I60" s="960">
        <v>0.13000000000000003</v>
      </c>
      <c r="J60" s="960">
        <v>0.26999999999999996</v>
      </c>
      <c r="K60" s="960">
        <v>0.49999999999999994</v>
      </c>
      <c r="P60"/>
      <c r="Q60"/>
      <c r="R60"/>
      <c r="S60"/>
      <c r="T60"/>
      <c r="U60"/>
      <c r="V60"/>
      <c r="W60"/>
    </row>
    <row r="61" spans="2:23">
      <c r="B61" s="786"/>
      <c r="C61" s="765"/>
      <c r="D61" s="778"/>
      <c r="E61" s="765"/>
      <c r="F61" s="765"/>
      <c r="G61" s="765"/>
      <c r="H61" s="765"/>
      <c r="I61" s="765"/>
      <c r="J61" s="765"/>
      <c r="K61" s="765"/>
      <c r="P61"/>
      <c r="Q61"/>
      <c r="R61"/>
      <c r="S61"/>
      <c r="T61"/>
      <c r="U61"/>
      <c r="V61"/>
      <c r="W61"/>
    </row>
    <row r="62" spans="2:23">
      <c r="B62" s="787" t="s">
        <v>564</v>
      </c>
      <c r="C62" s="807">
        <v>2018</v>
      </c>
      <c r="D62" s="781">
        <v>2019</v>
      </c>
      <c r="E62" s="781">
        <v>2020</v>
      </c>
      <c r="F62" s="781">
        <v>2025</v>
      </c>
      <c r="G62" s="781">
        <v>2030</v>
      </c>
      <c r="H62" s="781">
        <v>2035</v>
      </c>
      <c r="I62" s="781">
        <v>2040</v>
      </c>
      <c r="J62" s="781">
        <v>2045</v>
      </c>
      <c r="K62" s="781">
        <v>2050</v>
      </c>
      <c r="P62"/>
      <c r="Q62"/>
      <c r="R62"/>
      <c r="S62"/>
      <c r="T62"/>
      <c r="U62"/>
      <c r="V62"/>
      <c r="W62"/>
    </row>
    <row r="63" spans="2:23">
      <c r="B63" s="779" t="s">
        <v>561</v>
      </c>
      <c r="C63" s="811"/>
      <c r="D63" s="812">
        <v>0</v>
      </c>
      <c r="E63" s="812">
        <v>0</v>
      </c>
      <c r="F63" s="812">
        <v>2.0000000000000007E-2</v>
      </c>
      <c r="G63" s="812">
        <v>4.8000000000000001E-2</v>
      </c>
      <c r="H63" s="812">
        <v>0.14879913647296258</v>
      </c>
      <c r="I63" s="812">
        <v>0.23048036659940394</v>
      </c>
      <c r="J63" s="812">
        <v>0.24788252998659943</v>
      </c>
      <c r="K63" s="812">
        <v>0.30378056958247424</v>
      </c>
      <c r="P63"/>
      <c r="Q63"/>
      <c r="R63"/>
      <c r="S63"/>
      <c r="T63"/>
      <c r="U63"/>
      <c r="V63"/>
      <c r="W63"/>
    </row>
    <row r="64" spans="2:23">
      <c r="B64" s="779" t="s">
        <v>562</v>
      </c>
      <c r="C64" s="811"/>
      <c r="D64" s="812">
        <v>0</v>
      </c>
      <c r="E64" s="812">
        <v>0</v>
      </c>
      <c r="F64" s="812">
        <v>0</v>
      </c>
      <c r="G64" s="812">
        <v>1.2E-2</v>
      </c>
      <c r="H64" s="812">
        <v>4.9599712157654199E-2</v>
      </c>
      <c r="I64" s="812">
        <v>0.12484353190801047</v>
      </c>
      <c r="J64" s="812">
        <v>0.24788252998659943</v>
      </c>
      <c r="K64" s="812">
        <v>0.4339722422606776</v>
      </c>
      <c r="P64"/>
      <c r="Q64"/>
      <c r="R64"/>
      <c r="S64"/>
      <c r="T64"/>
      <c r="U64"/>
      <c r="V64"/>
      <c r="W64"/>
    </row>
    <row r="65" spans="2:23">
      <c r="B65" s="779" t="s">
        <v>209</v>
      </c>
      <c r="C65" s="811"/>
      <c r="D65" s="812">
        <v>0</v>
      </c>
      <c r="E65" s="812">
        <v>0</v>
      </c>
      <c r="F65" s="812">
        <v>0</v>
      </c>
      <c r="G65" s="812">
        <v>0</v>
      </c>
      <c r="H65" s="812">
        <v>8.0057568469158336E-3</v>
      </c>
      <c r="I65" s="812">
        <v>3.9665139169150564E-2</v>
      </c>
      <c r="J65" s="812">
        <v>8.191655560518725E-2</v>
      </c>
      <c r="K65" s="812">
        <v>0.13205551547864472</v>
      </c>
      <c r="P65"/>
      <c r="Q65"/>
      <c r="R65"/>
      <c r="S65"/>
      <c r="T65"/>
      <c r="U65"/>
      <c r="V65"/>
      <c r="W65"/>
    </row>
    <row r="66" spans="2:23">
      <c r="B66" s="779" t="s">
        <v>489</v>
      </c>
      <c r="C66" s="811"/>
      <c r="D66" s="812">
        <v>1</v>
      </c>
      <c r="E66" s="812">
        <v>1</v>
      </c>
      <c r="F66" s="812">
        <v>0.98</v>
      </c>
      <c r="G66" s="812">
        <v>0.93999999997356209</v>
      </c>
      <c r="H66" s="812">
        <v>0.7935953945224673</v>
      </c>
      <c r="I66" s="812">
        <v>0.60501096232343521</v>
      </c>
      <c r="J66" s="812">
        <v>0.4223183844216139</v>
      </c>
      <c r="K66" s="812">
        <v>0.13019167267820347</v>
      </c>
      <c r="P66"/>
      <c r="Q66"/>
      <c r="R66"/>
      <c r="S66"/>
      <c r="T66"/>
      <c r="U66"/>
      <c r="V66"/>
      <c r="W66"/>
    </row>
    <row r="67" spans="2:23">
      <c r="B67" s="780" t="s">
        <v>563</v>
      </c>
      <c r="C67" s="811"/>
      <c r="D67" s="812">
        <v>1</v>
      </c>
      <c r="E67" s="812">
        <v>1</v>
      </c>
      <c r="F67" s="812">
        <v>1</v>
      </c>
      <c r="G67" s="812">
        <v>0.99999999997356204</v>
      </c>
      <c r="H67" s="812">
        <v>1</v>
      </c>
      <c r="I67" s="812">
        <v>1.0000000000000002</v>
      </c>
      <c r="J67" s="812">
        <v>1</v>
      </c>
      <c r="K67" s="812">
        <v>1</v>
      </c>
      <c r="P67"/>
      <c r="Q67"/>
      <c r="R67"/>
      <c r="S67"/>
      <c r="T67"/>
      <c r="U67"/>
      <c r="V67"/>
      <c r="W67"/>
    </row>
    <row r="68" spans="2:23">
      <c r="B68" s="958" t="s">
        <v>612</v>
      </c>
      <c r="C68" s="959"/>
      <c r="D68" s="960">
        <v>0</v>
      </c>
      <c r="E68" s="960">
        <v>0</v>
      </c>
      <c r="F68" s="960">
        <v>2.0000000000000007E-2</v>
      </c>
      <c r="G68" s="960">
        <v>0.06</v>
      </c>
      <c r="H68" s="960">
        <v>0.20640460547753264</v>
      </c>
      <c r="I68" s="960">
        <v>0.39498903767656496</v>
      </c>
      <c r="J68" s="960">
        <v>0.57768161557838615</v>
      </c>
      <c r="K68" s="960">
        <v>0.86980832732179647</v>
      </c>
      <c r="P68"/>
      <c r="Q68"/>
      <c r="R68"/>
      <c r="S68"/>
      <c r="T68"/>
      <c r="U68"/>
      <c r="V68"/>
      <c r="W68"/>
    </row>
    <row r="69" spans="2:23">
      <c r="B69" s="958" t="s">
        <v>497</v>
      </c>
      <c r="C69" s="959"/>
      <c r="D69" s="960">
        <v>0</v>
      </c>
      <c r="E69" s="960">
        <v>0</v>
      </c>
      <c r="F69" s="960">
        <v>0</v>
      </c>
      <c r="G69" s="960">
        <v>1.2E-2</v>
      </c>
      <c r="H69" s="960">
        <v>5.7605469004570031E-2</v>
      </c>
      <c r="I69" s="960">
        <v>0.16450867107716102</v>
      </c>
      <c r="J69" s="960">
        <v>0.32979908559178667</v>
      </c>
      <c r="K69" s="960">
        <v>0.56602775773932235</v>
      </c>
      <c r="P69"/>
      <c r="Q69"/>
      <c r="R69"/>
      <c r="S69"/>
      <c r="T69"/>
      <c r="U69"/>
      <c r="V69"/>
      <c r="W69"/>
    </row>
    <row r="70" spans="2:23">
      <c r="B70" s="786"/>
      <c r="C70" s="765"/>
      <c r="D70" s="778"/>
      <c r="E70" s="765"/>
      <c r="F70" s="765"/>
      <c r="G70" s="765"/>
      <c r="H70" s="765"/>
      <c r="I70" s="765"/>
      <c r="J70" s="765"/>
      <c r="K70" s="765"/>
      <c r="P70"/>
      <c r="Q70"/>
      <c r="R70"/>
      <c r="S70"/>
      <c r="T70"/>
      <c r="U70"/>
      <c r="V70"/>
      <c r="W70"/>
    </row>
    <row r="71" spans="2:23">
      <c r="B71" s="792" t="s">
        <v>628</v>
      </c>
      <c r="C71" s="807">
        <v>2018</v>
      </c>
      <c r="D71" s="781">
        <v>2019</v>
      </c>
      <c r="E71" s="781">
        <v>2020</v>
      </c>
      <c r="F71" s="781">
        <v>2025</v>
      </c>
      <c r="G71" s="781">
        <v>2030</v>
      </c>
      <c r="H71" s="781">
        <v>2035</v>
      </c>
      <c r="I71" s="781">
        <v>2040</v>
      </c>
      <c r="J71" s="781">
        <v>2045</v>
      </c>
      <c r="K71" s="781">
        <v>2050</v>
      </c>
      <c r="P71"/>
      <c r="Q71"/>
      <c r="R71"/>
      <c r="S71"/>
      <c r="T71"/>
      <c r="U71"/>
      <c r="V71"/>
      <c r="W71"/>
    </row>
    <row r="72" spans="2:23">
      <c r="B72" s="779" t="s">
        <v>561</v>
      </c>
      <c r="C72" s="811"/>
      <c r="D72" s="812">
        <v>0</v>
      </c>
      <c r="E72" s="812">
        <v>0</v>
      </c>
      <c r="F72" s="812">
        <v>0.02</v>
      </c>
      <c r="G72" s="812">
        <v>4.8000000000000008E-2</v>
      </c>
      <c r="H72" s="812">
        <v>0.14882458523027395</v>
      </c>
      <c r="I72" s="812">
        <v>0.23048788971078038</v>
      </c>
      <c r="J72" s="812">
        <v>0.2481713724802618</v>
      </c>
      <c r="K72" s="812">
        <v>0.30460304345161593</v>
      </c>
      <c r="P72"/>
      <c r="Q72"/>
      <c r="R72"/>
      <c r="S72"/>
      <c r="T72"/>
      <c r="U72"/>
      <c r="V72"/>
      <c r="W72"/>
    </row>
    <row r="73" spans="2:23">
      <c r="B73" s="779" t="s">
        <v>562</v>
      </c>
      <c r="C73" s="811"/>
      <c r="D73" s="812">
        <v>0</v>
      </c>
      <c r="E73" s="812">
        <v>0</v>
      </c>
      <c r="F73" s="812">
        <v>0</v>
      </c>
      <c r="G73" s="812">
        <v>1.2000000000000002E-2</v>
      </c>
      <c r="H73" s="812">
        <v>4.9608195076757976E-2</v>
      </c>
      <c r="I73" s="812">
        <v>0.12484760692667271</v>
      </c>
      <c r="J73" s="812">
        <v>0.2481713724802618</v>
      </c>
      <c r="K73" s="812">
        <v>0.43514720493087999</v>
      </c>
      <c r="P73"/>
      <c r="Q73"/>
      <c r="R73"/>
      <c r="S73"/>
      <c r="T73"/>
      <c r="U73"/>
      <c r="V73"/>
      <c r="W73"/>
    </row>
    <row r="74" spans="2:23">
      <c r="B74" s="779" t="s">
        <v>209</v>
      </c>
      <c r="C74" s="811"/>
      <c r="D74" s="812">
        <v>0</v>
      </c>
      <c r="E74" s="812">
        <v>0</v>
      </c>
      <c r="F74" s="812">
        <v>0</v>
      </c>
      <c r="G74" s="812">
        <v>0</v>
      </c>
      <c r="H74" s="812">
        <v>7.8360984648403118E-3</v>
      </c>
      <c r="I74" s="812">
        <v>3.963379287174873E-2</v>
      </c>
      <c r="J74" s="812">
        <v>8.0846768591622972E-2</v>
      </c>
      <c r="K74" s="812">
        <v>0.12970559013824012</v>
      </c>
      <c r="P74"/>
      <c r="Q74"/>
      <c r="R74"/>
      <c r="S74"/>
      <c r="T74"/>
      <c r="U74"/>
      <c r="V74"/>
      <c r="W74"/>
    </row>
    <row r="75" spans="2:23">
      <c r="B75" s="779" t="s">
        <v>489</v>
      </c>
      <c r="C75" s="811"/>
      <c r="D75" s="812">
        <v>1</v>
      </c>
      <c r="E75" s="812">
        <v>1</v>
      </c>
      <c r="F75" s="812">
        <v>0.97999999999999987</v>
      </c>
      <c r="G75" s="812">
        <v>0.93999999997356198</v>
      </c>
      <c r="H75" s="812">
        <v>0.79373112122812772</v>
      </c>
      <c r="I75" s="812">
        <v>0.60503071049079826</v>
      </c>
      <c r="J75" s="812">
        <v>0.42281048644785352</v>
      </c>
      <c r="K75" s="812">
        <v>0.13054416147926418</v>
      </c>
      <c r="P75"/>
      <c r="Q75"/>
      <c r="R75"/>
      <c r="S75"/>
      <c r="T75"/>
      <c r="U75"/>
      <c r="V75"/>
      <c r="W75"/>
    </row>
    <row r="76" spans="2:23">
      <c r="B76" s="780" t="s">
        <v>563</v>
      </c>
      <c r="C76" s="811"/>
      <c r="D76" s="812">
        <v>1</v>
      </c>
      <c r="E76" s="812">
        <v>1</v>
      </c>
      <c r="F76" s="812">
        <v>1</v>
      </c>
      <c r="G76" s="812">
        <v>1</v>
      </c>
      <c r="H76" s="812">
        <v>1</v>
      </c>
      <c r="I76" s="812">
        <v>1</v>
      </c>
      <c r="J76" s="812">
        <v>1</v>
      </c>
      <c r="K76" s="812">
        <v>1</v>
      </c>
      <c r="P76"/>
      <c r="Q76"/>
      <c r="R76"/>
      <c r="S76"/>
      <c r="T76"/>
      <c r="U76"/>
      <c r="V76"/>
      <c r="W76"/>
    </row>
    <row r="77" spans="2:23">
      <c r="B77" s="958" t="s">
        <v>612</v>
      </c>
      <c r="C77" s="959"/>
      <c r="D77" s="960">
        <v>0</v>
      </c>
      <c r="E77" s="960">
        <v>0</v>
      </c>
      <c r="F77" s="960">
        <v>0.02</v>
      </c>
      <c r="G77" s="960">
        <v>6.0000000000000012E-2</v>
      </c>
      <c r="H77" s="960">
        <v>0.20626887877187225</v>
      </c>
      <c r="I77" s="960">
        <v>0.39496928950920185</v>
      </c>
      <c r="J77" s="960">
        <v>0.57718951355214654</v>
      </c>
      <c r="K77" s="960">
        <v>0.86945583852073605</v>
      </c>
      <c r="P77"/>
      <c r="Q77"/>
      <c r="R77"/>
      <c r="S77"/>
      <c r="T77"/>
      <c r="U77"/>
      <c r="V77"/>
      <c r="W77"/>
    </row>
    <row r="78" spans="2:23">
      <c r="B78" s="958" t="s">
        <v>497</v>
      </c>
      <c r="C78" s="959"/>
      <c r="D78" s="960">
        <v>0</v>
      </c>
      <c r="E78" s="960">
        <v>0</v>
      </c>
      <c r="F78" s="960">
        <v>0</v>
      </c>
      <c r="G78" s="960">
        <v>1.2000000000000002E-2</v>
      </c>
      <c r="H78" s="960">
        <v>5.7444293541598287E-2</v>
      </c>
      <c r="I78" s="960">
        <v>0.16448139979842144</v>
      </c>
      <c r="J78" s="960">
        <v>0.32901814107188476</v>
      </c>
      <c r="K78" s="960">
        <v>0.56485279506912012</v>
      </c>
      <c r="P78"/>
      <c r="Q78"/>
      <c r="R78"/>
      <c r="S78"/>
      <c r="T78"/>
      <c r="U78"/>
      <c r="V78"/>
      <c r="W78"/>
    </row>
    <row r="79" spans="2:23">
      <c r="P79"/>
      <c r="Q79"/>
      <c r="R79"/>
      <c r="S79"/>
      <c r="T79"/>
      <c r="U79"/>
      <c r="V79"/>
      <c r="W79"/>
    </row>
    <row r="80" spans="2:23">
      <c r="B80" t="s">
        <v>613</v>
      </c>
      <c r="P80"/>
      <c r="Q80"/>
      <c r="R80"/>
      <c r="S80"/>
      <c r="T80"/>
      <c r="U80"/>
      <c r="V80"/>
      <c r="W80"/>
    </row>
    <row r="81" spans="1:984">
      <c r="B81" s="951"/>
      <c r="C81" s="951"/>
      <c r="D81" s="951"/>
      <c r="E81" s="951"/>
      <c r="F81" s="952">
        <v>2025</v>
      </c>
      <c r="G81" s="952">
        <v>2030</v>
      </c>
      <c r="H81" s="952">
        <v>2035</v>
      </c>
      <c r="I81" s="952">
        <v>2040</v>
      </c>
      <c r="J81" s="952">
        <v>2045</v>
      </c>
      <c r="K81" s="952">
        <v>2050</v>
      </c>
      <c r="P81"/>
      <c r="Q81"/>
      <c r="R81"/>
      <c r="S81" s="85"/>
      <c r="T81" s="85"/>
      <c r="AB81" s="613"/>
      <c r="AC81" s="613"/>
      <c r="AD81" s="613"/>
    </row>
    <row r="82" spans="1:984">
      <c r="B82" s="951" t="s">
        <v>610</v>
      </c>
      <c r="C82" s="951"/>
      <c r="D82" s="951"/>
      <c r="E82" s="951"/>
      <c r="F82" s="953">
        <v>0.02</v>
      </c>
      <c r="G82" s="953">
        <v>0.06</v>
      </c>
      <c r="H82" s="953">
        <v>0.2</v>
      </c>
      <c r="I82" s="953">
        <v>0.34</v>
      </c>
      <c r="J82" s="953">
        <v>0.42</v>
      </c>
      <c r="K82" s="953">
        <v>0.7</v>
      </c>
      <c r="P82"/>
      <c r="Q82"/>
      <c r="R82"/>
      <c r="S82" s="85"/>
      <c r="T82" s="85"/>
      <c r="AB82" s="613"/>
      <c r="AC82" s="613"/>
      <c r="AD82" s="613"/>
    </row>
    <row r="83" spans="1:984" ht="33.75">
      <c r="B83" s="954" t="s">
        <v>497</v>
      </c>
      <c r="C83" s="954"/>
      <c r="D83" s="954"/>
      <c r="E83" s="954"/>
      <c r="F83" s="955"/>
      <c r="G83" s="957" t="s">
        <v>611</v>
      </c>
      <c r="H83" s="956">
        <v>0.05</v>
      </c>
      <c r="I83" s="956">
        <v>0.1</v>
      </c>
      <c r="J83" s="956">
        <v>0.15</v>
      </c>
      <c r="K83" s="956">
        <v>0.35</v>
      </c>
      <c r="P83"/>
      <c r="Q83"/>
      <c r="R83"/>
      <c r="S83" s="85"/>
      <c r="T83" s="85"/>
      <c r="AB83" s="613"/>
      <c r="AC83" s="613"/>
      <c r="AD83" s="613"/>
    </row>
    <row r="86" spans="1:984">
      <c r="P86"/>
      <c r="Q86"/>
    </row>
    <row r="87" spans="1:984" s="902" customFormat="1" ht="18.75">
      <c r="B87" s="897" t="s">
        <v>578</v>
      </c>
      <c r="C87" s="898"/>
      <c r="D87" s="899"/>
      <c r="E87" s="899"/>
      <c r="F87" s="899"/>
      <c r="G87" s="900"/>
      <c r="H87" s="899"/>
      <c r="I87" s="901"/>
      <c r="J87" s="901"/>
      <c r="L87" s="903"/>
      <c r="N87" s="903"/>
      <c r="O87" s="903"/>
      <c r="P87" s="903"/>
      <c r="Q87" s="903"/>
      <c r="Z87" s="897"/>
      <c r="AA87" s="897"/>
      <c r="AB87" s="897"/>
      <c r="AC87" s="897"/>
      <c r="AD87" s="897"/>
      <c r="AE87" s="897"/>
      <c r="AF87" s="897"/>
      <c r="AG87" s="897"/>
      <c r="AH87" s="897"/>
      <c r="AI87" s="897"/>
      <c r="AJ87" s="897"/>
      <c r="AK87" s="897"/>
      <c r="AL87" s="897"/>
      <c r="AM87" s="897"/>
      <c r="AN87" s="897"/>
      <c r="AO87" s="897"/>
      <c r="AP87" s="897"/>
      <c r="AQ87" s="897"/>
      <c r="AR87" s="897"/>
      <c r="AS87" s="897"/>
      <c r="AT87" s="897"/>
      <c r="AU87" s="897"/>
      <c r="AV87" s="897"/>
      <c r="AW87" s="897"/>
      <c r="AX87" s="897"/>
      <c r="AY87" s="897"/>
      <c r="AZ87" s="897"/>
      <c r="BA87" s="897"/>
      <c r="BB87" s="897"/>
      <c r="BC87" s="897"/>
      <c r="BD87" s="897"/>
      <c r="BE87" s="897"/>
      <c r="BF87" s="897"/>
      <c r="BG87" s="897"/>
      <c r="BH87" s="897"/>
      <c r="BI87" s="897"/>
      <c r="BJ87" s="897"/>
      <c r="BK87" s="897"/>
      <c r="BL87" s="897"/>
      <c r="BM87" s="897"/>
      <c r="BN87" s="897"/>
      <c r="BO87" s="897"/>
      <c r="BP87" s="897"/>
      <c r="BQ87" s="897"/>
      <c r="BR87" s="897"/>
      <c r="BS87" s="897"/>
      <c r="BT87" s="897"/>
      <c r="BU87" s="897"/>
      <c r="BV87" s="897"/>
      <c r="BW87" s="897"/>
      <c r="BX87" s="897"/>
      <c r="BY87" s="897"/>
      <c r="BZ87" s="897"/>
      <c r="CA87" s="897"/>
      <c r="CB87" s="897"/>
      <c r="CC87" s="897"/>
      <c r="CD87" s="897"/>
      <c r="CE87" s="897"/>
      <c r="CF87" s="897"/>
      <c r="CG87" s="897"/>
      <c r="CH87" s="897"/>
      <c r="CI87" s="897"/>
      <c r="CJ87" s="897"/>
      <c r="CK87" s="897"/>
      <c r="CL87" s="897"/>
      <c r="CM87" s="897"/>
      <c r="CN87" s="897"/>
      <c r="CO87" s="897"/>
      <c r="CP87" s="897"/>
      <c r="CQ87" s="897"/>
      <c r="CR87" s="897"/>
      <c r="CS87" s="897"/>
      <c r="CT87" s="897"/>
      <c r="CU87" s="897"/>
      <c r="CV87" s="897"/>
      <c r="CW87" s="897"/>
      <c r="CX87" s="897"/>
      <c r="CY87" s="897"/>
      <c r="CZ87" s="897"/>
      <c r="DA87" s="897"/>
      <c r="DB87" s="897"/>
      <c r="DC87" s="897"/>
      <c r="DD87" s="897"/>
      <c r="DE87" s="897"/>
      <c r="DF87" s="897"/>
      <c r="DG87" s="897"/>
      <c r="DH87" s="897"/>
      <c r="DI87" s="897"/>
      <c r="DJ87" s="897"/>
      <c r="DK87" s="897"/>
      <c r="DL87" s="897"/>
      <c r="DM87" s="897"/>
      <c r="DN87" s="897"/>
      <c r="DO87" s="897"/>
      <c r="DP87" s="897"/>
      <c r="DQ87" s="897"/>
      <c r="DR87" s="897"/>
      <c r="DS87" s="897"/>
      <c r="DT87" s="897"/>
      <c r="DU87" s="897"/>
      <c r="DV87" s="897"/>
      <c r="DW87" s="897"/>
      <c r="DX87" s="897"/>
      <c r="DY87" s="897"/>
      <c r="DZ87" s="897"/>
      <c r="EA87" s="897"/>
      <c r="EB87" s="897"/>
      <c r="EC87" s="897"/>
      <c r="ED87" s="897"/>
      <c r="EE87" s="897"/>
      <c r="EF87" s="897"/>
      <c r="EG87" s="897"/>
      <c r="EH87" s="897"/>
      <c r="EI87" s="897"/>
      <c r="EJ87" s="897"/>
      <c r="EK87" s="897"/>
      <c r="EL87" s="897"/>
      <c r="EM87" s="897"/>
      <c r="EN87" s="897"/>
      <c r="EO87" s="897"/>
      <c r="EP87" s="897"/>
      <c r="EQ87" s="897"/>
      <c r="ER87" s="897"/>
      <c r="ES87" s="897"/>
      <c r="ET87" s="897"/>
      <c r="EU87" s="897"/>
      <c r="EV87" s="897"/>
      <c r="EW87" s="897"/>
      <c r="EX87" s="897"/>
      <c r="EY87" s="897"/>
      <c r="EZ87" s="897"/>
      <c r="FA87" s="897"/>
      <c r="FB87" s="897"/>
      <c r="FC87" s="897"/>
      <c r="FD87" s="897"/>
      <c r="FE87" s="897"/>
      <c r="FF87" s="897"/>
      <c r="FG87" s="897"/>
      <c r="FH87" s="897"/>
      <c r="FI87" s="897"/>
      <c r="FJ87" s="897"/>
      <c r="FK87" s="897"/>
      <c r="FL87" s="897"/>
      <c r="FM87" s="897"/>
      <c r="FN87" s="897"/>
      <c r="FO87" s="897"/>
      <c r="FP87" s="897"/>
      <c r="FQ87" s="897"/>
      <c r="FR87" s="897"/>
      <c r="FS87" s="897"/>
      <c r="FT87" s="897"/>
      <c r="FU87" s="897"/>
      <c r="FV87" s="897"/>
      <c r="FW87" s="897"/>
      <c r="FX87" s="897"/>
      <c r="FY87" s="897"/>
      <c r="FZ87" s="897"/>
      <c r="GA87" s="897"/>
      <c r="GB87" s="897"/>
      <c r="GC87" s="897"/>
      <c r="GD87" s="897"/>
      <c r="GE87" s="897"/>
      <c r="GF87" s="897"/>
      <c r="GG87" s="897"/>
      <c r="GH87" s="897"/>
      <c r="GI87" s="897"/>
      <c r="GJ87" s="897"/>
      <c r="GK87" s="897"/>
      <c r="GL87" s="897"/>
      <c r="GM87" s="897"/>
      <c r="GN87" s="897"/>
      <c r="GO87" s="897"/>
      <c r="GP87" s="897"/>
      <c r="GQ87" s="897"/>
      <c r="GR87" s="897"/>
      <c r="GS87" s="897"/>
      <c r="GT87" s="897"/>
      <c r="GU87" s="897"/>
      <c r="GV87" s="897"/>
      <c r="GW87" s="897"/>
      <c r="GX87" s="897"/>
      <c r="GY87" s="897"/>
      <c r="GZ87" s="897"/>
      <c r="HA87" s="897"/>
      <c r="HB87" s="897"/>
      <c r="HC87" s="897"/>
      <c r="HD87" s="897"/>
      <c r="HE87" s="897"/>
      <c r="HF87" s="897"/>
      <c r="HG87" s="897"/>
      <c r="HH87" s="897"/>
      <c r="HI87" s="897"/>
      <c r="HJ87" s="897"/>
      <c r="HK87" s="897"/>
      <c r="HL87" s="897"/>
      <c r="HM87" s="897"/>
      <c r="HN87" s="897"/>
      <c r="HO87" s="897"/>
      <c r="HP87" s="897"/>
      <c r="HQ87" s="897"/>
      <c r="HR87" s="897"/>
      <c r="HS87" s="897"/>
      <c r="HT87" s="897"/>
      <c r="HU87" s="897"/>
      <c r="HV87" s="897"/>
      <c r="HW87" s="897"/>
      <c r="HX87" s="897"/>
      <c r="HY87" s="897"/>
      <c r="HZ87" s="897"/>
      <c r="IA87" s="897"/>
      <c r="IB87" s="897"/>
      <c r="IC87" s="897"/>
      <c r="ID87" s="897"/>
      <c r="IE87" s="897"/>
      <c r="IF87" s="897"/>
      <c r="IG87" s="897"/>
      <c r="IH87" s="897"/>
      <c r="II87" s="897"/>
      <c r="IJ87" s="897"/>
      <c r="IK87" s="897"/>
      <c r="IL87" s="897"/>
      <c r="IM87" s="897"/>
      <c r="IN87" s="897"/>
      <c r="IO87" s="897"/>
      <c r="IP87" s="897"/>
      <c r="IQ87" s="897"/>
      <c r="IR87" s="897"/>
      <c r="IS87" s="897"/>
      <c r="IT87" s="897"/>
      <c r="IU87" s="897"/>
      <c r="IV87" s="897"/>
      <c r="IW87" s="897"/>
      <c r="IX87" s="897"/>
      <c r="IY87" s="897"/>
      <c r="IZ87" s="897"/>
      <c r="JA87" s="897"/>
      <c r="JB87" s="897"/>
      <c r="JC87" s="897"/>
      <c r="JD87" s="897"/>
      <c r="JE87" s="897"/>
      <c r="JF87" s="897"/>
      <c r="JG87" s="897"/>
      <c r="JH87" s="897"/>
      <c r="JI87" s="897"/>
      <c r="JJ87" s="897"/>
      <c r="JK87" s="897"/>
      <c r="JL87" s="897"/>
      <c r="JM87" s="897"/>
      <c r="JN87" s="897"/>
      <c r="JO87" s="897"/>
      <c r="JP87" s="897"/>
      <c r="JQ87" s="897"/>
      <c r="JR87" s="897"/>
      <c r="JS87" s="897"/>
      <c r="JT87" s="897"/>
      <c r="JU87" s="897"/>
      <c r="JV87" s="897"/>
      <c r="JW87" s="897"/>
      <c r="JX87" s="897"/>
      <c r="JY87" s="897"/>
      <c r="JZ87" s="897"/>
      <c r="KA87" s="897"/>
      <c r="KB87" s="897"/>
      <c r="KC87" s="897"/>
      <c r="KD87" s="897"/>
      <c r="KE87" s="897"/>
      <c r="KF87" s="897"/>
      <c r="KG87" s="897"/>
      <c r="KH87" s="897"/>
      <c r="KI87" s="897"/>
      <c r="KJ87" s="897"/>
      <c r="KK87" s="897"/>
      <c r="KL87" s="897"/>
      <c r="KM87" s="897"/>
      <c r="KN87" s="897"/>
      <c r="KO87" s="897"/>
      <c r="KP87" s="897"/>
      <c r="KQ87" s="897"/>
      <c r="KR87" s="897"/>
      <c r="KS87" s="897"/>
      <c r="KT87" s="897"/>
      <c r="KU87" s="897"/>
      <c r="KV87" s="897"/>
      <c r="KW87" s="897"/>
      <c r="KX87" s="897"/>
      <c r="KY87" s="897"/>
      <c r="KZ87" s="897"/>
      <c r="LA87" s="897"/>
      <c r="LB87" s="897"/>
      <c r="LC87" s="897"/>
      <c r="LD87" s="897"/>
      <c r="LE87" s="897"/>
      <c r="LF87" s="897"/>
      <c r="LG87" s="897"/>
      <c r="LH87" s="897"/>
      <c r="LI87" s="897"/>
      <c r="LJ87" s="897"/>
      <c r="LK87" s="897"/>
      <c r="LL87" s="897"/>
      <c r="LM87" s="897"/>
      <c r="LN87" s="897"/>
      <c r="LO87" s="897"/>
      <c r="LP87" s="897"/>
      <c r="LQ87" s="897"/>
      <c r="LR87" s="897"/>
      <c r="LS87" s="897"/>
      <c r="LT87" s="897"/>
      <c r="LU87" s="897"/>
      <c r="LV87" s="897"/>
      <c r="LW87" s="897"/>
      <c r="LX87" s="897"/>
      <c r="LY87" s="897"/>
      <c r="LZ87" s="897"/>
      <c r="MA87" s="897"/>
      <c r="MB87" s="897"/>
      <c r="MC87" s="897"/>
      <c r="MD87" s="897"/>
      <c r="ME87" s="897"/>
      <c r="MF87" s="897"/>
      <c r="MG87" s="897"/>
      <c r="MH87" s="897"/>
      <c r="MI87" s="897"/>
      <c r="MJ87" s="897"/>
      <c r="MK87" s="897"/>
      <c r="ML87" s="897"/>
      <c r="MM87" s="897"/>
      <c r="MN87" s="897"/>
      <c r="MO87" s="897"/>
      <c r="MP87" s="897"/>
      <c r="MQ87" s="897"/>
      <c r="MR87" s="897"/>
      <c r="MS87" s="897"/>
      <c r="MT87" s="897"/>
      <c r="MU87" s="897"/>
      <c r="MV87" s="897"/>
      <c r="MW87" s="897"/>
      <c r="MX87" s="897"/>
      <c r="MY87" s="897"/>
      <c r="MZ87" s="897"/>
      <c r="NA87" s="897"/>
      <c r="NB87" s="897"/>
      <c r="NC87" s="897"/>
      <c r="ND87" s="897"/>
      <c r="NE87" s="897"/>
      <c r="NF87" s="897"/>
      <c r="NG87" s="897"/>
      <c r="NH87" s="897"/>
      <c r="NI87" s="897"/>
      <c r="NJ87" s="897"/>
      <c r="NK87" s="897"/>
      <c r="NL87" s="897"/>
      <c r="NM87" s="897"/>
      <c r="NN87" s="897"/>
      <c r="NO87" s="897"/>
      <c r="NP87" s="897"/>
      <c r="NQ87" s="897"/>
      <c r="NR87" s="897"/>
      <c r="NS87" s="897"/>
      <c r="NT87" s="897"/>
      <c r="NU87" s="897"/>
      <c r="NV87" s="897"/>
      <c r="NW87" s="897"/>
      <c r="NX87" s="897"/>
      <c r="NY87" s="897"/>
      <c r="NZ87" s="897"/>
      <c r="OA87" s="897"/>
      <c r="OB87" s="897"/>
      <c r="OC87" s="897"/>
      <c r="OD87" s="897"/>
      <c r="OE87" s="897"/>
      <c r="OF87" s="897"/>
      <c r="OG87" s="897"/>
      <c r="OH87" s="897"/>
      <c r="OI87" s="897"/>
      <c r="OJ87" s="897"/>
      <c r="OK87" s="897"/>
      <c r="OL87" s="897"/>
      <c r="OM87" s="897"/>
      <c r="ON87" s="897"/>
      <c r="OO87" s="897"/>
      <c r="OP87" s="897"/>
      <c r="OQ87" s="897"/>
      <c r="OR87" s="897"/>
      <c r="OS87" s="897"/>
      <c r="OT87" s="897"/>
      <c r="OU87" s="897"/>
      <c r="OV87" s="897"/>
      <c r="OW87" s="897"/>
      <c r="OX87" s="897"/>
      <c r="OY87" s="897"/>
      <c r="OZ87" s="897"/>
      <c r="PA87" s="897"/>
      <c r="PB87" s="897"/>
      <c r="PC87" s="897"/>
      <c r="PD87" s="897"/>
      <c r="PE87" s="897"/>
      <c r="PF87" s="897"/>
      <c r="PG87" s="897"/>
      <c r="PH87" s="897"/>
      <c r="PI87" s="897"/>
      <c r="PJ87" s="897"/>
      <c r="PK87" s="897"/>
      <c r="PL87" s="897"/>
      <c r="PM87" s="897"/>
      <c r="PN87" s="897"/>
      <c r="PO87" s="897"/>
      <c r="PP87" s="897"/>
      <c r="PQ87" s="897"/>
      <c r="PR87" s="897"/>
      <c r="PS87" s="897"/>
      <c r="PT87" s="897"/>
      <c r="PU87" s="897"/>
      <c r="PV87" s="897"/>
      <c r="PW87" s="897"/>
      <c r="PX87" s="897"/>
      <c r="PY87" s="897"/>
      <c r="PZ87" s="897"/>
      <c r="QA87" s="897"/>
      <c r="QB87" s="897"/>
      <c r="QC87" s="897"/>
      <c r="QD87" s="897"/>
      <c r="QE87" s="897"/>
      <c r="QF87" s="897"/>
      <c r="QG87" s="897"/>
      <c r="QH87" s="897"/>
      <c r="QI87" s="897"/>
      <c r="QJ87" s="897"/>
      <c r="QK87" s="897"/>
      <c r="QL87" s="897"/>
      <c r="QM87" s="897"/>
      <c r="QN87" s="897"/>
      <c r="QO87" s="897"/>
      <c r="QP87" s="897"/>
      <c r="QQ87" s="897"/>
      <c r="QR87" s="897"/>
      <c r="QS87" s="897"/>
      <c r="QT87" s="897"/>
      <c r="QU87" s="897"/>
      <c r="QV87" s="897"/>
      <c r="QW87" s="897"/>
      <c r="QX87" s="897"/>
      <c r="QY87" s="897"/>
      <c r="QZ87" s="897"/>
      <c r="RA87" s="897"/>
      <c r="RB87" s="897"/>
      <c r="RC87" s="897"/>
      <c r="RD87" s="897"/>
      <c r="RE87" s="897"/>
      <c r="RF87" s="897"/>
      <c r="RG87" s="897"/>
      <c r="RH87" s="897"/>
      <c r="RI87" s="897"/>
      <c r="RJ87" s="897"/>
      <c r="RK87" s="897"/>
      <c r="RL87" s="897"/>
      <c r="RM87" s="897"/>
      <c r="RN87" s="897"/>
      <c r="RO87" s="897"/>
      <c r="RP87" s="897"/>
      <c r="RQ87" s="897"/>
      <c r="RR87" s="897"/>
      <c r="RS87" s="897"/>
      <c r="RT87" s="897"/>
      <c r="RU87" s="897"/>
      <c r="RV87" s="897"/>
      <c r="RW87" s="897"/>
      <c r="RX87" s="897"/>
      <c r="RY87" s="897"/>
      <c r="RZ87" s="897"/>
      <c r="SA87" s="897"/>
      <c r="SB87" s="897"/>
      <c r="SC87" s="897"/>
      <c r="SD87" s="897"/>
      <c r="SE87" s="897"/>
      <c r="SF87" s="897"/>
      <c r="SG87" s="897"/>
      <c r="SH87" s="897"/>
      <c r="SI87" s="897"/>
      <c r="SJ87" s="897"/>
      <c r="SK87" s="897"/>
      <c r="SL87" s="897"/>
      <c r="SM87" s="897"/>
      <c r="SN87" s="897"/>
      <c r="SO87" s="897"/>
      <c r="SP87" s="897"/>
      <c r="SQ87" s="897"/>
      <c r="SR87" s="897"/>
      <c r="SS87" s="897"/>
      <c r="ST87" s="897"/>
      <c r="SU87" s="897"/>
      <c r="SV87" s="897"/>
      <c r="SW87" s="897"/>
      <c r="SX87" s="897"/>
      <c r="SY87" s="897"/>
      <c r="SZ87" s="897"/>
      <c r="TA87" s="897"/>
      <c r="TB87" s="897"/>
      <c r="TC87" s="897"/>
      <c r="TD87" s="897"/>
      <c r="TE87" s="897"/>
      <c r="TF87" s="897"/>
      <c r="TG87" s="897"/>
      <c r="TH87" s="897"/>
      <c r="TI87" s="897"/>
      <c r="TJ87" s="897"/>
      <c r="TK87" s="897"/>
      <c r="TL87" s="897"/>
      <c r="TM87" s="897"/>
      <c r="TN87" s="897"/>
      <c r="TO87" s="897"/>
      <c r="TP87" s="897"/>
      <c r="TQ87" s="897"/>
      <c r="TR87" s="897"/>
      <c r="TS87" s="897"/>
      <c r="TT87" s="897"/>
      <c r="TU87" s="897"/>
      <c r="TV87" s="897"/>
      <c r="TW87" s="897"/>
      <c r="TX87" s="897"/>
      <c r="TY87" s="897"/>
      <c r="TZ87" s="897"/>
      <c r="UA87" s="897"/>
      <c r="UB87" s="897"/>
      <c r="UC87" s="897"/>
      <c r="UD87" s="897"/>
      <c r="UE87" s="897"/>
      <c r="UF87" s="897"/>
      <c r="UG87" s="897"/>
      <c r="UH87" s="897"/>
      <c r="UI87" s="897"/>
      <c r="UJ87" s="897"/>
      <c r="UK87" s="897"/>
      <c r="UL87" s="897"/>
      <c r="UM87" s="897"/>
      <c r="UN87" s="897"/>
      <c r="UO87" s="897"/>
      <c r="UP87" s="897"/>
      <c r="UQ87" s="897"/>
      <c r="UR87" s="897"/>
      <c r="US87" s="897"/>
      <c r="UT87" s="897"/>
      <c r="UU87" s="897"/>
      <c r="UV87" s="897"/>
      <c r="UW87" s="897"/>
      <c r="UX87" s="897"/>
      <c r="UY87" s="897"/>
      <c r="UZ87" s="897"/>
      <c r="VA87" s="897"/>
      <c r="VB87" s="897"/>
      <c r="VC87" s="897"/>
      <c r="VD87" s="897"/>
      <c r="VE87" s="897"/>
      <c r="VF87" s="897"/>
      <c r="VG87" s="897"/>
      <c r="VH87" s="897"/>
      <c r="VI87" s="897"/>
      <c r="VJ87" s="897"/>
      <c r="VK87" s="897"/>
      <c r="VL87" s="897"/>
      <c r="VM87" s="897"/>
      <c r="VN87" s="897"/>
      <c r="VO87" s="897"/>
      <c r="VP87" s="897"/>
      <c r="VQ87" s="897"/>
      <c r="VR87" s="897"/>
      <c r="VS87" s="897"/>
      <c r="VT87" s="897"/>
      <c r="VU87" s="897"/>
      <c r="VV87" s="897"/>
      <c r="VW87" s="897"/>
      <c r="VX87" s="897"/>
      <c r="VY87" s="897"/>
      <c r="VZ87" s="897"/>
      <c r="WA87" s="897"/>
      <c r="WB87" s="897"/>
      <c r="WC87" s="897"/>
      <c r="WD87" s="897"/>
      <c r="WE87" s="897"/>
      <c r="WF87" s="897"/>
      <c r="WG87" s="897"/>
      <c r="WH87" s="897"/>
      <c r="WI87" s="897"/>
      <c r="WJ87" s="897"/>
      <c r="WK87" s="897"/>
      <c r="WL87" s="897"/>
      <c r="WM87" s="897"/>
      <c r="WN87" s="897"/>
      <c r="WO87" s="897"/>
      <c r="WP87" s="897"/>
      <c r="WQ87" s="897"/>
      <c r="WR87" s="897"/>
      <c r="WS87" s="897"/>
      <c r="WT87" s="897"/>
      <c r="WU87" s="897"/>
      <c r="WV87" s="897"/>
      <c r="WW87" s="897"/>
      <c r="WX87" s="897"/>
      <c r="WY87" s="897"/>
      <c r="WZ87" s="897"/>
      <c r="XA87" s="897"/>
      <c r="XB87" s="897"/>
      <c r="XC87" s="897"/>
      <c r="XD87" s="897"/>
      <c r="XE87" s="897"/>
      <c r="XF87" s="897"/>
      <c r="XG87" s="897"/>
      <c r="XH87" s="897"/>
      <c r="XI87" s="897"/>
      <c r="XJ87" s="897"/>
      <c r="XK87" s="897"/>
      <c r="XL87" s="897"/>
      <c r="XM87" s="897"/>
      <c r="XN87" s="897"/>
      <c r="XO87" s="897"/>
      <c r="XP87" s="897"/>
      <c r="XQ87" s="897"/>
      <c r="XR87" s="897"/>
      <c r="XS87" s="897"/>
      <c r="XT87" s="897"/>
      <c r="XU87" s="897"/>
      <c r="XV87" s="897"/>
      <c r="XW87" s="897"/>
      <c r="XX87" s="897"/>
      <c r="XY87" s="897"/>
      <c r="XZ87" s="897"/>
      <c r="YA87" s="897"/>
      <c r="YB87" s="897"/>
      <c r="YC87" s="897"/>
      <c r="YD87" s="897"/>
      <c r="YE87" s="897"/>
      <c r="YF87" s="897"/>
      <c r="YG87" s="897"/>
      <c r="YH87" s="897"/>
      <c r="YI87" s="897"/>
      <c r="YJ87" s="897"/>
      <c r="YK87" s="897"/>
      <c r="YL87" s="897"/>
      <c r="YM87" s="897"/>
      <c r="YN87" s="897"/>
      <c r="YO87" s="897"/>
      <c r="YP87" s="897"/>
      <c r="YQ87" s="897"/>
      <c r="YR87" s="897"/>
      <c r="YS87" s="897"/>
      <c r="YT87" s="897"/>
      <c r="YU87" s="897"/>
      <c r="YV87" s="897"/>
      <c r="YW87" s="897"/>
      <c r="YX87" s="897"/>
      <c r="YY87" s="897"/>
      <c r="YZ87" s="897"/>
      <c r="ZA87" s="897"/>
      <c r="ZB87" s="897"/>
      <c r="ZC87" s="897"/>
      <c r="ZD87" s="897"/>
      <c r="ZE87" s="897"/>
      <c r="ZF87" s="897"/>
      <c r="ZG87" s="897"/>
      <c r="ZH87" s="897"/>
      <c r="ZI87" s="897"/>
      <c r="ZJ87" s="897"/>
      <c r="ZK87" s="897"/>
      <c r="ZL87" s="897"/>
      <c r="ZM87" s="897"/>
      <c r="ZN87" s="897"/>
      <c r="ZO87" s="897"/>
      <c r="ZP87" s="897"/>
      <c r="ZQ87" s="897"/>
      <c r="ZR87" s="897"/>
      <c r="ZS87" s="897"/>
      <c r="ZT87" s="897"/>
      <c r="ZU87" s="897"/>
      <c r="ZV87" s="897"/>
      <c r="ZW87" s="897"/>
      <c r="ZX87" s="897"/>
      <c r="ZY87" s="897"/>
      <c r="ZZ87" s="897"/>
      <c r="AAA87" s="897"/>
      <c r="AAB87" s="897"/>
      <c r="AAC87" s="897"/>
      <c r="AAD87" s="897"/>
      <c r="AAE87" s="897"/>
      <c r="AAF87" s="897"/>
      <c r="AAG87" s="897"/>
      <c r="AAH87" s="897"/>
      <c r="AAI87" s="897"/>
      <c r="AAJ87" s="897"/>
      <c r="AAK87" s="897"/>
      <c r="AAL87" s="897"/>
      <c r="AAM87" s="897"/>
      <c r="AAN87" s="897"/>
      <c r="AAO87" s="897"/>
      <c r="AAP87" s="897"/>
      <c r="AAQ87" s="897"/>
      <c r="AAR87" s="897"/>
      <c r="AAS87" s="897"/>
      <c r="AAT87" s="897"/>
      <c r="AAU87" s="897"/>
      <c r="AAV87" s="897"/>
      <c r="AAW87" s="897"/>
      <c r="AAX87" s="897"/>
      <c r="AAY87" s="897"/>
      <c r="AAZ87" s="897"/>
      <c r="ABA87" s="897"/>
      <c r="ABB87" s="897"/>
      <c r="ABC87" s="897"/>
      <c r="ABD87" s="897"/>
      <c r="ABE87" s="897"/>
      <c r="ABF87" s="897"/>
      <c r="ABG87" s="897"/>
      <c r="ABH87" s="897"/>
      <c r="ABI87" s="897"/>
      <c r="ABJ87" s="897"/>
      <c r="ABK87" s="897"/>
      <c r="ABL87" s="897"/>
      <c r="ABM87" s="897"/>
      <c r="ABN87" s="897"/>
      <c r="ABO87" s="897"/>
      <c r="ABP87" s="897"/>
      <c r="ABQ87" s="897"/>
      <c r="ABR87" s="897"/>
      <c r="ABS87" s="897"/>
      <c r="ABT87" s="897"/>
      <c r="ABU87" s="897"/>
      <c r="ABV87" s="897"/>
      <c r="ABW87" s="897"/>
      <c r="ABX87" s="897"/>
      <c r="ABY87" s="897"/>
      <c r="ABZ87" s="897"/>
      <c r="ACA87" s="897"/>
      <c r="ACB87" s="897"/>
      <c r="ACC87" s="897"/>
      <c r="ACD87" s="897"/>
      <c r="ACE87" s="897"/>
      <c r="ACF87" s="897"/>
      <c r="ACG87" s="897"/>
      <c r="ACH87" s="897"/>
      <c r="ACI87" s="897"/>
      <c r="ACJ87" s="897"/>
      <c r="ACK87" s="897"/>
      <c r="ACL87" s="897"/>
      <c r="ACM87" s="897"/>
      <c r="ACN87" s="897"/>
      <c r="ACO87" s="897"/>
      <c r="ACP87" s="897"/>
      <c r="ACQ87" s="897"/>
      <c r="ACR87" s="897"/>
      <c r="ACS87" s="897"/>
      <c r="ACT87" s="897"/>
      <c r="ACU87" s="897"/>
      <c r="ACV87" s="897"/>
      <c r="ACW87" s="897"/>
      <c r="ACX87" s="897"/>
      <c r="ACY87" s="897"/>
      <c r="ACZ87" s="897"/>
      <c r="ADA87" s="897"/>
      <c r="ADB87" s="897"/>
      <c r="ADC87" s="897"/>
      <c r="ADD87" s="897"/>
      <c r="ADE87" s="897"/>
      <c r="ADF87" s="897"/>
      <c r="ADG87" s="897"/>
      <c r="ADH87" s="897"/>
      <c r="ADI87" s="897"/>
      <c r="ADJ87" s="897"/>
      <c r="ADK87" s="897"/>
      <c r="ADL87" s="897"/>
      <c r="ADM87" s="897"/>
      <c r="ADN87" s="897"/>
      <c r="ADO87" s="897"/>
      <c r="ADP87" s="897"/>
      <c r="ADQ87" s="897"/>
      <c r="ADR87" s="897"/>
      <c r="ADS87" s="897"/>
      <c r="ADT87" s="897"/>
      <c r="ADU87" s="897"/>
      <c r="ADV87" s="897"/>
      <c r="ADW87" s="897"/>
      <c r="ADX87" s="897"/>
      <c r="ADY87" s="897"/>
      <c r="ADZ87" s="897"/>
      <c r="AEA87" s="897"/>
      <c r="AEB87" s="897"/>
      <c r="AEC87" s="897"/>
      <c r="AED87" s="897"/>
      <c r="AEE87" s="897"/>
      <c r="AEF87" s="897"/>
      <c r="AEG87" s="897"/>
      <c r="AEH87" s="897"/>
      <c r="AEI87" s="897"/>
      <c r="AEJ87" s="897"/>
      <c r="AEK87" s="897"/>
      <c r="AEL87" s="897"/>
      <c r="AEM87" s="897"/>
      <c r="AEN87" s="897"/>
      <c r="AEO87" s="897"/>
      <c r="AEP87" s="897"/>
      <c r="AEQ87" s="897"/>
      <c r="AER87" s="897"/>
      <c r="AES87" s="897"/>
      <c r="AET87" s="897"/>
      <c r="AEU87" s="897"/>
      <c r="AEV87" s="897"/>
      <c r="AEW87" s="897"/>
      <c r="AEX87" s="897"/>
      <c r="AEY87" s="897"/>
      <c r="AEZ87" s="897"/>
      <c r="AFA87" s="897"/>
      <c r="AFB87" s="897"/>
      <c r="AFC87" s="897"/>
      <c r="AFD87" s="897"/>
      <c r="AFE87" s="897"/>
      <c r="AFF87" s="897"/>
      <c r="AFG87" s="897"/>
      <c r="AFH87" s="897"/>
      <c r="AFI87" s="897"/>
      <c r="AFJ87" s="897"/>
      <c r="AFK87" s="897"/>
      <c r="AFL87" s="897"/>
      <c r="AFM87" s="897"/>
      <c r="AFN87" s="897"/>
      <c r="AFO87" s="897"/>
      <c r="AFP87" s="897"/>
      <c r="AFQ87" s="897"/>
      <c r="AFR87" s="897"/>
      <c r="AFS87" s="897"/>
      <c r="AFT87" s="897"/>
      <c r="AFU87" s="897"/>
      <c r="AFV87" s="897"/>
      <c r="AFW87" s="897"/>
      <c r="AFX87" s="897"/>
      <c r="AFY87" s="897"/>
      <c r="AFZ87" s="897"/>
      <c r="AGA87" s="897"/>
      <c r="AGB87" s="897"/>
      <c r="AGC87" s="897"/>
      <c r="AGD87" s="897"/>
      <c r="AGE87" s="897"/>
      <c r="AGF87" s="897"/>
      <c r="AGG87" s="897"/>
      <c r="AGH87" s="897"/>
      <c r="AGI87" s="897"/>
      <c r="AGJ87" s="897"/>
      <c r="AGK87" s="897"/>
      <c r="AGL87" s="897"/>
      <c r="AGM87" s="897"/>
      <c r="AGN87" s="897"/>
      <c r="AGO87" s="897"/>
      <c r="AGP87" s="897"/>
      <c r="AGQ87" s="897"/>
      <c r="AGR87" s="897"/>
      <c r="AGS87" s="897"/>
      <c r="AGT87" s="897"/>
      <c r="AGU87" s="897"/>
      <c r="AGV87" s="897"/>
      <c r="AGW87" s="897"/>
      <c r="AGX87" s="897"/>
      <c r="AGY87" s="897"/>
      <c r="AGZ87" s="897"/>
      <c r="AHA87" s="897"/>
      <c r="AHB87" s="897"/>
      <c r="AHC87" s="897"/>
      <c r="AHD87" s="897"/>
      <c r="AHE87" s="897"/>
      <c r="AHF87" s="897"/>
      <c r="AHG87" s="897"/>
      <c r="AHH87" s="897"/>
      <c r="AHI87" s="897"/>
      <c r="AHJ87" s="897"/>
      <c r="AHK87" s="897"/>
      <c r="AHL87" s="897"/>
      <c r="AHM87" s="897"/>
      <c r="AHN87" s="897"/>
      <c r="AHO87" s="897"/>
      <c r="AHP87" s="897"/>
      <c r="AHQ87" s="897"/>
      <c r="AHR87" s="897"/>
      <c r="AHS87" s="897"/>
      <c r="AHT87" s="897"/>
      <c r="AHU87" s="897"/>
      <c r="AHV87" s="897"/>
      <c r="AHW87" s="897"/>
      <c r="AHX87" s="897"/>
      <c r="AHY87" s="897"/>
      <c r="AHZ87" s="897"/>
      <c r="AIA87" s="897"/>
      <c r="AIB87" s="897"/>
      <c r="AIC87" s="897"/>
      <c r="AID87" s="897"/>
      <c r="AIE87" s="897"/>
      <c r="AIF87" s="897"/>
      <c r="AIG87" s="897"/>
      <c r="AIH87" s="897"/>
      <c r="AII87" s="897"/>
      <c r="AIJ87" s="897"/>
      <c r="AIK87" s="897"/>
      <c r="AIL87" s="897"/>
      <c r="AIM87" s="897"/>
      <c r="AIN87" s="897"/>
      <c r="AIO87" s="897"/>
      <c r="AIP87" s="897"/>
      <c r="AIQ87" s="897"/>
      <c r="AIR87" s="897"/>
      <c r="AIS87" s="897"/>
      <c r="AIT87" s="897"/>
      <c r="AIU87" s="897"/>
      <c r="AIV87" s="897"/>
      <c r="AIW87" s="897"/>
      <c r="AIX87" s="897"/>
      <c r="AIY87" s="897"/>
      <c r="AIZ87" s="897"/>
      <c r="AJA87" s="897"/>
      <c r="AJB87" s="897"/>
      <c r="AJC87" s="897"/>
      <c r="AJD87" s="897"/>
      <c r="AJE87" s="897"/>
      <c r="AJF87" s="897"/>
      <c r="AJG87" s="897"/>
      <c r="AJH87" s="897"/>
      <c r="AJI87" s="897"/>
      <c r="AJJ87" s="897"/>
      <c r="AJK87" s="897"/>
      <c r="AJL87" s="897"/>
      <c r="AJM87" s="897"/>
      <c r="AJN87" s="897"/>
      <c r="AJO87" s="897"/>
      <c r="AJP87" s="897"/>
      <c r="AJQ87" s="897"/>
      <c r="AJR87" s="897"/>
      <c r="AJS87" s="897"/>
      <c r="AJT87" s="897"/>
      <c r="AJU87" s="897"/>
      <c r="AJV87" s="897"/>
      <c r="AJW87" s="897"/>
      <c r="AJX87" s="897"/>
      <c r="AJY87" s="897"/>
      <c r="AJZ87" s="897"/>
      <c r="AKA87" s="897"/>
      <c r="AKB87" s="897"/>
      <c r="AKC87" s="897"/>
      <c r="AKD87" s="897"/>
      <c r="AKE87" s="897"/>
      <c r="AKF87" s="897"/>
      <c r="AKG87" s="897"/>
      <c r="AKH87" s="897"/>
      <c r="AKI87" s="897"/>
      <c r="AKJ87" s="897"/>
      <c r="AKK87" s="897"/>
      <c r="AKL87" s="897"/>
      <c r="AKM87" s="897"/>
      <c r="AKN87" s="897"/>
      <c r="AKO87" s="897"/>
      <c r="AKP87" s="897"/>
      <c r="AKQ87" s="897"/>
      <c r="AKR87" s="897"/>
      <c r="AKS87" s="897"/>
      <c r="AKT87" s="897"/>
      <c r="AKU87" s="897"/>
      <c r="AKV87" s="897"/>
    </row>
    <row r="88" spans="1:984" s="764" customFormat="1">
      <c r="B88" s="784"/>
      <c r="C88" s="805"/>
      <c r="D88" s="785"/>
      <c r="E88" s="785"/>
      <c r="F88" s="785"/>
      <c r="G88" s="785"/>
      <c r="H88" s="785"/>
      <c r="K88" s="778"/>
      <c r="L88" s="778"/>
      <c r="M88" s="786"/>
      <c r="N88" s="765"/>
      <c r="O88" s="778"/>
      <c r="P88" s="765"/>
      <c r="Q88" s="765"/>
      <c r="R88" s="765"/>
      <c r="S88" s="765"/>
      <c r="T88" s="765"/>
      <c r="U88" s="765"/>
      <c r="V88" s="765"/>
      <c r="W88" s="765"/>
      <c r="X88" s="765"/>
      <c r="Y88" s="765"/>
      <c r="Z88" s="765"/>
      <c r="AA88" s="765"/>
      <c r="AB88" s="765"/>
      <c r="AC88" s="765"/>
      <c r="AD88" s="765"/>
      <c r="AE88" s="765"/>
      <c r="AF88" s="765"/>
      <c r="AG88" s="765"/>
      <c r="AH88" s="765"/>
      <c r="AI88" s="765"/>
      <c r="AJ88" s="765"/>
      <c r="AK88" s="765"/>
      <c r="AL88" s="765"/>
      <c r="AM88" s="765"/>
      <c r="AN88" s="765"/>
      <c r="AO88" s="765"/>
      <c r="AP88" s="765"/>
      <c r="AQ88" s="765"/>
      <c r="AR88" s="765"/>
      <c r="AS88" s="765"/>
      <c r="AT88" s="765"/>
      <c r="AU88" s="765"/>
      <c r="AV88" s="765"/>
      <c r="AW88" s="765"/>
      <c r="AX88" s="765"/>
      <c r="AY88" s="765"/>
      <c r="AZ88" s="765"/>
      <c r="BA88" s="765"/>
      <c r="BB88" s="765"/>
      <c r="BC88" s="765"/>
      <c r="BD88" s="765"/>
      <c r="BE88" s="765"/>
      <c r="BF88" s="765"/>
      <c r="BG88" s="765"/>
      <c r="BH88" s="765"/>
      <c r="BI88" s="765"/>
      <c r="BJ88" s="765"/>
      <c r="BK88" s="765"/>
      <c r="BL88" s="765"/>
      <c r="BM88" s="765"/>
      <c r="BN88" s="765"/>
      <c r="BO88" s="765"/>
      <c r="BP88" s="765"/>
      <c r="BQ88" s="765"/>
      <c r="BR88" s="765"/>
      <c r="BS88" s="765"/>
      <c r="BT88" s="765"/>
      <c r="BU88" s="765"/>
      <c r="BV88" s="765"/>
      <c r="BW88" s="765"/>
      <c r="BX88" s="765"/>
      <c r="BY88" s="765"/>
      <c r="BZ88" s="765"/>
      <c r="CA88" s="765"/>
      <c r="CB88" s="765"/>
      <c r="CC88" s="765"/>
      <c r="CD88" s="765"/>
      <c r="CE88" s="765"/>
      <c r="CF88" s="765"/>
      <c r="CG88" s="765"/>
      <c r="CH88" s="765"/>
      <c r="CI88" s="765"/>
      <c r="CJ88" s="765"/>
      <c r="CK88" s="765"/>
      <c r="CL88" s="765"/>
      <c r="CM88" s="765"/>
      <c r="CN88" s="765"/>
      <c r="CO88" s="765"/>
      <c r="CP88" s="765"/>
      <c r="CQ88" s="765"/>
      <c r="CR88" s="765"/>
      <c r="CS88" s="765"/>
      <c r="CT88" s="765"/>
      <c r="CU88" s="765"/>
      <c r="CV88" s="765"/>
      <c r="CW88" s="765"/>
      <c r="CX88" s="765"/>
      <c r="CY88" s="765"/>
      <c r="CZ88" s="765"/>
      <c r="DA88" s="765"/>
      <c r="DB88" s="765"/>
      <c r="DC88" s="765"/>
      <c r="DD88" s="765"/>
      <c r="DE88" s="765"/>
      <c r="DF88" s="765"/>
      <c r="DG88" s="765"/>
      <c r="DH88" s="765"/>
      <c r="DI88" s="765"/>
      <c r="DJ88" s="765"/>
      <c r="DK88" s="765"/>
      <c r="DL88" s="765"/>
      <c r="DM88" s="765"/>
      <c r="DN88" s="765"/>
      <c r="DO88" s="765"/>
      <c r="DP88" s="765"/>
      <c r="DQ88" s="765"/>
      <c r="DR88" s="765"/>
      <c r="DS88" s="765"/>
      <c r="DT88" s="765"/>
      <c r="DU88" s="765"/>
      <c r="DV88" s="765"/>
      <c r="DW88" s="765"/>
      <c r="DX88" s="765"/>
      <c r="DY88" s="765"/>
      <c r="DZ88" s="765"/>
      <c r="EA88" s="765"/>
      <c r="EB88" s="765"/>
      <c r="EC88" s="765"/>
      <c r="ED88" s="765"/>
      <c r="EE88" s="765"/>
      <c r="EF88" s="765"/>
      <c r="EG88" s="765"/>
      <c r="EH88" s="765"/>
      <c r="EI88" s="765"/>
      <c r="EJ88" s="765"/>
      <c r="EK88" s="765"/>
      <c r="EL88" s="765"/>
      <c r="EM88" s="765"/>
      <c r="EN88" s="765"/>
      <c r="EO88" s="765"/>
      <c r="EP88" s="765"/>
      <c r="EQ88" s="765"/>
      <c r="ER88" s="765"/>
      <c r="ES88" s="765"/>
      <c r="ET88" s="765"/>
      <c r="EU88" s="765"/>
      <c r="EV88" s="765"/>
      <c r="EW88" s="765"/>
      <c r="EX88" s="765"/>
      <c r="EY88" s="765"/>
      <c r="EZ88" s="765"/>
      <c r="FA88" s="765"/>
      <c r="FB88" s="765"/>
      <c r="FC88" s="765"/>
      <c r="FD88" s="765"/>
      <c r="FE88" s="765"/>
      <c r="FF88" s="765"/>
      <c r="FG88" s="765"/>
      <c r="FH88" s="765"/>
      <c r="FI88" s="765"/>
      <c r="FJ88" s="765"/>
      <c r="FK88" s="765"/>
      <c r="FL88" s="765"/>
      <c r="FM88" s="765"/>
      <c r="FN88" s="765"/>
      <c r="FO88" s="765"/>
      <c r="FP88" s="765"/>
      <c r="FQ88" s="765"/>
      <c r="FR88" s="765"/>
      <c r="FS88" s="765"/>
      <c r="FT88" s="765"/>
      <c r="FU88" s="765"/>
      <c r="FV88" s="765"/>
      <c r="FW88" s="765"/>
      <c r="FX88" s="765"/>
      <c r="FY88" s="765"/>
      <c r="FZ88" s="765"/>
      <c r="GA88" s="765"/>
      <c r="GB88" s="765"/>
      <c r="GC88" s="765"/>
      <c r="GD88" s="765"/>
      <c r="GE88" s="765"/>
      <c r="GF88" s="765"/>
      <c r="GG88" s="765"/>
      <c r="GH88" s="765"/>
      <c r="GI88" s="765"/>
      <c r="GJ88" s="765"/>
      <c r="GK88" s="765"/>
      <c r="GL88" s="765"/>
      <c r="GM88" s="765"/>
      <c r="GN88" s="765"/>
      <c r="GO88" s="765"/>
      <c r="GP88" s="765"/>
      <c r="GQ88" s="765"/>
      <c r="GR88" s="765"/>
      <c r="GS88" s="765"/>
      <c r="GT88" s="765"/>
      <c r="GU88" s="765"/>
      <c r="GV88" s="765"/>
      <c r="GW88" s="765"/>
      <c r="GX88" s="765"/>
      <c r="GY88" s="765"/>
      <c r="GZ88" s="765"/>
      <c r="HA88" s="765"/>
      <c r="HB88" s="765"/>
      <c r="HC88" s="765"/>
      <c r="HD88" s="765"/>
      <c r="HE88" s="765"/>
      <c r="HF88" s="765"/>
      <c r="HG88" s="765"/>
      <c r="HH88" s="765"/>
      <c r="HI88" s="765"/>
      <c r="HJ88" s="765"/>
      <c r="HK88" s="765"/>
      <c r="HL88" s="765"/>
      <c r="HM88" s="765"/>
      <c r="HN88" s="765"/>
      <c r="HO88" s="765"/>
      <c r="HP88" s="765"/>
      <c r="HQ88" s="765"/>
      <c r="HR88" s="765"/>
      <c r="HS88" s="765"/>
      <c r="HT88" s="765"/>
      <c r="HU88" s="765"/>
      <c r="HV88" s="765"/>
      <c r="HW88" s="765"/>
      <c r="HX88" s="765"/>
      <c r="HY88" s="765"/>
      <c r="HZ88" s="765"/>
      <c r="IA88" s="765"/>
      <c r="IB88" s="765"/>
      <c r="IC88" s="765"/>
      <c r="ID88" s="765"/>
      <c r="IE88" s="765"/>
      <c r="IF88" s="765"/>
      <c r="IG88" s="765"/>
      <c r="IH88" s="765"/>
      <c r="II88" s="765"/>
      <c r="IJ88" s="765"/>
      <c r="IK88" s="765"/>
      <c r="IL88" s="765"/>
      <c r="IM88" s="765"/>
      <c r="IN88" s="765"/>
      <c r="IO88" s="765"/>
      <c r="IP88" s="765"/>
      <c r="IQ88" s="765"/>
      <c r="IR88" s="765"/>
      <c r="IS88" s="765"/>
      <c r="IT88" s="765"/>
      <c r="IU88" s="765"/>
      <c r="IV88" s="765"/>
      <c r="IW88" s="765"/>
      <c r="IX88" s="765"/>
      <c r="IY88" s="765"/>
      <c r="IZ88" s="765"/>
      <c r="JA88" s="765"/>
      <c r="JB88" s="765"/>
      <c r="JC88" s="765"/>
      <c r="JD88" s="765"/>
      <c r="JE88" s="765"/>
      <c r="JF88" s="765"/>
      <c r="JG88" s="765"/>
      <c r="JH88" s="765"/>
      <c r="JI88" s="765"/>
      <c r="JJ88" s="765"/>
      <c r="JK88" s="765"/>
      <c r="JL88" s="765"/>
      <c r="JM88" s="765"/>
      <c r="JN88" s="765"/>
      <c r="JO88" s="765"/>
      <c r="JP88" s="765"/>
      <c r="JQ88" s="765"/>
      <c r="JR88" s="765"/>
      <c r="JS88" s="765"/>
      <c r="JT88" s="765"/>
      <c r="JU88" s="765"/>
      <c r="JV88" s="765"/>
      <c r="JW88" s="765"/>
      <c r="JX88" s="765"/>
      <c r="JY88" s="765"/>
      <c r="JZ88" s="765"/>
      <c r="KA88" s="765"/>
      <c r="KB88" s="765"/>
      <c r="KC88" s="765"/>
      <c r="KD88" s="765"/>
      <c r="KE88" s="765"/>
      <c r="KF88" s="765"/>
      <c r="KG88" s="765"/>
      <c r="KH88" s="765"/>
      <c r="KI88" s="765"/>
      <c r="KJ88" s="765"/>
      <c r="KK88" s="765"/>
      <c r="KL88" s="765"/>
      <c r="KM88" s="765"/>
      <c r="KN88" s="765"/>
      <c r="KO88" s="765"/>
      <c r="KP88" s="765"/>
      <c r="KQ88" s="765"/>
      <c r="KR88" s="765"/>
      <c r="KS88" s="765"/>
      <c r="KT88" s="765"/>
      <c r="KU88" s="765"/>
      <c r="KV88" s="765"/>
      <c r="KW88" s="765"/>
      <c r="KX88" s="765"/>
      <c r="KY88" s="765"/>
      <c r="KZ88" s="765"/>
      <c r="LA88" s="765"/>
      <c r="LB88" s="765"/>
      <c r="LC88" s="765"/>
      <c r="LD88" s="765"/>
      <c r="LE88" s="765"/>
      <c r="LF88" s="765"/>
      <c r="LG88" s="765"/>
      <c r="LH88" s="765"/>
      <c r="LI88" s="765"/>
      <c r="LJ88" s="765"/>
      <c r="LK88" s="765"/>
      <c r="LL88" s="765"/>
      <c r="LM88" s="765"/>
      <c r="LN88" s="765"/>
      <c r="LO88" s="765"/>
      <c r="LP88" s="765"/>
      <c r="LQ88" s="765"/>
      <c r="LR88" s="765"/>
      <c r="LS88" s="765"/>
      <c r="LT88" s="765"/>
      <c r="LU88" s="765"/>
      <c r="LV88" s="765"/>
      <c r="LW88" s="765"/>
      <c r="LX88" s="765"/>
      <c r="LY88" s="765"/>
      <c r="LZ88" s="765"/>
      <c r="MA88" s="765"/>
      <c r="MB88" s="765"/>
      <c r="MC88" s="765"/>
      <c r="MD88" s="765"/>
      <c r="ME88" s="765"/>
      <c r="MF88" s="765"/>
      <c r="MG88" s="765"/>
      <c r="MH88" s="765"/>
      <c r="MI88" s="765"/>
      <c r="MJ88" s="765"/>
      <c r="MK88" s="765"/>
      <c r="ML88" s="765"/>
      <c r="MM88" s="765"/>
      <c r="MN88" s="765"/>
      <c r="MO88" s="765"/>
      <c r="MP88" s="765"/>
      <c r="MQ88" s="765"/>
      <c r="MR88" s="765"/>
      <c r="MS88" s="765"/>
      <c r="MT88" s="765"/>
      <c r="MU88" s="765"/>
      <c r="MV88" s="765"/>
      <c r="MW88" s="765"/>
      <c r="MX88" s="765"/>
      <c r="MY88" s="765"/>
      <c r="MZ88" s="765"/>
      <c r="NA88" s="765"/>
      <c r="NB88" s="765"/>
      <c r="NC88" s="765"/>
      <c r="ND88" s="765"/>
      <c r="NE88" s="765"/>
      <c r="NF88" s="765"/>
      <c r="NG88" s="765"/>
      <c r="NH88" s="765"/>
      <c r="NI88" s="765"/>
      <c r="NJ88" s="765"/>
      <c r="NK88" s="765"/>
      <c r="NL88" s="765"/>
      <c r="NM88" s="765"/>
      <c r="NN88" s="765"/>
      <c r="NO88" s="765"/>
      <c r="NP88" s="765"/>
      <c r="NQ88" s="765"/>
      <c r="NR88" s="765"/>
      <c r="NS88" s="765"/>
      <c r="NT88" s="765"/>
      <c r="NU88" s="765"/>
      <c r="NV88" s="765"/>
      <c r="NW88" s="765"/>
      <c r="NX88" s="765"/>
      <c r="NY88" s="765"/>
      <c r="NZ88" s="765"/>
      <c r="OA88" s="765"/>
      <c r="OB88" s="765"/>
      <c r="OC88" s="765"/>
      <c r="OD88" s="765"/>
      <c r="OE88" s="765"/>
      <c r="OF88" s="765"/>
      <c r="OG88" s="765"/>
      <c r="OH88" s="765"/>
      <c r="OI88" s="765"/>
      <c r="OJ88" s="765"/>
      <c r="OK88" s="765"/>
      <c r="OL88" s="765"/>
      <c r="OM88" s="765"/>
      <c r="ON88" s="765"/>
      <c r="OO88" s="765"/>
      <c r="OP88" s="765"/>
      <c r="OQ88" s="765"/>
      <c r="OR88" s="765"/>
      <c r="OS88" s="765"/>
      <c r="OT88" s="765"/>
      <c r="OU88" s="765"/>
      <c r="OV88" s="765"/>
      <c r="OW88" s="765"/>
      <c r="OX88" s="765"/>
      <c r="OY88" s="765"/>
      <c r="OZ88" s="765"/>
      <c r="PA88" s="765"/>
      <c r="PB88" s="765"/>
      <c r="PC88" s="765"/>
      <c r="PD88" s="765"/>
      <c r="PE88" s="765"/>
      <c r="PF88" s="765"/>
      <c r="PG88" s="765"/>
      <c r="PH88" s="765"/>
      <c r="PI88" s="765"/>
      <c r="PJ88" s="765"/>
      <c r="PK88" s="765"/>
      <c r="PL88" s="765"/>
      <c r="PM88" s="765"/>
      <c r="PN88" s="765"/>
      <c r="PO88" s="765"/>
      <c r="PP88" s="765"/>
      <c r="PQ88" s="765"/>
      <c r="PR88" s="765"/>
      <c r="PS88" s="765"/>
      <c r="PT88" s="765"/>
      <c r="PU88" s="765"/>
      <c r="PV88" s="765"/>
      <c r="PW88" s="765"/>
      <c r="PX88" s="765"/>
      <c r="PY88" s="765"/>
      <c r="PZ88" s="765"/>
      <c r="QA88" s="765"/>
      <c r="QB88" s="765"/>
      <c r="QC88" s="765"/>
      <c r="QD88" s="765"/>
      <c r="QE88" s="765"/>
      <c r="QF88" s="765"/>
      <c r="QG88" s="765"/>
      <c r="QH88" s="765"/>
      <c r="QI88" s="765"/>
      <c r="QJ88" s="765"/>
      <c r="QK88" s="765"/>
      <c r="QL88" s="765"/>
      <c r="QM88" s="765"/>
      <c r="QN88" s="765"/>
      <c r="QO88" s="765"/>
      <c r="QP88" s="765"/>
      <c r="QQ88" s="765"/>
      <c r="QR88" s="765"/>
      <c r="QS88" s="765"/>
      <c r="QT88" s="765"/>
      <c r="QU88" s="765"/>
      <c r="QV88" s="765"/>
      <c r="QW88" s="765"/>
      <c r="QX88" s="765"/>
      <c r="QY88" s="765"/>
      <c r="QZ88" s="765"/>
      <c r="RA88" s="765"/>
      <c r="RB88" s="765"/>
      <c r="RC88" s="765"/>
      <c r="RD88" s="765"/>
      <c r="RE88" s="765"/>
      <c r="RF88" s="765"/>
      <c r="RG88" s="765"/>
      <c r="RH88" s="765"/>
      <c r="RI88" s="765"/>
      <c r="RJ88" s="765"/>
      <c r="RK88" s="765"/>
      <c r="RL88" s="765"/>
      <c r="RM88" s="765"/>
      <c r="RN88" s="765"/>
      <c r="RO88" s="765"/>
      <c r="RP88" s="765"/>
      <c r="RQ88" s="765"/>
      <c r="RR88" s="765"/>
      <c r="RS88" s="765"/>
      <c r="RT88" s="765"/>
      <c r="RU88" s="765"/>
      <c r="RV88" s="765"/>
      <c r="RW88" s="765"/>
      <c r="RX88" s="765"/>
      <c r="RY88" s="765"/>
      <c r="RZ88" s="765"/>
      <c r="SA88" s="765"/>
      <c r="SB88" s="765"/>
      <c r="SC88" s="765"/>
      <c r="SD88" s="765"/>
      <c r="SE88" s="765"/>
      <c r="SF88" s="765"/>
      <c r="SG88" s="765"/>
      <c r="SH88" s="765"/>
      <c r="SI88" s="765"/>
      <c r="SJ88" s="765"/>
      <c r="SK88" s="765"/>
      <c r="SL88" s="765"/>
      <c r="SM88" s="765"/>
      <c r="SN88" s="765"/>
      <c r="SO88" s="765"/>
      <c r="SP88" s="765"/>
      <c r="SQ88" s="765"/>
      <c r="SR88" s="765"/>
      <c r="SS88" s="765"/>
      <c r="ST88" s="765"/>
      <c r="SU88" s="765"/>
      <c r="SV88" s="765"/>
      <c r="SW88" s="765"/>
      <c r="SX88" s="765"/>
      <c r="SY88" s="765"/>
      <c r="SZ88" s="765"/>
      <c r="TA88" s="765"/>
      <c r="TB88" s="765"/>
      <c r="TC88" s="765"/>
      <c r="TD88" s="765"/>
      <c r="TE88" s="765"/>
      <c r="TF88" s="765"/>
      <c r="TG88" s="765"/>
      <c r="TH88" s="765"/>
      <c r="TI88" s="765"/>
      <c r="TJ88" s="765"/>
      <c r="TK88" s="765"/>
      <c r="TL88" s="765"/>
      <c r="TM88" s="765"/>
      <c r="TN88" s="765"/>
      <c r="TO88" s="765"/>
      <c r="TP88" s="765"/>
      <c r="TQ88" s="765"/>
      <c r="TR88" s="765"/>
      <c r="TS88" s="765"/>
      <c r="TT88" s="765"/>
      <c r="TU88" s="765"/>
      <c r="TV88" s="765"/>
      <c r="TW88" s="765"/>
      <c r="TX88" s="765"/>
      <c r="TY88" s="765"/>
      <c r="TZ88" s="765"/>
      <c r="UA88" s="765"/>
      <c r="UB88" s="765"/>
      <c r="UC88" s="765"/>
      <c r="UD88" s="765"/>
      <c r="UE88" s="765"/>
      <c r="UF88" s="765"/>
      <c r="UG88" s="765"/>
      <c r="UH88" s="765"/>
      <c r="UI88" s="765"/>
      <c r="UJ88" s="765"/>
      <c r="UK88" s="765"/>
      <c r="UL88" s="765"/>
      <c r="UM88" s="765"/>
      <c r="UN88" s="765"/>
      <c r="UO88" s="765"/>
      <c r="UP88" s="765"/>
      <c r="UQ88" s="765"/>
      <c r="UR88" s="765"/>
      <c r="US88" s="765"/>
      <c r="UT88" s="765"/>
      <c r="UU88" s="765"/>
      <c r="UV88" s="765"/>
      <c r="UW88" s="765"/>
      <c r="UX88" s="765"/>
      <c r="UY88" s="765"/>
      <c r="UZ88" s="765"/>
      <c r="VA88" s="765"/>
      <c r="VB88" s="765"/>
      <c r="VC88" s="765"/>
      <c r="VD88" s="765"/>
      <c r="VE88" s="765"/>
      <c r="VF88" s="765"/>
      <c r="VG88" s="765"/>
      <c r="VH88" s="765"/>
      <c r="VI88" s="765"/>
      <c r="VJ88" s="765"/>
      <c r="VK88" s="765"/>
      <c r="VL88" s="765"/>
      <c r="VM88" s="765"/>
      <c r="VN88" s="765"/>
      <c r="VO88" s="765"/>
      <c r="VP88" s="765"/>
      <c r="VQ88" s="765"/>
      <c r="VR88" s="765"/>
      <c r="VS88" s="765"/>
      <c r="VT88" s="765"/>
      <c r="VU88" s="765"/>
      <c r="VV88" s="765"/>
      <c r="VW88" s="765"/>
      <c r="VX88" s="765"/>
      <c r="VY88" s="765"/>
      <c r="VZ88" s="765"/>
      <c r="WA88" s="765"/>
      <c r="WB88" s="765"/>
      <c r="WC88" s="765"/>
      <c r="WD88" s="765"/>
      <c r="WE88" s="765"/>
      <c r="WF88" s="765"/>
      <c r="WG88" s="765"/>
      <c r="WH88" s="765"/>
      <c r="WI88" s="765"/>
      <c r="WJ88" s="765"/>
      <c r="WK88" s="765"/>
      <c r="WL88" s="765"/>
      <c r="WM88" s="765"/>
      <c r="WN88" s="765"/>
      <c r="WO88" s="765"/>
      <c r="WP88" s="765"/>
      <c r="WQ88" s="765"/>
      <c r="WR88" s="765"/>
      <c r="WS88" s="765"/>
      <c r="WT88" s="765"/>
      <c r="WU88" s="765"/>
      <c r="WV88" s="765"/>
      <c r="WW88" s="765"/>
      <c r="WX88" s="765"/>
      <c r="WY88" s="765"/>
      <c r="WZ88" s="765"/>
      <c r="XA88" s="765"/>
      <c r="XB88" s="765"/>
      <c r="XC88" s="765"/>
      <c r="XD88" s="765"/>
      <c r="XE88" s="765"/>
      <c r="XF88" s="765"/>
      <c r="XG88" s="765"/>
      <c r="XH88" s="765"/>
      <c r="XI88" s="765"/>
      <c r="XJ88" s="765"/>
      <c r="XK88" s="765"/>
      <c r="XL88" s="765"/>
      <c r="XM88" s="765"/>
      <c r="XN88" s="765"/>
      <c r="XO88" s="765"/>
      <c r="XP88" s="765"/>
      <c r="XQ88" s="765"/>
      <c r="XR88" s="765"/>
      <c r="XS88" s="765"/>
      <c r="XT88" s="765"/>
      <c r="XU88" s="765"/>
      <c r="XV88" s="765"/>
      <c r="XW88" s="765"/>
      <c r="XX88" s="765"/>
      <c r="XY88" s="765"/>
      <c r="XZ88" s="765"/>
      <c r="YA88" s="765"/>
      <c r="YB88" s="765"/>
      <c r="YC88" s="765"/>
      <c r="YD88" s="765"/>
      <c r="YE88" s="765"/>
      <c r="YF88" s="765"/>
      <c r="YG88" s="765"/>
      <c r="YH88" s="765"/>
      <c r="YI88" s="765"/>
      <c r="YJ88" s="765"/>
      <c r="YK88" s="765"/>
      <c r="YL88" s="765"/>
      <c r="YM88" s="765"/>
      <c r="YN88" s="765"/>
      <c r="YO88" s="765"/>
      <c r="YP88" s="765"/>
      <c r="YQ88" s="765"/>
      <c r="YR88" s="765"/>
      <c r="YS88" s="765"/>
      <c r="YT88" s="765"/>
      <c r="YU88" s="765"/>
      <c r="YV88" s="765"/>
      <c r="YW88" s="765"/>
      <c r="YX88" s="765"/>
      <c r="YY88" s="765"/>
      <c r="YZ88" s="765"/>
      <c r="ZA88" s="765"/>
      <c r="ZB88" s="765"/>
      <c r="ZC88" s="765"/>
      <c r="ZD88" s="765"/>
      <c r="ZE88" s="765"/>
      <c r="ZF88" s="765"/>
      <c r="ZG88" s="765"/>
      <c r="ZH88" s="765"/>
      <c r="ZI88" s="765"/>
      <c r="ZJ88" s="765"/>
      <c r="ZK88" s="765"/>
      <c r="ZL88" s="765"/>
      <c r="ZM88" s="765"/>
      <c r="ZN88" s="765"/>
      <c r="ZO88" s="765"/>
      <c r="ZP88" s="765"/>
      <c r="ZQ88" s="765"/>
      <c r="ZR88" s="765"/>
      <c r="ZS88" s="765"/>
      <c r="ZT88" s="765"/>
      <c r="ZU88" s="765"/>
      <c r="ZV88" s="765"/>
      <c r="ZW88" s="765"/>
      <c r="ZX88" s="765"/>
      <c r="ZY88" s="765"/>
      <c r="ZZ88" s="765"/>
      <c r="AAA88" s="765"/>
      <c r="AAB88" s="765"/>
      <c r="AAC88" s="765"/>
      <c r="AAD88" s="765"/>
      <c r="AAE88" s="765"/>
      <c r="AAF88" s="765"/>
      <c r="AAG88" s="765"/>
      <c r="AAH88" s="765"/>
      <c r="AAI88" s="765"/>
      <c r="AAJ88" s="765"/>
      <c r="AAK88" s="765"/>
      <c r="AAL88" s="765"/>
      <c r="AAM88" s="765"/>
      <c r="AAN88" s="765"/>
      <c r="AAO88" s="765"/>
      <c r="AAP88" s="765"/>
      <c r="AAQ88" s="765"/>
      <c r="AAR88" s="765"/>
      <c r="AAS88" s="765"/>
      <c r="AAT88" s="765"/>
      <c r="AAU88" s="765"/>
      <c r="AAV88" s="765"/>
      <c r="AAW88" s="765"/>
      <c r="AAX88" s="765"/>
      <c r="AAY88" s="765"/>
      <c r="AAZ88" s="765"/>
      <c r="ABA88" s="765"/>
      <c r="ABB88" s="765"/>
      <c r="ABC88" s="765"/>
      <c r="ABD88" s="765"/>
      <c r="ABE88" s="765"/>
      <c r="ABF88" s="765"/>
      <c r="ABG88" s="765"/>
      <c r="ABH88" s="765"/>
      <c r="ABI88" s="765"/>
      <c r="ABJ88" s="765"/>
      <c r="ABK88" s="765"/>
      <c r="ABL88" s="765"/>
      <c r="ABM88" s="765"/>
      <c r="ABN88" s="765"/>
      <c r="ABO88" s="765"/>
      <c r="ABP88" s="765"/>
      <c r="ABQ88" s="765"/>
      <c r="ABR88" s="765"/>
      <c r="ABS88" s="765"/>
      <c r="ABT88" s="765"/>
      <c r="ABU88" s="765"/>
      <c r="ABV88" s="765"/>
      <c r="ABW88" s="765"/>
      <c r="ABX88" s="765"/>
      <c r="ABY88" s="765"/>
      <c r="ABZ88" s="765"/>
      <c r="ACA88" s="765"/>
      <c r="ACB88" s="765"/>
      <c r="ACC88" s="765"/>
      <c r="ACD88" s="765"/>
      <c r="ACE88" s="765"/>
      <c r="ACF88" s="765"/>
      <c r="ACG88" s="765"/>
      <c r="ACH88" s="765"/>
      <c r="ACI88" s="765"/>
      <c r="ACJ88" s="765"/>
      <c r="ACK88" s="765"/>
      <c r="ACL88" s="765"/>
      <c r="ACM88" s="765"/>
      <c r="ACN88" s="765"/>
      <c r="ACO88" s="765"/>
      <c r="ACP88" s="765"/>
      <c r="ACQ88" s="765"/>
      <c r="ACR88" s="765"/>
      <c r="ACS88" s="765"/>
      <c r="ACT88" s="765"/>
      <c r="ACU88" s="765"/>
      <c r="ACV88" s="765"/>
      <c r="ACW88" s="765"/>
      <c r="ACX88" s="765"/>
      <c r="ACY88" s="765"/>
      <c r="ACZ88" s="765"/>
      <c r="ADA88" s="765"/>
      <c r="ADB88" s="765"/>
      <c r="ADC88" s="765"/>
      <c r="ADD88" s="765"/>
      <c r="ADE88" s="765"/>
      <c r="ADF88" s="765"/>
      <c r="ADG88" s="765"/>
      <c r="ADH88" s="765"/>
      <c r="ADI88" s="765"/>
      <c r="ADJ88" s="765"/>
      <c r="ADK88" s="765"/>
      <c r="ADL88" s="765"/>
      <c r="ADM88" s="765"/>
      <c r="ADN88" s="765"/>
      <c r="ADO88" s="765"/>
      <c r="ADP88" s="765"/>
      <c r="ADQ88" s="765"/>
      <c r="ADR88" s="765"/>
      <c r="ADS88" s="765"/>
      <c r="ADT88" s="765"/>
      <c r="ADU88" s="765"/>
      <c r="ADV88" s="765"/>
      <c r="ADW88" s="765"/>
      <c r="ADX88" s="765"/>
      <c r="ADY88" s="765"/>
      <c r="ADZ88" s="765"/>
      <c r="AEA88" s="765"/>
      <c r="AEB88" s="765"/>
      <c r="AEC88" s="765"/>
      <c r="AED88" s="765"/>
      <c r="AEE88" s="765"/>
      <c r="AEF88" s="765"/>
      <c r="AEG88" s="765"/>
      <c r="AEH88" s="765"/>
      <c r="AEI88" s="765"/>
      <c r="AEJ88" s="765"/>
      <c r="AEK88" s="765"/>
      <c r="AEL88" s="765"/>
      <c r="AEM88" s="765"/>
      <c r="AEN88" s="765"/>
      <c r="AEO88" s="765"/>
      <c r="AEP88" s="765"/>
      <c r="AEQ88" s="765"/>
      <c r="AER88" s="765"/>
      <c r="AES88" s="765"/>
      <c r="AET88" s="765"/>
      <c r="AEU88" s="765"/>
      <c r="AEV88" s="765"/>
      <c r="AEW88" s="765"/>
      <c r="AEX88" s="765"/>
      <c r="AEY88" s="765"/>
      <c r="AEZ88" s="765"/>
      <c r="AFA88" s="765"/>
      <c r="AFB88" s="765"/>
      <c r="AFC88" s="765"/>
      <c r="AFD88" s="765"/>
      <c r="AFE88" s="765"/>
      <c r="AFF88" s="765"/>
      <c r="AFG88" s="765"/>
      <c r="AFH88" s="765"/>
      <c r="AFI88" s="765"/>
      <c r="AFJ88" s="765"/>
      <c r="AFK88" s="765"/>
      <c r="AFL88" s="765"/>
      <c r="AFM88" s="765"/>
      <c r="AFN88" s="765"/>
      <c r="AFO88" s="765"/>
      <c r="AFP88" s="765"/>
      <c r="AFQ88" s="765"/>
      <c r="AFR88" s="765"/>
      <c r="AFS88" s="765"/>
      <c r="AFT88" s="765"/>
      <c r="AFU88" s="765"/>
      <c r="AFV88" s="765"/>
      <c r="AFW88" s="765"/>
      <c r="AFX88" s="765"/>
      <c r="AFY88" s="765"/>
      <c r="AFZ88" s="765"/>
      <c r="AGA88" s="765"/>
      <c r="AGB88" s="765"/>
      <c r="AGC88" s="765"/>
      <c r="AGD88" s="765"/>
      <c r="AGE88" s="765"/>
      <c r="AGF88" s="765"/>
      <c r="AGG88" s="765"/>
      <c r="AGH88" s="765"/>
      <c r="AGI88" s="765"/>
      <c r="AGJ88" s="765"/>
      <c r="AGK88" s="765"/>
      <c r="AGL88" s="765"/>
      <c r="AGM88" s="765"/>
      <c r="AGN88" s="765"/>
      <c r="AGO88" s="765"/>
      <c r="AGP88" s="765"/>
      <c r="AGQ88" s="765"/>
      <c r="AGR88" s="765"/>
      <c r="AGS88" s="765"/>
      <c r="AGT88" s="765"/>
      <c r="AGU88" s="765"/>
      <c r="AGV88" s="765"/>
      <c r="AGW88" s="765"/>
      <c r="AGX88" s="765"/>
      <c r="AGY88" s="765"/>
      <c r="AGZ88" s="765"/>
      <c r="AHA88" s="765"/>
      <c r="AHB88" s="765"/>
      <c r="AHC88" s="765"/>
      <c r="AHD88" s="765"/>
      <c r="AHE88" s="765"/>
      <c r="AHF88" s="765"/>
      <c r="AHG88" s="765"/>
      <c r="AHH88" s="765"/>
      <c r="AHI88" s="765"/>
      <c r="AHJ88" s="765"/>
      <c r="AHK88" s="765"/>
      <c r="AHL88" s="765"/>
      <c r="AHM88" s="765"/>
      <c r="AHN88" s="765"/>
      <c r="AHO88" s="765"/>
      <c r="AHP88" s="765"/>
      <c r="AHQ88" s="765"/>
      <c r="AHR88" s="765"/>
      <c r="AHS88" s="765"/>
      <c r="AHT88" s="765"/>
      <c r="AHU88" s="765"/>
      <c r="AHV88" s="765"/>
      <c r="AHW88" s="765"/>
      <c r="AHX88" s="765"/>
      <c r="AHY88" s="765"/>
      <c r="AHZ88" s="765"/>
      <c r="AIA88" s="765"/>
      <c r="AIB88" s="765"/>
      <c r="AIC88" s="765"/>
      <c r="AID88" s="765"/>
      <c r="AIE88" s="765"/>
      <c r="AIF88" s="765"/>
      <c r="AIG88" s="765"/>
      <c r="AIH88" s="765"/>
      <c r="AII88" s="765"/>
      <c r="AIJ88" s="765"/>
      <c r="AIK88" s="765"/>
      <c r="AIL88" s="765"/>
      <c r="AIM88" s="765"/>
      <c r="AIN88" s="765"/>
      <c r="AIO88" s="765"/>
      <c r="AIP88" s="765"/>
      <c r="AIQ88" s="765"/>
      <c r="AIR88" s="765"/>
      <c r="AIS88" s="765"/>
      <c r="AIT88" s="765"/>
      <c r="AIU88" s="765"/>
      <c r="AIV88" s="765"/>
      <c r="AIW88" s="765"/>
      <c r="AIX88" s="765"/>
      <c r="AIY88" s="765"/>
      <c r="AIZ88" s="765"/>
      <c r="AJA88" s="765"/>
      <c r="AJB88" s="765"/>
      <c r="AJC88" s="765"/>
      <c r="AJD88" s="765"/>
      <c r="AJE88" s="765"/>
      <c r="AJF88" s="765"/>
      <c r="AJG88" s="765"/>
      <c r="AJH88" s="765"/>
      <c r="AJI88" s="765"/>
      <c r="AJJ88" s="765"/>
      <c r="AJK88" s="765"/>
      <c r="AJL88" s="765"/>
      <c r="AJM88" s="765"/>
      <c r="AJN88" s="765"/>
      <c r="AJO88" s="765"/>
      <c r="AJP88" s="765"/>
      <c r="AJQ88" s="765"/>
      <c r="AJR88" s="765"/>
      <c r="AJS88" s="765"/>
      <c r="AJT88" s="765"/>
      <c r="AJU88" s="765"/>
      <c r="AJV88" s="765"/>
      <c r="AJW88" s="765"/>
      <c r="AJX88" s="765"/>
      <c r="AJY88" s="765"/>
      <c r="AJZ88" s="765"/>
      <c r="AKA88" s="765"/>
      <c r="AKB88" s="765"/>
      <c r="AKC88" s="765"/>
      <c r="AKD88" s="765"/>
      <c r="AKE88" s="765"/>
      <c r="AKF88" s="765"/>
      <c r="AKG88" s="765"/>
      <c r="AKH88" s="765"/>
      <c r="AKI88" s="765"/>
      <c r="AKJ88" s="765"/>
      <c r="AKK88" s="765"/>
      <c r="AKL88" s="765"/>
      <c r="AKM88" s="765"/>
      <c r="AKN88" s="765"/>
      <c r="AKO88" s="765"/>
      <c r="AKP88" s="765"/>
      <c r="AKQ88" s="765"/>
      <c r="AKR88" s="765"/>
      <c r="AKS88" s="765"/>
      <c r="AKT88" s="765"/>
      <c r="AKU88" s="765"/>
      <c r="AKV88" s="765"/>
    </row>
    <row r="89" spans="1:984" s="764" customFormat="1">
      <c r="B89" s="784"/>
      <c r="C89" s="805"/>
      <c r="D89" s="785"/>
      <c r="E89" s="785"/>
      <c r="F89" s="785"/>
      <c r="G89" s="785"/>
      <c r="H89" s="785"/>
      <c r="K89" s="778"/>
      <c r="L89" s="778"/>
      <c r="M89" s="786" t="s">
        <v>621</v>
      </c>
      <c r="N89" s="765"/>
      <c r="O89" s="778"/>
      <c r="P89" s="765"/>
      <c r="Q89" s="765"/>
      <c r="R89" s="765"/>
      <c r="S89" s="765"/>
      <c r="T89" s="765"/>
      <c r="U89" s="765"/>
      <c r="V89" s="765"/>
      <c r="W89" s="765"/>
      <c r="X89" s="765"/>
      <c r="Y89" s="765"/>
      <c r="Z89" s="765"/>
      <c r="AA89" s="765"/>
      <c r="AB89" s="765"/>
      <c r="AC89" s="765"/>
      <c r="AD89" s="765"/>
      <c r="AE89" s="765"/>
      <c r="AF89" s="765"/>
      <c r="AG89" s="765"/>
      <c r="AH89" s="765"/>
      <c r="AI89" s="765"/>
      <c r="AJ89" s="765"/>
      <c r="AK89" s="765"/>
      <c r="AL89" s="765"/>
      <c r="AM89" s="765"/>
      <c r="AN89" s="765"/>
      <c r="AO89" s="765"/>
      <c r="AP89" s="765"/>
      <c r="AQ89" s="765"/>
      <c r="AR89" s="765"/>
      <c r="AS89" s="765"/>
      <c r="AT89" s="765"/>
      <c r="AU89" s="765"/>
      <c r="AV89" s="765"/>
      <c r="AW89" s="765"/>
      <c r="AX89" s="765"/>
      <c r="AY89" s="765"/>
      <c r="AZ89" s="765"/>
      <c r="BA89" s="765"/>
      <c r="BB89" s="765"/>
      <c r="BC89" s="765"/>
      <c r="BD89" s="765"/>
      <c r="BE89" s="765"/>
      <c r="BF89" s="765"/>
      <c r="BG89" s="765"/>
      <c r="BH89" s="765"/>
      <c r="BI89" s="765"/>
      <c r="BJ89" s="765"/>
      <c r="BK89" s="765"/>
      <c r="BL89" s="765"/>
      <c r="BM89" s="765"/>
      <c r="BN89" s="765"/>
      <c r="BO89" s="765"/>
      <c r="BP89" s="765"/>
      <c r="BQ89" s="765"/>
      <c r="BR89" s="765"/>
      <c r="BS89" s="765"/>
      <c r="BT89" s="765"/>
      <c r="BU89" s="765"/>
      <c r="BV89" s="765"/>
      <c r="BW89" s="765"/>
      <c r="BX89" s="765"/>
      <c r="BY89" s="765"/>
      <c r="BZ89" s="765"/>
      <c r="CA89" s="765"/>
      <c r="CB89" s="765"/>
      <c r="CC89" s="765"/>
      <c r="CD89" s="765"/>
      <c r="CE89" s="765"/>
      <c r="CF89" s="765"/>
      <c r="CG89" s="765"/>
      <c r="CH89" s="765"/>
      <c r="CI89" s="765"/>
      <c r="CJ89" s="765"/>
      <c r="CK89" s="765"/>
      <c r="CL89" s="765"/>
      <c r="CM89" s="765"/>
      <c r="CN89" s="765"/>
      <c r="CO89" s="765"/>
      <c r="CP89" s="765"/>
      <c r="CQ89" s="765"/>
      <c r="CR89" s="765"/>
      <c r="CS89" s="765"/>
      <c r="CT89" s="765"/>
      <c r="CU89" s="765"/>
      <c r="CV89" s="765"/>
      <c r="CW89" s="765"/>
      <c r="CX89" s="765"/>
      <c r="CY89" s="765"/>
      <c r="CZ89" s="765"/>
      <c r="DA89" s="765"/>
      <c r="DB89" s="765"/>
      <c r="DC89" s="765"/>
      <c r="DD89" s="765"/>
      <c r="DE89" s="765"/>
      <c r="DF89" s="765"/>
      <c r="DG89" s="765"/>
      <c r="DH89" s="765"/>
      <c r="DI89" s="765"/>
      <c r="DJ89" s="765"/>
      <c r="DK89" s="765"/>
      <c r="DL89" s="765"/>
      <c r="DM89" s="765"/>
      <c r="DN89" s="765"/>
      <c r="DO89" s="765"/>
      <c r="DP89" s="765"/>
      <c r="DQ89" s="765"/>
      <c r="DR89" s="765"/>
      <c r="DS89" s="765"/>
      <c r="DT89" s="765"/>
      <c r="DU89" s="765"/>
      <c r="DV89" s="765"/>
      <c r="DW89" s="765"/>
      <c r="DX89" s="765"/>
      <c r="DY89" s="765"/>
      <c r="DZ89" s="765"/>
      <c r="EA89" s="765"/>
      <c r="EB89" s="765"/>
      <c r="EC89" s="765"/>
      <c r="ED89" s="765"/>
      <c r="EE89" s="765"/>
      <c r="EF89" s="765"/>
      <c r="EG89" s="765"/>
      <c r="EH89" s="765"/>
      <c r="EI89" s="765"/>
      <c r="EJ89" s="765"/>
      <c r="EK89" s="765"/>
      <c r="EL89" s="765"/>
      <c r="EM89" s="765"/>
      <c r="EN89" s="765"/>
      <c r="EO89" s="765"/>
      <c r="EP89" s="765"/>
      <c r="EQ89" s="765"/>
      <c r="ER89" s="765"/>
      <c r="ES89" s="765"/>
      <c r="ET89" s="765"/>
      <c r="EU89" s="765"/>
      <c r="EV89" s="765"/>
      <c r="EW89" s="765"/>
      <c r="EX89" s="765"/>
      <c r="EY89" s="765"/>
      <c r="EZ89" s="765"/>
      <c r="FA89" s="765"/>
      <c r="FB89" s="765"/>
      <c r="FC89" s="765"/>
      <c r="FD89" s="765"/>
      <c r="FE89" s="765"/>
      <c r="FF89" s="765"/>
      <c r="FG89" s="765"/>
      <c r="FH89" s="765"/>
      <c r="FI89" s="765"/>
      <c r="FJ89" s="765"/>
      <c r="FK89" s="765"/>
      <c r="FL89" s="765"/>
      <c r="FM89" s="765"/>
      <c r="FN89" s="765"/>
      <c r="FO89" s="765"/>
      <c r="FP89" s="765"/>
      <c r="FQ89" s="765"/>
      <c r="FR89" s="765"/>
      <c r="FS89" s="765"/>
      <c r="FT89" s="765"/>
      <c r="FU89" s="765"/>
      <c r="FV89" s="765"/>
      <c r="FW89" s="765"/>
      <c r="FX89" s="765"/>
      <c r="FY89" s="765"/>
      <c r="FZ89" s="765"/>
      <c r="GA89" s="765"/>
      <c r="GB89" s="765"/>
      <c r="GC89" s="765"/>
      <c r="GD89" s="765"/>
      <c r="GE89" s="765"/>
      <c r="GF89" s="765"/>
      <c r="GG89" s="765"/>
      <c r="GH89" s="765"/>
      <c r="GI89" s="765"/>
      <c r="GJ89" s="765"/>
      <c r="GK89" s="765"/>
      <c r="GL89" s="765"/>
      <c r="GM89" s="765"/>
      <c r="GN89" s="765"/>
      <c r="GO89" s="765"/>
      <c r="GP89" s="765"/>
      <c r="GQ89" s="765"/>
      <c r="GR89" s="765"/>
      <c r="GS89" s="765"/>
      <c r="GT89" s="765"/>
      <c r="GU89" s="765"/>
      <c r="GV89" s="765"/>
      <c r="GW89" s="765"/>
      <c r="GX89" s="765"/>
      <c r="GY89" s="765"/>
      <c r="GZ89" s="765"/>
      <c r="HA89" s="765"/>
      <c r="HB89" s="765"/>
      <c r="HC89" s="765"/>
      <c r="HD89" s="765"/>
      <c r="HE89" s="765"/>
      <c r="HF89" s="765"/>
      <c r="HG89" s="765"/>
      <c r="HH89" s="765"/>
      <c r="HI89" s="765"/>
      <c r="HJ89" s="765"/>
      <c r="HK89" s="765"/>
      <c r="HL89" s="765"/>
      <c r="HM89" s="765"/>
      <c r="HN89" s="765"/>
      <c r="HO89" s="765"/>
      <c r="HP89" s="765"/>
      <c r="HQ89" s="765"/>
      <c r="HR89" s="765"/>
      <c r="HS89" s="765"/>
      <c r="HT89" s="765"/>
      <c r="HU89" s="765"/>
      <c r="HV89" s="765"/>
      <c r="HW89" s="765"/>
      <c r="HX89" s="765"/>
      <c r="HY89" s="765"/>
      <c r="HZ89" s="765"/>
      <c r="IA89" s="765"/>
      <c r="IB89" s="765"/>
      <c r="IC89" s="765"/>
      <c r="ID89" s="765"/>
      <c r="IE89" s="765"/>
      <c r="IF89" s="765"/>
      <c r="IG89" s="765"/>
      <c r="IH89" s="765"/>
      <c r="II89" s="765"/>
      <c r="IJ89" s="765"/>
      <c r="IK89" s="765"/>
      <c r="IL89" s="765"/>
      <c r="IM89" s="765"/>
      <c r="IN89" s="765"/>
      <c r="IO89" s="765"/>
      <c r="IP89" s="765"/>
      <c r="IQ89" s="765"/>
      <c r="IR89" s="765"/>
      <c r="IS89" s="765"/>
      <c r="IT89" s="765"/>
      <c r="IU89" s="765"/>
      <c r="IV89" s="765"/>
      <c r="IW89" s="765"/>
      <c r="IX89" s="765"/>
      <c r="IY89" s="765"/>
      <c r="IZ89" s="765"/>
      <c r="JA89" s="765"/>
      <c r="JB89" s="765"/>
      <c r="JC89" s="765"/>
      <c r="JD89" s="765"/>
      <c r="JE89" s="765"/>
      <c r="JF89" s="765"/>
      <c r="JG89" s="765"/>
      <c r="JH89" s="765"/>
      <c r="JI89" s="765"/>
      <c r="JJ89" s="765"/>
      <c r="JK89" s="765"/>
      <c r="JL89" s="765"/>
      <c r="JM89" s="765"/>
      <c r="JN89" s="765"/>
      <c r="JO89" s="765"/>
      <c r="JP89" s="765"/>
      <c r="JQ89" s="765"/>
      <c r="JR89" s="765"/>
      <c r="JS89" s="765"/>
      <c r="JT89" s="765"/>
      <c r="JU89" s="765"/>
      <c r="JV89" s="765"/>
      <c r="JW89" s="765"/>
      <c r="JX89" s="765"/>
      <c r="JY89" s="765"/>
      <c r="JZ89" s="765"/>
      <c r="KA89" s="765"/>
      <c r="KB89" s="765"/>
      <c r="KC89" s="765"/>
      <c r="KD89" s="765"/>
      <c r="KE89" s="765"/>
      <c r="KF89" s="765"/>
      <c r="KG89" s="765"/>
      <c r="KH89" s="765"/>
      <c r="KI89" s="765"/>
      <c r="KJ89" s="765"/>
      <c r="KK89" s="765"/>
      <c r="KL89" s="765"/>
      <c r="KM89" s="765"/>
      <c r="KN89" s="765"/>
      <c r="KO89" s="765"/>
      <c r="KP89" s="765"/>
      <c r="KQ89" s="765"/>
      <c r="KR89" s="765"/>
      <c r="KS89" s="765"/>
      <c r="KT89" s="765"/>
      <c r="KU89" s="765"/>
      <c r="KV89" s="765"/>
      <c r="KW89" s="765"/>
      <c r="KX89" s="765"/>
      <c r="KY89" s="765"/>
      <c r="KZ89" s="765"/>
      <c r="LA89" s="765"/>
      <c r="LB89" s="765"/>
      <c r="LC89" s="765"/>
      <c r="LD89" s="765"/>
      <c r="LE89" s="765"/>
      <c r="LF89" s="765"/>
      <c r="LG89" s="765"/>
      <c r="LH89" s="765"/>
      <c r="LI89" s="765"/>
      <c r="LJ89" s="765"/>
      <c r="LK89" s="765"/>
      <c r="LL89" s="765"/>
      <c r="LM89" s="765"/>
      <c r="LN89" s="765"/>
      <c r="LO89" s="765"/>
      <c r="LP89" s="765"/>
      <c r="LQ89" s="765"/>
      <c r="LR89" s="765"/>
      <c r="LS89" s="765"/>
      <c r="LT89" s="765"/>
      <c r="LU89" s="765"/>
      <c r="LV89" s="765"/>
      <c r="LW89" s="765"/>
      <c r="LX89" s="765"/>
      <c r="LY89" s="765"/>
      <c r="LZ89" s="765"/>
      <c r="MA89" s="765"/>
      <c r="MB89" s="765"/>
      <c r="MC89" s="765"/>
      <c r="MD89" s="765"/>
      <c r="ME89" s="765"/>
      <c r="MF89" s="765"/>
      <c r="MG89" s="765"/>
      <c r="MH89" s="765"/>
      <c r="MI89" s="765"/>
      <c r="MJ89" s="765"/>
      <c r="MK89" s="765"/>
      <c r="ML89" s="765"/>
      <c r="MM89" s="765"/>
      <c r="MN89" s="765"/>
      <c r="MO89" s="765"/>
      <c r="MP89" s="765"/>
      <c r="MQ89" s="765"/>
      <c r="MR89" s="765"/>
      <c r="MS89" s="765"/>
      <c r="MT89" s="765"/>
      <c r="MU89" s="765"/>
      <c r="MV89" s="765"/>
      <c r="MW89" s="765"/>
      <c r="MX89" s="765"/>
      <c r="MY89" s="765"/>
      <c r="MZ89" s="765"/>
      <c r="NA89" s="765"/>
      <c r="NB89" s="765"/>
      <c r="NC89" s="765"/>
      <c r="ND89" s="765"/>
      <c r="NE89" s="765"/>
      <c r="NF89" s="765"/>
      <c r="NG89" s="765"/>
      <c r="NH89" s="765"/>
      <c r="NI89" s="765"/>
      <c r="NJ89" s="765"/>
      <c r="NK89" s="765"/>
      <c r="NL89" s="765"/>
      <c r="NM89" s="765"/>
      <c r="NN89" s="765"/>
      <c r="NO89" s="765"/>
      <c r="NP89" s="765"/>
      <c r="NQ89" s="765"/>
      <c r="NR89" s="765"/>
      <c r="NS89" s="765"/>
      <c r="NT89" s="765"/>
      <c r="NU89" s="765"/>
      <c r="NV89" s="765"/>
      <c r="NW89" s="765"/>
      <c r="NX89" s="765"/>
      <c r="NY89" s="765"/>
      <c r="NZ89" s="765"/>
      <c r="OA89" s="765"/>
      <c r="OB89" s="765"/>
      <c r="OC89" s="765"/>
      <c r="OD89" s="765"/>
      <c r="OE89" s="765"/>
      <c r="OF89" s="765"/>
      <c r="OG89" s="765"/>
      <c r="OH89" s="765"/>
      <c r="OI89" s="765"/>
      <c r="OJ89" s="765"/>
      <c r="OK89" s="765"/>
      <c r="OL89" s="765"/>
      <c r="OM89" s="765"/>
      <c r="ON89" s="765"/>
      <c r="OO89" s="765"/>
      <c r="OP89" s="765"/>
      <c r="OQ89" s="765"/>
      <c r="OR89" s="765"/>
      <c r="OS89" s="765"/>
      <c r="OT89" s="765"/>
      <c r="OU89" s="765"/>
      <c r="OV89" s="765"/>
      <c r="OW89" s="765"/>
      <c r="OX89" s="765"/>
      <c r="OY89" s="765"/>
      <c r="OZ89" s="765"/>
      <c r="PA89" s="765"/>
      <c r="PB89" s="765"/>
      <c r="PC89" s="765"/>
      <c r="PD89" s="765"/>
      <c r="PE89" s="765"/>
      <c r="PF89" s="765"/>
      <c r="PG89" s="765"/>
      <c r="PH89" s="765"/>
      <c r="PI89" s="765"/>
      <c r="PJ89" s="765"/>
      <c r="PK89" s="765"/>
      <c r="PL89" s="765"/>
      <c r="PM89" s="765"/>
      <c r="PN89" s="765"/>
      <c r="PO89" s="765"/>
      <c r="PP89" s="765"/>
      <c r="PQ89" s="765"/>
      <c r="PR89" s="765"/>
      <c r="PS89" s="765"/>
      <c r="PT89" s="765"/>
      <c r="PU89" s="765"/>
      <c r="PV89" s="765"/>
      <c r="PW89" s="765"/>
      <c r="PX89" s="765"/>
      <c r="PY89" s="765"/>
      <c r="PZ89" s="765"/>
      <c r="QA89" s="765"/>
      <c r="QB89" s="765"/>
      <c r="QC89" s="765"/>
      <c r="QD89" s="765"/>
      <c r="QE89" s="765"/>
      <c r="QF89" s="765"/>
      <c r="QG89" s="765"/>
      <c r="QH89" s="765"/>
      <c r="QI89" s="765"/>
      <c r="QJ89" s="765"/>
      <c r="QK89" s="765"/>
      <c r="QL89" s="765"/>
      <c r="QM89" s="765"/>
      <c r="QN89" s="765"/>
      <c r="QO89" s="765"/>
      <c r="QP89" s="765"/>
      <c r="QQ89" s="765"/>
      <c r="QR89" s="765"/>
      <c r="QS89" s="765"/>
      <c r="QT89" s="765"/>
      <c r="QU89" s="765"/>
      <c r="QV89" s="765"/>
      <c r="QW89" s="765"/>
      <c r="QX89" s="765"/>
      <c r="QY89" s="765"/>
      <c r="QZ89" s="765"/>
      <c r="RA89" s="765"/>
      <c r="RB89" s="765"/>
      <c r="RC89" s="765"/>
      <c r="RD89" s="765"/>
      <c r="RE89" s="765"/>
      <c r="RF89" s="765"/>
      <c r="RG89" s="765"/>
      <c r="RH89" s="765"/>
      <c r="RI89" s="765"/>
      <c r="RJ89" s="765"/>
      <c r="RK89" s="765"/>
      <c r="RL89" s="765"/>
      <c r="RM89" s="765"/>
      <c r="RN89" s="765"/>
      <c r="RO89" s="765"/>
      <c r="RP89" s="765"/>
      <c r="RQ89" s="765"/>
      <c r="RR89" s="765"/>
      <c r="RS89" s="765"/>
      <c r="RT89" s="765"/>
      <c r="RU89" s="765"/>
      <c r="RV89" s="765"/>
      <c r="RW89" s="765"/>
      <c r="RX89" s="765"/>
      <c r="RY89" s="765"/>
      <c r="RZ89" s="765"/>
      <c r="SA89" s="765"/>
      <c r="SB89" s="765"/>
      <c r="SC89" s="765"/>
      <c r="SD89" s="765"/>
      <c r="SE89" s="765"/>
      <c r="SF89" s="765"/>
      <c r="SG89" s="765"/>
      <c r="SH89" s="765"/>
      <c r="SI89" s="765"/>
      <c r="SJ89" s="765"/>
      <c r="SK89" s="765"/>
      <c r="SL89" s="765"/>
      <c r="SM89" s="765"/>
      <c r="SN89" s="765"/>
      <c r="SO89" s="765"/>
      <c r="SP89" s="765"/>
      <c r="SQ89" s="765"/>
      <c r="SR89" s="765"/>
      <c r="SS89" s="765"/>
      <c r="ST89" s="765"/>
      <c r="SU89" s="765"/>
      <c r="SV89" s="765"/>
      <c r="SW89" s="765"/>
      <c r="SX89" s="765"/>
      <c r="SY89" s="765"/>
      <c r="SZ89" s="765"/>
      <c r="TA89" s="765"/>
      <c r="TB89" s="765"/>
      <c r="TC89" s="765"/>
      <c r="TD89" s="765"/>
      <c r="TE89" s="765"/>
      <c r="TF89" s="765"/>
      <c r="TG89" s="765"/>
      <c r="TH89" s="765"/>
      <c r="TI89" s="765"/>
      <c r="TJ89" s="765"/>
      <c r="TK89" s="765"/>
      <c r="TL89" s="765"/>
      <c r="TM89" s="765"/>
      <c r="TN89" s="765"/>
      <c r="TO89" s="765"/>
      <c r="TP89" s="765"/>
      <c r="TQ89" s="765"/>
      <c r="TR89" s="765"/>
      <c r="TS89" s="765"/>
      <c r="TT89" s="765"/>
      <c r="TU89" s="765"/>
      <c r="TV89" s="765"/>
      <c r="TW89" s="765"/>
      <c r="TX89" s="765"/>
      <c r="TY89" s="765"/>
      <c r="TZ89" s="765"/>
      <c r="UA89" s="765"/>
      <c r="UB89" s="765"/>
      <c r="UC89" s="765"/>
      <c r="UD89" s="765"/>
      <c r="UE89" s="765"/>
      <c r="UF89" s="765"/>
      <c r="UG89" s="765"/>
      <c r="UH89" s="765"/>
      <c r="UI89" s="765"/>
      <c r="UJ89" s="765"/>
      <c r="UK89" s="765"/>
      <c r="UL89" s="765"/>
      <c r="UM89" s="765"/>
      <c r="UN89" s="765"/>
      <c r="UO89" s="765"/>
      <c r="UP89" s="765"/>
      <c r="UQ89" s="765"/>
      <c r="UR89" s="765"/>
      <c r="US89" s="765"/>
      <c r="UT89" s="765"/>
      <c r="UU89" s="765"/>
      <c r="UV89" s="765"/>
      <c r="UW89" s="765"/>
      <c r="UX89" s="765"/>
      <c r="UY89" s="765"/>
      <c r="UZ89" s="765"/>
      <c r="VA89" s="765"/>
      <c r="VB89" s="765"/>
      <c r="VC89" s="765"/>
      <c r="VD89" s="765"/>
      <c r="VE89" s="765"/>
      <c r="VF89" s="765"/>
      <c r="VG89" s="765"/>
      <c r="VH89" s="765"/>
      <c r="VI89" s="765"/>
      <c r="VJ89" s="765"/>
      <c r="VK89" s="765"/>
      <c r="VL89" s="765"/>
      <c r="VM89" s="765"/>
      <c r="VN89" s="765"/>
      <c r="VO89" s="765"/>
      <c r="VP89" s="765"/>
      <c r="VQ89" s="765"/>
      <c r="VR89" s="765"/>
      <c r="VS89" s="765"/>
      <c r="VT89" s="765"/>
      <c r="VU89" s="765"/>
      <c r="VV89" s="765"/>
      <c r="VW89" s="765"/>
      <c r="VX89" s="765"/>
      <c r="VY89" s="765"/>
      <c r="VZ89" s="765"/>
      <c r="WA89" s="765"/>
      <c r="WB89" s="765"/>
      <c r="WC89" s="765"/>
      <c r="WD89" s="765"/>
      <c r="WE89" s="765"/>
      <c r="WF89" s="765"/>
      <c r="WG89" s="765"/>
      <c r="WH89" s="765"/>
      <c r="WI89" s="765"/>
      <c r="WJ89" s="765"/>
      <c r="WK89" s="765"/>
      <c r="WL89" s="765"/>
      <c r="WM89" s="765"/>
      <c r="WN89" s="765"/>
      <c r="WO89" s="765"/>
      <c r="WP89" s="765"/>
      <c r="WQ89" s="765"/>
      <c r="WR89" s="765"/>
      <c r="WS89" s="765"/>
      <c r="WT89" s="765"/>
      <c r="WU89" s="765"/>
      <c r="WV89" s="765"/>
      <c r="WW89" s="765"/>
      <c r="WX89" s="765"/>
      <c r="WY89" s="765"/>
      <c r="WZ89" s="765"/>
      <c r="XA89" s="765"/>
      <c r="XB89" s="765"/>
      <c r="XC89" s="765"/>
      <c r="XD89" s="765"/>
      <c r="XE89" s="765"/>
      <c r="XF89" s="765"/>
      <c r="XG89" s="765"/>
      <c r="XH89" s="765"/>
      <c r="XI89" s="765"/>
      <c r="XJ89" s="765"/>
      <c r="XK89" s="765"/>
      <c r="XL89" s="765"/>
      <c r="XM89" s="765"/>
      <c r="XN89" s="765"/>
      <c r="XO89" s="765"/>
      <c r="XP89" s="765"/>
      <c r="XQ89" s="765"/>
      <c r="XR89" s="765"/>
      <c r="XS89" s="765"/>
      <c r="XT89" s="765"/>
      <c r="XU89" s="765"/>
      <c r="XV89" s="765"/>
      <c r="XW89" s="765"/>
      <c r="XX89" s="765"/>
      <c r="XY89" s="765"/>
      <c r="XZ89" s="765"/>
      <c r="YA89" s="765"/>
      <c r="YB89" s="765"/>
      <c r="YC89" s="765"/>
      <c r="YD89" s="765"/>
      <c r="YE89" s="765"/>
      <c r="YF89" s="765"/>
      <c r="YG89" s="765"/>
      <c r="YH89" s="765"/>
      <c r="YI89" s="765"/>
      <c r="YJ89" s="765"/>
      <c r="YK89" s="765"/>
      <c r="YL89" s="765"/>
      <c r="YM89" s="765"/>
      <c r="YN89" s="765"/>
      <c r="YO89" s="765"/>
      <c r="YP89" s="765"/>
      <c r="YQ89" s="765"/>
      <c r="YR89" s="765"/>
      <c r="YS89" s="765"/>
      <c r="YT89" s="765"/>
      <c r="YU89" s="765"/>
      <c r="YV89" s="765"/>
      <c r="YW89" s="765"/>
      <c r="YX89" s="765"/>
      <c r="YY89" s="765"/>
      <c r="YZ89" s="765"/>
      <c r="ZA89" s="765"/>
      <c r="ZB89" s="765"/>
      <c r="ZC89" s="765"/>
      <c r="ZD89" s="765"/>
      <c r="ZE89" s="765"/>
      <c r="ZF89" s="765"/>
      <c r="ZG89" s="765"/>
      <c r="ZH89" s="765"/>
      <c r="ZI89" s="765"/>
      <c r="ZJ89" s="765"/>
      <c r="ZK89" s="765"/>
      <c r="ZL89" s="765"/>
      <c r="ZM89" s="765"/>
      <c r="ZN89" s="765"/>
      <c r="ZO89" s="765"/>
      <c r="ZP89" s="765"/>
      <c r="ZQ89" s="765"/>
      <c r="ZR89" s="765"/>
      <c r="ZS89" s="765"/>
      <c r="ZT89" s="765"/>
      <c r="ZU89" s="765"/>
      <c r="ZV89" s="765"/>
      <c r="ZW89" s="765"/>
      <c r="ZX89" s="765"/>
      <c r="ZY89" s="765"/>
      <c r="ZZ89" s="765"/>
      <c r="AAA89" s="765"/>
      <c r="AAB89" s="765"/>
      <c r="AAC89" s="765"/>
      <c r="AAD89" s="765"/>
      <c r="AAE89" s="765"/>
      <c r="AAF89" s="765"/>
      <c r="AAG89" s="765"/>
      <c r="AAH89" s="765"/>
      <c r="AAI89" s="765"/>
      <c r="AAJ89" s="765"/>
      <c r="AAK89" s="765"/>
      <c r="AAL89" s="765"/>
      <c r="AAM89" s="765"/>
      <c r="AAN89" s="765"/>
      <c r="AAO89" s="765"/>
      <c r="AAP89" s="765"/>
      <c r="AAQ89" s="765"/>
      <c r="AAR89" s="765"/>
      <c r="AAS89" s="765"/>
      <c r="AAT89" s="765"/>
      <c r="AAU89" s="765"/>
      <c r="AAV89" s="765"/>
      <c r="AAW89" s="765"/>
      <c r="AAX89" s="765"/>
      <c r="AAY89" s="765"/>
      <c r="AAZ89" s="765"/>
      <c r="ABA89" s="765"/>
      <c r="ABB89" s="765"/>
      <c r="ABC89" s="765"/>
      <c r="ABD89" s="765"/>
      <c r="ABE89" s="765"/>
      <c r="ABF89" s="765"/>
      <c r="ABG89" s="765"/>
      <c r="ABH89" s="765"/>
      <c r="ABI89" s="765"/>
      <c r="ABJ89" s="765"/>
      <c r="ABK89" s="765"/>
      <c r="ABL89" s="765"/>
      <c r="ABM89" s="765"/>
      <c r="ABN89" s="765"/>
      <c r="ABO89" s="765"/>
      <c r="ABP89" s="765"/>
      <c r="ABQ89" s="765"/>
      <c r="ABR89" s="765"/>
      <c r="ABS89" s="765"/>
      <c r="ABT89" s="765"/>
      <c r="ABU89" s="765"/>
      <c r="ABV89" s="765"/>
      <c r="ABW89" s="765"/>
      <c r="ABX89" s="765"/>
      <c r="ABY89" s="765"/>
      <c r="ABZ89" s="765"/>
      <c r="ACA89" s="765"/>
      <c r="ACB89" s="765"/>
      <c r="ACC89" s="765"/>
      <c r="ACD89" s="765"/>
      <c r="ACE89" s="765"/>
      <c r="ACF89" s="765"/>
      <c r="ACG89" s="765"/>
      <c r="ACH89" s="765"/>
      <c r="ACI89" s="765"/>
      <c r="ACJ89" s="765"/>
      <c r="ACK89" s="765"/>
      <c r="ACL89" s="765"/>
      <c r="ACM89" s="765"/>
      <c r="ACN89" s="765"/>
      <c r="ACO89" s="765"/>
      <c r="ACP89" s="765"/>
      <c r="ACQ89" s="765"/>
      <c r="ACR89" s="765"/>
      <c r="ACS89" s="765"/>
      <c r="ACT89" s="765"/>
      <c r="ACU89" s="765"/>
      <c r="ACV89" s="765"/>
      <c r="ACW89" s="765"/>
      <c r="ACX89" s="765"/>
      <c r="ACY89" s="765"/>
      <c r="ACZ89" s="765"/>
      <c r="ADA89" s="765"/>
      <c r="ADB89" s="765"/>
      <c r="ADC89" s="765"/>
      <c r="ADD89" s="765"/>
      <c r="ADE89" s="765"/>
      <c r="ADF89" s="765"/>
      <c r="ADG89" s="765"/>
      <c r="ADH89" s="765"/>
      <c r="ADI89" s="765"/>
      <c r="ADJ89" s="765"/>
      <c r="ADK89" s="765"/>
      <c r="ADL89" s="765"/>
      <c r="ADM89" s="765"/>
      <c r="ADN89" s="765"/>
      <c r="ADO89" s="765"/>
      <c r="ADP89" s="765"/>
      <c r="ADQ89" s="765"/>
      <c r="ADR89" s="765"/>
      <c r="ADS89" s="765"/>
      <c r="ADT89" s="765"/>
      <c r="ADU89" s="765"/>
      <c r="ADV89" s="765"/>
      <c r="ADW89" s="765"/>
      <c r="ADX89" s="765"/>
      <c r="ADY89" s="765"/>
      <c r="ADZ89" s="765"/>
      <c r="AEA89" s="765"/>
      <c r="AEB89" s="765"/>
      <c r="AEC89" s="765"/>
      <c r="AED89" s="765"/>
      <c r="AEE89" s="765"/>
      <c r="AEF89" s="765"/>
      <c r="AEG89" s="765"/>
      <c r="AEH89" s="765"/>
      <c r="AEI89" s="765"/>
      <c r="AEJ89" s="765"/>
      <c r="AEK89" s="765"/>
      <c r="AEL89" s="765"/>
      <c r="AEM89" s="765"/>
      <c r="AEN89" s="765"/>
      <c r="AEO89" s="765"/>
      <c r="AEP89" s="765"/>
      <c r="AEQ89" s="765"/>
      <c r="AER89" s="765"/>
      <c r="AES89" s="765"/>
      <c r="AET89" s="765"/>
      <c r="AEU89" s="765"/>
      <c r="AEV89" s="765"/>
      <c r="AEW89" s="765"/>
      <c r="AEX89" s="765"/>
      <c r="AEY89" s="765"/>
      <c r="AEZ89" s="765"/>
      <c r="AFA89" s="765"/>
      <c r="AFB89" s="765"/>
      <c r="AFC89" s="765"/>
      <c r="AFD89" s="765"/>
      <c r="AFE89" s="765"/>
      <c r="AFF89" s="765"/>
      <c r="AFG89" s="765"/>
      <c r="AFH89" s="765"/>
      <c r="AFI89" s="765"/>
      <c r="AFJ89" s="765"/>
      <c r="AFK89" s="765"/>
      <c r="AFL89" s="765"/>
      <c r="AFM89" s="765"/>
      <c r="AFN89" s="765"/>
      <c r="AFO89" s="765"/>
      <c r="AFP89" s="765"/>
      <c r="AFQ89" s="765"/>
      <c r="AFR89" s="765"/>
      <c r="AFS89" s="765"/>
      <c r="AFT89" s="765"/>
      <c r="AFU89" s="765"/>
      <c r="AFV89" s="765"/>
      <c r="AFW89" s="765"/>
      <c r="AFX89" s="765"/>
      <c r="AFY89" s="765"/>
      <c r="AFZ89" s="765"/>
      <c r="AGA89" s="765"/>
      <c r="AGB89" s="765"/>
      <c r="AGC89" s="765"/>
      <c r="AGD89" s="765"/>
      <c r="AGE89" s="765"/>
      <c r="AGF89" s="765"/>
      <c r="AGG89" s="765"/>
      <c r="AGH89" s="765"/>
      <c r="AGI89" s="765"/>
      <c r="AGJ89" s="765"/>
      <c r="AGK89" s="765"/>
      <c r="AGL89" s="765"/>
      <c r="AGM89" s="765"/>
      <c r="AGN89" s="765"/>
      <c r="AGO89" s="765"/>
      <c r="AGP89" s="765"/>
      <c r="AGQ89" s="765"/>
      <c r="AGR89" s="765"/>
      <c r="AGS89" s="765"/>
      <c r="AGT89" s="765"/>
      <c r="AGU89" s="765"/>
      <c r="AGV89" s="765"/>
      <c r="AGW89" s="765"/>
      <c r="AGX89" s="765"/>
      <c r="AGY89" s="765"/>
      <c r="AGZ89" s="765"/>
      <c r="AHA89" s="765"/>
      <c r="AHB89" s="765"/>
      <c r="AHC89" s="765"/>
      <c r="AHD89" s="765"/>
      <c r="AHE89" s="765"/>
      <c r="AHF89" s="765"/>
      <c r="AHG89" s="765"/>
      <c r="AHH89" s="765"/>
      <c r="AHI89" s="765"/>
      <c r="AHJ89" s="765"/>
      <c r="AHK89" s="765"/>
      <c r="AHL89" s="765"/>
      <c r="AHM89" s="765"/>
      <c r="AHN89" s="765"/>
      <c r="AHO89" s="765"/>
      <c r="AHP89" s="765"/>
      <c r="AHQ89" s="765"/>
      <c r="AHR89" s="765"/>
      <c r="AHS89" s="765"/>
      <c r="AHT89" s="765"/>
      <c r="AHU89" s="765"/>
      <c r="AHV89" s="765"/>
      <c r="AHW89" s="765"/>
      <c r="AHX89" s="765"/>
      <c r="AHY89" s="765"/>
      <c r="AHZ89" s="765"/>
      <c r="AIA89" s="765"/>
      <c r="AIB89" s="765"/>
      <c r="AIC89" s="765"/>
      <c r="AID89" s="765"/>
      <c r="AIE89" s="765"/>
      <c r="AIF89" s="765"/>
      <c r="AIG89" s="765"/>
      <c r="AIH89" s="765"/>
      <c r="AII89" s="765"/>
      <c r="AIJ89" s="765"/>
      <c r="AIK89" s="765"/>
      <c r="AIL89" s="765"/>
      <c r="AIM89" s="765"/>
      <c r="AIN89" s="765"/>
      <c r="AIO89" s="765"/>
      <c r="AIP89" s="765"/>
      <c r="AIQ89" s="765"/>
      <c r="AIR89" s="765"/>
      <c r="AIS89" s="765"/>
      <c r="AIT89" s="765"/>
      <c r="AIU89" s="765"/>
      <c r="AIV89" s="765"/>
      <c r="AIW89" s="765"/>
      <c r="AIX89" s="765"/>
      <c r="AIY89" s="765"/>
      <c r="AIZ89" s="765"/>
      <c r="AJA89" s="765"/>
      <c r="AJB89" s="765"/>
      <c r="AJC89" s="765"/>
      <c r="AJD89" s="765"/>
      <c r="AJE89" s="765"/>
      <c r="AJF89" s="765"/>
      <c r="AJG89" s="765"/>
      <c r="AJH89" s="765"/>
      <c r="AJI89" s="765"/>
      <c r="AJJ89" s="765"/>
      <c r="AJK89" s="765"/>
      <c r="AJL89" s="765"/>
      <c r="AJM89" s="765"/>
      <c r="AJN89" s="765"/>
      <c r="AJO89" s="765"/>
      <c r="AJP89" s="765"/>
      <c r="AJQ89" s="765"/>
      <c r="AJR89" s="765"/>
      <c r="AJS89" s="765"/>
      <c r="AJT89" s="765"/>
      <c r="AJU89" s="765"/>
      <c r="AJV89" s="765"/>
      <c r="AJW89" s="765"/>
      <c r="AJX89" s="765"/>
      <c r="AJY89" s="765"/>
      <c r="AJZ89" s="765"/>
      <c r="AKA89" s="765"/>
      <c r="AKB89" s="765"/>
      <c r="AKC89" s="765"/>
      <c r="AKD89" s="765"/>
      <c r="AKE89" s="765"/>
      <c r="AKF89" s="765"/>
      <c r="AKG89" s="765"/>
      <c r="AKH89" s="765"/>
      <c r="AKI89" s="765"/>
      <c r="AKJ89" s="765"/>
      <c r="AKK89" s="765"/>
      <c r="AKL89" s="765"/>
      <c r="AKM89" s="765"/>
      <c r="AKN89" s="765"/>
      <c r="AKO89" s="765"/>
      <c r="AKP89" s="765"/>
      <c r="AKQ89" s="765"/>
      <c r="AKR89" s="765"/>
      <c r="AKS89" s="765"/>
      <c r="AKT89" s="765"/>
      <c r="AKU89" s="765"/>
      <c r="AKV89" s="765"/>
    </row>
    <row r="90" spans="1:984" s="764" customFormat="1">
      <c r="B90" s="787" t="s">
        <v>229</v>
      </c>
      <c r="C90" s="806">
        <v>2018</v>
      </c>
      <c r="D90" s="778">
        <v>2019</v>
      </c>
      <c r="E90" s="778">
        <v>2020</v>
      </c>
      <c r="F90" s="778">
        <v>2025</v>
      </c>
      <c r="G90" s="778">
        <v>2030</v>
      </c>
      <c r="H90" s="778">
        <v>2035</v>
      </c>
      <c r="I90" s="778">
        <v>2040</v>
      </c>
      <c r="J90" s="778">
        <v>2045</v>
      </c>
      <c r="K90" s="778">
        <v>2050</v>
      </c>
      <c r="L90" s="778"/>
      <c r="M90" s="991" t="s">
        <v>622</v>
      </c>
      <c r="N90" s="806"/>
      <c r="O90" s="778">
        <v>2019</v>
      </c>
      <c r="P90" s="778">
        <v>2020</v>
      </c>
      <c r="Q90" s="778">
        <v>2025</v>
      </c>
      <c r="R90" s="778">
        <v>2030</v>
      </c>
      <c r="S90" s="778">
        <v>2035</v>
      </c>
      <c r="T90" s="778">
        <v>2040</v>
      </c>
      <c r="U90" s="778">
        <v>2045</v>
      </c>
      <c r="V90" s="778">
        <v>2050</v>
      </c>
      <c r="W90" s="765"/>
      <c r="X90" s="765"/>
      <c r="Y90" s="765"/>
      <c r="Z90" s="765"/>
      <c r="AA90" s="765"/>
      <c r="AB90" s="765"/>
      <c r="AC90" s="765"/>
      <c r="AD90" s="765"/>
      <c r="AE90" s="765"/>
      <c r="AF90" s="765"/>
      <c r="AG90" s="765"/>
      <c r="AH90" s="765"/>
      <c r="AI90" s="765"/>
      <c r="AJ90" s="765"/>
      <c r="AK90" s="765"/>
      <c r="AL90" s="765"/>
      <c r="AM90" s="765"/>
      <c r="AN90" s="765"/>
      <c r="AO90" s="765"/>
      <c r="AP90" s="765"/>
      <c r="AQ90" s="765"/>
      <c r="AR90" s="765"/>
      <c r="AS90" s="765"/>
      <c r="AT90" s="765"/>
      <c r="AU90" s="765"/>
      <c r="AV90" s="765"/>
      <c r="AW90" s="765"/>
      <c r="AX90" s="765"/>
      <c r="AY90" s="765"/>
      <c r="AZ90" s="765"/>
      <c r="BA90" s="765"/>
      <c r="BB90" s="765"/>
      <c r="BC90" s="765"/>
      <c r="BD90" s="765"/>
      <c r="BE90" s="765"/>
      <c r="BF90" s="765"/>
      <c r="BG90" s="765"/>
      <c r="BH90" s="765"/>
      <c r="BI90" s="765"/>
      <c r="BJ90" s="765"/>
      <c r="BK90" s="765"/>
      <c r="BL90" s="765"/>
      <c r="BM90" s="765"/>
      <c r="BN90" s="765"/>
      <c r="BO90" s="765"/>
      <c r="BP90" s="765"/>
      <c r="BQ90" s="765"/>
      <c r="BR90" s="765"/>
      <c r="BS90" s="765"/>
      <c r="BT90" s="765"/>
      <c r="BU90" s="765"/>
      <c r="BV90" s="765"/>
      <c r="BW90" s="765"/>
      <c r="BX90" s="765"/>
      <c r="BY90" s="765"/>
      <c r="BZ90" s="765"/>
      <c r="CA90" s="765"/>
      <c r="CB90" s="765"/>
      <c r="CC90" s="765"/>
      <c r="CD90" s="765"/>
      <c r="CE90" s="765"/>
      <c r="CF90" s="765"/>
      <c r="CG90" s="765"/>
      <c r="CH90" s="765"/>
      <c r="CI90" s="765"/>
      <c r="CJ90" s="765"/>
      <c r="CK90" s="765"/>
      <c r="CL90" s="765"/>
      <c r="CM90" s="765"/>
      <c r="CN90" s="765"/>
      <c r="CO90" s="765"/>
      <c r="CP90" s="765"/>
      <c r="CQ90" s="765"/>
      <c r="CR90" s="765"/>
      <c r="CS90" s="765"/>
      <c r="CT90" s="765"/>
      <c r="CU90" s="765"/>
      <c r="CV90" s="765"/>
      <c r="CW90" s="765"/>
      <c r="CX90" s="765"/>
      <c r="CY90" s="765"/>
      <c r="CZ90" s="765"/>
      <c r="DA90" s="765"/>
      <c r="DB90" s="765"/>
      <c r="DC90" s="765"/>
      <c r="DD90" s="765"/>
      <c r="DE90" s="765"/>
      <c r="DF90" s="765"/>
      <c r="DG90" s="765"/>
      <c r="DH90" s="765"/>
      <c r="DI90" s="765"/>
      <c r="DJ90" s="765"/>
      <c r="DK90" s="765"/>
      <c r="DL90" s="765"/>
      <c r="DM90" s="765"/>
      <c r="DN90" s="765"/>
      <c r="DO90" s="765"/>
      <c r="DP90" s="765"/>
      <c r="DQ90" s="765"/>
      <c r="DR90" s="765"/>
      <c r="DS90" s="765"/>
      <c r="DT90" s="765"/>
      <c r="DU90" s="765"/>
      <c r="DV90" s="765"/>
      <c r="DW90" s="765"/>
      <c r="DX90" s="765"/>
      <c r="DY90" s="765"/>
      <c r="DZ90" s="765"/>
      <c r="EA90" s="765"/>
      <c r="EB90" s="765"/>
      <c r="EC90" s="765"/>
      <c r="ED90" s="765"/>
      <c r="EE90" s="765"/>
      <c r="EF90" s="765"/>
      <c r="EG90" s="765"/>
      <c r="EH90" s="765"/>
      <c r="EI90" s="765"/>
      <c r="EJ90" s="765"/>
      <c r="EK90" s="765"/>
      <c r="EL90" s="765"/>
      <c r="EM90" s="765"/>
      <c r="EN90" s="765"/>
      <c r="EO90" s="765"/>
      <c r="EP90" s="765"/>
      <c r="EQ90" s="765"/>
      <c r="ER90" s="765"/>
      <c r="ES90" s="765"/>
      <c r="ET90" s="765"/>
      <c r="EU90" s="765"/>
      <c r="EV90" s="765"/>
      <c r="EW90" s="765"/>
      <c r="EX90" s="765"/>
      <c r="EY90" s="765"/>
      <c r="EZ90" s="765"/>
      <c r="FA90" s="765"/>
      <c r="FB90" s="765"/>
      <c r="FC90" s="765"/>
      <c r="FD90" s="765"/>
      <c r="FE90" s="765"/>
      <c r="FF90" s="765"/>
      <c r="FG90" s="765"/>
      <c r="FH90" s="765"/>
      <c r="FI90" s="765"/>
      <c r="FJ90" s="765"/>
      <c r="FK90" s="765"/>
      <c r="FL90" s="765"/>
      <c r="FM90" s="765"/>
      <c r="FN90" s="765"/>
      <c r="FO90" s="765"/>
      <c r="FP90" s="765"/>
      <c r="FQ90" s="765"/>
      <c r="FR90" s="765"/>
      <c r="FS90" s="765"/>
      <c r="FT90" s="765"/>
      <c r="FU90" s="765"/>
      <c r="FV90" s="765"/>
      <c r="FW90" s="765"/>
      <c r="FX90" s="765"/>
      <c r="FY90" s="765"/>
      <c r="FZ90" s="765"/>
      <c r="GA90" s="765"/>
      <c r="GB90" s="765"/>
      <c r="GC90" s="765"/>
      <c r="GD90" s="765"/>
      <c r="GE90" s="765"/>
      <c r="GF90" s="765"/>
      <c r="GG90" s="765"/>
      <c r="GH90" s="765"/>
      <c r="GI90" s="765"/>
      <c r="GJ90" s="765"/>
      <c r="GK90" s="765"/>
      <c r="GL90" s="765"/>
      <c r="GM90" s="765"/>
      <c r="GN90" s="765"/>
      <c r="GO90" s="765"/>
      <c r="GP90" s="765"/>
      <c r="GQ90" s="765"/>
      <c r="GR90" s="765"/>
      <c r="GS90" s="765"/>
      <c r="GT90" s="765"/>
      <c r="GU90" s="765"/>
      <c r="GV90" s="765"/>
      <c r="GW90" s="765"/>
      <c r="GX90" s="765"/>
      <c r="GY90" s="765"/>
      <c r="GZ90" s="765"/>
      <c r="HA90" s="765"/>
      <c r="HB90" s="765"/>
      <c r="HC90" s="765"/>
      <c r="HD90" s="765"/>
      <c r="HE90" s="765"/>
      <c r="HF90" s="765"/>
      <c r="HG90" s="765"/>
      <c r="HH90" s="765"/>
      <c r="HI90" s="765"/>
      <c r="HJ90" s="765"/>
      <c r="HK90" s="765"/>
      <c r="HL90" s="765"/>
      <c r="HM90" s="765"/>
      <c r="HN90" s="765"/>
      <c r="HO90" s="765"/>
      <c r="HP90" s="765"/>
      <c r="HQ90" s="765"/>
      <c r="HR90" s="765"/>
      <c r="HS90" s="765"/>
      <c r="HT90" s="765"/>
      <c r="HU90" s="765"/>
      <c r="HV90" s="765"/>
      <c r="HW90" s="765"/>
      <c r="HX90" s="765"/>
      <c r="HY90" s="765"/>
      <c r="HZ90" s="765"/>
      <c r="IA90" s="765"/>
      <c r="IB90" s="765"/>
      <c r="IC90" s="765"/>
      <c r="ID90" s="765"/>
      <c r="IE90" s="765"/>
      <c r="IF90" s="765"/>
      <c r="IG90" s="765"/>
      <c r="IH90" s="765"/>
      <c r="II90" s="765"/>
      <c r="IJ90" s="765"/>
      <c r="IK90" s="765"/>
      <c r="IL90" s="765"/>
      <c r="IM90" s="765"/>
      <c r="IN90" s="765"/>
      <c r="IO90" s="765"/>
      <c r="IP90" s="765"/>
      <c r="IQ90" s="765"/>
      <c r="IR90" s="765"/>
      <c r="IS90" s="765"/>
      <c r="IT90" s="765"/>
      <c r="IU90" s="765"/>
      <c r="IV90" s="765"/>
      <c r="IW90" s="765"/>
      <c r="IX90" s="765"/>
      <c r="IY90" s="765"/>
      <c r="IZ90" s="765"/>
      <c r="JA90" s="765"/>
      <c r="JB90" s="765"/>
      <c r="JC90" s="765"/>
      <c r="JD90" s="765"/>
      <c r="JE90" s="765"/>
      <c r="JF90" s="765"/>
      <c r="JG90" s="765"/>
      <c r="JH90" s="765"/>
      <c r="JI90" s="765"/>
      <c r="JJ90" s="765"/>
      <c r="JK90" s="765"/>
      <c r="JL90" s="765"/>
      <c r="JM90" s="765"/>
      <c r="JN90" s="765"/>
      <c r="JO90" s="765"/>
      <c r="JP90" s="765"/>
      <c r="JQ90" s="765"/>
      <c r="JR90" s="765"/>
      <c r="JS90" s="765"/>
      <c r="JT90" s="765"/>
      <c r="JU90" s="765"/>
      <c r="JV90" s="765"/>
      <c r="JW90" s="765"/>
      <c r="JX90" s="765"/>
      <c r="JY90" s="765"/>
      <c r="JZ90" s="765"/>
      <c r="KA90" s="765"/>
      <c r="KB90" s="765"/>
      <c r="KC90" s="765"/>
      <c r="KD90" s="765"/>
      <c r="KE90" s="765"/>
      <c r="KF90" s="765"/>
      <c r="KG90" s="765"/>
      <c r="KH90" s="765"/>
      <c r="KI90" s="765"/>
      <c r="KJ90" s="765"/>
      <c r="KK90" s="765"/>
      <c r="KL90" s="765"/>
      <c r="KM90" s="765"/>
      <c r="KN90" s="765"/>
      <c r="KO90" s="765"/>
      <c r="KP90" s="765"/>
      <c r="KQ90" s="765"/>
      <c r="KR90" s="765"/>
      <c r="KS90" s="765"/>
      <c r="KT90" s="765"/>
      <c r="KU90" s="765"/>
      <c r="KV90" s="765"/>
      <c r="KW90" s="765"/>
      <c r="KX90" s="765"/>
      <c r="KY90" s="765"/>
      <c r="KZ90" s="765"/>
      <c r="LA90" s="765"/>
      <c r="LB90" s="765"/>
      <c r="LC90" s="765"/>
      <c r="LD90" s="765"/>
      <c r="LE90" s="765"/>
      <c r="LF90" s="765"/>
      <c r="LG90" s="765"/>
      <c r="LH90" s="765"/>
      <c r="LI90" s="765"/>
      <c r="LJ90" s="765"/>
      <c r="LK90" s="765"/>
      <c r="LL90" s="765"/>
      <c r="LM90" s="765"/>
      <c r="LN90" s="765"/>
      <c r="LO90" s="765"/>
      <c r="LP90" s="765"/>
      <c r="LQ90" s="765"/>
      <c r="LR90" s="765"/>
      <c r="LS90" s="765"/>
      <c r="LT90" s="765"/>
      <c r="LU90" s="765"/>
      <c r="LV90" s="765"/>
      <c r="LW90" s="765"/>
      <c r="LX90" s="765"/>
      <c r="LY90" s="765"/>
      <c r="LZ90" s="765"/>
      <c r="MA90" s="765"/>
      <c r="MB90" s="765"/>
      <c r="MC90" s="765"/>
      <c r="MD90" s="765"/>
      <c r="ME90" s="765"/>
      <c r="MF90" s="765"/>
      <c r="MG90" s="765"/>
      <c r="MH90" s="765"/>
      <c r="MI90" s="765"/>
      <c r="MJ90" s="765"/>
      <c r="MK90" s="765"/>
      <c r="ML90" s="765"/>
      <c r="MM90" s="765"/>
      <c r="MN90" s="765"/>
      <c r="MO90" s="765"/>
      <c r="MP90" s="765"/>
      <c r="MQ90" s="765"/>
      <c r="MR90" s="765"/>
      <c r="MS90" s="765"/>
      <c r="MT90" s="765"/>
      <c r="MU90" s="765"/>
      <c r="MV90" s="765"/>
      <c r="MW90" s="765"/>
      <c r="MX90" s="765"/>
      <c r="MY90" s="765"/>
      <c r="MZ90" s="765"/>
      <c r="NA90" s="765"/>
      <c r="NB90" s="765"/>
      <c r="NC90" s="765"/>
      <c r="ND90" s="765"/>
      <c r="NE90" s="765"/>
      <c r="NF90" s="765"/>
      <c r="NG90" s="765"/>
      <c r="NH90" s="765"/>
      <c r="NI90" s="765"/>
      <c r="NJ90" s="765"/>
      <c r="NK90" s="765"/>
      <c r="NL90" s="765"/>
      <c r="NM90" s="765"/>
      <c r="NN90" s="765"/>
      <c r="NO90" s="765"/>
      <c r="NP90" s="765"/>
      <c r="NQ90" s="765"/>
      <c r="NR90" s="765"/>
      <c r="NS90" s="765"/>
      <c r="NT90" s="765"/>
      <c r="NU90" s="765"/>
      <c r="NV90" s="765"/>
      <c r="NW90" s="765"/>
      <c r="NX90" s="765"/>
      <c r="NY90" s="765"/>
      <c r="NZ90" s="765"/>
      <c r="OA90" s="765"/>
      <c r="OB90" s="765"/>
      <c r="OC90" s="765"/>
      <c r="OD90" s="765"/>
      <c r="OE90" s="765"/>
      <c r="OF90" s="765"/>
      <c r="OG90" s="765"/>
      <c r="OH90" s="765"/>
      <c r="OI90" s="765"/>
      <c r="OJ90" s="765"/>
      <c r="OK90" s="765"/>
      <c r="OL90" s="765"/>
      <c r="OM90" s="765"/>
      <c r="ON90" s="765"/>
      <c r="OO90" s="765"/>
      <c r="OP90" s="765"/>
      <c r="OQ90" s="765"/>
      <c r="OR90" s="765"/>
      <c r="OS90" s="765"/>
      <c r="OT90" s="765"/>
      <c r="OU90" s="765"/>
      <c r="OV90" s="765"/>
      <c r="OW90" s="765"/>
      <c r="OX90" s="765"/>
      <c r="OY90" s="765"/>
      <c r="OZ90" s="765"/>
      <c r="PA90" s="765"/>
      <c r="PB90" s="765"/>
      <c r="PC90" s="765"/>
      <c r="PD90" s="765"/>
      <c r="PE90" s="765"/>
      <c r="PF90" s="765"/>
      <c r="PG90" s="765"/>
      <c r="PH90" s="765"/>
      <c r="PI90" s="765"/>
      <c r="PJ90" s="765"/>
      <c r="PK90" s="765"/>
      <c r="PL90" s="765"/>
      <c r="PM90" s="765"/>
      <c r="PN90" s="765"/>
      <c r="PO90" s="765"/>
      <c r="PP90" s="765"/>
      <c r="PQ90" s="765"/>
      <c r="PR90" s="765"/>
      <c r="PS90" s="765"/>
      <c r="PT90" s="765"/>
      <c r="PU90" s="765"/>
      <c r="PV90" s="765"/>
      <c r="PW90" s="765"/>
      <c r="PX90" s="765"/>
      <c r="PY90" s="765"/>
      <c r="PZ90" s="765"/>
      <c r="QA90" s="765"/>
      <c r="QB90" s="765"/>
      <c r="QC90" s="765"/>
      <c r="QD90" s="765"/>
      <c r="QE90" s="765"/>
      <c r="QF90" s="765"/>
      <c r="QG90" s="765"/>
      <c r="QH90" s="765"/>
      <c r="QI90" s="765"/>
      <c r="QJ90" s="765"/>
      <c r="QK90" s="765"/>
      <c r="QL90" s="765"/>
      <c r="QM90" s="765"/>
      <c r="QN90" s="765"/>
      <c r="QO90" s="765"/>
      <c r="QP90" s="765"/>
      <c r="QQ90" s="765"/>
      <c r="QR90" s="765"/>
      <c r="QS90" s="765"/>
      <c r="QT90" s="765"/>
      <c r="QU90" s="765"/>
      <c r="QV90" s="765"/>
      <c r="QW90" s="765"/>
      <c r="QX90" s="765"/>
      <c r="QY90" s="765"/>
      <c r="QZ90" s="765"/>
      <c r="RA90" s="765"/>
      <c r="RB90" s="765"/>
      <c r="RC90" s="765"/>
      <c r="RD90" s="765"/>
      <c r="RE90" s="765"/>
      <c r="RF90" s="765"/>
      <c r="RG90" s="765"/>
      <c r="RH90" s="765"/>
      <c r="RI90" s="765"/>
      <c r="RJ90" s="765"/>
      <c r="RK90" s="765"/>
      <c r="RL90" s="765"/>
      <c r="RM90" s="765"/>
      <c r="RN90" s="765"/>
      <c r="RO90" s="765"/>
      <c r="RP90" s="765"/>
      <c r="RQ90" s="765"/>
      <c r="RR90" s="765"/>
      <c r="RS90" s="765"/>
      <c r="RT90" s="765"/>
      <c r="RU90" s="765"/>
      <c r="RV90" s="765"/>
      <c r="RW90" s="765"/>
      <c r="RX90" s="765"/>
      <c r="RY90" s="765"/>
      <c r="RZ90" s="765"/>
      <c r="SA90" s="765"/>
      <c r="SB90" s="765"/>
      <c r="SC90" s="765"/>
      <c r="SD90" s="765"/>
      <c r="SE90" s="765"/>
      <c r="SF90" s="765"/>
      <c r="SG90" s="765"/>
      <c r="SH90" s="765"/>
      <c r="SI90" s="765"/>
      <c r="SJ90" s="765"/>
      <c r="SK90" s="765"/>
      <c r="SL90" s="765"/>
      <c r="SM90" s="765"/>
      <c r="SN90" s="765"/>
      <c r="SO90" s="765"/>
      <c r="SP90" s="765"/>
      <c r="SQ90" s="765"/>
      <c r="SR90" s="765"/>
      <c r="SS90" s="765"/>
      <c r="ST90" s="765"/>
      <c r="SU90" s="765"/>
      <c r="SV90" s="765"/>
      <c r="SW90" s="765"/>
      <c r="SX90" s="765"/>
      <c r="SY90" s="765"/>
      <c r="SZ90" s="765"/>
      <c r="TA90" s="765"/>
      <c r="TB90" s="765"/>
      <c r="TC90" s="765"/>
      <c r="TD90" s="765"/>
      <c r="TE90" s="765"/>
      <c r="TF90" s="765"/>
      <c r="TG90" s="765"/>
      <c r="TH90" s="765"/>
      <c r="TI90" s="765"/>
      <c r="TJ90" s="765"/>
      <c r="TK90" s="765"/>
      <c r="TL90" s="765"/>
      <c r="TM90" s="765"/>
      <c r="TN90" s="765"/>
      <c r="TO90" s="765"/>
      <c r="TP90" s="765"/>
      <c r="TQ90" s="765"/>
      <c r="TR90" s="765"/>
      <c r="TS90" s="765"/>
      <c r="TT90" s="765"/>
      <c r="TU90" s="765"/>
      <c r="TV90" s="765"/>
      <c r="TW90" s="765"/>
      <c r="TX90" s="765"/>
      <c r="TY90" s="765"/>
      <c r="TZ90" s="765"/>
      <c r="UA90" s="765"/>
      <c r="UB90" s="765"/>
      <c r="UC90" s="765"/>
      <c r="UD90" s="765"/>
      <c r="UE90" s="765"/>
      <c r="UF90" s="765"/>
      <c r="UG90" s="765"/>
      <c r="UH90" s="765"/>
      <c r="UI90" s="765"/>
      <c r="UJ90" s="765"/>
      <c r="UK90" s="765"/>
      <c r="UL90" s="765"/>
      <c r="UM90" s="765"/>
      <c r="UN90" s="765"/>
      <c r="UO90" s="765"/>
      <c r="UP90" s="765"/>
      <c r="UQ90" s="765"/>
      <c r="UR90" s="765"/>
      <c r="US90" s="765"/>
      <c r="UT90" s="765"/>
      <c r="UU90" s="765"/>
      <c r="UV90" s="765"/>
      <c r="UW90" s="765"/>
      <c r="UX90" s="765"/>
      <c r="UY90" s="765"/>
      <c r="UZ90" s="765"/>
      <c r="VA90" s="765"/>
      <c r="VB90" s="765"/>
      <c r="VC90" s="765"/>
      <c r="VD90" s="765"/>
      <c r="VE90" s="765"/>
      <c r="VF90" s="765"/>
      <c r="VG90" s="765"/>
      <c r="VH90" s="765"/>
      <c r="VI90" s="765"/>
      <c r="VJ90" s="765"/>
      <c r="VK90" s="765"/>
      <c r="VL90" s="765"/>
      <c r="VM90" s="765"/>
      <c r="VN90" s="765"/>
      <c r="VO90" s="765"/>
      <c r="VP90" s="765"/>
      <c r="VQ90" s="765"/>
      <c r="VR90" s="765"/>
      <c r="VS90" s="765"/>
      <c r="VT90" s="765"/>
      <c r="VU90" s="765"/>
      <c r="VV90" s="765"/>
      <c r="VW90" s="765"/>
      <c r="VX90" s="765"/>
      <c r="VY90" s="765"/>
      <c r="VZ90" s="765"/>
      <c r="WA90" s="765"/>
      <c r="WB90" s="765"/>
      <c r="WC90" s="765"/>
      <c r="WD90" s="765"/>
      <c r="WE90" s="765"/>
      <c r="WF90" s="765"/>
      <c r="WG90" s="765"/>
      <c r="WH90" s="765"/>
      <c r="WI90" s="765"/>
      <c r="WJ90" s="765"/>
      <c r="WK90" s="765"/>
      <c r="WL90" s="765"/>
      <c r="WM90" s="765"/>
      <c r="WN90" s="765"/>
      <c r="WO90" s="765"/>
      <c r="WP90" s="765"/>
      <c r="WQ90" s="765"/>
      <c r="WR90" s="765"/>
      <c r="WS90" s="765"/>
      <c r="WT90" s="765"/>
      <c r="WU90" s="765"/>
      <c r="WV90" s="765"/>
      <c r="WW90" s="765"/>
      <c r="WX90" s="765"/>
      <c r="WY90" s="765"/>
      <c r="WZ90" s="765"/>
      <c r="XA90" s="765"/>
      <c r="XB90" s="765"/>
      <c r="XC90" s="765"/>
      <c r="XD90" s="765"/>
      <c r="XE90" s="765"/>
      <c r="XF90" s="765"/>
      <c r="XG90" s="765"/>
      <c r="XH90" s="765"/>
      <c r="XI90" s="765"/>
      <c r="XJ90" s="765"/>
      <c r="XK90" s="765"/>
      <c r="XL90" s="765"/>
      <c r="XM90" s="765"/>
      <c r="XN90" s="765"/>
      <c r="XO90" s="765"/>
      <c r="XP90" s="765"/>
      <c r="XQ90" s="765"/>
      <c r="XR90" s="765"/>
      <c r="XS90" s="765"/>
      <c r="XT90" s="765"/>
      <c r="XU90" s="765"/>
      <c r="XV90" s="765"/>
      <c r="XW90" s="765"/>
      <c r="XX90" s="765"/>
      <c r="XY90" s="765"/>
      <c r="XZ90" s="765"/>
      <c r="YA90" s="765"/>
      <c r="YB90" s="765"/>
      <c r="YC90" s="765"/>
      <c r="YD90" s="765"/>
      <c r="YE90" s="765"/>
      <c r="YF90" s="765"/>
      <c r="YG90" s="765"/>
      <c r="YH90" s="765"/>
      <c r="YI90" s="765"/>
      <c r="YJ90" s="765"/>
      <c r="YK90" s="765"/>
      <c r="YL90" s="765"/>
      <c r="YM90" s="765"/>
      <c r="YN90" s="765"/>
      <c r="YO90" s="765"/>
      <c r="YP90" s="765"/>
      <c r="YQ90" s="765"/>
      <c r="YR90" s="765"/>
      <c r="YS90" s="765"/>
      <c r="YT90" s="765"/>
      <c r="YU90" s="765"/>
      <c r="YV90" s="765"/>
      <c r="YW90" s="765"/>
      <c r="YX90" s="765"/>
      <c r="YY90" s="765"/>
      <c r="YZ90" s="765"/>
      <c r="ZA90" s="765"/>
      <c r="ZB90" s="765"/>
      <c r="ZC90" s="765"/>
      <c r="ZD90" s="765"/>
      <c r="ZE90" s="765"/>
      <c r="ZF90" s="765"/>
      <c r="ZG90" s="765"/>
      <c r="ZH90" s="765"/>
      <c r="ZI90" s="765"/>
      <c r="ZJ90" s="765"/>
      <c r="ZK90" s="765"/>
      <c r="ZL90" s="765"/>
      <c r="ZM90" s="765"/>
      <c r="ZN90" s="765"/>
      <c r="ZO90" s="765"/>
      <c r="ZP90" s="765"/>
      <c r="ZQ90" s="765"/>
      <c r="ZR90" s="765"/>
      <c r="ZS90" s="765"/>
      <c r="ZT90" s="765"/>
      <c r="ZU90" s="765"/>
      <c r="ZV90" s="765"/>
      <c r="ZW90" s="765"/>
      <c r="ZX90" s="765"/>
      <c r="ZY90" s="765"/>
      <c r="ZZ90" s="765"/>
      <c r="AAA90" s="765"/>
      <c r="AAB90" s="765"/>
      <c r="AAC90" s="765"/>
      <c r="AAD90" s="765"/>
      <c r="AAE90" s="765"/>
      <c r="AAF90" s="765"/>
      <c r="AAG90" s="765"/>
      <c r="AAH90" s="765"/>
      <c r="AAI90" s="765"/>
      <c r="AAJ90" s="765"/>
      <c r="AAK90" s="765"/>
      <c r="AAL90" s="765"/>
      <c r="AAM90" s="765"/>
      <c r="AAN90" s="765"/>
      <c r="AAO90" s="765"/>
      <c r="AAP90" s="765"/>
      <c r="AAQ90" s="765"/>
      <c r="AAR90" s="765"/>
      <c r="AAS90" s="765"/>
      <c r="AAT90" s="765"/>
      <c r="AAU90" s="765"/>
      <c r="AAV90" s="765"/>
      <c r="AAW90" s="765"/>
      <c r="AAX90" s="765"/>
      <c r="AAY90" s="765"/>
      <c r="AAZ90" s="765"/>
      <c r="ABA90" s="765"/>
      <c r="ABB90" s="765"/>
      <c r="ABC90" s="765"/>
      <c r="ABD90" s="765"/>
      <c r="ABE90" s="765"/>
      <c r="ABF90" s="765"/>
      <c r="ABG90" s="765"/>
      <c r="ABH90" s="765"/>
      <c r="ABI90" s="765"/>
      <c r="ABJ90" s="765"/>
      <c r="ABK90" s="765"/>
      <c r="ABL90" s="765"/>
      <c r="ABM90" s="765"/>
      <c r="ABN90" s="765"/>
      <c r="ABO90" s="765"/>
      <c r="ABP90" s="765"/>
      <c r="ABQ90" s="765"/>
      <c r="ABR90" s="765"/>
      <c r="ABS90" s="765"/>
      <c r="ABT90" s="765"/>
      <c r="ABU90" s="765"/>
      <c r="ABV90" s="765"/>
      <c r="ABW90" s="765"/>
      <c r="ABX90" s="765"/>
      <c r="ABY90" s="765"/>
      <c r="ABZ90" s="765"/>
      <c r="ACA90" s="765"/>
      <c r="ACB90" s="765"/>
      <c r="ACC90" s="765"/>
      <c r="ACD90" s="765"/>
      <c r="ACE90" s="765"/>
      <c r="ACF90" s="765"/>
      <c r="ACG90" s="765"/>
      <c r="ACH90" s="765"/>
      <c r="ACI90" s="765"/>
      <c r="ACJ90" s="765"/>
      <c r="ACK90" s="765"/>
      <c r="ACL90" s="765"/>
      <c r="ACM90" s="765"/>
      <c r="ACN90" s="765"/>
      <c r="ACO90" s="765"/>
      <c r="ACP90" s="765"/>
      <c r="ACQ90" s="765"/>
      <c r="ACR90" s="765"/>
      <c r="ACS90" s="765"/>
      <c r="ACT90" s="765"/>
      <c r="ACU90" s="765"/>
      <c r="ACV90" s="765"/>
      <c r="ACW90" s="765"/>
      <c r="ACX90" s="765"/>
      <c r="ACY90" s="765"/>
      <c r="ACZ90" s="765"/>
      <c r="ADA90" s="765"/>
      <c r="ADB90" s="765"/>
      <c r="ADC90" s="765"/>
      <c r="ADD90" s="765"/>
      <c r="ADE90" s="765"/>
      <c r="ADF90" s="765"/>
      <c r="ADG90" s="765"/>
      <c r="ADH90" s="765"/>
      <c r="ADI90" s="765"/>
      <c r="ADJ90" s="765"/>
      <c r="ADK90" s="765"/>
      <c r="ADL90" s="765"/>
      <c r="ADM90" s="765"/>
      <c r="ADN90" s="765"/>
      <c r="ADO90" s="765"/>
      <c r="ADP90" s="765"/>
      <c r="ADQ90" s="765"/>
      <c r="ADR90" s="765"/>
      <c r="ADS90" s="765"/>
      <c r="ADT90" s="765"/>
      <c r="ADU90" s="765"/>
      <c r="ADV90" s="765"/>
      <c r="ADW90" s="765"/>
      <c r="ADX90" s="765"/>
      <c r="ADY90" s="765"/>
      <c r="ADZ90" s="765"/>
      <c r="AEA90" s="765"/>
      <c r="AEB90" s="765"/>
      <c r="AEC90" s="765"/>
      <c r="AED90" s="765"/>
      <c r="AEE90" s="765"/>
      <c r="AEF90" s="765"/>
      <c r="AEG90" s="765"/>
      <c r="AEH90" s="765"/>
      <c r="AEI90" s="765"/>
      <c r="AEJ90" s="765"/>
      <c r="AEK90" s="765"/>
      <c r="AEL90" s="765"/>
      <c r="AEM90" s="765"/>
      <c r="AEN90" s="765"/>
      <c r="AEO90" s="765"/>
      <c r="AEP90" s="765"/>
      <c r="AEQ90" s="765"/>
      <c r="AER90" s="765"/>
      <c r="AES90" s="765"/>
      <c r="AET90" s="765"/>
      <c r="AEU90" s="765"/>
      <c r="AEV90" s="765"/>
      <c r="AEW90" s="765"/>
      <c r="AEX90" s="765"/>
      <c r="AEY90" s="765"/>
      <c r="AEZ90" s="765"/>
      <c r="AFA90" s="765"/>
      <c r="AFB90" s="765"/>
      <c r="AFC90" s="765"/>
      <c r="AFD90" s="765"/>
      <c r="AFE90" s="765"/>
      <c r="AFF90" s="765"/>
      <c r="AFG90" s="765"/>
      <c r="AFH90" s="765"/>
      <c r="AFI90" s="765"/>
      <c r="AFJ90" s="765"/>
      <c r="AFK90" s="765"/>
      <c r="AFL90" s="765"/>
      <c r="AFM90" s="765"/>
      <c r="AFN90" s="765"/>
      <c r="AFO90" s="765"/>
      <c r="AFP90" s="765"/>
      <c r="AFQ90" s="765"/>
      <c r="AFR90" s="765"/>
      <c r="AFS90" s="765"/>
      <c r="AFT90" s="765"/>
      <c r="AFU90" s="765"/>
      <c r="AFV90" s="765"/>
      <c r="AFW90" s="765"/>
      <c r="AFX90" s="765"/>
      <c r="AFY90" s="765"/>
      <c r="AFZ90" s="765"/>
      <c r="AGA90" s="765"/>
      <c r="AGB90" s="765"/>
      <c r="AGC90" s="765"/>
      <c r="AGD90" s="765"/>
      <c r="AGE90" s="765"/>
      <c r="AGF90" s="765"/>
      <c r="AGG90" s="765"/>
      <c r="AGH90" s="765"/>
      <c r="AGI90" s="765"/>
      <c r="AGJ90" s="765"/>
      <c r="AGK90" s="765"/>
      <c r="AGL90" s="765"/>
      <c r="AGM90" s="765"/>
      <c r="AGN90" s="765"/>
      <c r="AGO90" s="765"/>
      <c r="AGP90" s="765"/>
      <c r="AGQ90" s="765"/>
      <c r="AGR90" s="765"/>
      <c r="AGS90" s="765"/>
      <c r="AGT90" s="765"/>
      <c r="AGU90" s="765"/>
      <c r="AGV90" s="765"/>
      <c r="AGW90" s="765"/>
      <c r="AGX90" s="765"/>
      <c r="AGY90" s="765"/>
      <c r="AGZ90" s="765"/>
      <c r="AHA90" s="765"/>
      <c r="AHB90" s="765"/>
      <c r="AHC90" s="765"/>
      <c r="AHD90" s="765"/>
      <c r="AHE90" s="765"/>
      <c r="AHF90" s="765"/>
      <c r="AHG90" s="765"/>
      <c r="AHH90" s="765"/>
      <c r="AHI90" s="765"/>
      <c r="AHJ90" s="765"/>
      <c r="AHK90" s="765"/>
      <c r="AHL90" s="765"/>
      <c r="AHM90" s="765"/>
      <c r="AHN90" s="765"/>
      <c r="AHO90" s="765"/>
      <c r="AHP90" s="765"/>
      <c r="AHQ90" s="765"/>
      <c r="AHR90" s="765"/>
      <c r="AHS90" s="765"/>
      <c r="AHT90" s="765"/>
      <c r="AHU90" s="765"/>
      <c r="AHV90" s="765"/>
      <c r="AHW90" s="765"/>
      <c r="AHX90" s="765"/>
      <c r="AHY90" s="765"/>
      <c r="AHZ90" s="765"/>
      <c r="AIA90" s="765"/>
      <c r="AIB90" s="765"/>
      <c r="AIC90" s="765"/>
      <c r="AID90" s="765"/>
      <c r="AIE90" s="765"/>
      <c r="AIF90" s="765"/>
      <c r="AIG90" s="765"/>
      <c r="AIH90" s="765"/>
      <c r="AII90" s="765"/>
      <c r="AIJ90" s="765"/>
      <c r="AIK90" s="765"/>
      <c r="AIL90" s="765"/>
      <c r="AIM90" s="765"/>
      <c r="AIN90" s="765"/>
      <c r="AIO90" s="765"/>
      <c r="AIP90" s="765"/>
      <c r="AIQ90" s="765"/>
      <c r="AIR90" s="765"/>
      <c r="AIS90" s="765"/>
      <c r="AIT90" s="765"/>
      <c r="AIU90" s="765"/>
      <c r="AIV90" s="765"/>
      <c r="AIW90" s="765"/>
      <c r="AIX90" s="765"/>
      <c r="AIY90" s="765"/>
      <c r="AIZ90" s="765"/>
      <c r="AJA90" s="765"/>
      <c r="AJB90" s="765"/>
      <c r="AJC90" s="765"/>
      <c r="AJD90" s="765"/>
      <c r="AJE90" s="765"/>
      <c r="AJF90" s="765"/>
      <c r="AJG90" s="765"/>
      <c r="AJH90" s="765"/>
      <c r="AJI90" s="765"/>
      <c r="AJJ90" s="765"/>
      <c r="AJK90" s="765"/>
      <c r="AJL90" s="765"/>
      <c r="AJM90" s="765"/>
      <c r="AJN90" s="765"/>
      <c r="AJO90" s="765"/>
      <c r="AJP90" s="765"/>
      <c r="AJQ90" s="765"/>
      <c r="AJR90" s="765"/>
      <c r="AJS90" s="765"/>
      <c r="AJT90" s="765"/>
      <c r="AJU90" s="765"/>
      <c r="AJV90" s="765"/>
      <c r="AJW90" s="765"/>
      <c r="AJX90" s="765"/>
      <c r="AJY90" s="765"/>
      <c r="AJZ90" s="765"/>
      <c r="AKA90" s="765"/>
      <c r="AKB90" s="765"/>
      <c r="AKC90" s="765"/>
      <c r="AKD90" s="765"/>
      <c r="AKE90" s="765"/>
      <c r="AKF90" s="765"/>
      <c r="AKG90" s="765"/>
      <c r="AKH90" s="765"/>
      <c r="AKI90" s="765"/>
      <c r="AKJ90" s="765"/>
      <c r="AKK90" s="765"/>
      <c r="AKL90" s="765"/>
      <c r="AKM90" s="765"/>
      <c r="AKN90" s="765"/>
      <c r="AKO90" s="765"/>
      <c r="AKP90" s="765"/>
      <c r="AKQ90" s="765"/>
      <c r="AKR90" s="765"/>
      <c r="AKS90" s="765"/>
      <c r="AKT90" s="765"/>
      <c r="AKU90" s="765"/>
    </row>
    <row r="91" spans="1:984" s="764" customFormat="1">
      <c r="B91" s="779" t="s">
        <v>561</v>
      </c>
      <c r="C91" s="788"/>
      <c r="D91" s="788">
        <v>0</v>
      </c>
      <c r="E91" s="788">
        <v>0</v>
      </c>
      <c r="F91" s="788">
        <v>1.1697086244713707E-2</v>
      </c>
      <c r="G91" s="788">
        <v>2.6500183998368107E-2</v>
      </c>
      <c r="H91" s="788">
        <v>3.6229647889187963E-2</v>
      </c>
      <c r="I91" s="788">
        <v>3.8257836266841289E-2</v>
      </c>
      <c r="J91" s="788">
        <v>2.9674331903516021E-2</v>
      </c>
      <c r="K91" s="788">
        <v>3.0892324401223761E-2</v>
      </c>
      <c r="L91" s="778"/>
      <c r="M91" s="779" t="s">
        <v>561</v>
      </c>
      <c r="N91" s="788"/>
      <c r="O91" s="788">
        <v>0</v>
      </c>
      <c r="P91" s="788">
        <v>0</v>
      </c>
      <c r="Q91" s="788">
        <v>1.921831270006462E-3</v>
      </c>
      <c r="R91" s="788">
        <v>4.3539802309318799E-3</v>
      </c>
      <c r="S91" s="788">
        <v>5.952531148193582E-3</v>
      </c>
      <c r="T91" s="788">
        <v>6.2857624986420238E-3</v>
      </c>
      <c r="U91" s="788">
        <v>4.8754927317476819E-3</v>
      </c>
      <c r="V91" s="788">
        <v>5.0756088991210637E-3</v>
      </c>
      <c r="W91" s="765"/>
      <c r="X91" s="765"/>
      <c r="Y91" s="765"/>
      <c r="Z91" s="765"/>
      <c r="AA91" s="765"/>
      <c r="AB91" s="765"/>
      <c r="AC91" s="765"/>
      <c r="AD91" s="765"/>
      <c r="AE91" s="765"/>
      <c r="AF91" s="765"/>
      <c r="AG91" s="765"/>
      <c r="AH91" s="765"/>
      <c r="AI91" s="765"/>
      <c r="AJ91" s="765"/>
      <c r="AK91" s="765"/>
      <c r="AL91" s="765"/>
      <c r="AM91" s="765"/>
      <c r="AN91" s="765"/>
      <c r="AO91" s="765"/>
      <c r="AP91" s="765"/>
      <c r="AQ91" s="765"/>
      <c r="AR91" s="765"/>
      <c r="AS91" s="765"/>
      <c r="AT91" s="765"/>
      <c r="AU91" s="765"/>
      <c r="AV91" s="765"/>
      <c r="AW91" s="765"/>
      <c r="AX91" s="765"/>
      <c r="AY91" s="765"/>
      <c r="AZ91" s="765"/>
      <c r="BA91" s="765"/>
      <c r="BB91" s="765"/>
      <c r="BC91" s="765"/>
      <c r="BD91" s="765"/>
      <c r="BE91" s="765"/>
      <c r="BF91" s="765"/>
      <c r="BG91" s="765"/>
      <c r="BH91" s="765"/>
      <c r="BI91" s="765"/>
      <c r="BJ91" s="765"/>
      <c r="BK91" s="765"/>
      <c r="BL91" s="765"/>
      <c r="BM91" s="765"/>
      <c r="BN91" s="765"/>
      <c r="BO91" s="765"/>
      <c r="BP91" s="765"/>
      <c r="BQ91" s="765"/>
      <c r="BR91" s="765"/>
      <c r="BS91" s="765"/>
      <c r="BT91" s="765"/>
      <c r="BU91" s="765"/>
      <c r="BV91" s="765"/>
      <c r="BW91" s="765"/>
      <c r="BX91" s="765"/>
      <c r="BY91" s="765"/>
      <c r="BZ91" s="765"/>
      <c r="CA91" s="765"/>
      <c r="CB91" s="765"/>
      <c r="CC91" s="765"/>
      <c r="CD91" s="765"/>
      <c r="CE91" s="765"/>
      <c r="CF91" s="765"/>
      <c r="CG91" s="765"/>
      <c r="CH91" s="765"/>
      <c r="CI91" s="765"/>
      <c r="CJ91" s="765"/>
      <c r="CK91" s="765"/>
      <c r="CL91" s="765"/>
      <c r="CM91" s="765"/>
      <c r="CN91" s="765"/>
      <c r="CO91" s="765"/>
      <c r="CP91" s="765"/>
      <c r="CQ91" s="765"/>
      <c r="CR91" s="765"/>
      <c r="CS91" s="765"/>
      <c r="CT91" s="765"/>
      <c r="CU91" s="765"/>
      <c r="CV91" s="765"/>
      <c r="CW91" s="765"/>
      <c r="CX91" s="765"/>
      <c r="CY91" s="765"/>
      <c r="CZ91" s="765"/>
      <c r="DA91" s="765"/>
      <c r="DB91" s="765"/>
      <c r="DC91" s="765"/>
      <c r="DD91" s="765"/>
      <c r="DE91" s="765"/>
      <c r="DF91" s="765"/>
      <c r="DG91" s="765"/>
      <c r="DH91" s="765"/>
      <c r="DI91" s="765"/>
      <c r="DJ91" s="765"/>
      <c r="DK91" s="765"/>
      <c r="DL91" s="765"/>
      <c r="DM91" s="765"/>
      <c r="DN91" s="765"/>
      <c r="DO91" s="765"/>
      <c r="DP91" s="765"/>
      <c r="DQ91" s="765"/>
      <c r="DR91" s="765"/>
      <c r="DS91" s="765"/>
      <c r="DT91" s="765"/>
      <c r="DU91" s="765"/>
      <c r="DV91" s="765"/>
      <c r="DW91" s="765"/>
      <c r="DX91" s="765"/>
      <c r="DY91" s="765"/>
      <c r="DZ91" s="765"/>
      <c r="EA91" s="765"/>
      <c r="EB91" s="765"/>
      <c r="EC91" s="765"/>
      <c r="ED91" s="765"/>
      <c r="EE91" s="765"/>
      <c r="EF91" s="765"/>
      <c r="EG91" s="765"/>
      <c r="EH91" s="765"/>
      <c r="EI91" s="765"/>
      <c r="EJ91" s="765"/>
      <c r="EK91" s="765"/>
      <c r="EL91" s="765"/>
      <c r="EM91" s="765"/>
      <c r="EN91" s="765"/>
      <c r="EO91" s="765"/>
      <c r="EP91" s="765"/>
      <c r="EQ91" s="765"/>
      <c r="ER91" s="765"/>
      <c r="ES91" s="765"/>
      <c r="ET91" s="765"/>
      <c r="EU91" s="765"/>
      <c r="EV91" s="765"/>
      <c r="EW91" s="765"/>
      <c r="EX91" s="765"/>
      <c r="EY91" s="765"/>
      <c r="EZ91" s="765"/>
      <c r="FA91" s="765"/>
      <c r="FB91" s="765"/>
      <c r="FC91" s="765"/>
      <c r="FD91" s="765"/>
      <c r="FE91" s="765"/>
      <c r="FF91" s="765"/>
      <c r="FG91" s="765"/>
      <c r="FH91" s="765"/>
      <c r="FI91" s="765"/>
      <c r="FJ91" s="765"/>
      <c r="FK91" s="765"/>
      <c r="FL91" s="765"/>
      <c r="FM91" s="765"/>
      <c r="FN91" s="765"/>
      <c r="FO91" s="765"/>
      <c r="FP91" s="765"/>
      <c r="FQ91" s="765"/>
      <c r="FR91" s="765"/>
      <c r="FS91" s="765"/>
      <c r="FT91" s="765"/>
      <c r="FU91" s="765"/>
      <c r="FV91" s="765"/>
      <c r="FW91" s="765"/>
      <c r="FX91" s="765"/>
      <c r="FY91" s="765"/>
      <c r="FZ91" s="765"/>
      <c r="GA91" s="765"/>
      <c r="GB91" s="765"/>
      <c r="GC91" s="765"/>
      <c r="GD91" s="765"/>
      <c r="GE91" s="765"/>
      <c r="GF91" s="765"/>
      <c r="GG91" s="765"/>
      <c r="GH91" s="765"/>
      <c r="GI91" s="765"/>
      <c r="GJ91" s="765"/>
      <c r="GK91" s="765"/>
      <c r="GL91" s="765"/>
      <c r="GM91" s="765"/>
      <c r="GN91" s="765"/>
      <c r="GO91" s="765"/>
      <c r="GP91" s="765"/>
      <c r="GQ91" s="765"/>
      <c r="GR91" s="765"/>
      <c r="GS91" s="765"/>
      <c r="GT91" s="765"/>
      <c r="GU91" s="765"/>
      <c r="GV91" s="765"/>
      <c r="GW91" s="765"/>
      <c r="GX91" s="765"/>
      <c r="GY91" s="765"/>
      <c r="GZ91" s="765"/>
      <c r="HA91" s="765"/>
      <c r="HB91" s="765"/>
      <c r="HC91" s="765"/>
      <c r="HD91" s="765"/>
      <c r="HE91" s="765"/>
      <c r="HF91" s="765"/>
      <c r="HG91" s="765"/>
      <c r="HH91" s="765"/>
      <c r="HI91" s="765"/>
      <c r="HJ91" s="765"/>
      <c r="HK91" s="765"/>
      <c r="HL91" s="765"/>
      <c r="HM91" s="765"/>
      <c r="HN91" s="765"/>
      <c r="HO91" s="765"/>
      <c r="HP91" s="765"/>
      <c r="HQ91" s="765"/>
      <c r="HR91" s="765"/>
      <c r="HS91" s="765"/>
      <c r="HT91" s="765"/>
      <c r="HU91" s="765"/>
      <c r="HV91" s="765"/>
      <c r="HW91" s="765"/>
      <c r="HX91" s="765"/>
      <c r="HY91" s="765"/>
      <c r="HZ91" s="765"/>
      <c r="IA91" s="765"/>
      <c r="IB91" s="765"/>
      <c r="IC91" s="765"/>
      <c r="ID91" s="765"/>
      <c r="IE91" s="765"/>
      <c r="IF91" s="765"/>
      <c r="IG91" s="765"/>
      <c r="IH91" s="765"/>
      <c r="II91" s="765"/>
      <c r="IJ91" s="765"/>
      <c r="IK91" s="765"/>
      <c r="IL91" s="765"/>
      <c r="IM91" s="765"/>
      <c r="IN91" s="765"/>
      <c r="IO91" s="765"/>
      <c r="IP91" s="765"/>
      <c r="IQ91" s="765"/>
      <c r="IR91" s="765"/>
      <c r="IS91" s="765"/>
      <c r="IT91" s="765"/>
      <c r="IU91" s="765"/>
      <c r="IV91" s="765"/>
      <c r="IW91" s="765"/>
      <c r="IX91" s="765"/>
      <c r="IY91" s="765"/>
      <c r="IZ91" s="765"/>
      <c r="JA91" s="765"/>
      <c r="JB91" s="765"/>
      <c r="JC91" s="765"/>
      <c r="JD91" s="765"/>
      <c r="JE91" s="765"/>
      <c r="JF91" s="765"/>
      <c r="JG91" s="765"/>
      <c r="JH91" s="765"/>
      <c r="JI91" s="765"/>
      <c r="JJ91" s="765"/>
      <c r="JK91" s="765"/>
      <c r="JL91" s="765"/>
      <c r="JM91" s="765"/>
      <c r="JN91" s="765"/>
      <c r="JO91" s="765"/>
      <c r="JP91" s="765"/>
      <c r="JQ91" s="765"/>
      <c r="JR91" s="765"/>
      <c r="JS91" s="765"/>
      <c r="JT91" s="765"/>
      <c r="JU91" s="765"/>
      <c r="JV91" s="765"/>
      <c r="JW91" s="765"/>
      <c r="JX91" s="765"/>
      <c r="JY91" s="765"/>
      <c r="JZ91" s="765"/>
      <c r="KA91" s="765"/>
      <c r="KB91" s="765"/>
      <c r="KC91" s="765"/>
      <c r="KD91" s="765"/>
      <c r="KE91" s="765"/>
      <c r="KF91" s="765"/>
      <c r="KG91" s="765"/>
      <c r="KH91" s="765"/>
      <c r="KI91" s="765"/>
      <c r="KJ91" s="765"/>
      <c r="KK91" s="765"/>
      <c r="KL91" s="765"/>
      <c r="KM91" s="765"/>
      <c r="KN91" s="765"/>
      <c r="KO91" s="765"/>
      <c r="KP91" s="765"/>
      <c r="KQ91" s="765"/>
      <c r="KR91" s="765"/>
      <c r="KS91" s="765"/>
      <c r="KT91" s="765"/>
      <c r="KU91" s="765"/>
      <c r="KV91" s="765"/>
      <c r="KW91" s="765"/>
      <c r="KX91" s="765"/>
      <c r="KY91" s="765"/>
      <c r="KZ91" s="765"/>
      <c r="LA91" s="765"/>
      <c r="LB91" s="765"/>
      <c r="LC91" s="765"/>
      <c r="LD91" s="765"/>
      <c r="LE91" s="765"/>
      <c r="LF91" s="765"/>
      <c r="LG91" s="765"/>
      <c r="LH91" s="765"/>
      <c r="LI91" s="765"/>
      <c r="LJ91" s="765"/>
      <c r="LK91" s="765"/>
      <c r="LL91" s="765"/>
      <c r="LM91" s="765"/>
      <c r="LN91" s="765"/>
      <c r="LO91" s="765"/>
      <c r="LP91" s="765"/>
      <c r="LQ91" s="765"/>
      <c r="LR91" s="765"/>
      <c r="LS91" s="765"/>
      <c r="LT91" s="765"/>
      <c r="LU91" s="765"/>
      <c r="LV91" s="765"/>
      <c r="LW91" s="765"/>
      <c r="LX91" s="765"/>
      <c r="LY91" s="765"/>
      <c r="LZ91" s="765"/>
      <c r="MA91" s="765"/>
      <c r="MB91" s="765"/>
      <c r="MC91" s="765"/>
      <c r="MD91" s="765"/>
      <c r="ME91" s="765"/>
      <c r="MF91" s="765"/>
      <c r="MG91" s="765"/>
      <c r="MH91" s="765"/>
      <c r="MI91" s="765"/>
      <c r="MJ91" s="765"/>
      <c r="MK91" s="765"/>
      <c r="ML91" s="765"/>
      <c r="MM91" s="765"/>
      <c r="MN91" s="765"/>
      <c r="MO91" s="765"/>
      <c r="MP91" s="765"/>
      <c r="MQ91" s="765"/>
      <c r="MR91" s="765"/>
      <c r="MS91" s="765"/>
      <c r="MT91" s="765"/>
      <c r="MU91" s="765"/>
      <c r="MV91" s="765"/>
      <c r="MW91" s="765"/>
      <c r="MX91" s="765"/>
      <c r="MY91" s="765"/>
      <c r="MZ91" s="765"/>
      <c r="NA91" s="765"/>
      <c r="NB91" s="765"/>
      <c r="NC91" s="765"/>
      <c r="ND91" s="765"/>
      <c r="NE91" s="765"/>
      <c r="NF91" s="765"/>
      <c r="NG91" s="765"/>
      <c r="NH91" s="765"/>
      <c r="NI91" s="765"/>
      <c r="NJ91" s="765"/>
      <c r="NK91" s="765"/>
      <c r="NL91" s="765"/>
      <c r="NM91" s="765"/>
      <c r="NN91" s="765"/>
      <c r="NO91" s="765"/>
      <c r="NP91" s="765"/>
      <c r="NQ91" s="765"/>
      <c r="NR91" s="765"/>
      <c r="NS91" s="765"/>
      <c r="NT91" s="765"/>
      <c r="NU91" s="765"/>
      <c r="NV91" s="765"/>
      <c r="NW91" s="765"/>
      <c r="NX91" s="765"/>
      <c r="NY91" s="765"/>
      <c r="NZ91" s="765"/>
      <c r="OA91" s="765"/>
      <c r="OB91" s="765"/>
      <c r="OC91" s="765"/>
      <c r="OD91" s="765"/>
      <c r="OE91" s="765"/>
      <c r="OF91" s="765"/>
      <c r="OG91" s="765"/>
      <c r="OH91" s="765"/>
      <c r="OI91" s="765"/>
      <c r="OJ91" s="765"/>
      <c r="OK91" s="765"/>
      <c r="OL91" s="765"/>
      <c r="OM91" s="765"/>
      <c r="ON91" s="765"/>
      <c r="OO91" s="765"/>
      <c r="OP91" s="765"/>
      <c r="OQ91" s="765"/>
      <c r="OR91" s="765"/>
      <c r="OS91" s="765"/>
      <c r="OT91" s="765"/>
      <c r="OU91" s="765"/>
      <c r="OV91" s="765"/>
      <c r="OW91" s="765"/>
      <c r="OX91" s="765"/>
      <c r="OY91" s="765"/>
      <c r="OZ91" s="765"/>
      <c r="PA91" s="765"/>
      <c r="PB91" s="765"/>
      <c r="PC91" s="765"/>
      <c r="PD91" s="765"/>
      <c r="PE91" s="765"/>
      <c r="PF91" s="765"/>
      <c r="PG91" s="765"/>
      <c r="PH91" s="765"/>
      <c r="PI91" s="765"/>
      <c r="PJ91" s="765"/>
      <c r="PK91" s="765"/>
      <c r="PL91" s="765"/>
      <c r="PM91" s="765"/>
      <c r="PN91" s="765"/>
      <c r="PO91" s="765"/>
      <c r="PP91" s="765"/>
      <c r="PQ91" s="765"/>
      <c r="PR91" s="765"/>
      <c r="PS91" s="765"/>
      <c r="PT91" s="765"/>
      <c r="PU91" s="765"/>
      <c r="PV91" s="765"/>
      <c r="PW91" s="765"/>
      <c r="PX91" s="765"/>
      <c r="PY91" s="765"/>
      <c r="PZ91" s="765"/>
      <c r="QA91" s="765"/>
      <c r="QB91" s="765"/>
      <c r="QC91" s="765"/>
      <c r="QD91" s="765"/>
      <c r="QE91" s="765"/>
      <c r="QF91" s="765"/>
      <c r="QG91" s="765"/>
      <c r="QH91" s="765"/>
      <c r="QI91" s="765"/>
      <c r="QJ91" s="765"/>
      <c r="QK91" s="765"/>
      <c r="QL91" s="765"/>
      <c r="QM91" s="765"/>
      <c r="QN91" s="765"/>
      <c r="QO91" s="765"/>
      <c r="QP91" s="765"/>
      <c r="QQ91" s="765"/>
      <c r="QR91" s="765"/>
      <c r="QS91" s="765"/>
      <c r="QT91" s="765"/>
      <c r="QU91" s="765"/>
      <c r="QV91" s="765"/>
      <c r="QW91" s="765"/>
      <c r="QX91" s="765"/>
      <c r="QY91" s="765"/>
      <c r="QZ91" s="765"/>
      <c r="RA91" s="765"/>
      <c r="RB91" s="765"/>
      <c r="RC91" s="765"/>
      <c r="RD91" s="765"/>
      <c r="RE91" s="765"/>
      <c r="RF91" s="765"/>
      <c r="RG91" s="765"/>
      <c r="RH91" s="765"/>
      <c r="RI91" s="765"/>
      <c r="RJ91" s="765"/>
      <c r="RK91" s="765"/>
      <c r="RL91" s="765"/>
      <c r="RM91" s="765"/>
      <c r="RN91" s="765"/>
      <c r="RO91" s="765"/>
      <c r="RP91" s="765"/>
      <c r="RQ91" s="765"/>
      <c r="RR91" s="765"/>
      <c r="RS91" s="765"/>
      <c r="RT91" s="765"/>
      <c r="RU91" s="765"/>
      <c r="RV91" s="765"/>
      <c r="RW91" s="765"/>
      <c r="RX91" s="765"/>
      <c r="RY91" s="765"/>
      <c r="RZ91" s="765"/>
      <c r="SA91" s="765"/>
      <c r="SB91" s="765"/>
      <c r="SC91" s="765"/>
      <c r="SD91" s="765"/>
      <c r="SE91" s="765"/>
      <c r="SF91" s="765"/>
      <c r="SG91" s="765"/>
      <c r="SH91" s="765"/>
      <c r="SI91" s="765"/>
      <c r="SJ91" s="765"/>
      <c r="SK91" s="765"/>
      <c r="SL91" s="765"/>
      <c r="SM91" s="765"/>
      <c r="SN91" s="765"/>
      <c r="SO91" s="765"/>
      <c r="SP91" s="765"/>
      <c r="SQ91" s="765"/>
      <c r="SR91" s="765"/>
      <c r="SS91" s="765"/>
      <c r="ST91" s="765"/>
      <c r="SU91" s="765"/>
      <c r="SV91" s="765"/>
      <c r="SW91" s="765"/>
      <c r="SX91" s="765"/>
      <c r="SY91" s="765"/>
      <c r="SZ91" s="765"/>
      <c r="TA91" s="765"/>
      <c r="TB91" s="765"/>
      <c r="TC91" s="765"/>
      <c r="TD91" s="765"/>
      <c r="TE91" s="765"/>
      <c r="TF91" s="765"/>
      <c r="TG91" s="765"/>
      <c r="TH91" s="765"/>
      <c r="TI91" s="765"/>
      <c r="TJ91" s="765"/>
      <c r="TK91" s="765"/>
      <c r="TL91" s="765"/>
      <c r="TM91" s="765"/>
      <c r="TN91" s="765"/>
      <c r="TO91" s="765"/>
      <c r="TP91" s="765"/>
      <c r="TQ91" s="765"/>
      <c r="TR91" s="765"/>
      <c r="TS91" s="765"/>
      <c r="TT91" s="765"/>
      <c r="TU91" s="765"/>
      <c r="TV91" s="765"/>
      <c r="TW91" s="765"/>
      <c r="TX91" s="765"/>
      <c r="TY91" s="765"/>
      <c r="TZ91" s="765"/>
      <c r="UA91" s="765"/>
      <c r="UB91" s="765"/>
      <c r="UC91" s="765"/>
      <c r="UD91" s="765"/>
      <c r="UE91" s="765"/>
      <c r="UF91" s="765"/>
      <c r="UG91" s="765"/>
      <c r="UH91" s="765"/>
      <c r="UI91" s="765"/>
      <c r="UJ91" s="765"/>
      <c r="UK91" s="765"/>
      <c r="UL91" s="765"/>
      <c r="UM91" s="765"/>
      <c r="UN91" s="765"/>
      <c r="UO91" s="765"/>
      <c r="UP91" s="765"/>
      <c r="UQ91" s="765"/>
      <c r="UR91" s="765"/>
      <c r="US91" s="765"/>
      <c r="UT91" s="765"/>
      <c r="UU91" s="765"/>
      <c r="UV91" s="765"/>
      <c r="UW91" s="765"/>
      <c r="UX91" s="765"/>
      <c r="UY91" s="765"/>
      <c r="UZ91" s="765"/>
      <c r="VA91" s="765"/>
      <c r="VB91" s="765"/>
      <c r="VC91" s="765"/>
      <c r="VD91" s="765"/>
      <c r="VE91" s="765"/>
      <c r="VF91" s="765"/>
      <c r="VG91" s="765"/>
      <c r="VH91" s="765"/>
      <c r="VI91" s="765"/>
      <c r="VJ91" s="765"/>
      <c r="VK91" s="765"/>
      <c r="VL91" s="765"/>
      <c r="VM91" s="765"/>
      <c r="VN91" s="765"/>
      <c r="VO91" s="765"/>
      <c r="VP91" s="765"/>
      <c r="VQ91" s="765"/>
      <c r="VR91" s="765"/>
      <c r="VS91" s="765"/>
      <c r="VT91" s="765"/>
      <c r="VU91" s="765"/>
      <c r="VV91" s="765"/>
      <c r="VW91" s="765"/>
      <c r="VX91" s="765"/>
      <c r="VY91" s="765"/>
      <c r="VZ91" s="765"/>
      <c r="WA91" s="765"/>
      <c r="WB91" s="765"/>
      <c r="WC91" s="765"/>
      <c r="WD91" s="765"/>
      <c r="WE91" s="765"/>
      <c r="WF91" s="765"/>
      <c r="WG91" s="765"/>
      <c r="WH91" s="765"/>
      <c r="WI91" s="765"/>
      <c r="WJ91" s="765"/>
      <c r="WK91" s="765"/>
      <c r="WL91" s="765"/>
      <c r="WM91" s="765"/>
      <c r="WN91" s="765"/>
      <c r="WO91" s="765"/>
      <c r="WP91" s="765"/>
      <c r="WQ91" s="765"/>
      <c r="WR91" s="765"/>
      <c r="WS91" s="765"/>
      <c r="WT91" s="765"/>
      <c r="WU91" s="765"/>
      <c r="WV91" s="765"/>
      <c r="WW91" s="765"/>
      <c r="WX91" s="765"/>
      <c r="WY91" s="765"/>
      <c r="WZ91" s="765"/>
      <c r="XA91" s="765"/>
      <c r="XB91" s="765"/>
      <c r="XC91" s="765"/>
      <c r="XD91" s="765"/>
      <c r="XE91" s="765"/>
      <c r="XF91" s="765"/>
      <c r="XG91" s="765"/>
      <c r="XH91" s="765"/>
      <c r="XI91" s="765"/>
      <c r="XJ91" s="765"/>
      <c r="XK91" s="765"/>
      <c r="XL91" s="765"/>
      <c r="XM91" s="765"/>
      <c r="XN91" s="765"/>
      <c r="XO91" s="765"/>
      <c r="XP91" s="765"/>
      <c r="XQ91" s="765"/>
      <c r="XR91" s="765"/>
      <c r="XS91" s="765"/>
      <c r="XT91" s="765"/>
      <c r="XU91" s="765"/>
      <c r="XV91" s="765"/>
      <c r="XW91" s="765"/>
      <c r="XX91" s="765"/>
      <c r="XY91" s="765"/>
      <c r="XZ91" s="765"/>
      <c r="YA91" s="765"/>
      <c r="YB91" s="765"/>
      <c r="YC91" s="765"/>
      <c r="YD91" s="765"/>
      <c r="YE91" s="765"/>
      <c r="YF91" s="765"/>
      <c r="YG91" s="765"/>
      <c r="YH91" s="765"/>
      <c r="YI91" s="765"/>
      <c r="YJ91" s="765"/>
      <c r="YK91" s="765"/>
      <c r="YL91" s="765"/>
      <c r="YM91" s="765"/>
      <c r="YN91" s="765"/>
      <c r="YO91" s="765"/>
      <c r="YP91" s="765"/>
      <c r="YQ91" s="765"/>
      <c r="YR91" s="765"/>
      <c r="YS91" s="765"/>
      <c r="YT91" s="765"/>
      <c r="YU91" s="765"/>
      <c r="YV91" s="765"/>
      <c r="YW91" s="765"/>
      <c r="YX91" s="765"/>
      <c r="YY91" s="765"/>
      <c r="YZ91" s="765"/>
      <c r="ZA91" s="765"/>
      <c r="ZB91" s="765"/>
      <c r="ZC91" s="765"/>
      <c r="ZD91" s="765"/>
      <c r="ZE91" s="765"/>
      <c r="ZF91" s="765"/>
      <c r="ZG91" s="765"/>
      <c r="ZH91" s="765"/>
      <c r="ZI91" s="765"/>
      <c r="ZJ91" s="765"/>
      <c r="ZK91" s="765"/>
      <c r="ZL91" s="765"/>
      <c r="ZM91" s="765"/>
      <c r="ZN91" s="765"/>
      <c r="ZO91" s="765"/>
      <c r="ZP91" s="765"/>
      <c r="ZQ91" s="765"/>
      <c r="ZR91" s="765"/>
      <c r="ZS91" s="765"/>
      <c r="ZT91" s="765"/>
      <c r="ZU91" s="765"/>
      <c r="ZV91" s="765"/>
      <c r="ZW91" s="765"/>
      <c r="ZX91" s="765"/>
      <c r="ZY91" s="765"/>
      <c r="ZZ91" s="765"/>
      <c r="AAA91" s="765"/>
      <c r="AAB91" s="765"/>
      <c r="AAC91" s="765"/>
      <c r="AAD91" s="765"/>
      <c r="AAE91" s="765"/>
      <c r="AAF91" s="765"/>
      <c r="AAG91" s="765"/>
      <c r="AAH91" s="765"/>
      <c r="AAI91" s="765"/>
      <c r="AAJ91" s="765"/>
      <c r="AAK91" s="765"/>
      <c r="AAL91" s="765"/>
      <c r="AAM91" s="765"/>
      <c r="AAN91" s="765"/>
      <c r="AAO91" s="765"/>
      <c r="AAP91" s="765"/>
      <c r="AAQ91" s="765"/>
      <c r="AAR91" s="765"/>
      <c r="AAS91" s="765"/>
      <c r="AAT91" s="765"/>
      <c r="AAU91" s="765"/>
      <c r="AAV91" s="765"/>
      <c r="AAW91" s="765"/>
      <c r="AAX91" s="765"/>
      <c r="AAY91" s="765"/>
      <c r="AAZ91" s="765"/>
      <c r="ABA91" s="765"/>
      <c r="ABB91" s="765"/>
      <c r="ABC91" s="765"/>
      <c r="ABD91" s="765"/>
      <c r="ABE91" s="765"/>
      <c r="ABF91" s="765"/>
      <c r="ABG91" s="765"/>
      <c r="ABH91" s="765"/>
      <c r="ABI91" s="765"/>
      <c r="ABJ91" s="765"/>
      <c r="ABK91" s="765"/>
      <c r="ABL91" s="765"/>
      <c r="ABM91" s="765"/>
      <c r="ABN91" s="765"/>
      <c r="ABO91" s="765"/>
      <c r="ABP91" s="765"/>
      <c r="ABQ91" s="765"/>
      <c r="ABR91" s="765"/>
      <c r="ABS91" s="765"/>
      <c r="ABT91" s="765"/>
      <c r="ABU91" s="765"/>
      <c r="ABV91" s="765"/>
      <c r="ABW91" s="765"/>
      <c r="ABX91" s="765"/>
      <c r="ABY91" s="765"/>
      <c r="ABZ91" s="765"/>
      <c r="ACA91" s="765"/>
      <c r="ACB91" s="765"/>
      <c r="ACC91" s="765"/>
      <c r="ACD91" s="765"/>
      <c r="ACE91" s="765"/>
      <c r="ACF91" s="765"/>
      <c r="ACG91" s="765"/>
      <c r="ACH91" s="765"/>
      <c r="ACI91" s="765"/>
      <c r="ACJ91" s="765"/>
      <c r="ACK91" s="765"/>
      <c r="ACL91" s="765"/>
      <c r="ACM91" s="765"/>
      <c r="ACN91" s="765"/>
      <c r="ACO91" s="765"/>
      <c r="ACP91" s="765"/>
      <c r="ACQ91" s="765"/>
      <c r="ACR91" s="765"/>
      <c r="ACS91" s="765"/>
      <c r="ACT91" s="765"/>
      <c r="ACU91" s="765"/>
      <c r="ACV91" s="765"/>
      <c r="ACW91" s="765"/>
      <c r="ACX91" s="765"/>
      <c r="ACY91" s="765"/>
      <c r="ACZ91" s="765"/>
      <c r="ADA91" s="765"/>
      <c r="ADB91" s="765"/>
      <c r="ADC91" s="765"/>
      <c r="ADD91" s="765"/>
      <c r="ADE91" s="765"/>
      <c r="ADF91" s="765"/>
      <c r="ADG91" s="765"/>
      <c r="ADH91" s="765"/>
      <c r="ADI91" s="765"/>
      <c r="ADJ91" s="765"/>
      <c r="ADK91" s="765"/>
      <c r="ADL91" s="765"/>
      <c r="ADM91" s="765"/>
      <c r="ADN91" s="765"/>
      <c r="ADO91" s="765"/>
      <c r="ADP91" s="765"/>
      <c r="ADQ91" s="765"/>
      <c r="ADR91" s="765"/>
      <c r="ADS91" s="765"/>
      <c r="ADT91" s="765"/>
      <c r="ADU91" s="765"/>
      <c r="ADV91" s="765"/>
      <c r="ADW91" s="765"/>
      <c r="ADX91" s="765"/>
      <c r="ADY91" s="765"/>
      <c r="ADZ91" s="765"/>
      <c r="AEA91" s="765"/>
      <c r="AEB91" s="765"/>
      <c r="AEC91" s="765"/>
      <c r="AED91" s="765"/>
      <c r="AEE91" s="765"/>
      <c r="AEF91" s="765"/>
      <c r="AEG91" s="765"/>
      <c r="AEH91" s="765"/>
      <c r="AEI91" s="765"/>
      <c r="AEJ91" s="765"/>
      <c r="AEK91" s="765"/>
      <c r="AEL91" s="765"/>
      <c r="AEM91" s="765"/>
      <c r="AEN91" s="765"/>
      <c r="AEO91" s="765"/>
      <c r="AEP91" s="765"/>
      <c r="AEQ91" s="765"/>
      <c r="AER91" s="765"/>
      <c r="AES91" s="765"/>
      <c r="AET91" s="765"/>
      <c r="AEU91" s="765"/>
      <c r="AEV91" s="765"/>
      <c r="AEW91" s="765"/>
      <c r="AEX91" s="765"/>
      <c r="AEY91" s="765"/>
      <c r="AEZ91" s="765"/>
      <c r="AFA91" s="765"/>
      <c r="AFB91" s="765"/>
      <c r="AFC91" s="765"/>
      <c r="AFD91" s="765"/>
      <c r="AFE91" s="765"/>
      <c r="AFF91" s="765"/>
      <c r="AFG91" s="765"/>
      <c r="AFH91" s="765"/>
      <c r="AFI91" s="765"/>
      <c r="AFJ91" s="765"/>
      <c r="AFK91" s="765"/>
      <c r="AFL91" s="765"/>
      <c r="AFM91" s="765"/>
      <c r="AFN91" s="765"/>
      <c r="AFO91" s="765"/>
      <c r="AFP91" s="765"/>
      <c r="AFQ91" s="765"/>
      <c r="AFR91" s="765"/>
      <c r="AFS91" s="765"/>
      <c r="AFT91" s="765"/>
      <c r="AFU91" s="765"/>
      <c r="AFV91" s="765"/>
      <c r="AFW91" s="765"/>
      <c r="AFX91" s="765"/>
      <c r="AFY91" s="765"/>
      <c r="AFZ91" s="765"/>
      <c r="AGA91" s="765"/>
      <c r="AGB91" s="765"/>
      <c r="AGC91" s="765"/>
      <c r="AGD91" s="765"/>
      <c r="AGE91" s="765"/>
      <c r="AGF91" s="765"/>
      <c r="AGG91" s="765"/>
      <c r="AGH91" s="765"/>
      <c r="AGI91" s="765"/>
      <c r="AGJ91" s="765"/>
      <c r="AGK91" s="765"/>
      <c r="AGL91" s="765"/>
      <c r="AGM91" s="765"/>
      <c r="AGN91" s="765"/>
      <c r="AGO91" s="765"/>
      <c r="AGP91" s="765"/>
      <c r="AGQ91" s="765"/>
      <c r="AGR91" s="765"/>
      <c r="AGS91" s="765"/>
      <c r="AGT91" s="765"/>
      <c r="AGU91" s="765"/>
      <c r="AGV91" s="765"/>
      <c r="AGW91" s="765"/>
      <c r="AGX91" s="765"/>
      <c r="AGY91" s="765"/>
      <c r="AGZ91" s="765"/>
      <c r="AHA91" s="765"/>
      <c r="AHB91" s="765"/>
      <c r="AHC91" s="765"/>
      <c r="AHD91" s="765"/>
      <c r="AHE91" s="765"/>
      <c r="AHF91" s="765"/>
      <c r="AHG91" s="765"/>
      <c r="AHH91" s="765"/>
      <c r="AHI91" s="765"/>
      <c r="AHJ91" s="765"/>
      <c r="AHK91" s="765"/>
      <c r="AHL91" s="765"/>
      <c r="AHM91" s="765"/>
      <c r="AHN91" s="765"/>
      <c r="AHO91" s="765"/>
      <c r="AHP91" s="765"/>
      <c r="AHQ91" s="765"/>
      <c r="AHR91" s="765"/>
      <c r="AHS91" s="765"/>
      <c r="AHT91" s="765"/>
      <c r="AHU91" s="765"/>
      <c r="AHV91" s="765"/>
      <c r="AHW91" s="765"/>
      <c r="AHX91" s="765"/>
      <c r="AHY91" s="765"/>
      <c r="AHZ91" s="765"/>
      <c r="AIA91" s="765"/>
      <c r="AIB91" s="765"/>
      <c r="AIC91" s="765"/>
      <c r="AID91" s="765"/>
      <c r="AIE91" s="765"/>
      <c r="AIF91" s="765"/>
      <c r="AIG91" s="765"/>
      <c r="AIH91" s="765"/>
      <c r="AII91" s="765"/>
      <c r="AIJ91" s="765"/>
      <c r="AIK91" s="765"/>
      <c r="AIL91" s="765"/>
      <c r="AIM91" s="765"/>
      <c r="AIN91" s="765"/>
      <c r="AIO91" s="765"/>
      <c r="AIP91" s="765"/>
      <c r="AIQ91" s="765"/>
      <c r="AIR91" s="765"/>
      <c r="AIS91" s="765"/>
      <c r="AIT91" s="765"/>
      <c r="AIU91" s="765"/>
      <c r="AIV91" s="765"/>
      <c r="AIW91" s="765"/>
      <c r="AIX91" s="765"/>
      <c r="AIY91" s="765"/>
      <c r="AIZ91" s="765"/>
      <c r="AJA91" s="765"/>
      <c r="AJB91" s="765"/>
      <c r="AJC91" s="765"/>
      <c r="AJD91" s="765"/>
      <c r="AJE91" s="765"/>
      <c r="AJF91" s="765"/>
      <c r="AJG91" s="765"/>
      <c r="AJH91" s="765"/>
      <c r="AJI91" s="765"/>
      <c r="AJJ91" s="765"/>
      <c r="AJK91" s="765"/>
      <c r="AJL91" s="765"/>
      <c r="AJM91" s="765"/>
      <c r="AJN91" s="765"/>
      <c r="AJO91" s="765"/>
      <c r="AJP91" s="765"/>
      <c r="AJQ91" s="765"/>
      <c r="AJR91" s="765"/>
      <c r="AJS91" s="765"/>
      <c r="AJT91" s="765"/>
      <c r="AJU91" s="765"/>
      <c r="AJV91" s="765"/>
      <c r="AJW91" s="765"/>
      <c r="AJX91" s="765"/>
      <c r="AJY91" s="765"/>
      <c r="AJZ91" s="765"/>
      <c r="AKA91" s="765"/>
      <c r="AKB91" s="765"/>
      <c r="AKC91" s="765"/>
      <c r="AKD91" s="765"/>
      <c r="AKE91" s="765"/>
      <c r="AKF91" s="765"/>
      <c r="AKG91" s="765"/>
      <c r="AKH91" s="765"/>
      <c r="AKI91" s="765"/>
      <c r="AKJ91" s="765"/>
      <c r="AKK91" s="765"/>
      <c r="AKL91" s="765"/>
      <c r="AKM91" s="765"/>
      <c r="AKN91" s="765"/>
      <c r="AKO91" s="765"/>
      <c r="AKP91" s="765"/>
      <c r="AKQ91" s="765"/>
      <c r="AKR91" s="765"/>
      <c r="AKS91" s="765"/>
      <c r="AKT91" s="765"/>
      <c r="AKU91" s="765"/>
    </row>
    <row r="92" spans="1:984" s="764" customFormat="1">
      <c r="B92" s="779" t="s">
        <v>562</v>
      </c>
      <c r="C92" s="788"/>
      <c r="D92" s="788">
        <v>0</v>
      </c>
      <c r="E92" s="788">
        <v>0</v>
      </c>
      <c r="F92" s="788">
        <v>0</v>
      </c>
      <c r="G92" s="788">
        <v>6.6250459995920268E-3</v>
      </c>
      <c r="H92" s="788">
        <v>1.2076549296395995E-2</v>
      </c>
      <c r="I92" s="788">
        <v>2.0722994644539021E-2</v>
      </c>
      <c r="J92" s="788">
        <v>2.9674331903516021E-2</v>
      </c>
      <c r="K92" s="788">
        <v>4.4131892001748205E-2</v>
      </c>
      <c r="L92" s="778"/>
      <c r="M92" s="779" t="s">
        <v>562</v>
      </c>
      <c r="N92" s="788"/>
      <c r="O92" s="788">
        <v>0</v>
      </c>
      <c r="P92" s="788">
        <v>0</v>
      </c>
      <c r="Q92" s="788">
        <v>0</v>
      </c>
      <c r="R92" s="788">
        <v>1.08849505773297E-3</v>
      </c>
      <c r="S92" s="788">
        <v>1.9841770493978618E-3</v>
      </c>
      <c r="T92" s="788">
        <v>3.4047880200977613E-3</v>
      </c>
      <c r="U92" s="788">
        <v>4.8754927317476819E-3</v>
      </c>
      <c r="V92" s="788">
        <v>7.2508698558872301E-3</v>
      </c>
      <c r="W92" s="765"/>
      <c r="X92" s="765"/>
      <c r="Y92" s="765"/>
      <c r="Z92" s="765"/>
      <c r="AA92" s="765"/>
      <c r="AB92" s="765"/>
      <c r="AC92" s="765"/>
      <c r="AD92" s="765"/>
      <c r="AE92" s="765"/>
      <c r="AF92" s="765"/>
      <c r="AG92" s="765"/>
      <c r="AH92" s="765"/>
      <c r="AI92" s="765"/>
      <c r="AJ92" s="765"/>
      <c r="AK92" s="765"/>
      <c r="AL92" s="765"/>
      <c r="AM92" s="765"/>
      <c r="AN92" s="765"/>
      <c r="AO92" s="765"/>
      <c r="AP92" s="765"/>
      <c r="AQ92" s="765"/>
      <c r="AR92" s="765"/>
      <c r="AS92" s="765"/>
      <c r="AT92" s="765"/>
      <c r="AU92" s="765"/>
      <c r="AV92" s="765"/>
      <c r="AW92" s="765"/>
      <c r="AX92" s="765"/>
      <c r="AY92" s="765"/>
      <c r="AZ92" s="765"/>
      <c r="BA92" s="765"/>
      <c r="BB92" s="765"/>
      <c r="BC92" s="765"/>
      <c r="BD92" s="765"/>
      <c r="BE92" s="765"/>
      <c r="BF92" s="765"/>
      <c r="BG92" s="765"/>
      <c r="BH92" s="765"/>
      <c r="BI92" s="765"/>
      <c r="BJ92" s="765"/>
      <c r="BK92" s="765"/>
      <c r="BL92" s="765"/>
      <c r="BM92" s="765"/>
      <c r="BN92" s="765"/>
      <c r="BO92" s="765"/>
      <c r="BP92" s="765"/>
      <c r="BQ92" s="765"/>
      <c r="BR92" s="765"/>
      <c r="BS92" s="765"/>
      <c r="BT92" s="765"/>
      <c r="BU92" s="765"/>
      <c r="BV92" s="765"/>
      <c r="BW92" s="765"/>
      <c r="BX92" s="765"/>
      <c r="BY92" s="765"/>
      <c r="BZ92" s="765"/>
      <c r="CA92" s="765"/>
      <c r="CB92" s="765"/>
      <c r="CC92" s="765"/>
      <c r="CD92" s="765"/>
      <c r="CE92" s="765"/>
      <c r="CF92" s="765"/>
      <c r="CG92" s="765"/>
      <c r="CH92" s="765"/>
      <c r="CI92" s="765"/>
      <c r="CJ92" s="765"/>
      <c r="CK92" s="765"/>
      <c r="CL92" s="765"/>
      <c r="CM92" s="765"/>
      <c r="CN92" s="765"/>
      <c r="CO92" s="765"/>
      <c r="CP92" s="765"/>
      <c r="CQ92" s="765"/>
      <c r="CR92" s="765"/>
      <c r="CS92" s="765"/>
      <c r="CT92" s="765"/>
      <c r="CU92" s="765"/>
      <c r="CV92" s="765"/>
      <c r="CW92" s="765"/>
      <c r="CX92" s="765"/>
      <c r="CY92" s="765"/>
      <c r="CZ92" s="765"/>
      <c r="DA92" s="765"/>
      <c r="DB92" s="765"/>
      <c r="DC92" s="765"/>
      <c r="DD92" s="765"/>
      <c r="DE92" s="765"/>
      <c r="DF92" s="765"/>
      <c r="DG92" s="765"/>
      <c r="DH92" s="765"/>
      <c r="DI92" s="765"/>
      <c r="DJ92" s="765"/>
      <c r="DK92" s="765"/>
      <c r="DL92" s="765"/>
      <c r="DM92" s="765"/>
      <c r="DN92" s="765"/>
      <c r="DO92" s="765"/>
      <c r="DP92" s="765"/>
      <c r="DQ92" s="765"/>
      <c r="DR92" s="765"/>
      <c r="DS92" s="765"/>
      <c r="DT92" s="765"/>
      <c r="DU92" s="765"/>
      <c r="DV92" s="765"/>
      <c r="DW92" s="765"/>
      <c r="DX92" s="765"/>
      <c r="DY92" s="765"/>
      <c r="DZ92" s="765"/>
      <c r="EA92" s="765"/>
      <c r="EB92" s="765"/>
      <c r="EC92" s="765"/>
      <c r="ED92" s="765"/>
      <c r="EE92" s="765"/>
      <c r="EF92" s="765"/>
      <c r="EG92" s="765"/>
      <c r="EH92" s="765"/>
      <c r="EI92" s="765"/>
      <c r="EJ92" s="765"/>
      <c r="EK92" s="765"/>
      <c r="EL92" s="765"/>
      <c r="EM92" s="765"/>
      <c r="EN92" s="765"/>
      <c r="EO92" s="765"/>
      <c r="EP92" s="765"/>
      <c r="EQ92" s="765"/>
      <c r="ER92" s="765"/>
      <c r="ES92" s="765"/>
      <c r="ET92" s="765"/>
      <c r="EU92" s="765"/>
      <c r="EV92" s="765"/>
      <c r="EW92" s="765"/>
      <c r="EX92" s="765"/>
      <c r="EY92" s="765"/>
      <c r="EZ92" s="765"/>
      <c r="FA92" s="765"/>
      <c r="FB92" s="765"/>
      <c r="FC92" s="765"/>
      <c r="FD92" s="765"/>
      <c r="FE92" s="765"/>
      <c r="FF92" s="765"/>
      <c r="FG92" s="765"/>
      <c r="FH92" s="765"/>
      <c r="FI92" s="765"/>
      <c r="FJ92" s="765"/>
      <c r="FK92" s="765"/>
      <c r="FL92" s="765"/>
      <c r="FM92" s="765"/>
      <c r="FN92" s="765"/>
      <c r="FO92" s="765"/>
      <c r="FP92" s="765"/>
      <c r="FQ92" s="765"/>
      <c r="FR92" s="765"/>
      <c r="FS92" s="765"/>
      <c r="FT92" s="765"/>
      <c r="FU92" s="765"/>
      <c r="FV92" s="765"/>
      <c r="FW92" s="765"/>
      <c r="FX92" s="765"/>
      <c r="FY92" s="765"/>
      <c r="FZ92" s="765"/>
      <c r="GA92" s="765"/>
      <c r="GB92" s="765"/>
      <c r="GC92" s="765"/>
      <c r="GD92" s="765"/>
      <c r="GE92" s="765"/>
      <c r="GF92" s="765"/>
      <c r="GG92" s="765"/>
      <c r="GH92" s="765"/>
      <c r="GI92" s="765"/>
      <c r="GJ92" s="765"/>
      <c r="GK92" s="765"/>
      <c r="GL92" s="765"/>
      <c r="GM92" s="765"/>
      <c r="GN92" s="765"/>
      <c r="GO92" s="765"/>
      <c r="GP92" s="765"/>
      <c r="GQ92" s="765"/>
      <c r="GR92" s="765"/>
      <c r="GS92" s="765"/>
      <c r="GT92" s="765"/>
      <c r="GU92" s="765"/>
      <c r="GV92" s="765"/>
      <c r="GW92" s="765"/>
      <c r="GX92" s="765"/>
      <c r="GY92" s="765"/>
      <c r="GZ92" s="765"/>
      <c r="HA92" s="765"/>
      <c r="HB92" s="765"/>
      <c r="HC92" s="765"/>
      <c r="HD92" s="765"/>
      <c r="HE92" s="765"/>
      <c r="HF92" s="765"/>
      <c r="HG92" s="765"/>
      <c r="HH92" s="765"/>
      <c r="HI92" s="765"/>
      <c r="HJ92" s="765"/>
      <c r="HK92" s="765"/>
      <c r="HL92" s="765"/>
      <c r="HM92" s="765"/>
      <c r="HN92" s="765"/>
      <c r="HO92" s="765"/>
      <c r="HP92" s="765"/>
      <c r="HQ92" s="765"/>
      <c r="HR92" s="765"/>
      <c r="HS92" s="765"/>
      <c r="HT92" s="765"/>
      <c r="HU92" s="765"/>
      <c r="HV92" s="765"/>
      <c r="HW92" s="765"/>
      <c r="HX92" s="765"/>
      <c r="HY92" s="765"/>
      <c r="HZ92" s="765"/>
      <c r="IA92" s="765"/>
      <c r="IB92" s="765"/>
      <c r="IC92" s="765"/>
      <c r="ID92" s="765"/>
      <c r="IE92" s="765"/>
      <c r="IF92" s="765"/>
      <c r="IG92" s="765"/>
      <c r="IH92" s="765"/>
      <c r="II92" s="765"/>
      <c r="IJ92" s="765"/>
      <c r="IK92" s="765"/>
      <c r="IL92" s="765"/>
      <c r="IM92" s="765"/>
      <c r="IN92" s="765"/>
      <c r="IO92" s="765"/>
      <c r="IP92" s="765"/>
      <c r="IQ92" s="765"/>
      <c r="IR92" s="765"/>
      <c r="IS92" s="765"/>
      <c r="IT92" s="765"/>
      <c r="IU92" s="765"/>
      <c r="IV92" s="765"/>
      <c r="IW92" s="765"/>
      <c r="IX92" s="765"/>
      <c r="IY92" s="765"/>
      <c r="IZ92" s="765"/>
      <c r="JA92" s="765"/>
      <c r="JB92" s="765"/>
      <c r="JC92" s="765"/>
      <c r="JD92" s="765"/>
      <c r="JE92" s="765"/>
      <c r="JF92" s="765"/>
      <c r="JG92" s="765"/>
      <c r="JH92" s="765"/>
      <c r="JI92" s="765"/>
      <c r="JJ92" s="765"/>
      <c r="JK92" s="765"/>
      <c r="JL92" s="765"/>
      <c r="JM92" s="765"/>
      <c r="JN92" s="765"/>
      <c r="JO92" s="765"/>
      <c r="JP92" s="765"/>
      <c r="JQ92" s="765"/>
      <c r="JR92" s="765"/>
      <c r="JS92" s="765"/>
      <c r="JT92" s="765"/>
      <c r="JU92" s="765"/>
      <c r="JV92" s="765"/>
      <c r="JW92" s="765"/>
      <c r="JX92" s="765"/>
      <c r="JY92" s="765"/>
      <c r="JZ92" s="765"/>
      <c r="KA92" s="765"/>
      <c r="KB92" s="765"/>
      <c r="KC92" s="765"/>
      <c r="KD92" s="765"/>
      <c r="KE92" s="765"/>
      <c r="KF92" s="765"/>
      <c r="KG92" s="765"/>
      <c r="KH92" s="765"/>
      <c r="KI92" s="765"/>
      <c r="KJ92" s="765"/>
      <c r="KK92" s="765"/>
      <c r="KL92" s="765"/>
      <c r="KM92" s="765"/>
      <c r="KN92" s="765"/>
      <c r="KO92" s="765"/>
      <c r="KP92" s="765"/>
      <c r="KQ92" s="765"/>
      <c r="KR92" s="765"/>
      <c r="KS92" s="765"/>
      <c r="KT92" s="765"/>
      <c r="KU92" s="765"/>
      <c r="KV92" s="765"/>
      <c r="KW92" s="765"/>
      <c r="KX92" s="765"/>
      <c r="KY92" s="765"/>
      <c r="KZ92" s="765"/>
      <c r="LA92" s="765"/>
      <c r="LB92" s="765"/>
      <c r="LC92" s="765"/>
      <c r="LD92" s="765"/>
      <c r="LE92" s="765"/>
      <c r="LF92" s="765"/>
      <c r="LG92" s="765"/>
      <c r="LH92" s="765"/>
      <c r="LI92" s="765"/>
      <c r="LJ92" s="765"/>
      <c r="LK92" s="765"/>
      <c r="LL92" s="765"/>
      <c r="LM92" s="765"/>
      <c r="LN92" s="765"/>
      <c r="LO92" s="765"/>
      <c r="LP92" s="765"/>
      <c r="LQ92" s="765"/>
      <c r="LR92" s="765"/>
      <c r="LS92" s="765"/>
      <c r="LT92" s="765"/>
      <c r="LU92" s="765"/>
      <c r="LV92" s="765"/>
      <c r="LW92" s="765"/>
      <c r="LX92" s="765"/>
      <c r="LY92" s="765"/>
      <c r="LZ92" s="765"/>
      <c r="MA92" s="765"/>
      <c r="MB92" s="765"/>
      <c r="MC92" s="765"/>
      <c r="MD92" s="765"/>
      <c r="ME92" s="765"/>
      <c r="MF92" s="765"/>
      <c r="MG92" s="765"/>
      <c r="MH92" s="765"/>
      <c r="MI92" s="765"/>
      <c r="MJ92" s="765"/>
      <c r="MK92" s="765"/>
      <c r="ML92" s="765"/>
      <c r="MM92" s="765"/>
      <c r="MN92" s="765"/>
      <c r="MO92" s="765"/>
      <c r="MP92" s="765"/>
      <c r="MQ92" s="765"/>
      <c r="MR92" s="765"/>
      <c r="MS92" s="765"/>
      <c r="MT92" s="765"/>
      <c r="MU92" s="765"/>
      <c r="MV92" s="765"/>
      <c r="MW92" s="765"/>
      <c r="MX92" s="765"/>
      <c r="MY92" s="765"/>
      <c r="MZ92" s="765"/>
      <c r="NA92" s="765"/>
      <c r="NB92" s="765"/>
      <c r="NC92" s="765"/>
      <c r="ND92" s="765"/>
      <c r="NE92" s="765"/>
      <c r="NF92" s="765"/>
      <c r="NG92" s="765"/>
      <c r="NH92" s="765"/>
      <c r="NI92" s="765"/>
      <c r="NJ92" s="765"/>
      <c r="NK92" s="765"/>
      <c r="NL92" s="765"/>
      <c r="NM92" s="765"/>
      <c r="NN92" s="765"/>
      <c r="NO92" s="765"/>
      <c r="NP92" s="765"/>
      <c r="NQ92" s="765"/>
      <c r="NR92" s="765"/>
      <c r="NS92" s="765"/>
      <c r="NT92" s="765"/>
      <c r="NU92" s="765"/>
      <c r="NV92" s="765"/>
      <c r="NW92" s="765"/>
      <c r="NX92" s="765"/>
      <c r="NY92" s="765"/>
      <c r="NZ92" s="765"/>
      <c r="OA92" s="765"/>
      <c r="OB92" s="765"/>
      <c r="OC92" s="765"/>
      <c r="OD92" s="765"/>
      <c r="OE92" s="765"/>
      <c r="OF92" s="765"/>
      <c r="OG92" s="765"/>
      <c r="OH92" s="765"/>
      <c r="OI92" s="765"/>
      <c r="OJ92" s="765"/>
      <c r="OK92" s="765"/>
      <c r="OL92" s="765"/>
      <c r="OM92" s="765"/>
      <c r="ON92" s="765"/>
      <c r="OO92" s="765"/>
      <c r="OP92" s="765"/>
      <c r="OQ92" s="765"/>
      <c r="OR92" s="765"/>
      <c r="OS92" s="765"/>
      <c r="OT92" s="765"/>
      <c r="OU92" s="765"/>
      <c r="OV92" s="765"/>
      <c r="OW92" s="765"/>
      <c r="OX92" s="765"/>
      <c r="OY92" s="765"/>
      <c r="OZ92" s="765"/>
      <c r="PA92" s="765"/>
      <c r="PB92" s="765"/>
      <c r="PC92" s="765"/>
      <c r="PD92" s="765"/>
      <c r="PE92" s="765"/>
      <c r="PF92" s="765"/>
      <c r="PG92" s="765"/>
      <c r="PH92" s="765"/>
      <c r="PI92" s="765"/>
      <c r="PJ92" s="765"/>
      <c r="PK92" s="765"/>
      <c r="PL92" s="765"/>
      <c r="PM92" s="765"/>
      <c r="PN92" s="765"/>
      <c r="PO92" s="765"/>
      <c r="PP92" s="765"/>
      <c r="PQ92" s="765"/>
      <c r="PR92" s="765"/>
      <c r="PS92" s="765"/>
      <c r="PT92" s="765"/>
      <c r="PU92" s="765"/>
      <c r="PV92" s="765"/>
      <c r="PW92" s="765"/>
      <c r="PX92" s="765"/>
      <c r="PY92" s="765"/>
      <c r="PZ92" s="765"/>
      <c r="QA92" s="765"/>
      <c r="QB92" s="765"/>
      <c r="QC92" s="765"/>
      <c r="QD92" s="765"/>
      <c r="QE92" s="765"/>
      <c r="QF92" s="765"/>
      <c r="QG92" s="765"/>
      <c r="QH92" s="765"/>
      <c r="QI92" s="765"/>
      <c r="QJ92" s="765"/>
      <c r="QK92" s="765"/>
      <c r="QL92" s="765"/>
      <c r="QM92" s="765"/>
      <c r="QN92" s="765"/>
      <c r="QO92" s="765"/>
      <c r="QP92" s="765"/>
      <c r="QQ92" s="765"/>
      <c r="QR92" s="765"/>
      <c r="QS92" s="765"/>
      <c r="QT92" s="765"/>
      <c r="QU92" s="765"/>
      <c r="QV92" s="765"/>
      <c r="QW92" s="765"/>
      <c r="QX92" s="765"/>
      <c r="QY92" s="765"/>
      <c r="QZ92" s="765"/>
      <c r="RA92" s="765"/>
      <c r="RB92" s="765"/>
      <c r="RC92" s="765"/>
      <c r="RD92" s="765"/>
      <c r="RE92" s="765"/>
      <c r="RF92" s="765"/>
      <c r="RG92" s="765"/>
      <c r="RH92" s="765"/>
      <c r="RI92" s="765"/>
      <c r="RJ92" s="765"/>
      <c r="RK92" s="765"/>
      <c r="RL92" s="765"/>
      <c r="RM92" s="765"/>
      <c r="RN92" s="765"/>
      <c r="RO92" s="765"/>
      <c r="RP92" s="765"/>
      <c r="RQ92" s="765"/>
      <c r="RR92" s="765"/>
      <c r="RS92" s="765"/>
      <c r="RT92" s="765"/>
      <c r="RU92" s="765"/>
      <c r="RV92" s="765"/>
      <c r="RW92" s="765"/>
      <c r="RX92" s="765"/>
      <c r="RY92" s="765"/>
      <c r="RZ92" s="765"/>
      <c r="SA92" s="765"/>
      <c r="SB92" s="765"/>
      <c r="SC92" s="765"/>
      <c r="SD92" s="765"/>
      <c r="SE92" s="765"/>
      <c r="SF92" s="765"/>
      <c r="SG92" s="765"/>
      <c r="SH92" s="765"/>
      <c r="SI92" s="765"/>
      <c r="SJ92" s="765"/>
      <c r="SK92" s="765"/>
      <c r="SL92" s="765"/>
      <c r="SM92" s="765"/>
      <c r="SN92" s="765"/>
      <c r="SO92" s="765"/>
      <c r="SP92" s="765"/>
      <c r="SQ92" s="765"/>
      <c r="SR92" s="765"/>
      <c r="SS92" s="765"/>
      <c r="ST92" s="765"/>
      <c r="SU92" s="765"/>
      <c r="SV92" s="765"/>
      <c r="SW92" s="765"/>
      <c r="SX92" s="765"/>
      <c r="SY92" s="765"/>
      <c r="SZ92" s="765"/>
      <c r="TA92" s="765"/>
      <c r="TB92" s="765"/>
      <c r="TC92" s="765"/>
      <c r="TD92" s="765"/>
      <c r="TE92" s="765"/>
      <c r="TF92" s="765"/>
      <c r="TG92" s="765"/>
      <c r="TH92" s="765"/>
      <c r="TI92" s="765"/>
      <c r="TJ92" s="765"/>
      <c r="TK92" s="765"/>
      <c r="TL92" s="765"/>
      <c r="TM92" s="765"/>
      <c r="TN92" s="765"/>
      <c r="TO92" s="765"/>
      <c r="TP92" s="765"/>
      <c r="TQ92" s="765"/>
      <c r="TR92" s="765"/>
      <c r="TS92" s="765"/>
      <c r="TT92" s="765"/>
      <c r="TU92" s="765"/>
      <c r="TV92" s="765"/>
      <c r="TW92" s="765"/>
      <c r="TX92" s="765"/>
      <c r="TY92" s="765"/>
      <c r="TZ92" s="765"/>
      <c r="UA92" s="765"/>
      <c r="UB92" s="765"/>
      <c r="UC92" s="765"/>
      <c r="UD92" s="765"/>
      <c r="UE92" s="765"/>
      <c r="UF92" s="765"/>
      <c r="UG92" s="765"/>
      <c r="UH92" s="765"/>
      <c r="UI92" s="765"/>
      <c r="UJ92" s="765"/>
      <c r="UK92" s="765"/>
      <c r="UL92" s="765"/>
      <c r="UM92" s="765"/>
      <c r="UN92" s="765"/>
      <c r="UO92" s="765"/>
      <c r="UP92" s="765"/>
      <c r="UQ92" s="765"/>
      <c r="UR92" s="765"/>
      <c r="US92" s="765"/>
      <c r="UT92" s="765"/>
      <c r="UU92" s="765"/>
      <c r="UV92" s="765"/>
      <c r="UW92" s="765"/>
      <c r="UX92" s="765"/>
      <c r="UY92" s="765"/>
      <c r="UZ92" s="765"/>
      <c r="VA92" s="765"/>
      <c r="VB92" s="765"/>
      <c r="VC92" s="765"/>
      <c r="VD92" s="765"/>
      <c r="VE92" s="765"/>
      <c r="VF92" s="765"/>
      <c r="VG92" s="765"/>
      <c r="VH92" s="765"/>
      <c r="VI92" s="765"/>
      <c r="VJ92" s="765"/>
      <c r="VK92" s="765"/>
      <c r="VL92" s="765"/>
      <c r="VM92" s="765"/>
      <c r="VN92" s="765"/>
      <c r="VO92" s="765"/>
      <c r="VP92" s="765"/>
      <c r="VQ92" s="765"/>
      <c r="VR92" s="765"/>
      <c r="VS92" s="765"/>
      <c r="VT92" s="765"/>
      <c r="VU92" s="765"/>
      <c r="VV92" s="765"/>
      <c r="VW92" s="765"/>
      <c r="VX92" s="765"/>
      <c r="VY92" s="765"/>
      <c r="VZ92" s="765"/>
      <c r="WA92" s="765"/>
      <c r="WB92" s="765"/>
      <c r="WC92" s="765"/>
      <c r="WD92" s="765"/>
      <c r="WE92" s="765"/>
      <c r="WF92" s="765"/>
      <c r="WG92" s="765"/>
      <c r="WH92" s="765"/>
      <c r="WI92" s="765"/>
      <c r="WJ92" s="765"/>
      <c r="WK92" s="765"/>
      <c r="WL92" s="765"/>
      <c r="WM92" s="765"/>
      <c r="WN92" s="765"/>
      <c r="WO92" s="765"/>
      <c r="WP92" s="765"/>
      <c r="WQ92" s="765"/>
      <c r="WR92" s="765"/>
      <c r="WS92" s="765"/>
      <c r="WT92" s="765"/>
      <c r="WU92" s="765"/>
      <c r="WV92" s="765"/>
      <c r="WW92" s="765"/>
      <c r="WX92" s="765"/>
      <c r="WY92" s="765"/>
      <c r="WZ92" s="765"/>
      <c r="XA92" s="765"/>
      <c r="XB92" s="765"/>
      <c r="XC92" s="765"/>
      <c r="XD92" s="765"/>
      <c r="XE92" s="765"/>
      <c r="XF92" s="765"/>
      <c r="XG92" s="765"/>
      <c r="XH92" s="765"/>
      <c r="XI92" s="765"/>
      <c r="XJ92" s="765"/>
      <c r="XK92" s="765"/>
      <c r="XL92" s="765"/>
      <c r="XM92" s="765"/>
      <c r="XN92" s="765"/>
      <c r="XO92" s="765"/>
      <c r="XP92" s="765"/>
      <c r="XQ92" s="765"/>
      <c r="XR92" s="765"/>
      <c r="XS92" s="765"/>
      <c r="XT92" s="765"/>
      <c r="XU92" s="765"/>
      <c r="XV92" s="765"/>
      <c r="XW92" s="765"/>
      <c r="XX92" s="765"/>
      <c r="XY92" s="765"/>
      <c r="XZ92" s="765"/>
      <c r="YA92" s="765"/>
      <c r="YB92" s="765"/>
      <c r="YC92" s="765"/>
      <c r="YD92" s="765"/>
      <c r="YE92" s="765"/>
      <c r="YF92" s="765"/>
      <c r="YG92" s="765"/>
      <c r="YH92" s="765"/>
      <c r="YI92" s="765"/>
      <c r="YJ92" s="765"/>
      <c r="YK92" s="765"/>
      <c r="YL92" s="765"/>
      <c r="YM92" s="765"/>
      <c r="YN92" s="765"/>
      <c r="YO92" s="765"/>
      <c r="YP92" s="765"/>
      <c r="YQ92" s="765"/>
      <c r="YR92" s="765"/>
      <c r="YS92" s="765"/>
      <c r="YT92" s="765"/>
      <c r="YU92" s="765"/>
      <c r="YV92" s="765"/>
      <c r="YW92" s="765"/>
      <c r="YX92" s="765"/>
      <c r="YY92" s="765"/>
      <c r="YZ92" s="765"/>
      <c r="ZA92" s="765"/>
      <c r="ZB92" s="765"/>
      <c r="ZC92" s="765"/>
      <c r="ZD92" s="765"/>
      <c r="ZE92" s="765"/>
      <c r="ZF92" s="765"/>
      <c r="ZG92" s="765"/>
      <c r="ZH92" s="765"/>
      <c r="ZI92" s="765"/>
      <c r="ZJ92" s="765"/>
      <c r="ZK92" s="765"/>
      <c r="ZL92" s="765"/>
      <c r="ZM92" s="765"/>
      <c r="ZN92" s="765"/>
      <c r="ZO92" s="765"/>
      <c r="ZP92" s="765"/>
      <c r="ZQ92" s="765"/>
      <c r="ZR92" s="765"/>
      <c r="ZS92" s="765"/>
      <c r="ZT92" s="765"/>
      <c r="ZU92" s="765"/>
      <c r="ZV92" s="765"/>
      <c r="ZW92" s="765"/>
      <c r="ZX92" s="765"/>
      <c r="ZY92" s="765"/>
      <c r="ZZ92" s="765"/>
      <c r="AAA92" s="765"/>
      <c r="AAB92" s="765"/>
      <c r="AAC92" s="765"/>
      <c r="AAD92" s="765"/>
      <c r="AAE92" s="765"/>
      <c r="AAF92" s="765"/>
      <c r="AAG92" s="765"/>
      <c r="AAH92" s="765"/>
      <c r="AAI92" s="765"/>
      <c r="AAJ92" s="765"/>
      <c r="AAK92" s="765"/>
      <c r="AAL92" s="765"/>
      <c r="AAM92" s="765"/>
      <c r="AAN92" s="765"/>
      <c r="AAO92" s="765"/>
      <c r="AAP92" s="765"/>
      <c r="AAQ92" s="765"/>
      <c r="AAR92" s="765"/>
      <c r="AAS92" s="765"/>
      <c r="AAT92" s="765"/>
      <c r="AAU92" s="765"/>
      <c r="AAV92" s="765"/>
      <c r="AAW92" s="765"/>
      <c r="AAX92" s="765"/>
      <c r="AAY92" s="765"/>
      <c r="AAZ92" s="765"/>
      <c r="ABA92" s="765"/>
      <c r="ABB92" s="765"/>
      <c r="ABC92" s="765"/>
      <c r="ABD92" s="765"/>
      <c r="ABE92" s="765"/>
      <c r="ABF92" s="765"/>
      <c r="ABG92" s="765"/>
      <c r="ABH92" s="765"/>
      <c r="ABI92" s="765"/>
      <c r="ABJ92" s="765"/>
      <c r="ABK92" s="765"/>
      <c r="ABL92" s="765"/>
      <c r="ABM92" s="765"/>
      <c r="ABN92" s="765"/>
      <c r="ABO92" s="765"/>
      <c r="ABP92" s="765"/>
      <c r="ABQ92" s="765"/>
      <c r="ABR92" s="765"/>
      <c r="ABS92" s="765"/>
      <c r="ABT92" s="765"/>
      <c r="ABU92" s="765"/>
      <c r="ABV92" s="765"/>
      <c r="ABW92" s="765"/>
      <c r="ABX92" s="765"/>
      <c r="ABY92" s="765"/>
      <c r="ABZ92" s="765"/>
      <c r="ACA92" s="765"/>
      <c r="ACB92" s="765"/>
      <c r="ACC92" s="765"/>
      <c r="ACD92" s="765"/>
      <c r="ACE92" s="765"/>
      <c r="ACF92" s="765"/>
      <c r="ACG92" s="765"/>
      <c r="ACH92" s="765"/>
      <c r="ACI92" s="765"/>
      <c r="ACJ92" s="765"/>
      <c r="ACK92" s="765"/>
      <c r="ACL92" s="765"/>
      <c r="ACM92" s="765"/>
      <c r="ACN92" s="765"/>
      <c r="ACO92" s="765"/>
      <c r="ACP92" s="765"/>
      <c r="ACQ92" s="765"/>
      <c r="ACR92" s="765"/>
      <c r="ACS92" s="765"/>
      <c r="ACT92" s="765"/>
      <c r="ACU92" s="765"/>
      <c r="ACV92" s="765"/>
      <c r="ACW92" s="765"/>
      <c r="ACX92" s="765"/>
      <c r="ACY92" s="765"/>
      <c r="ACZ92" s="765"/>
      <c r="ADA92" s="765"/>
      <c r="ADB92" s="765"/>
      <c r="ADC92" s="765"/>
      <c r="ADD92" s="765"/>
      <c r="ADE92" s="765"/>
      <c r="ADF92" s="765"/>
      <c r="ADG92" s="765"/>
      <c r="ADH92" s="765"/>
      <c r="ADI92" s="765"/>
      <c r="ADJ92" s="765"/>
      <c r="ADK92" s="765"/>
      <c r="ADL92" s="765"/>
      <c r="ADM92" s="765"/>
      <c r="ADN92" s="765"/>
      <c r="ADO92" s="765"/>
      <c r="ADP92" s="765"/>
      <c r="ADQ92" s="765"/>
      <c r="ADR92" s="765"/>
      <c r="ADS92" s="765"/>
      <c r="ADT92" s="765"/>
      <c r="ADU92" s="765"/>
      <c r="ADV92" s="765"/>
      <c r="ADW92" s="765"/>
      <c r="ADX92" s="765"/>
      <c r="ADY92" s="765"/>
      <c r="ADZ92" s="765"/>
      <c r="AEA92" s="765"/>
      <c r="AEB92" s="765"/>
      <c r="AEC92" s="765"/>
      <c r="AED92" s="765"/>
      <c r="AEE92" s="765"/>
      <c r="AEF92" s="765"/>
      <c r="AEG92" s="765"/>
      <c r="AEH92" s="765"/>
      <c r="AEI92" s="765"/>
      <c r="AEJ92" s="765"/>
      <c r="AEK92" s="765"/>
      <c r="AEL92" s="765"/>
      <c r="AEM92" s="765"/>
      <c r="AEN92" s="765"/>
      <c r="AEO92" s="765"/>
      <c r="AEP92" s="765"/>
      <c r="AEQ92" s="765"/>
      <c r="AER92" s="765"/>
      <c r="AES92" s="765"/>
      <c r="AET92" s="765"/>
      <c r="AEU92" s="765"/>
      <c r="AEV92" s="765"/>
      <c r="AEW92" s="765"/>
      <c r="AEX92" s="765"/>
      <c r="AEY92" s="765"/>
      <c r="AEZ92" s="765"/>
      <c r="AFA92" s="765"/>
      <c r="AFB92" s="765"/>
      <c r="AFC92" s="765"/>
      <c r="AFD92" s="765"/>
      <c r="AFE92" s="765"/>
      <c r="AFF92" s="765"/>
      <c r="AFG92" s="765"/>
      <c r="AFH92" s="765"/>
      <c r="AFI92" s="765"/>
      <c r="AFJ92" s="765"/>
      <c r="AFK92" s="765"/>
      <c r="AFL92" s="765"/>
      <c r="AFM92" s="765"/>
      <c r="AFN92" s="765"/>
      <c r="AFO92" s="765"/>
      <c r="AFP92" s="765"/>
      <c r="AFQ92" s="765"/>
      <c r="AFR92" s="765"/>
      <c r="AFS92" s="765"/>
      <c r="AFT92" s="765"/>
      <c r="AFU92" s="765"/>
      <c r="AFV92" s="765"/>
      <c r="AFW92" s="765"/>
      <c r="AFX92" s="765"/>
      <c r="AFY92" s="765"/>
      <c r="AFZ92" s="765"/>
      <c r="AGA92" s="765"/>
      <c r="AGB92" s="765"/>
      <c r="AGC92" s="765"/>
      <c r="AGD92" s="765"/>
      <c r="AGE92" s="765"/>
      <c r="AGF92" s="765"/>
      <c r="AGG92" s="765"/>
      <c r="AGH92" s="765"/>
      <c r="AGI92" s="765"/>
      <c r="AGJ92" s="765"/>
      <c r="AGK92" s="765"/>
      <c r="AGL92" s="765"/>
      <c r="AGM92" s="765"/>
      <c r="AGN92" s="765"/>
      <c r="AGO92" s="765"/>
      <c r="AGP92" s="765"/>
      <c r="AGQ92" s="765"/>
      <c r="AGR92" s="765"/>
      <c r="AGS92" s="765"/>
      <c r="AGT92" s="765"/>
      <c r="AGU92" s="765"/>
      <c r="AGV92" s="765"/>
      <c r="AGW92" s="765"/>
      <c r="AGX92" s="765"/>
      <c r="AGY92" s="765"/>
      <c r="AGZ92" s="765"/>
      <c r="AHA92" s="765"/>
      <c r="AHB92" s="765"/>
      <c r="AHC92" s="765"/>
      <c r="AHD92" s="765"/>
      <c r="AHE92" s="765"/>
      <c r="AHF92" s="765"/>
      <c r="AHG92" s="765"/>
      <c r="AHH92" s="765"/>
      <c r="AHI92" s="765"/>
      <c r="AHJ92" s="765"/>
      <c r="AHK92" s="765"/>
      <c r="AHL92" s="765"/>
      <c r="AHM92" s="765"/>
      <c r="AHN92" s="765"/>
      <c r="AHO92" s="765"/>
      <c r="AHP92" s="765"/>
      <c r="AHQ92" s="765"/>
      <c r="AHR92" s="765"/>
      <c r="AHS92" s="765"/>
      <c r="AHT92" s="765"/>
      <c r="AHU92" s="765"/>
      <c r="AHV92" s="765"/>
      <c r="AHW92" s="765"/>
      <c r="AHX92" s="765"/>
      <c r="AHY92" s="765"/>
      <c r="AHZ92" s="765"/>
      <c r="AIA92" s="765"/>
      <c r="AIB92" s="765"/>
      <c r="AIC92" s="765"/>
      <c r="AID92" s="765"/>
      <c r="AIE92" s="765"/>
      <c r="AIF92" s="765"/>
      <c r="AIG92" s="765"/>
      <c r="AIH92" s="765"/>
      <c r="AII92" s="765"/>
      <c r="AIJ92" s="765"/>
      <c r="AIK92" s="765"/>
      <c r="AIL92" s="765"/>
      <c r="AIM92" s="765"/>
      <c r="AIN92" s="765"/>
      <c r="AIO92" s="765"/>
      <c r="AIP92" s="765"/>
      <c r="AIQ92" s="765"/>
      <c r="AIR92" s="765"/>
      <c r="AIS92" s="765"/>
      <c r="AIT92" s="765"/>
      <c r="AIU92" s="765"/>
      <c r="AIV92" s="765"/>
      <c r="AIW92" s="765"/>
      <c r="AIX92" s="765"/>
      <c r="AIY92" s="765"/>
      <c r="AIZ92" s="765"/>
      <c r="AJA92" s="765"/>
      <c r="AJB92" s="765"/>
      <c r="AJC92" s="765"/>
      <c r="AJD92" s="765"/>
      <c r="AJE92" s="765"/>
      <c r="AJF92" s="765"/>
      <c r="AJG92" s="765"/>
      <c r="AJH92" s="765"/>
      <c r="AJI92" s="765"/>
      <c r="AJJ92" s="765"/>
      <c r="AJK92" s="765"/>
      <c r="AJL92" s="765"/>
      <c r="AJM92" s="765"/>
      <c r="AJN92" s="765"/>
      <c r="AJO92" s="765"/>
      <c r="AJP92" s="765"/>
      <c r="AJQ92" s="765"/>
      <c r="AJR92" s="765"/>
      <c r="AJS92" s="765"/>
      <c r="AJT92" s="765"/>
      <c r="AJU92" s="765"/>
      <c r="AJV92" s="765"/>
      <c r="AJW92" s="765"/>
      <c r="AJX92" s="765"/>
      <c r="AJY92" s="765"/>
      <c r="AJZ92" s="765"/>
      <c r="AKA92" s="765"/>
      <c r="AKB92" s="765"/>
      <c r="AKC92" s="765"/>
      <c r="AKD92" s="765"/>
      <c r="AKE92" s="765"/>
      <c r="AKF92" s="765"/>
      <c r="AKG92" s="765"/>
      <c r="AKH92" s="765"/>
      <c r="AKI92" s="765"/>
      <c r="AKJ92" s="765"/>
      <c r="AKK92" s="765"/>
      <c r="AKL92" s="765"/>
      <c r="AKM92" s="765"/>
      <c r="AKN92" s="765"/>
      <c r="AKO92" s="765"/>
      <c r="AKP92" s="765"/>
      <c r="AKQ92" s="765"/>
      <c r="AKR92" s="765"/>
      <c r="AKS92" s="765"/>
      <c r="AKT92" s="765"/>
      <c r="AKU92" s="765"/>
    </row>
    <row r="93" spans="1:984" s="764" customFormat="1">
      <c r="B93" s="779" t="s">
        <v>83</v>
      </c>
      <c r="C93" s="788"/>
      <c r="D93" s="788">
        <v>0</v>
      </c>
      <c r="E93" s="788">
        <v>0</v>
      </c>
      <c r="F93" s="788">
        <v>0</v>
      </c>
      <c r="G93" s="788">
        <v>0</v>
      </c>
      <c r="H93" s="788">
        <v>7.4616388741142424E-3</v>
      </c>
      <c r="I93" s="788">
        <v>3.9191055720067008E-2</v>
      </c>
      <c r="J93" s="788">
        <v>6.9877476126346011E-2</v>
      </c>
      <c r="K93" s="788">
        <v>0.10150334630965854</v>
      </c>
      <c r="L93" s="778"/>
      <c r="M93" s="779" t="s">
        <v>83</v>
      </c>
      <c r="N93" s="788"/>
      <c r="O93" s="788">
        <v>0</v>
      </c>
      <c r="P93" s="788">
        <v>0</v>
      </c>
      <c r="Q93" s="788">
        <v>0</v>
      </c>
      <c r="R93" s="788">
        <v>0</v>
      </c>
      <c r="S93" s="788">
        <v>1.22594726701697E-3</v>
      </c>
      <c r="T93" s="788">
        <v>6.4390904548070095E-3</v>
      </c>
      <c r="U93" s="788">
        <v>1.148086932755865E-2</v>
      </c>
      <c r="V93" s="788">
        <v>1.66769997986769E-2</v>
      </c>
      <c r="W93" s="765"/>
      <c r="X93" s="765"/>
      <c r="Y93" s="765"/>
      <c r="Z93" s="765"/>
      <c r="AA93" s="765"/>
      <c r="AB93" s="765"/>
      <c r="AC93" s="765"/>
      <c r="AD93" s="765"/>
      <c r="AE93" s="765"/>
      <c r="AF93" s="765"/>
      <c r="AG93" s="765"/>
      <c r="AH93" s="765"/>
      <c r="AI93" s="765"/>
      <c r="AJ93" s="765"/>
      <c r="AK93" s="765"/>
      <c r="AL93" s="765"/>
      <c r="AM93" s="765"/>
      <c r="AN93" s="765"/>
      <c r="AO93" s="765"/>
      <c r="AP93" s="765"/>
      <c r="AQ93" s="765"/>
      <c r="AR93" s="765"/>
      <c r="AS93" s="765"/>
      <c r="AT93" s="765"/>
      <c r="AU93" s="765"/>
      <c r="AV93" s="765"/>
      <c r="AW93" s="765"/>
      <c r="AX93" s="765"/>
      <c r="AY93" s="765"/>
      <c r="AZ93" s="765"/>
      <c r="BA93" s="765"/>
      <c r="BB93" s="765"/>
      <c r="BC93" s="765"/>
      <c r="BD93" s="765"/>
      <c r="BE93" s="765"/>
      <c r="BF93" s="765"/>
      <c r="BG93" s="765"/>
      <c r="BH93" s="765"/>
      <c r="BI93" s="765"/>
      <c r="BJ93" s="765"/>
      <c r="BK93" s="765"/>
      <c r="BL93" s="765"/>
      <c r="BM93" s="765"/>
      <c r="BN93" s="765"/>
      <c r="BO93" s="765"/>
      <c r="BP93" s="765"/>
      <c r="BQ93" s="765"/>
      <c r="BR93" s="765"/>
      <c r="BS93" s="765"/>
      <c r="BT93" s="765"/>
      <c r="BU93" s="765"/>
      <c r="BV93" s="765"/>
      <c r="BW93" s="765"/>
      <c r="BX93" s="765"/>
      <c r="BY93" s="765"/>
      <c r="BZ93" s="765"/>
      <c r="CA93" s="765"/>
      <c r="CB93" s="765"/>
      <c r="CC93" s="765"/>
      <c r="CD93" s="765"/>
      <c r="CE93" s="765"/>
      <c r="CF93" s="765"/>
      <c r="CG93" s="765"/>
      <c r="CH93" s="765"/>
      <c r="CI93" s="765"/>
      <c r="CJ93" s="765"/>
      <c r="CK93" s="765"/>
      <c r="CL93" s="765"/>
      <c r="CM93" s="765"/>
      <c r="CN93" s="765"/>
      <c r="CO93" s="765"/>
      <c r="CP93" s="765"/>
      <c r="CQ93" s="765"/>
      <c r="CR93" s="765"/>
      <c r="CS93" s="765"/>
      <c r="CT93" s="765"/>
      <c r="CU93" s="765"/>
      <c r="CV93" s="765"/>
      <c r="CW93" s="765"/>
      <c r="CX93" s="765"/>
      <c r="CY93" s="765"/>
      <c r="CZ93" s="765"/>
      <c r="DA93" s="765"/>
      <c r="DB93" s="765"/>
      <c r="DC93" s="765"/>
      <c r="DD93" s="765"/>
      <c r="DE93" s="765"/>
      <c r="DF93" s="765"/>
      <c r="DG93" s="765"/>
      <c r="DH93" s="765"/>
      <c r="DI93" s="765"/>
      <c r="DJ93" s="765"/>
      <c r="DK93" s="765"/>
      <c r="DL93" s="765"/>
      <c r="DM93" s="765"/>
      <c r="DN93" s="765"/>
      <c r="DO93" s="765"/>
      <c r="DP93" s="765"/>
      <c r="DQ93" s="765"/>
      <c r="DR93" s="765"/>
      <c r="DS93" s="765"/>
      <c r="DT93" s="765"/>
      <c r="DU93" s="765"/>
      <c r="DV93" s="765"/>
      <c r="DW93" s="765"/>
      <c r="DX93" s="765"/>
      <c r="DY93" s="765"/>
      <c r="DZ93" s="765"/>
      <c r="EA93" s="765"/>
      <c r="EB93" s="765"/>
      <c r="EC93" s="765"/>
      <c r="ED93" s="765"/>
      <c r="EE93" s="765"/>
      <c r="EF93" s="765"/>
      <c r="EG93" s="765"/>
      <c r="EH93" s="765"/>
      <c r="EI93" s="765"/>
      <c r="EJ93" s="765"/>
      <c r="EK93" s="765"/>
      <c r="EL93" s="765"/>
      <c r="EM93" s="765"/>
      <c r="EN93" s="765"/>
      <c r="EO93" s="765"/>
      <c r="EP93" s="765"/>
      <c r="EQ93" s="765"/>
      <c r="ER93" s="765"/>
      <c r="ES93" s="765"/>
      <c r="ET93" s="765"/>
      <c r="EU93" s="765"/>
      <c r="EV93" s="765"/>
      <c r="EW93" s="765"/>
      <c r="EX93" s="765"/>
      <c r="EY93" s="765"/>
      <c r="EZ93" s="765"/>
      <c r="FA93" s="765"/>
      <c r="FB93" s="765"/>
      <c r="FC93" s="765"/>
      <c r="FD93" s="765"/>
      <c r="FE93" s="765"/>
      <c r="FF93" s="765"/>
      <c r="FG93" s="765"/>
      <c r="FH93" s="765"/>
      <c r="FI93" s="765"/>
      <c r="FJ93" s="765"/>
      <c r="FK93" s="765"/>
      <c r="FL93" s="765"/>
      <c r="FM93" s="765"/>
      <c r="FN93" s="765"/>
      <c r="FO93" s="765"/>
      <c r="FP93" s="765"/>
      <c r="FQ93" s="765"/>
      <c r="FR93" s="765"/>
      <c r="FS93" s="765"/>
      <c r="FT93" s="765"/>
      <c r="FU93" s="765"/>
      <c r="FV93" s="765"/>
      <c r="FW93" s="765"/>
      <c r="FX93" s="765"/>
      <c r="FY93" s="765"/>
      <c r="FZ93" s="765"/>
      <c r="GA93" s="765"/>
      <c r="GB93" s="765"/>
      <c r="GC93" s="765"/>
      <c r="GD93" s="765"/>
      <c r="GE93" s="765"/>
      <c r="GF93" s="765"/>
      <c r="GG93" s="765"/>
      <c r="GH93" s="765"/>
      <c r="GI93" s="765"/>
      <c r="GJ93" s="765"/>
      <c r="GK93" s="765"/>
      <c r="GL93" s="765"/>
      <c r="GM93" s="765"/>
      <c r="GN93" s="765"/>
      <c r="GO93" s="765"/>
      <c r="GP93" s="765"/>
      <c r="GQ93" s="765"/>
      <c r="GR93" s="765"/>
      <c r="GS93" s="765"/>
      <c r="GT93" s="765"/>
      <c r="GU93" s="765"/>
      <c r="GV93" s="765"/>
      <c r="GW93" s="765"/>
      <c r="GX93" s="765"/>
      <c r="GY93" s="765"/>
      <c r="GZ93" s="765"/>
      <c r="HA93" s="765"/>
      <c r="HB93" s="765"/>
      <c r="HC93" s="765"/>
      <c r="HD93" s="765"/>
      <c r="HE93" s="765"/>
      <c r="HF93" s="765"/>
      <c r="HG93" s="765"/>
      <c r="HH93" s="765"/>
      <c r="HI93" s="765"/>
      <c r="HJ93" s="765"/>
      <c r="HK93" s="765"/>
      <c r="HL93" s="765"/>
      <c r="HM93" s="765"/>
      <c r="HN93" s="765"/>
      <c r="HO93" s="765"/>
      <c r="HP93" s="765"/>
      <c r="HQ93" s="765"/>
      <c r="HR93" s="765"/>
      <c r="HS93" s="765"/>
      <c r="HT93" s="765"/>
      <c r="HU93" s="765"/>
      <c r="HV93" s="765"/>
      <c r="HW93" s="765"/>
      <c r="HX93" s="765"/>
      <c r="HY93" s="765"/>
      <c r="HZ93" s="765"/>
      <c r="IA93" s="765"/>
      <c r="IB93" s="765"/>
      <c r="IC93" s="765"/>
      <c r="ID93" s="765"/>
      <c r="IE93" s="765"/>
      <c r="IF93" s="765"/>
      <c r="IG93" s="765"/>
      <c r="IH93" s="765"/>
      <c r="II93" s="765"/>
      <c r="IJ93" s="765"/>
      <c r="IK93" s="765"/>
      <c r="IL93" s="765"/>
      <c r="IM93" s="765"/>
      <c r="IN93" s="765"/>
      <c r="IO93" s="765"/>
      <c r="IP93" s="765"/>
      <c r="IQ93" s="765"/>
      <c r="IR93" s="765"/>
      <c r="IS93" s="765"/>
      <c r="IT93" s="765"/>
      <c r="IU93" s="765"/>
      <c r="IV93" s="765"/>
      <c r="IW93" s="765"/>
      <c r="IX93" s="765"/>
      <c r="IY93" s="765"/>
      <c r="IZ93" s="765"/>
      <c r="JA93" s="765"/>
      <c r="JB93" s="765"/>
      <c r="JC93" s="765"/>
      <c r="JD93" s="765"/>
      <c r="JE93" s="765"/>
      <c r="JF93" s="765"/>
      <c r="JG93" s="765"/>
      <c r="JH93" s="765"/>
      <c r="JI93" s="765"/>
      <c r="JJ93" s="765"/>
      <c r="JK93" s="765"/>
      <c r="JL93" s="765"/>
      <c r="JM93" s="765"/>
      <c r="JN93" s="765"/>
      <c r="JO93" s="765"/>
      <c r="JP93" s="765"/>
      <c r="JQ93" s="765"/>
      <c r="JR93" s="765"/>
      <c r="JS93" s="765"/>
      <c r="JT93" s="765"/>
      <c r="JU93" s="765"/>
      <c r="JV93" s="765"/>
      <c r="JW93" s="765"/>
      <c r="JX93" s="765"/>
      <c r="JY93" s="765"/>
      <c r="JZ93" s="765"/>
      <c r="KA93" s="765"/>
      <c r="KB93" s="765"/>
      <c r="KC93" s="765"/>
      <c r="KD93" s="765"/>
      <c r="KE93" s="765"/>
      <c r="KF93" s="765"/>
      <c r="KG93" s="765"/>
      <c r="KH93" s="765"/>
      <c r="KI93" s="765"/>
      <c r="KJ93" s="765"/>
      <c r="KK93" s="765"/>
      <c r="KL93" s="765"/>
      <c r="KM93" s="765"/>
      <c r="KN93" s="765"/>
      <c r="KO93" s="765"/>
      <c r="KP93" s="765"/>
      <c r="KQ93" s="765"/>
      <c r="KR93" s="765"/>
      <c r="KS93" s="765"/>
      <c r="KT93" s="765"/>
      <c r="KU93" s="765"/>
      <c r="KV93" s="765"/>
      <c r="KW93" s="765"/>
      <c r="KX93" s="765"/>
      <c r="KY93" s="765"/>
      <c r="KZ93" s="765"/>
      <c r="LA93" s="765"/>
      <c r="LB93" s="765"/>
      <c r="LC93" s="765"/>
      <c r="LD93" s="765"/>
      <c r="LE93" s="765"/>
      <c r="LF93" s="765"/>
      <c r="LG93" s="765"/>
      <c r="LH93" s="765"/>
      <c r="LI93" s="765"/>
      <c r="LJ93" s="765"/>
      <c r="LK93" s="765"/>
      <c r="LL93" s="765"/>
      <c r="LM93" s="765"/>
      <c r="LN93" s="765"/>
      <c r="LO93" s="765"/>
      <c r="LP93" s="765"/>
      <c r="LQ93" s="765"/>
      <c r="LR93" s="765"/>
      <c r="LS93" s="765"/>
      <c r="LT93" s="765"/>
      <c r="LU93" s="765"/>
      <c r="LV93" s="765"/>
      <c r="LW93" s="765"/>
      <c r="LX93" s="765"/>
      <c r="LY93" s="765"/>
      <c r="LZ93" s="765"/>
      <c r="MA93" s="765"/>
      <c r="MB93" s="765"/>
      <c r="MC93" s="765"/>
      <c r="MD93" s="765"/>
      <c r="ME93" s="765"/>
      <c r="MF93" s="765"/>
      <c r="MG93" s="765"/>
      <c r="MH93" s="765"/>
      <c r="MI93" s="765"/>
      <c r="MJ93" s="765"/>
      <c r="MK93" s="765"/>
      <c r="ML93" s="765"/>
      <c r="MM93" s="765"/>
      <c r="MN93" s="765"/>
      <c r="MO93" s="765"/>
      <c r="MP93" s="765"/>
      <c r="MQ93" s="765"/>
      <c r="MR93" s="765"/>
      <c r="MS93" s="765"/>
      <c r="MT93" s="765"/>
      <c r="MU93" s="765"/>
      <c r="MV93" s="765"/>
      <c r="MW93" s="765"/>
      <c r="MX93" s="765"/>
      <c r="MY93" s="765"/>
      <c r="MZ93" s="765"/>
      <c r="NA93" s="765"/>
      <c r="NB93" s="765"/>
      <c r="NC93" s="765"/>
      <c r="ND93" s="765"/>
      <c r="NE93" s="765"/>
      <c r="NF93" s="765"/>
      <c r="NG93" s="765"/>
      <c r="NH93" s="765"/>
      <c r="NI93" s="765"/>
      <c r="NJ93" s="765"/>
      <c r="NK93" s="765"/>
      <c r="NL93" s="765"/>
      <c r="NM93" s="765"/>
      <c r="NN93" s="765"/>
      <c r="NO93" s="765"/>
      <c r="NP93" s="765"/>
      <c r="NQ93" s="765"/>
      <c r="NR93" s="765"/>
      <c r="NS93" s="765"/>
      <c r="NT93" s="765"/>
      <c r="NU93" s="765"/>
      <c r="NV93" s="765"/>
      <c r="NW93" s="765"/>
      <c r="NX93" s="765"/>
      <c r="NY93" s="765"/>
      <c r="NZ93" s="765"/>
      <c r="OA93" s="765"/>
      <c r="OB93" s="765"/>
      <c r="OC93" s="765"/>
      <c r="OD93" s="765"/>
      <c r="OE93" s="765"/>
      <c r="OF93" s="765"/>
      <c r="OG93" s="765"/>
      <c r="OH93" s="765"/>
      <c r="OI93" s="765"/>
      <c r="OJ93" s="765"/>
      <c r="OK93" s="765"/>
      <c r="OL93" s="765"/>
      <c r="OM93" s="765"/>
      <c r="ON93" s="765"/>
      <c r="OO93" s="765"/>
      <c r="OP93" s="765"/>
      <c r="OQ93" s="765"/>
      <c r="OR93" s="765"/>
      <c r="OS93" s="765"/>
      <c r="OT93" s="765"/>
      <c r="OU93" s="765"/>
      <c r="OV93" s="765"/>
      <c r="OW93" s="765"/>
      <c r="OX93" s="765"/>
      <c r="OY93" s="765"/>
      <c r="OZ93" s="765"/>
      <c r="PA93" s="765"/>
      <c r="PB93" s="765"/>
      <c r="PC93" s="765"/>
      <c r="PD93" s="765"/>
      <c r="PE93" s="765"/>
      <c r="PF93" s="765"/>
      <c r="PG93" s="765"/>
      <c r="PH93" s="765"/>
      <c r="PI93" s="765"/>
      <c r="PJ93" s="765"/>
      <c r="PK93" s="765"/>
      <c r="PL93" s="765"/>
      <c r="PM93" s="765"/>
      <c r="PN93" s="765"/>
      <c r="PO93" s="765"/>
      <c r="PP93" s="765"/>
      <c r="PQ93" s="765"/>
      <c r="PR93" s="765"/>
      <c r="PS93" s="765"/>
      <c r="PT93" s="765"/>
      <c r="PU93" s="765"/>
      <c r="PV93" s="765"/>
      <c r="PW93" s="765"/>
      <c r="PX93" s="765"/>
      <c r="PY93" s="765"/>
      <c r="PZ93" s="765"/>
      <c r="QA93" s="765"/>
      <c r="QB93" s="765"/>
      <c r="QC93" s="765"/>
      <c r="QD93" s="765"/>
      <c r="QE93" s="765"/>
      <c r="QF93" s="765"/>
      <c r="QG93" s="765"/>
      <c r="QH93" s="765"/>
      <c r="QI93" s="765"/>
      <c r="QJ93" s="765"/>
      <c r="QK93" s="765"/>
      <c r="QL93" s="765"/>
      <c r="QM93" s="765"/>
      <c r="QN93" s="765"/>
      <c r="QO93" s="765"/>
      <c r="QP93" s="765"/>
      <c r="QQ93" s="765"/>
      <c r="QR93" s="765"/>
      <c r="QS93" s="765"/>
      <c r="QT93" s="765"/>
      <c r="QU93" s="765"/>
      <c r="QV93" s="765"/>
      <c r="QW93" s="765"/>
      <c r="QX93" s="765"/>
      <c r="QY93" s="765"/>
      <c r="QZ93" s="765"/>
      <c r="RA93" s="765"/>
      <c r="RB93" s="765"/>
      <c r="RC93" s="765"/>
      <c r="RD93" s="765"/>
      <c r="RE93" s="765"/>
      <c r="RF93" s="765"/>
      <c r="RG93" s="765"/>
      <c r="RH93" s="765"/>
      <c r="RI93" s="765"/>
      <c r="RJ93" s="765"/>
      <c r="RK93" s="765"/>
      <c r="RL93" s="765"/>
      <c r="RM93" s="765"/>
      <c r="RN93" s="765"/>
      <c r="RO93" s="765"/>
      <c r="RP93" s="765"/>
      <c r="RQ93" s="765"/>
      <c r="RR93" s="765"/>
      <c r="RS93" s="765"/>
      <c r="RT93" s="765"/>
      <c r="RU93" s="765"/>
      <c r="RV93" s="765"/>
      <c r="RW93" s="765"/>
      <c r="RX93" s="765"/>
      <c r="RY93" s="765"/>
      <c r="RZ93" s="765"/>
      <c r="SA93" s="765"/>
      <c r="SB93" s="765"/>
      <c r="SC93" s="765"/>
      <c r="SD93" s="765"/>
      <c r="SE93" s="765"/>
      <c r="SF93" s="765"/>
      <c r="SG93" s="765"/>
      <c r="SH93" s="765"/>
      <c r="SI93" s="765"/>
      <c r="SJ93" s="765"/>
      <c r="SK93" s="765"/>
      <c r="SL93" s="765"/>
      <c r="SM93" s="765"/>
      <c r="SN93" s="765"/>
      <c r="SO93" s="765"/>
      <c r="SP93" s="765"/>
      <c r="SQ93" s="765"/>
      <c r="SR93" s="765"/>
      <c r="SS93" s="765"/>
      <c r="ST93" s="765"/>
      <c r="SU93" s="765"/>
      <c r="SV93" s="765"/>
      <c r="SW93" s="765"/>
      <c r="SX93" s="765"/>
      <c r="SY93" s="765"/>
      <c r="SZ93" s="765"/>
      <c r="TA93" s="765"/>
      <c r="TB93" s="765"/>
      <c r="TC93" s="765"/>
      <c r="TD93" s="765"/>
      <c r="TE93" s="765"/>
      <c r="TF93" s="765"/>
      <c r="TG93" s="765"/>
      <c r="TH93" s="765"/>
      <c r="TI93" s="765"/>
      <c r="TJ93" s="765"/>
      <c r="TK93" s="765"/>
      <c r="TL93" s="765"/>
      <c r="TM93" s="765"/>
      <c r="TN93" s="765"/>
      <c r="TO93" s="765"/>
      <c r="TP93" s="765"/>
      <c r="TQ93" s="765"/>
      <c r="TR93" s="765"/>
      <c r="TS93" s="765"/>
      <c r="TT93" s="765"/>
      <c r="TU93" s="765"/>
      <c r="TV93" s="765"/>
      <c r="TW93" s="765"/>
      <c r="TX93" s="765"/>
      <c r="TY93" s="765"/>
      <c r="TZ93" s="765"/>
      <c r="UA93" s="765"/>
      <c r="UB93" s="765"/>
      <c r="UC93" s="765"/>
      <c r="UD93" s="765"/>
      <c r="UE93" s="765"/>
      <c r="UF93" s="765"/>
      <c r="UG93" s="765"/>
      <c r="UH93" s="765"/>
      <c r="UI93" s="765"/>
      <c r="UJ93" s="765"/>
      <c r="UK93" s="765"/>
      <c r="UL93" s="765"/>
      <c r="UM93" s="765"/>
      <c r="UN93" s="765"/>
      <c r="UO93" s="765"/>
      <c r="UP93" s="765"/>
      <c r="UQ93" s="765"/>
      <c r="UR93" s="765"/>
      <c r="US93" s="765"/>
      <c r="UT93" s="765"/>
      <c r="UU93" s="765"/>
      <c r="UV93" s="765"/>
      <c r="UW93" s="765"/>
      <c r="UX93" s="765"/>
      <c r="UY93" s="765"/>
      <c r="UZ93" s="765"/>
      <c r="VA93" s="765"/>
      <c r="VB93" s="765"/>
      <c r="VC93" s="765"/>
      <c r="VD93" s="765"/>
      <c r="VE93" s="765"/>
      <c r="VF93" s="765"/>
      <c r="VG93" s="765"/>
      <c r="VH93" s="765"/>
      <c r="VI93" s="765"/>
      <c r="VJ93" s="765"/>
      <c r="VK93" s="765"/>
      <c r="VL93" s="765"/>
      <c r="VM93" s="765"/>
      <c r="VN93" s="765"/>
      <c r="VO93" s="765"/>
      <c r="VP93" s="765"/>
      <c r="VQ93" s="765"/>
      <c r="VR93" s="765"/>
      <c r="VS93" s="765"/>
      <c r="VT93" s="765"/>
      <c r="VU93" s="765"/>
      <c r="VV93" s="765"/>
      <c r="VW93" s="765"/>
      <c r="VX93" s="765"/>
      <c r="VY93" s="765"/>
      <c r="VZ93" s="765"/>
      <c r="WA93" s="765"/>
      <c r="WB93" s="765"/>
      <c r="WC93" s="765"/>
      <c r="WD93" s="765"/>
      <c r="WE93" s="765"/>
      <c r="WF93" s="765"/>
      <c r="WG93" s="765"/>
      <c r="WH93" s="765"/>
      <c r="WI93" s="765"/>
      <c r="WJ93" s="765"/>
      <c r="WK93" s="765"/>
      <c r="WL93" s="765"/>
      <c r="WM93" s="765"/>
      <c r="WN93" s="765"/>
      <c r="WO93" s="765"/>
      <c r="WP93" s="765"/>
      <c r="WQ93" s="765"/>
      <c r="WR93" s="765"/>
      <c r="WS93" s="765"/>
      <c r="WT93" s="765"/>
      <c r="WU93" s="765"/>
      <c r="WV93" s="765"/>
      <c r="WW93" s="765"/>
      <c r="WX93" s="765"/>
      <c r="WY93" s="765"/>
      <c r="WZ93" s="765"/>
      <c r="XA93" s="765"/>
      <c r="XB93" s="765"/>
      <c r="XC93" s="765"/>
      <c r="XD93" s="765"/>
      <c r="XE93" s="765"/>
      <c r="XF93" s="765"/>
      <c r="XG93" s="765"/>
      <c r="XH93" s="765"/>
      <c r="XI93" s="765"/>
      <c r="XJ93" s="765"/>
      <c r="XK93" s="765"/>
      <c r="XL93" s="765"/>
      <c r="XM93" s="765"/>
      <c r="XN93" s="765"/>
      <c r="XO93" s="765"/>
      <c r="XP93" s="765"/>
      <c r="XQ93" s="765"/>
      <c r="XR93" s="765"/>
      <c r="XS93" s="765"/>
      <c r="XT93" s="765"/>
      <c r="XU93" s="765"/>
      <c r="XV93" s="765"/>
      <c r="XW93" s="765"/>
      <c r="XX93" s="765"/>
      <c r="XY93" s="765"/>
      <c r="XZ93" s="765"/>
      <c r="YA93" s="765"/>
      <c r="YB93" s="765"/>
      <c r="YC93" s="765"/>
      <c r="YD93" s="765"/>
      <c r="YE93" s="765"/>
      <c r="YF93" s="765"/>
      <c r="YG93" s="765"/>
      <c r="YH93" s="765"/>
      <c r="YI93" s="765"/>
      <c r="YJ93" s="765"/>
      <c r="YK93" s="765"/>
      <c r="YL93" s="765"/>
      <c r="YM93" s="765"/>
      <c r="YN93" s="765"/>
      <c r="YO93" s="765"/>
      <c r="YP93" s="765"/>
      <c r="YQ93" s="765"/>
      <c r="YR93" s="765"/>
      <c r="YS93" s="765"/>
      <c r="YT93" s="765"/>
      <c r="YU93" s="765"/>
      <c r="YV93" s="765"/>
      <c r="YW93" s="765"/>
      <c r="YX93" s="765"/>
      <c r="YY93" s="765"/>
      <c r="YZ93" s="765"/>
      <c r="ZA93" s="765"/>
      <c r="ZB93" s="765"/>
      <c r="ZC93" s="765"/>
      <c r="ZD93" s="765"/>
      <c r="ZE93" s="765"/>
      <c r="ZF93" s="765"/>
      <c r="ZG93" s="765"/>
      <c r="ZH93" s="765"/>
      <c r="ZI93" s="765"/>
      <c r="ZJ93" s="765"/>
      <c r="ZK93" s="765"/>
      <c r="ZL93" s="765"/>
      <c r="ZM93" s="765"/>
      <c r="ZN93" s="765"/>
      <c r="ZO93" s="765"/>
      <c r="ZP93" s="765"/>
      <c r="ZQ93" s="765"/>
      <c r="ZR93" s="765"/>
      <c r="ZS93" s="765"/>
      <c r="ZT93" s="765"/>
      <c r="ZU93" s="765"/>
      <c r="ZV93" s="765"/>
      <c r="ZW93" s="765"/>
      <c r="ZX93" s="765"/>
      <c r="ZY93" s="765"/>
      <c r="ZZ93" s="765"/>
      <c r="AAA93" s="765"/>
      <c r="AAB93" s="765"/>
      <c r="AAC93" s="765"/>
      <c r="AAD93" s="765"/>
      <c r="AAE93" s="765"/>
      <c r="AAF93" s="765"/>
      <c r="AAG93" s="765"/>
      <c r="AAH93" s="765"/>
      <c r="AAI93" s="765"/>
      <c r="AAJ93" s="765"/>
      <c r="AAK93" s="765"/>
      <c r="AAL93" s="765"/>
      <c r="AAM93" s="765"/>
      <c r="AAN93" s="765"/>
      <c r="AAO93" s="765"/>
      <c r="AAP93" s="765"/>
      <c r="AAQ93" s="765"/>
      <c r="AAR93" s="765"/>
      <c r="AAS93" s="765"/>
      <c r="AAT93" s="765"/>
      <c r="AAU93" s="765"/>
      <c r="AAV93" s="765"/>
      <c r="AAW93" s="765"/>
      <c r="AAX93" s="765"/>
      <c r="AAY93" s="765"/>
      <c r="AAZ93" s="765"/>
      <c r="ABA93" s="765"/>
      <c r="ABB93" s="765"/>
      <c r="ABC93" s="765"/>
      <c r="ABD93" s="765"/>
      <c r="ABE93" s="765"/>
      <c r="ABF93" s="765"/>
      <c r="ABG93" s="765"/>
      <c r="ABH93" s="765"/>
      <c r="ABI93" s="765"/>
      <c r="ABJ93" s="765"/>
      <c r="ABK93" s="765"/>
      <c r="ABL93" s="765"/>
      <c r="ABM93" s="765"/>
      <c r="ABN93" s="765"/>
      <c r="ABO93" s="765"/>
      <c r="ABP93" s="765"/>
      <c r="ABQ93" s="765"/>
      <c r="ABR93" s="765"/>
      <c r="ABS93" s="765"/>
      <c r="ABT93" s="765"/>
      <c r="ABU93" s="765"/>
      <c r="ABV93" s="765"/>
      <c r="ABW93" s="765"/>
      <c r="ABX93" s="765"/>
      <c r="ABY93" s="765"/>
      <c r="ABZ93" s="765"/>
      <c r="ACA93" s="765"/>
      <c r="ACB93" s="765"/>
      <c r="ACC93" s="765"/>
      <c r="ACD93" s="765"/>
      <c r="ACE93" s="765"/>
      <c r="ACF93" s="765"/>
      <c r="ACG93" s="765"/>
      <c r="ACH93" s="765"/>
      <c r="ACI93" s="765"/>
      <c r="ACJ93" s="765"/>
      <c r="ACK93" s="765"/>
      <c r="ACL93" s="765"/>
      <c r="ACM93" s="765"/>
      <c r="ACN93" s="765"/>
      <c r="ACO93" s="765"/>
      <c r="ACP93" s="765"/>
      <c r="ACQ93" s="765"/>
      <c r="ACR93" s="765"/>
      <c r="ACS93" s="765"/>
      <c r="ACT93" s="765"/>
      <c r="ACU93" s="765"/>
      <c r="ACV93" s="765"/>
      <c r="ACW93" s="765"/>
      <c r="ACX93" s="765"/>
      <c r="ACY93" s="765"/>
      <c r="ACZ93" s="765"/>
      <c r="ADA93" s="765"/>
      <c r="ADB93" s="765"/>
      <c r="ADC93" s="765"/>
      <c r="ADD93" s="765"/>
      <c r="ADE93" s="765"/>
      <c r="ADF93" s="765"/>
      <c r="ADG93" s="765"/>
      <c r="ADH93" s="765"/>
      <c r="ADI93" s="765"/>
      <c r="ADJ93" s="765"/>
      <c r="ADK93" s="765"/>
      <c r="ADL93" s="765"/>
      <c r="ADM93" s="765"/>
      <c r="ADN93" s="765"/>
      <c r="ADO93" s="765"/>
      <c r="ADP93" s="765"/>
      <c r="ADQ93" s="765"/>
      <c r="ADR93" s="765"/>
      <c r="ADS93" s="765"/>
      <c r="ADT93" s="765"/>
      <c r="ADU93" s="765"/>
      <c r="ADV93" s="765"/>
      <c r="ADW93" s="765"/>
      <c r="ADX93" s="765"/>
      <c r="ADY93" s="765"/>
      <c r="ADZ93" s="765"/>
      <c r="AEA93" s="765"/>
      <c r="AEB93" s="765"/>
      <c r="AEC93" s="765"/>
      <c r="AED93" s="765"/>
      <c r="AEE93" s="765"/>
      <c r="AEF93" s="765"/>
      <c r="AEG93" s="765"/>
      <c r="AEH93" s="765"/>
      <c r="AEI93" s="765"/>
      <c r="AEJ93" s="765"/>
      <c r="AEK93" s="765"/>
      <c r="AEL93" s="765"/>
      <c r="AEM93" s="765"/>
      <c r="AEN93" s="765"/>
      <c r="AEO93" s="765"/>
      <c r="AEP93" s="765"/>
      <c r="AEQ93" s="765"/>
      <c r="AER93" s="765"/>
      <c r="AES93" s="765"/>
      <c r="AET93" s="765"/>
      <c r="AEU93" s="765"/>
      <c r="AEV93" s="765"/>
      <c r="AEW93" s="765"/>
      <c r="AEX93" s="765"/>
      <c r="AEY93" s="765"/>
      <c r="AEZ93" s="765"/>
      <c r="AFA93" s="765"/>
      <c r="AFB93" s="765"/>
      <c r="AFC93" s="765"/>
      <c r="AFD93" s="765"/>
      <c r="AFE93" s="765"/>
      <c r="AFF93" s="765"/>
      <c r="AFG93" s="765"/>
      <c r="AFH93" s="765"/>
      <c r="AFI93" s="765"/>
      <c r="AFJ93" s="765"/>
      <c r="AFK93" s="765"/>
      <c r="AFL93" s="765"/>
      <c r="AFM93" s="765"/>
      <c r="AFN93" s="765"/>
      <c r="AFO93" s="765"/>
      <c r="AFP93" s="765"/>
      <c r="AFQ93" s="765"/>
      <c r="AFR93" s="765"/>
      <c r="AFS93" s="765"/>
      <c r="AFT93" s="765"/>
      <c r="AFU93" s="765"/>
      <c r="AFV93" s="765"/>
      <c r="AFW93" s="765"/>
      <c r="AFX93" s="765"/>
      <c r="AFY93" s="765"/>
      <c r="AFZ93" s="765"/>
      <c r="AGA93" s="765"/>
      <c r="AGB93" s="765"/>
      <c r="AGC93" s="765"/>
      <c r="AGD93" s="765"/>
      <c r="AGE93" s="765"/>
      <c r="AGF93" s="765"/>
      <c r="AGG93" s="765"/>
      <c r="AGH93" s="765"/>
      <c r="AGI93" s="765"/>
      <c r="AGJ93" s="765"/>
      <c r="AGK93" s="765"/>
      <c r="AGL93" s="765"/>
      <c r="AGM93" s="765"/>
      <c r="AGN93" s="765"/>
      <c r="AGO93" s="765"/>
      <c r="AGP93" s="765"/>
      <c r="AGQ93" s="765"/>
      <c r="AGR93" s="765"/>
      <c r="AGS93" s="765"/>
      <c r="AGT93" s="765"/>
      <c r="AGU93" s="765"/>
      <c r="AGV93" s="765"/>
      <c r="AGW93" s="765"/>
      <c r="AGX93" s="765"/>
      <c r="AGY93" s="765"/>
      <c r="AGZ93" s="765"/>
      <c r="AHA93" s="765"/>
      <c r="AHB93" s="765"/>
      <c r="AHC93" s="765"/>
      <c r="AHD93" s="765"/>
      <c r="AHE93" s="765"/>
      <c r="AHF93" s="765"/>
      <c r="AHG93" s="765"/>
      <c r="AHH93" s="765"/>
      <c r="AHI93" s="765"/>
      <c r="AHJ93" s="765"/>
      <c r="AHK93" s="765"/>
      <c r="AHL93" s="765"/>
      <c r="AHM93" s="765"/>
      <c r="AHN93" s="765"/>
      <c r="AHO93" s="765"/>
      <c r="AHP93" s="765"/>
      <c r="AHQ93" s="765"/>
      <c r="AHR93" s="765"/>
      <c r="AHS93" s="765"/>
      <c r="AHT93" s="765"/>
      <c r="AHU93" s="765"/>
      <c r="AHV93" s="765"/>
      <c r="AHW93" s="765"/>
      <c r="AHX93" s="765"/>
      <c r="AHY93" s="765"/>
      <c r="AHZ93" s="765"/>
      <c r="AIA93" s="765"/>
      <c r="AIB93" s="765"/>
      <c r="AIC93" s="765"/>
      <c r="AID93" s="765"/>
      <c r="AIE93" s="765"/>
      <c r="AIF93" s="765"/>
      <c r="AIG93" s="765"/>
      <c r="AIH93" s="765"/>
      <c r="AII93" s="765"/>
      <c r="AIJ93" s="765"/>
      <c r="AIK93" s="765"/>
      <c r="AIL93" s="765"/>
      <c r="AIM93" s="765"/>
      <c r="AIN93" s="765"/>
      <c r="AIO93" s="765"/>
      <c r="AIP93" s="765"/>
      <c r="AIQ93" s="765"/>
      <c r="AIR93" s="765"/>
      <c r="AIS93" s="765"/>
      <c r="AIT93" s="765"/>
      <c r="AIU93" s="765"/>
      <c r="AIV93" s="765"/>
      <c r="AIW93" s="765"/>
      <c r="AIX93" s="765"/>
      <c r="AIY93" s="765"/>
      <c r="AIZ93" s="765"/>
      <c r="AJA93" s="765"/>
      <c r="AJB93" s="765"/>
      <c r="AJC93" s="765"/>
      <c r="AJD93" s="765"/>
      <c r="AJE93" s="765"/>
      <c r="AJF93" s="765"/>
      <c r="AJG93" s="765"/>
      <c r="AJH93" s="765"/>
      <c r="AJI93" s="765"/>
      <c r="AJJ93" s="765"/>
      <c r="AJK93" s="765"/>
      <c r="AJL93" s="765"/>
      <c r="AJM93" s="765"/>
      <c r="AJN93" s="765"/>
      <c r="AJO93" s="765"/>
      <c r="AJP93" s="765"/>
      <c r="AJQ93" s="765"/>
      <c r="AJR93" s="765"/>
      <c r="AJS93" s="765"/>
      <c r="AJT93" s="765"/>
      <c r="AJU93" s="765"/>
      <c r="AJV93" s="765"/>
      <c r="AJW93" s="765"/>
      <c r="AJX93" s="765"/>
      <c r="AJY93" s="765"/>
      <c r="AJZ93" s="765"/>
      <c r="AKA93" s="765"/>
      <c r="AKB93" s="765"/>
      <c r="AKC93" s="765"/>
      <c r="AKD93" s="765"/>
      <c r="AKE93" s="765"/>
      <c r="AKF93" s="765"/>
      <c r="AKG93" s="765"/>
      <c r="AKH93" s="765"/>
      <c r="AKI93" s="765"/>
      <c r="AKJ93" s="765"/>
      <c r="AKK93" s="765"/>
      <c r="AKL93" s="765"/>
      <c r="AKM93" s="765"/>
      <c r="AKN93" s="765"/>
      <c r="AKO93" s="765"/>
      <c r="AKP93" s="765"/>
      <c r="AKQ93" s="765"/>
      <c r="AKR93" s="765"/>
      <c r="AKS93" s="765"/>
      <c r="AKT93" s="765"/>
      <c r="AKU93" s="765"/>
    </row>
    <row r="94" spans="1:984" s="764" customFormat="1">
      <c r="B94" s="779" t="s">
        <v>489</v>
      </c>
      <c r="C94" s="788"/>
      <c r="D94" s="788">
        <v>0.72800059470299938</v>
      </c>
      <c r="E94" s="788">
        <v>0.38717388028799937</v>
      </c>
      <c r="F94" s="788">
        <v>0.57315722599097163</v>
      </c>
      <c r="G94" s="788">
        <v>0.51896193662011281</v>
      </c>
      <c r="H94" s="788">
        <v>0.19322478874233584</v>
      </c>
      <c r="I94" s="788">
        <v>0.10042682020045836</v>
      </c>
      <c r="J94" s="788">
        <v>5.0556269168953213E-2</v>
      </c>
      <c r="K94" s="788">
        <v>1.3239567600524482E-2</v>
      </c>
      <c r="L94" s="778"/>
      <c r="M94" s="779" t="s">
        <v>489</v>
      </c>
      <c r="N94" s="788"/>
      <c r="O94" s="788">
        <v>0.11961049770970279</v>
      </c>
      <c r="P94" s="788">
        <v>6.3612668531318292E-2</v>
      </c>
      <c r="Q94" s="788">
        <v>9.4169732230316633E-2</v>
      </c>
      <c r="R94" s="788">
        <v>8.5265446186684538E-2</v>
      </c>
      <c r="S94" s="788">
        <v>3.1746832790365775E-2</v>
      </c>
      <c r="T94" s="788">
        <v>1.6500126558935308E-2</v>
      </c>
      <c r="U94" s="788">
        <v>8.3063950244590123E-3</v>
      </c>
      <c r="V94" s="788">
        <v>2.1752609567661724E-3</v>
      </c>
      <c r="W94" s="765"/>
      <c r="X94" s="765"/>
      <c r="Y94" s="765"/>
      <c r="Z94" s="765"/>
      <c r="AA94" s="765"/>
      <c r="AB94" s="765"/>
      <c r="AC94" s="765"/>
      <c r="AD94" s="765"/>
      <c r="AE94" s="765"/>
      <c r="AF94" s="765"/>
      <c r="AG94" s="765"/>
      <c r="AH94" s="765"/>
      <c r="AI94" s="765"/>
      <c r="AJ94" s="765"/>
      <c r="AK94" s="765"/>
      <c r="AL94" s="765"/>
      <c r="AM94" s="765"/>
      <c r="AN94" s="765"/>
      <c r="AO94" s="765"/>
      <c r="AP94" s="765"/>
      <c r="AQ94" s="765"/>
      <c r="AR94" s="765"/>
      <c r="AS94" s="765"/>
      <c r="AT94" s="765"/>
      <c r="AU94" s="765"/>
      <c r="AV94" s="765"/>
      <c r="AW94" s="765"/>
      <c r="AX94" s="765"/>
      <c r="AY94" s="765"/>
      <c r="AZ94" s="765"/>
      <c r="BA94" s="765"/>
      <c r="BB94" s="765"/>
      <c r="BC94" s="765"/>
      <c r="BD94" s="765"/>
      <c r="BE94" s="765"/>
      <c r="BF94" s="765"/>
      <c r="BG94" s="765"/>
      <c r="BH94" s="765"/>
      <c r="BI94" s="765"/>
      <c r="BJ94" s="765"/>
      <c r="BK94" s="765"/>
      <c r="BL94" s="765"/>
      <c r="BM94" s="765"/>
      <c r="BN94" s="765"/>
      <c r="BO94" s="765"/>
      <c r="BP94" s="765"/>
      <c r="BQ94" s="765"/>
      <c r="BR94" s="765"/>
      <c r="BS94" s="765"/>
      <c r="BT94" s="765"/>
      <c r="BU94" s="765"/>
      <c r="BV94" s="765"/>
      <c r="BW94" s="765"/>
      <c r="BX94" s="765"/>
      <c r="BY94" s="765"/>
      <c r="BZ94" s="765"/>
      <c r="CA94" s="765"/>
      <c r="CB94" s="765"/>
      <c r="CC94" s="765"/>
      <c r="CD94" s="765"/>
      <c r="CE94" s="765"/>
      <c r="CF94" s="765"/>
      <c r="CG94" s="765"/>
      <c r="CH94" s="765"/>
      <c r="CI94" s="765"/>
      <c r="CJ94" s="765"/>
      <c r="CK94" s="765"/>
      <c r="CL94" s="765"/>
      <c r="CM94" s="765"/>
      <c r="CN94" s="765"/>
      <c r="CO94" s="765"/>
      <c r="CP94" s="765"/>
      <c r="CQ94" s="765"/>
      <c r="CR94" s="765"/>
      <c r="CS94" s="765"/>
      <c r="CT94" s="765"/>
      <c r="CU94" s="765"/>
      <c r="CV94" s="765"/>
      <c r="CW94" s="765"/>
      <c r="CX94" s="765"/>
      <c r="CY94" s="765"/>
      <c r="CZ94" s="765"/>
      <c r="DA94" s="765"/>
      <c r="DB94" s="765"/>
      <c r="DC94" s="765"/>
      <c r="DD94" s="765"/>
      <c r="DE94" s="765"/>
      <c r="DF94" s="765"/>
      <c r="DG94" s="765"/>
      <c r="DH94" s="765"/>
      <c r="DI94" s="765"/>
      <c r="DJ94" s="765"/>
      <c r="DK94" s="765"/>
      <c r="DL94" s="765"/>
      <c r="DM94" s="765"/>
      <c r="DN94" s="765"/>
      <c r="DO94" s="765"/>
      <c r="DP94" s="765"/>
      <c r="DQ94" s="765"/>
      <c r="DR94" s="765"/>
      <c r="DS94" s="765"/>
      <c r="DT94" s="765"/>
      <c r="DU94" s="765"/>
      <c r="DV94" s="765"/>
      <c r="DW94" s="765"/>
      <c r="DX94" s="765"/>
      <c r="DY94" s="765"/>
      <c r="DZ94" s="765"/>
      <c r="EA94" s="765"/>
      <c r="EB94" s="765"/>
      <c r="EC94" s="765"/>
      <c r="ED94" s="765"/>
      <c r="EE94" s="765"/>
      <c r="EF94" s="765"/>
      <c r="EG94" s="765"/>
      <c r="EH94" s="765"/>
      <c r="EI94" s="765"/>
      <c r="EJ94" s="765"/>
      <c r="EK94" s="765"/>
      <c r="EL94" s="765"/>
      <c r="EM94" s="765"/>
      <c r="EN94" s="765"/>
      <c r="EO94" s="765"/>
      <c r="EP94" s="765"/>
      <c r="EQ94" s="765"/>
      <c r="ER94" s="765"/>
      <c r="ES94" s="765"/>
      <c r="ET94" s="765"/>
      <c r="EU94" s="765"/>
      <c r="EV94" s="765"/>
      <c r="EW94" s="765"/>
      <c r="EX94" s="765"/>
      <c r="EY94" s="765"/>
      <c r="EZ94" s="765"/>
      <c r="FA94" s="765"/>
      <c r="FB94" s="765"/>
      <c r="FC94" s="765"/>
      <c r="FD94" s="765"/>
      <c r="FE94" s="765"/>
      <c r="FF94" s="765"/>
      <c r="FG94" s="765"/>
      <c r="FH94" s="765"/>
      <c r="FI94" s="765"/>
      <c r="FJ94" s="765"/>
      <c r="FK94" s="765"/>
      <c r="FL94" s="765"/>
      <c r="FM94" s="765"/>
      <c r="FN94" s="765"/>
      <c r="FO94" s="765"/>
      <c r="FP94" s="765"/>
      <c r="FQ94" s="765"/>
      <c r="FR94" s="765"/>
      <c r="FS94" s="765"/>
      <c r="FT94" s="765"/>
      <c r="FU94" s="765"/>
      <c r="FV94" s="765"/>
      <c r="FW94" s="765"/>
      <c r="FX94" s="765"/>
      <c r="FY94" s="765"/>
      <c r="FZ94" s="765"/>
      <c r="GA94" s="765"/>
      <c r="GB94" s="765"/>
      <c r="GC94" s="765"/>
      <c r="GD94" s="765"/>
      <c r="GE94" s="765"/>
      <c r="GF94" s="765"/>
      <c r="GG94" s="765"/>
      <c r="GH94" s="765"/>
      <c r="GI94" s="765"/>
      <c r="GJ94" s="765"/>
      <c r="GK94" s="765"/>
      <c r="GL94" s="765"/>
      <c r="GM94" s="765"/>
      <c r="GN94" s="765"/>
      <c r="GO94" s="765"/>
      <c r="GP94" s="765"/>
      <c r="GQ94" s="765"/>
      <c r="GR94" s="765"/>
      <c r="GS94" s="765"/>
      <c r="GT94" s="765"/>
      <c r="GU94" s="765"/>
      <c r="GV94" s="765"/>
      <c r="GW94" s="765"/>
      <c r="GX94" s="765"/>
      <c r="GY94" s="765"/>
      <c r="GZ94" s="765"/>
      <c r="HA94" s="765"/>
      <c r="HB94" s="765"/>
      <c r="HC94" s="765"/>
      <c r="HD94" s="765"/>
      <c r="HE94" s="765"/>
      <c r="HF94" s="765"/>
      <c r="HG94" s="765"/>
      <c r="HH94" s="765"/>
      <c r="HI94" s="765"/>
      <c r="HJ94" s="765"/>
      <c r="HK94" s="765"/>
      <c r="HL94" s="765"/>
      <c r="HM94" s="765"/>
      <c r="HN94" s="765"/>
      <c r="HO94" s="765"/>
      <c r="HP94" s="765"/>
      <c r="HQ94" s="765"/>
      <c r="HR94" s="765"/>
      <c r="HS94" s="765"/>
      <c r="HT94" s="765"/>
      <c r="HU94" s="765"/>
      <c r="HV94" s="765"/>
      <c r="HW94" s="765"/>
      <c r="HX94" s="765"/>
      <c r="HY94" s="765"/>
      <c r="HZ94" s="765"/>
      <c r="IA94" s="765"/>
      <c r="IB94" s="765"/>
      <c r="IC94" s="765"/>
      <c r="ID94" s="765"/>
      <c r="IE94" s="765"/>
      <c r="IF94" s="765"/>
      <c r="IG94" s="765"/>
      <c r="IH94" s="765"/>
      <c r="II94" s="765"/>
      <c r="IJ94" s="765"/>
      <c r="IK94" s="765"/>
      <c r="IL94" s="765"/>
      <c r="IM94" s="765"/>
      <c r="IN94" s="765"/>
      <c r="IO94" s="765"/>
      <c r="IP94" s="765"/>
      <c r="IQ94" s="765"/>
      <c r="IR94" s="765"/>
      <c r="IS94" s="765"/>
      <c r="IT94" s="765"/>
      <c r="IU94" s="765"/>
      <c r="IV94" s="765"/>
      <c r="IW94" s="765"/>
      <c r="IX94" s="765"/>
      <c r="IY94" s="765"/>
      <c r="IZ94" s="765"/>
      <c r="JA94" s="765"/>
      <c r="JB94" s="765"/>
      <c r="JC94" s="765"/>
      <c r="JD94" s="765"/>
      <c r="JE94" s="765"/>
      <c r="JF94" s="765"/>
      <c r="JG94" s="765"/>
      <c r="JH94" s="765"/>
      <c r="JI94" s="765"/>
      <c r="JJ94" s="765"/>
      <c r="JK94" s="765"/>
      <c r="JL94" s="765"/>
      <c r="JM94" s="765"/>
      <c r="JN94" s="765"/>
      <c r="JO94" s="765"/>
      <c r="JP94" s="765"/>
      <c r="JQ94" s="765"/>
      <c r="JR94" s="765"/>
      <c r="JS94" s="765"/>
      <c r="JT94" s="765"/>
      <c r="JU94" s="765"/>
      <c r="JV94" s="765"/>
      <c r="JW94" s="765"/>
      <c r="JX94" s="765"/>
      <c r="JY94" s="765"/>
      <c r="JZ94" s="765"/>
      <c r="KA94" s="765"/>
      <c r="KB94" s="765"/>
      <c r="KC94" s="765"/>
      <c r="KD94" s="765"/>
      <c r="KE94" s="765"/>
      <c r="KF94" s="765"/>
      <c r="KG94" s="765"/>
      <c r="KH94" s="765"/>
      <c r="KI94" s="765"/>
      <c r="KJ94" s="765"/>
      <c r="KK94" s="765"/>
      <c r="KL94" s="765"/>
      <c r="KM94" s="765"/>
      <c r="KN94" s="765"/>
      <c r="KO94" s="765"/>
      <c r="KP94" s="765"/>
      <c r="KQ94" s="765"/>
      <c r="KR94" s="765"/>
      <c r="KS94" s="765"/>
      <c r="KT94" s="765"/>
      <c r="KU94" s="765"/>
      <c r="KV94" s="765"/>
      <c r="KW94" s="765"/>
      <c r="KX94" s="765"/>
      <c r="KY94" s="765"/>
      <c r="KZ94" s="765"/>
      <c r="LA94" s="765"/>
      <c r="LB94" s="765"/>
      <c r="LC94" s="765"/>
      <c r="LD94" s="765"/>
      <c r="LE94" s="765"/>
      <c r="LF94" s="765"/>
      <c r="LG94" s="765"/>
      <c r="LH94" s="765"/>
      <c r="LI94" s="765"/>
      <c r="LJ94" s="765"/>
      <c r="LK94" s="765"/>
      <c r="LL94" s="765"/>
      <c r="LM94" s="765"/>
      <c r="LN94" s="765"/>
      <c r="LO94" s="765"/>
      <c r="LP94" s="765"/>
      <c r="LQ94" s="765"/>
      <c r="LR94" s="765"/>
      <c r="LS94" s="765"/>
      <c r="LT94" s="765"/>
      <c r="LU94" s="765"/>
      <c r="LV94" s="765"/>
      <c r="LW94" s="765"/>
      <c r="LX94" s="765"/>
      <c r="LY94" s="765"/>
      <c r="LZ94" s="765"/>
      <c r="MA94" s="765"/>
      <c r="MB94" s="765"/>
      <c r="MC94" s="765"/>
      <c r="MD94" s="765"/>
      <c r="ME94" s="765"/>
      <c r="MF94" s="765"/>
      <c r="MG94" s="765"/>
      <c r="MH94" s="765"/>
      <c r="MI94" s="765"/>
      <c r="MJ94" s="765"/>
      <c r="MK94" s="765"/>
      <c r="ML94" s="765"/>
      <c r="MM94" s="765"/>
      <c r="MN94" s="765"/>
      <c r="MO94" s="765"/>
      <c r="MP94" s="765"/>
      <c r="MQ94" s="765"/>
      <c r="MR94" s="765"/>
      <c r="MS94" s="765"/>
      <c r="MT94" s="765"/>
      <c r="MU94" s="765"/>
      <c r="MV94" s="765"/>
      <c r="MW94" s="765"/>
      <c r="MX94" s="765"/>
      <c r="MY94" s="765"/>
      <c r="MZ94" s="765"/>
      <c r="NA94" s="765"/>
      <c r="NB94" s="765"/>
      <c r="NC94" s="765"/>
      <c r="ND94" s="765"/>
      <c r="NE94" s="765"/>
      <c r="NF94" s="765"/>
      <c r="NG94" s="765"/>
      <c r="NH94" s="765"/>
      <c r="NI94" s="765"/>
      <c r="NJ94" s="765"/>
      <c r="NK94" s="765"/>
      <c r="NL94" s="765"/>
      <c r="NM94" s="765"/>
      <c r="NN94" s="765"/>
      <c r="NO94" s="765"/>
      <c r="NP94" s="765"/>
      <c r="NQ94" s="765"/>
      <c r="NR94" s="765"/>
      <c r="NS94" s="765"/>
      <c r="NT94" s="765"/>
      <c r="NU94" s="765"/>
      <c r="NV94" s="765"/>
      <c r="NW94" s="765"/>
      <c r="NX94" s="765"/>
      <c r="NY94" s="765"/>
      <c r="NZ94" s="765"/>
      <c r="OA94" s="765"/>
      <c r="OB94" s="765"/>
      <c r="OC94" s="765"/>
      <c r="OD94" s="765"/>
      <c r="OE94" s="765"/>
      <c r="OF94" s="765"/>
      <c r="OG94" s="765"/>
      <c r="OH94" s="765"/>
      <c r="OI94" s="765"/>
      <c r="OJ94" s="765"/>
      <c r="OK94" s="765"/>
      <c r="OL94" s="765"/>
      <c r="OM94" s="765"/>
      <c r="ON94" s="765"/>
      <c r="OO94" s="765"/>
      <c r="OP94" s="765"/>
      <c r="OQ94" s="765"/>
      <c r="OR94" s="765"/>
      <c r="OS94" s="765"/>
      <c r="OT94" s="765"/>
      <c r="OU94" s="765"/>
      <c r="OV94" s="765"/>
      <c r="OW94" s="765"/>
      <c r="OX94" s="765"/>
      <c r="OY94" s="765"/>
      <c r="OZ94" s="765"/>
      <c r="PA94" s="765"/>
      <c r="PB94" s="765"/>
      <c r="PC94" s="765"/>
      <c r="PD94" s="765"/>
      <c r="PE94" s="765"/>
      <c r="PF94" s="765"/>
      <c r="PG94" s="765"/>
      <c r="PH94" s="765"/>
      <c r="PI94" s="765"/>
      <c r="PJ94" s="765"/>
      <c r="PK94" s="765"/>
      <c r="PL94" s="765"/>
      <c r="PM94" s="765"/>
      <c r="PN94" s="765"/>
      <c r="PO94" s="765"/>
      <c r="PP94" s="765"/>
      <c r="PQ94" s="765"/>
      <c r="PR94" s="765"/>
      <c r="PS94" s="765"/>
      <c r="PT94" s="765"/>
      <c r="PU94" s="765"/>
      <c r="PV94" s="765"/>
      <c r="PW94" s="765"/>
      <c r="PX94" s="765"/>
      <c r="PY94" s="765"/>
      <c r="PZ94" s="765"/>
      <c r="QA94" s="765"/>
      <c r="QB94" s="765"/>
      <c r="QC94" s="765"/>
      <c r="QD94" s="765"/>
      <c r="QE94" s="765"/>
      <c r="QF94" s="765"/>
      <c r="QG94" s="765"/>
      <c r="QH94" s="765"/>
      <c r="QI94" s="765"/>
      <c r="QJ94" s="765"/>
      <c r="QK94" s="765"/>
      <c r="QL94" s="765"/>
      <c r="QM94" s="765"/>
      <c r="QN94" s="765"/>
      <c r="QO94" s="765"/>
      <c r="QP94" s="765"/>
      <c r="QQ94" s="765"/>
      <c r="QR94" s="765"/>
      <c r="QS94" s="765"/>
      <c r="QT94" s="765"/>
      <c r="QU94" s="765"/>
      <c r="QV94" s="765"/>
      <c r="QW94" s="765"/>
      <c r="QX94" s="765"/>
      <c r="QY94" s="765"/>
      <c r="QZ94" s="765"/>
      <c r="RA94" s="765"/>
      <c r="RB94" s="765"/>
      <c r="RC94" s="765"/>
      <c r="RD94" s="765"/>
      <c r="RE94" s="765"/>
      <c r="RF94" s="765"/>
      <c r="RG94" s="765"/>
      <c r="RH94" s="765"/>
      <c r="RI94" s="765"/>
      <c r="RJ94" s="765"/>
      <c r="RK94" s="765"/>
      <c r="RL94" s="765"/>
      <c r="RM94" s="765"/>
      <c r="RN94" s="765"/>
      <c r="RO94" s="765"/>
      <c r="RP94" s="765"/>
      <c r="RQ94" s="765"/>
      <c r="RR94" s="765"/>
      <c r="RS94" s="765"/>
      <c r="RT94" s="765"/>
      <c r="RU94" s="765"/>
      <c r="RV94" s="765"/>
      <c r="RW94" s="765"/>
      <c r="RX94" s="765"/>
      <c r="RY94" s="765"/>
      <c r="RZ94" s="765"/>
      <c r="SA94" s="765"/>
      <c r="SB94" s="765"/>
      <c r="SC94" s="765"/>
      <c r="SD94" s="765"/>
      <c r="SE94" s="765"/>
      <c r="SF94" s="765"/>
      <c r="SG94" s="765"/>
      <c r="SH94" s="765"/>
      <c r="SI94" s="765"/>
      <c r="SJ94" s="765"/>
      <c r="SK94" s="765"/>
      <c r="SL94" s="765"/>
      <c r="SM94" s="765"/>
      <c r="SN94" s="765"/>
      <c r="SO94" s="765"/>
      <c r="SP94" s="765"/>
      <c r="SQ94" s="765"/>
      <c r="SR94" s="765"/>
      <c r="SS94" s="765"/>
      <c r="ST94" s="765"/>
      <c r="SU94" s="765"/>
      <c r="SV94" s="765"/>
      <c r="SW94" s="765"/>
      <c r="SX94" s="765"/>
      <c r="SY94" s="765"/>
      <c r="SZ94" s="765"/>
      <c r="TA94" s="765"/>
      <c r="TB94" s="765"/>
      <c r="TC94" s="765"/>
      <c r="TD94" s="765"/>
      <c r="TE94" s="765"/>
      <c r="TF94" s="765"/>
      <c r="TG94" s="765"/>
      <c r="TH94" s="765"/>
      <c r="TI94" s="765"/>
      <c r="TJ94" s="765"/>
      <c r="TK94" s="765"/>
      <c r="TL94" s="765"/>
      <c r="TM94" s="765"/>
      <c r="TN94" s="765"/>
      <c r="TO94" s="765"/>
      <c r="TP94" s="765"/>
      <c r="TQ94" s="765"/>
      <c r="TR94" s="765"/>
      <c r="TS94" s="765"/>
      <c r="TT94" s="765"/>
      <c r="TU94" s="765"/>
      <c r="TV94" s="765"/>
      <c r="TW94" s="765"/>
      <c r="TX94" s="765"/>
      <c r="TY94" s="765"/>
      <c r="TZ94" s="765"/>
      <c r="UA94" s="765"/>
      <c r="UB94" s="765"/>
      <c r="UC94" s="765"/>
      <c r="UD94" s="765"/>
      <c r="UE94" s="765"/>
      <c r="UF94" s="765"/>
      <c r="UG94" s="765"/>
      <c r="UH94" s="765"/>
      <c r="UI94" s="765"/>
      <c r="UJ94" s="765"/>
      <c r="UK94" s="765"/>
      <c r="UL94" s="765"/>
      <c r="UM94" s="765"/>
      <c r="UN94" s="765"/>
      <c r="UO94" s="765"/>
      <c r="UP94" s="765"/>
      <c r="UQ94" s="765"/>
      <c r="UR94" s="765"/>
      <c r="US94" s="765"/>
      <c r="UT94" s="765"/>
      <c r="UU94" s="765"/>
      <c r="UV94" s="765"/>
      <c r="UW94" s="765"/>
      <c r="UX94" s="765"/>
      <c r="UY94" s="765"/>
      <c r="UZ94" s="765"/>
      <c r="VA94" s="765"/>
      <c r="VB94" s="765"/>
      <c r="VC94" s="765"/>
      <c r="VD94" s="765"/>
      <c r="VE94" s="765"/>
      <c r="VF94" s="765"/>
      <c r="VG94" s="765"/>
      <c r="VH94" s="765"/>
      <c r="VI94" s="765"/>
      <c r="VJ94" s="765"/>
      <c r="VK94" s="765"/>
      <c r="VL94" s="765"/>
      <c r="VM94" s="765"/>
      <c r="VN94" s="765"/>
      <c r="VO94" s="765"/>
      <c r="VP94" s="765"/>
      <c r="VQ94" s="765"/>
      <c r="VR94" s="765"/>
      <c r="VS94" s="765"/>
      <c r="VT94" s="765"/>
      <c r="VU94" s="765"/>
      <c r="VV94" s="765"/>
      <c r="VW94" s="765"/>
      <c r="VX94" s="765"/>
      <c r="VY94" s="765"/>
      <c r="VZ94" s="765"/>
      <c r="WA94" s="765"/>
      <c r="WB94" s="765"/>
      <c r="WC94" s="765"/>
      <c r="WD94" s="765"/>
      <c r="WE94" s="765"/>
      <c r="WF94" s="765"/>
      <c r="WG94" s="765"/>
      <c r="WH94" s="765"/>
      <c r="WI94" s="765"/>
      <c r="WJ94" s="765"/>
      <c r="WK94" s="765"/>
      <c r="WL94" s="765"/>
      <c r="WM94" s="765"/>
      <c r="WN94" s="765"/>
      <c r="WO94" s="765"/>
      <c r="WP94" s="765"/>
      <c r="WQ94" s="765"/>
      <c r="WR94" s="765"/>
      <c r="WS94" s="765"/>
      <c r="WT94" s="765"/>
      <c r="WU94" s="765"/>
      <c r="WV94" s="765"/>
      <c r="WW94" s="765"/>
      <c r="WX94" s="765"/>
      <c r="WY94" s="765"/>
      <c r="WZ94" s="765"/>
      <c r="XA94" s="765"/>
      <c r="XB94" s="765"/>
      <c r="XC94" s="765"/>
      <c r="XD94" s="765"/>
      <c r="XE94" s="765"/>
      <c r="XF94" s="765"/>
      <c r="XG94" s="765"/>
      <c r="XH94" s="765"/>
      <c r="XI94" s="765"/>
      <c r="XJ94" s="765"/>
      <c r="XK94" s="765"/>
      <c r="XL94" s="765"/>
      <c r="XM94" s="765"/>
      <c r="XN94" s="765"/>
      <c r="XO94" s="765"/>
      <c r="XP94" s="765"/>
      <c r="XQ94" s="765"/>
      <c r="XR94" s="765"/>
      <c r="XS94" s="765"/>
      <c r="XT94" s="765"/>
      <c r="XU94" s="765"/>
      <c r="XV94" s="765"/>
      <c r="XW94" s="765"/>
      <c r="XX94" s="765"/>
      <c r="XY94" s="765"/>
      <c r="XZ94" s="765"/>
      <c r="YA94" s="765"/>
      <c r="YB94" s="765"/>
      <c r="YC94" s="765"/>
      <c r="YD94" s="765"/>
      <c r="YE94" s="765"/>
      <c r="YF94" s="765"/>
      <c r="YG94" s="765"/>
      <c r="YH94" s="765"/>
      <c r="YI94" s="765"/>
      <c r="YJ94" s="765"/>
      <c r="YK94" s="765"/>
      <c r="YL94" s="765"/>
      <c r="YM94" s="765"/>
      <c r="YN94" s="765"/>
      <c r="YO94" s="765"/>
      <c r="YP94" s="765"/>
      <c r="YQ94" s="765"/>
      <c r="YR94" s="765"/>
      <c r="YS94" s="765"/>
      <c r="YT94" s="765"/>
      <c r="YU94" s="765"/>
      <c r="YV94" s="765"/>
      <c r="YW94" s="765"/>
      <c r="YX94" s="765"/>
      <c r="YY94" s="765"/>
      <c r="YZ94" s="765"/>
      <c r="ZA94" s="765"/>
      <c r="ZB94" s="765"/>
      <c r="ZC94" s="765"/>
      <c r="ZD94" s="765"/>
      <c r="ZE94" s="765"/>
      <c r="ZF94" s="765"/>
      <c r="ZG94" s="765"/>
      <c r="ZH94" s="765"/>
      <c r="ZI94" s="765"/>
      <c r="ZJ94" s="765"/>
      <c r="ZK94" s="765"/>
      <c r="ZL94" s="765"/>
      <c r="ZM94" s="765"/>
      <c r="ZN94" s="765"/>
      <c r="ZO94" s="765"/>
      <c r="ZP94" s="765"/>
      <c r="ZQ94" s="765"/>
      <c r="ZR94" s="765"/>
      <c r="ZS94" s="765"/>
      <c r="ZT94" s="765"/>
      <c r="ZU94" s="765"/>
      <c r="ZV94" s="765"/>
      <c r="ZW94" s="765"/>
      <c r="ZX94" s="765"/>
      <c r="ZY94" s="765"/>
      <c r="ZZ94" s="765"/>
      <c r="AAA94" s="765"/>
      <c r="AAB94" s="765"/>
      <c r="AAC94" s="765"/>
      <c r="AAD94" s="765"/>
      <c r="AAE94" s="765"/>
      <c r="AAF94" s="765"/>
      <c r="AAG94" s="765"/>
      <c r="AAH94" s="765"/>
      <c r="AAI94" s="765"/>
      <c r="AAJ94" s="765"/>
      <c r="AAK94" s="765"/>
      <c r="AAL94" s="765"/>
      <c r="AAM94" s="765"/>
      <c r="AAN94" s="765"/>
      <c r="AAO94" s="765"/>
      <c r="AAP94" s="765"/>
      <c r="AAQ94" s="765"/>
      <c r="AAR94" s="765"/>
      <c r="AAS94" s="765"/>
      <c r="AAT94" s="765"/>
      <c r="AAU94" s="765"/>
      <c r="AAV94" s="765"/>
      <c r="AAW94" s="765"/>
      <c r="AAX94" s="765"/>
      <c r="AAY94" s="765"/>
      <c r="AAZ94" s="765"/>
      <c r="ABA94" s="765"/>
      <c r="ABB94" s="765"/>
      <c r="ABC94" s="765"/>
      <c r="ABD94" s="765"/>
      <c r="ABE94" s="765"/>
      <c r="ABF94" s="765"/>
      <c r="ABG94" s="765"/>
      <c r="ABH94" s="765"/>
      <c r="ABI94" s="765"/>
      <c r="ABJ94" s="765"/>
      <c r="ABK94" s="765"/>
      <c r="ABL94" s="765"/>
      <c r="ABM94" s="765"/>
      <c r="ABN94" s="765"/>
      <c r="ABO94" s="765"/>
      <c r="ABP94" s="765"/>
      <c r="ABQ94" s="765"/>
      <c r="ABR94" s="765"/>
      <c r="ABS94" s="765"/>
      <c r="ABT94" s="765"/>
      <c r="ABU94" s="765"/>
      <c r="ABV94" s="765"/>
      <c r="ABW94" s="765"/>
      <c r="ABX94" s="765"/>
      <c r="ABY94" s="765"/>
      <c r="ABZ94" s="765"/>
      <c r="ACA94" s="765"/>
      <c r="ACB94" s="765"/>
      <c r="ACC94" s="765"/>
      <c r="ACD94" s="765"/>
      <c r="ACE94" s="765"/>
      <c r="ACF94" s="765"/>
      <c r="ACG94" s="765"/>
      <c r="ACH94" s="765"/>
      <c r="ACI94" s="765"/>
      <c r="ACJ94" s="765"/>
      <c r="ACK94" s="765"/>
      <c r="ACL94" s="765"/>
      <c r="ACM94" s="765"/>
      <c r="ACN94" s="765"/>
      <c r="ACO94" s="765"/>
      <c r="ACP94" s="765"/>
      <c r="ACQ94" s="765"/>
      <c r="ACR94" s="765"/>
      <c r="ACS94" s="765"/>
      <c r="ACT94" s="765"/>
      <c r="ACU94" s="765"/>
      <c r="ACV94" s="765"/>
      <c r="ACW94" s="765"/>
      <c r="ACX94" s="765"/>
      <c r="ACY94" s="765"/>
      <c r="ACZ94" s="765"/>
      <c r="ADA94" s="765"/>
      <c r="ADB94" s="765"/>
      <c r="ADC94" s="765"/>
      <c r="ADD94" s="765"/>
      <c r="ADE94" s="765"/>
      <c r="ADF94" s="765"/>
      <c r="ADG94" s="765"/>
      <c r="ADH94" s="765"/>
      <c r="ADI94" s="765"/>
      <c r="ADJ94" s="765"/>
      <c r="ADK94" s="765"/>
      <c r="ADL94" s="765"/>
      <c r="ADM94" s="765"/>
      <c r="ADN94" s="765"/>
      <c r="ADO94" s="765"/>
      <c r="ADP94" s="765"/>
      <c r="ADQ94" s="765"/>
      <c r="ADR94" s="765"/>
      <c r="ADS94" s="765"/>
      <c r="ADT94" s="765"/>
      <c r="ADU94" s="765"/>
      <c r="ADV94" s="765"/>
      <c r="ADW94" s="765"/>
      <c r="ADX94" s="765"/>
      <c r="ADY94" s="765"/>
      <c r="ADZ94" s="765"/>
      <c r="AEA94" s="765"/>
      <c r="AEB94" s="765"/>
      <c r="AEC94" s="765"/>
      <c r="AED94" s="765"/>
      <c r="AEE94" s="765"/>
      <c r="AEF94" s="765"/>
      <c r="AEG94" s="765"/>
      <c r="AEH94" s="765"/>
      <c r="AEI94" s="765"/>
      <c r="AEJ94" s="765"/>
      <c r="AEK94" s="765"/>
      <c r="AEL94" s="765"/>
      <c r="AEM94" s="765"/>
      <c r="AEN94" s="765"/>
      <c r="AEO94" s="765"/>
      <c r="AEP94" s="765"/>
      <c r="AEQ94" s="765"/>
      <c r="AER94" s="765"/>
      <c r="AES94" s="765"/>
      <c r="AET94" s="765"/>
      <c r="AEU94" s="765"/>
      <c r="AEV94" s="765"/>
      <c r="AEW94" s="765"/>
      <c r="AEX94" s="765"/>
      <c r="AEY94" s="765"/>
      <c r="AEZ94" s="765"/>
      <c r="AFA94" s="765"/>
      <c r="AFB94" s="765"/>
      <c r="AFC94" s="765"/>
      <c r="AFD94" s="765"/>
      <c r="AFE94" s="765"/>
      <c r="AFF94" s="765"/>
      <c r="AFG94" s="765"/>
      <c r="AFH94" s="765"/>
      <c r="AFI94" s="765"/>
      <c r="AFJ94" s="765"/>
      <c r="AFK94" s="765"/>
      <c r="AFL94" s="765"/>
      <c r="AFM94" s="765"/>
      <c r="AFN94" s="765"/>
      <c r="AFO94" s="765"/>
      <c r="AFP94" s="765"/>
      <c r="AFQ94" s="765"/>
      <c r="AFR94" s="765"/>
      <c r="AFS94" s="765"/>
      <c r="AFT94" s="765"/>
      <c r="AFU94" s="765"/>
      <c r="AFV94" s="765"/>
      <c r="AFW94" s="765"/>
      <c r="AFX94" s="765"/>
      <c r="AFY94" s="765"/>
      <c r="AFZ94" s="765"/>
      <c r="AGA94" s="765"/>
      <c r="AGB94" s="765"/>
      <c r="AGC94" s="765"/>
      <c r="AGD94" s="765"/>
      <c r="AGE94" s="765"/>
      <c r="AGF94" s="765"/>
      <c r="AGG94" s="765"/>
      <c r="AGH94" s="765"/>
      <c r="AGI94" s="765"/>
      <c r="AGJ94" s="765"/>
      <c r="AGK94" s="765"/>
      <c r="AGL94" s="765"/>
      <c r="AGM94" s="765"/>
      <c r="AGN94" s="765"/>
      <c r="AGO94" s="765"/>
      <c r="AGP94" s="765"/>
      <c r="AGQ94" s="765"/>
      <c r="AGR94" s="765"/>
      <c r="AGS94" s="765"/>
      <c r="AGT94" s="765"/>
      <c r="AGU94" s="765"/>
      <c r="AGV94" s="765"/>
      <c r="AGW94" s="765"/>
      <c r="AGX94" s="765"/>
      <c r="AGY94" s="765"/>
      <c r="AGZ94" s="765"/>
      <c r="AHA94" s="765"/>
      <c r="AHB94" s="765"/>
      <c r="AHC94" s="765"/>
      <c r="AHD94" s="765"/>
      <c r="AHE94" s="765"/>
      <c r="AHF94" s="765"/>
      <c r="AHG94" s="765"/>
      <c r="AHH94" s="765"/>
      <c r="AHI94" s="765"/>
      <c r="AHJ94" s="765"/>
      <c r="AHK94" s="765"/>
      <c r="AHL94" s="765"/>
      <c r="AHM94" s="765"/>
      <c r="AHN94" s="765"/>
      <c r="AHO94" s="765"/>
      <c r="AHP94" s="765"/>
      <c r="AHQ94" s="765"/>
      <c r="AHR94" s="765"/>
      <c r="AHS94" s="765"/>
      <c r="AHT94" s="765"/>
      <c r="AHU94" s="765"/>
      <c r="AHV94" s="765"/>
      <c r="AHW94" s="765"/>
      <c r="AHX94" s="765"/>
      <c r="AHY94" s="765"/>
      <c r="AHZ94" s="765"/>
      <c r="AIA94" s="765"/>
      <c r="AIB94" s="765"/>
      <c r="AIC94" s="765"/>
      <c r="AID94" s="765"/>
      <c r="AIE94" s="765"/>
      <c r="AIF94" s="765"/>
      <c r="AIG94" s="765"/>
      <c r="AIH94" s="765"/>
      <c r="AII94" s="765"/>
      <c r="AIJ94" s="765"/>
      <c r="AIK94" s="765"/>
      <c r="AIL94" s="765"/>
      <c r="AIM94" s="765"/>
      <c r="AIN94" s="765"/>
      <c r="AIO94" s="765"/>
      <c r="AIP94" s="765"/>
      <c r="AIQ94" s="765"/>
      <c r="AIR94" s="765"/>
      <c r="AIS94" s="765"/>
      <c r="AIT94" s="765"/>
      <c r="AIU94" s="765"/>
      <c r="AIV94" s="765"/>
      <c r="AIW94" s="765"/>
      <c r="AIX94" s="765"/>
      <c r="AIY94" s="765"/>
      <c r="AIZ94" s="765"/>
      <c r="AJA94" s="765"/>
      <c r="AJB94" s="765"/>
      <c r="AJC94" s="765"/>
      <c r="AJD94" s="765"/>
      <c r="AJE94" s="765"/>
      <c r="AJF94" s="765"/>
      <c r="AJG94" s="765"/>
      <c r="AJH94" s="765"/>
      <c r="AJI94" s="765"/>
      <c r="AJJ94" s="765"/>
      <c r="AJK94" s="765"/>
      <c r="AJL94" s="765"/>
      <c r="AJM94" s="765"/>
      <c r="AJN94" s="765"/>
      <c r="AJO94" s="765"/>
      <c r="AJP94" s="765"/>
      <c r="AJQ94" s="765"/>
      <c r="AJR94" s="765"/>
      <c r="AJS94" s="765"/>
      <c r="AJT94" s="765"/>
      <c r="AJU94" s="765"/>
      <c r="AJV94" s="765"/>
      <c r="AJW94" s="765"/>
      <c r="AJX94" s="765"/>
      <c r="AJY94" s="765"/>
      <c r="AJZ94" s="765"/>
      <c r="AKA94" s="765"/>
      <c r="AKB94" s="765"/>
      <c r="AKC94" s="765"/>
      <c r="AKD94" s="765"/>
      <c r="AKE94" s="765"/>
      <c r="AKF94" s="765"/>
      <c r="AKG94" s="765"/>
      <c r="AKH94" s="765"/>
      <c r="AKI94" s="765"/>
      <c r="AKJ94" s="765"/>
      <c r="AKK94" s="765"/>
      <c r="AKL94" s="765"/>
      <c r="AKM94" s="765"/>
      <c r="AKN94" s="765"/>
      <c r="AKO94" s="765"/>
      <c r="AKP94" s="765"/>
      <c r="AKQ94" s="765"/>
      <c r="AKR94" s="765"/>
      <c r="AKS94" s="765"/>
      <c r="AKT94" s="765"/>
      <c r="AKU94" s="765"/>
    </row>
    <row r="95" spans="1:984" s="764" customFormat="1">
      <c r="B95" s="780" t="s">
        <v>563</v>
      </c>
      <c r="C95" s="788"/>
      <c r="D95" s="970">
        <v>0.72800059470299938</v>
      </c>
      <c r="E95" s="970">
        <v>0.38717388028799937</v>
      </c>
      <c r="F95" s="970">
        <v>0.5848543122356854</v>
      </c>
      <c r="G95" s="970">
        <v>0.55208716663266888</v>
      </c>
      <c r="H95" s="970">
        <v>0.24899262480203402</v>
      </c>
      <c r="I95" s="970">
        <v>0.19859870683190567</v>
      </c>
      <c r="J95" s="970">
        <v>0.17978240910233123</v>
      </c>
      <c r="K95" s="970">
        <v>0.18976713031315498</v>
      </c>
      <c r="L95" s="778"/>
      <c r="M95" s="780" t="s">
        <v>563</v>
      </c>
      <c r="N95" s="788"/>
      <c r="O95" s="788">
        <v>0.11961049770970279</v>
      </c>
      <c r="P95" s="788">
        <v>6.3612668531318292E-2</v>
      </c>
      <c r="Q95" s="788">
        <v>9.6091563500323107E-2</v>
      </c>
      <c r="R95" s="788">
        <v>9.0707921477747491E-2</v>
      </c>
      <c r="S95" s="788">
        <v>4.0909488254974188E-2</v>
      </c>
      <c r="T95" s="788">
        <v>3.2629767532482104E-2</v>
      </c>
      <c r="U95" s="788">
        <v>2.9538249815513021E-2</v>
      </c>
      <c r="V95" s="788">
        <v>3.1178739510451362E-2</v>
      </c>
      <c r="W95" s="765"/>
      <c r="X95" s="765"/>
      <c r="Y95" s="765"/>
      <c r="Z95" s="765"/>
      <c r="AA95" s="765"/>
      <c r="AB95" s="765"/>
      <c r="AC95" s="765"/>
      <c r="AD95" s="765"/>
      <c r="AE95" s="765"/>
      <c r="AF95" s="765"/>
      <c r="AG95" s="765"/>
      <c r="AH95" s="765"/>
      <c r="AI95" s="765"/>
      <c r="AJ95" s="765"/>
      <c r="AK95" s="765"/>
      <c r="AL95" s="765"/>
      <c r="AM95" s="765"/>
      <c r="AN95" s="765"/>
      <c r="AO95" s="765"/>
      <c r="AP95" s="765"/>
      <c r="AQ95" s="765"/>
      <c r="AR95" s="765"/>
      <c r="AS95" s="765"/>
      <c r="AT95" s="765"/>
      <c r="AU95" s="765"/>
      <c r="AV95" s="765"/>
      <c r="AW95" s="765"/>
      <c r="AX95" s="765"/>
      <c r="AY95" s="765"/>
      <c r="AZ95" s="765"/>
      <c r="BA95" s="765"/>
      <c r="BB95" s="765"/>
      <c r="BC95" s="765"/>
      <c r="BD95" s="765"/>
      <c r="BE95" s="765"/>
      <c r="BF95" s="765"/>
      <c r="BG95" s="765"/>
      <c r="BH95" s="765"/>
      <c r="BI95" s="765"/>
      <c r="BJ95" s="765"/>
      <c r="BK95" s="765"/>
      <c r="BL95" s="765"/>
      <c r="BM95" s="765"/>
      <c r="BN95" s="765"/>
      <c r="BO95" s="765"/>
      <c r="BP95" s="765"/>
      <c r="BQ95" s="765"/>
      <c r="BR95" s="765"/>
      <c r="BS95" s="765"/>
      <c r="BT95" s="765"/>
      <c r="BU95" s="765"/>
      <c r="BV95" s="765"/>
      <c r="BW95" s="765"/>
      <c r="BX95" s="765"/>
      <c r="BY95" s="765"/>
      <c r="BZ95" s="765"/>
      <c r="CA95" s="765"/>
      <c r="CB95" s="765"/>
      <c r="CC95" s="765"/>
      <c r="CD95" s="765"/>
      <c r="CE95" s="765"/>
      <c r="CF95" s="765"/>
      <c r="CG95" s="765"/>
      <c r="CH95" s="765"/>
      <c r="CI95" s="765"/>
      <c r="CJ95" s="765"/>
      <c r="CK95" s="765"/>
      <c r="CL95" s="765"/>
      <c r="CM95" s="765"/>
      <c r="CN95" s="765"/>
      <c r="CO95" s="765"/>
      <c r="CP95" s="765"/>
      <c r="CQ95" s="765"/>
      <c r="CR95" s="765"/>
      <c r="CS95" s="765"/>
      <c r="CT95" s="765"/>
      <c r="CU95" s="765"/>
      <c r="CV95" s="765"/>
      <c r="CW95" s="765"/>
      <c r="CX95" s="765"/>
      <c r="CY95" s="765"/>
      <c r="CZ95" s="765"/>
      <c r="DA95" s="765"/>
      <c r="DB95" s="765"/>
      <c r="DC95" s="765"/>
      <c r="DD95" s="765"/>
      <c r="DE95" s="765"/>
      <c r="DF95" s="765"/>
      <c r="DG95" s="765"/>
      <c r="DH95" s="765"/>
      <c r="DI95" s="765"/>
      <c r="DJ95" s="765"/>
      <c r="DK95" s="765"/>
      <c r="DL95" s="765"/>
      <c r="DM95" s="765"/>
      <c r="DN95" s="765"/>
      <c r="DO95" s="765"/>
      <c r="DP95" s="765"/>
      <c r="DQ95" s="765"/>
      <c r="DR95" s="765"/>
      <c r="DS95" s="765"/>
      <c r="DT95" s="765"/>
      <c r="DU95" s="765"/>
      <c r="DV95" s="765"/>
      <c r="DW95" s="765"/>
      <c r="DX95" s="765"/>
      <c r="DY95" s="765"/>
      <c r="DZ95" s="765"/>
      <c r="EA95" s="765"/>
      <c r="EB95" s="765"/>
      <c r="EC95" s="765"/>
      <c r="ED95" s="765"/>
      <c r="EE95" s="765"/>
      <c r="EF95" s="765"/>
      <c r="EG95" s="765"/>
      <c r="EH95" s="765"/>
      <c r="EI95" s="765"/>
      <c r="EJ95" s="765"/>
      <c r="EK95" s="765"/>
      <c r="EL95" s="765"/>
      <c r="EM95" s="765"/>
      <c r="EN95" s="765"/>
      <c r="EO95" s="765"/>
      <c r="EP95" s="765"/>
      <c r="EQ95" s="765"/>
      <c r="ER95" s="765"/>
      <c r="ES95" s="765"/>
      <c r="ET95" s="765"/>
      <c r="EU95" s="765"/>
      <c r="EV95" s="765"/>
      <c r="EW95" s="765"/>
      <c r="EX95" s="765"/>
      <c r="EY95" s="765"/>
      <c r="EZ95" s="765"/>
      <c r="FA95" s="765"/>
      <c r="FB95" s="765"/>
      <c r="FC95" s="765"/>
      <c r="FD95" s="765"/>
      <c r="FE95" s="765"/>
      <c r="FF95" s="765"/>
      <c r="FG95" s="765"/>
      <c r="FH95" s="765"/>
      <c r="FI95" s="765"/>
      <c r="FJ95" s="765"/>
      <c r="FK95" s="765"/>
      <c r="FL95" s="765"/>
      <c r="FM95" s="765"/>
      <c r="FN95" s="765"/>
      <c r="FO95" s="765"/>
      <c r="FP95" s="765"/>
      <c r="FQ95" s="765"/>
      <c r="FR95" s="765"/>
      <c r="FS95" s="765"/>
      <c r="FT95" s="765"/>
      <c r="FU95" s="765"/>
      <c r="FV95" s="765"/>
      <c r="FW95" s="765"/>
      <c r="FX95" s="765"/>
      <c r="FY95" s="765"/>
      <c r="FZ95" s="765"/>
      <c r="GA95" s="765"/>
      <c r="GB95" s="765"/>
      <c r="GC95" s="765"/>
      <c r="GD95" s="765"/>
      <c r="GE95" s="765"/>
      <c r="GF95" s="765"/>
      <c r="GG95" s="765"/>
      <c r="GH95" s="765"/>
      <c r="GI95" s="765"/>
      <c r="GJ95" s="765"/>
      <c r="GK95" s="765"/>
      <c r="GL95" s="765"/>
      <c r="GM95" s="765"/>
      <c r="GN95" s="765"/>
      <c r="GO95" s="765"/>
      <c r="GP95" s="765"/>
      <c r="GQ95" s="765"/>
      <c r="GR95" s="765"/>
      <c r="GS95" s="765"/>
      <c r="GT95" s="765"/>
      <c r="GU95" s="765"/>
      <c r="GV95" s="765"/>
      <c r="GW95" s="765"/>
      <c r="GX95" s="765"/>
      <c r="GY95" s="765"/>
      <c r="GZ95" s="765"/>
      <c r="HA95" s="765"/>
      <c r="HB95" s="765"/>
      <c r="HC95" s="765"/>
      <c r="HD95" s="765"/>
      <c r="HE95" s="765"/>
      <c r="HF95" s="765"/>
      <c r="HG95" s="765"/>
      <c r="HH95" s="765"/>
      <c r="HI95" s="765"/>
      <c r="HJ95" s="765"/>
      <c r="HK95" s="765"/>
      <c r="HL95" s="765"/>
      <c r="HM95" s="765"/>
      <c r="HN95" s="765"/>
      <c r="HO95" s="765"/>
      <c r="HP95" s="765"/>
      <c r="HQ95" s="765"/>
      <c r="HR95" s="765"/>
      <c r="HS95" s="765"/>
      <c r="HT95" s="765"/>
      <c r="HU95" s="765"/>
      <c r="HV95" s="765"/>
      <c r="HW95" s="765"/>
      <c r="HX95" s="765"/>
      <c r="HY95" s="765"/>
      <c r="HZ95" s="765"/>
      <c r="IA95" s="765"/>
      <c r="IB95" s="765"/>
      <c r="IC95" s="765"/>
      <c r="ID95" s="765"/>
      <c r="IE95" s="765"/>
      <c r="IF95" s="765"/>
      <c r="IG95" s="765"/>
      <c r="IH95" s="765"/>
      <c r="II95" s="765"/>
      <c r="IJ95" s="765"/>
      <c r="IK95" s="765"/>
      <c r="IL95" s="765"/>
      <c r="IM95" s="765"/>
      <c r="IN95" s="765"/>
      <c r="IO95" s="765"/>
      <c r="IP95" s="765"/>
      <c r="IQ95" s="765"/>
      <c r="IR95" s="765"/>
      <c r="IS95" s="765"/>
      <c r="IT95" s="765"/>
      <c r="IU95" s="765"/>
      <c r="IV95" s="765"/>
      <c r="IW95" s="765"/>
      <c r="IX95" s="765"/>
      <c r="IY95" s="765"/>
      <c r="IZ95" s="765"/>
      <c r="JA95" s="765"/>
      <c r="JB95" s="765"/>
      <c r="JC95" s="765"/>
      <c r="JD95" s="765"/>
      <c r="JE95" s="765"/>
      <c r="JF95" s="765"/>
      <c r="JG95" s="765"/>
      <c r="JH95" s="765"/>
      <c r="JI95" s="765"/>
      <c r="JJ95" s="765"/>
      <c r="JK95" s="765"/>
      <c r="JL95" s="765"/>
      <c r="JM95" s="765"/>
      <c r="JN95" s="765"/>
      <c r="JO95" s="765"/>
      <c r="JP95" s="765"/>
      <c r="JQ95" s="765"/>
      <c r="JR95" s="765"/>
      <c r="JS95" s="765"/>
      <c r="JT95" s="765"/>
      <c r="JU95" s="765"/>
      <c r="JV95" s="765"/>
      <c r="JW95" s="765"/>
      <c r="JX95" s="765"/>
      <c r="JY95" s="765"/>
      <c r="JZ95" s="765"/>
      <c r="KA95" s="765"/>
      <c r="KB95" s="765"/>
      <c r="KC95" s="765"/>
      <c r="KD95" s="765"/>
      <c r="KE95" s="765"/>
      <c r="KF95" s="765"/>
      <c r="KG95" s="765"/>
      <c r="KH95" s="765"/>
      <c r="KI95" s="765"/>
      <c r="KJ95" s="765"/>
      <c r="KK95" s="765"/>
      <c r="KL95" s="765"/>
      <c r="KM95" s="765"/>
      <c r="KN95" s="765"/>
      <c r="KO95" s="765"/>
      <c r="KP95" s="765"/>
      <c r="KQ95" s="765"/>
      <c r="KR95" s="765"/>
      <c r="KS95" s="765"/>
      <c r="KT95" s="765"/>
      <c r="KU95" s="765"/>
      <c r="KV95" s="765"/>
      <c r="KW95" s="765"/>
      <c r="KX95" s="765"/>
      <c r="KY95" s="765"/>
      <c r="KZ95" s="765"/>
      <c r="LA95" s="765"/>
      <c r="LB95" s="765"/>
      <c r="LC95" s="765"/>
      <c r="LD95" s="765"/>
      <c r="LE95" s="765"/>
      <c r="LF95" s="765"/>
      <c r="LG95" s="765"/>
      <c r="LH95" s="765"/>
      <c r="LI95" s="765"/>
      <c r="LJ95" s="765"/>
      <c r="LK95" s="765"/>
      <c r="LL95" s="765"/>
      <c r="LM95" s="765"/>
      <c r="LN95" s="765"/>
      <c r="LO95" s="765"/>
      <c r="LP95" s="765"/>
      <c r="LQ95" s="765"/>
      <c r="LR95" s="765"/>
      <c r="LS95" s="765"/>
      <c r="LT95" s="765"/>
      <c r="LU95" s="765"/>
      <c r="LV95" s="765"/>
      <c r="LW95" s="765"/>
      <c r="LX95" s="765"/>
      <c r="LY95" s="765"/>
      <c r="LZ95" s="765"/>
      <c r="MA95" s="765"/>
      <c r="MB95" s="765"/>
      <c r="MC95" s="765"/>
      <c r="MD95" s="765"/>
      <c r="ME95" s="765"/>
      <c r="MF95" s="765"/>
      <c r="MG95" s="765"/>
      <c r="MH95" s="765"/>
      <c r="MI95" s="765"/>
      <c r="MJ95" s="765"/>
      <c r="MK95" s="765"/>
      <c r="ML95" s="765"/>
      <c r="MM95" s="765"/>
      <c r="MN95" s="765"/>
      <c r="MO95" s="765"/>
      <c r="MP95" s="765"/>
      <c r="MQ95" s="765"/>
      <c r="MR95" s="765"/>
      <c r="MS95" s="765"/>
      <c r="MT95" s="765"/>
      <c r="MU95" s="765"/>
      <c r="MV95" s="765"/>
      <c r="MW95" s="765"/>
      <c r="MX95" s="765"/>
      <c r="MY95" s="765"/>
      <c r="MZ95" s="765"/>
      <c r="NA95" s="765"/>
      <c r="NB95" s="765"/>
      <c r="NC95" s="765"/>
      <c r="ND95" s="765"/>
      <c r="NE95" s="765"/>
      <c r="NF95" s="765"/>
      <c r="NG95" s="765"/>
      <c r="NH95" s="765"/>
      <c r="NI95" s="765"/>
      <c r="NJ95" s="765"/>
      <c r="NK95" s="765"/>
      <c r="NL95" s="765"/>
      <c r="NM95" s="765"/>
      <c r="NN95" s="765"/>
      <c r="NO95" s="765"/>
      <c r="NP95" s="765"/>
      <c r="NQ95" s="765"/>
      <c r="NR95" s="765"/>
      <c r="NS95" s="765"/>
      <c r="NT95" s="765"/>
      <c r="NU95" s="765"/>
      <c r="NV95" s="765"/>
      <c r="NW95" s="765"/>
      <c r="NX95" s="765"/>
      <c r="NY95" s="765"/>
      <c r="NZ95" s="765"/>
      <c r="OA95" s="765"/>
      <c r="OB95" s="765"/>
      <c r="OC95" s="765"/>
      <c r="OD95" s="765"/>
      <c r="OE95" s="765"/>
      <c r="OF95" s="765"/>
      <c r="OG95" s="765"/>
      <c r="OH95" s="765"/>
      <c r="OI95" s="765"/>
      <c r="OJ95" s="765"/>
      <c r="OK95" s="765"/>
      <c r="OL95" s="765"/>
      <c r="OM95" s="765"/>
      <c r="ON95" s="765"/>
      <c r="OO95" s="765"/>
      <c r="OP95" s="765"/>
      <c r="OQ95" s="765"/>
      <c r="OR95" s="765"/>
      <c r="OS95" s="765"/>
      <c r="OT95" s="765"/>
      <c r="OU95" s="765"/>
      <c r="OV95" s="765"/>
      <c r="OW95" s="765"/>
      <c r="OX95" s="765"/>
      <c r="OY95" s="765"/>
      <c r="OZ95" s="765"/>
      <c r="PA95" s="765"/>
      <c r="PB95" s="765"/>
      <c r="PC95" s="765"/>
      <c r="PD95" s="765"/>
      <c r="PE95" s="765"/>
      <c r="PF95" s="765"/>
      <c r="PG95" s="765"/>
      <c r="PH95" s="765"/>
      <c r="PI95" s="765"/>
      <c r="PJ95" s="765"/>
      <c r="PK95" s="765"/>
      <c r="PL95" s="765"/>
      <c r="PM95" s="765"/>
      <c r="PN95" s="765"/>
      <c r="PO95" s="765"/>
      <c r="PP95" s="765"/>
      <c r="PQ95" s="765"/>
      <c r="PR95" s="765"/>
      <c r="PS95" s="765"/>
      <c r="PT95" s="765"/>
      <c r="PU95" s="765"/>
      <c r="PV95" s="765"/>
      <c r="PW95" s="765"/>
      <c r="PX95" s="765"/>
      <c r="PY95" s="765"/>
      <c r="PZ95" s="765"/>
      <c r="QA95" s="765"/>
      <c r="QB95" s="765"/>
      <c r="QC95" s="765"/>
      <c r="QD95" s="765"/>
      <c r="QE95" s="765"/>
      <c r="QF95" s="765"/>
      <c r="QG95" s="765"/>
      <c r="QH95" s="765"/>
      <c r="QI95" s="765"/>
      <c r="QJ95" s="765"/>
      <c r="QK95" s="765"/>
      <c r="QL95" s="765"/>
      <c r="QM95" s="765"/>
      <c r="QN95" s="765"/>
      <c r="QO95" s="765"/>
      <c r="QP95" s="765"/>
      <c r="QQ95" s="765"/>
      <c r="QR95" s="765"/>
      <c r="QS95" s="765"/>
      <c r="QT95" s="765"/>
      <c r="QU95" s="765"/>
      <c r="QV95" s="765"/>
      <c r="QW95" s="765"/>
      <c r="QX95" s="765"/>
      <c r="QY95" s="765"/>
      <c r="QZ95" s="765"/>
      <c r="RA95" s="765"/>
      <c r="RB95" s="765"/>
      <c r="RC95" s="765"/>
      <c r="RD95" s="765"/>
      <c r="RE95" s="765"/>
      <c r="RF95" s="765"/>
      <c r="RG95" s="765"/>
      <c r="RH95" s="765"/>
      <c r="RI95" s="765"/>
      <c r="RJ95" s="765"/>
      <c r="RK95" s="765"/>
      <c r="RL95" s="765"/>
      <c r="RM95" s="765"/>
      <c r="RN95" s="765"/>
      <c r="RO95" s="765"/>
      <c r="RP95" s="765"/>
      <c r="RQ95" s="765"/>
      <c r="RR95" s="765"/>
      <c r="RS95" s="765"/>
      <c r="RT95" s="765"/>
      <c r="RU95" s="765"/>
      <c r="RV95" s="765"/>
      <c r="RW95" s="765"/>
      <c r="RX95" s="765"/>
      <c r="RY95" s="765"/>
      <c r="RZ95" s="765"/>
      <c r="SA95" s="765"/>
      <c r="SB95" s="765"/>
      <c r="SC95" s="765"/>
      <c r="SD95" s="765"/>
      <c r="SE95" s="765"/>
      <c r="SF95" s="765"/>
      <c r="SG95" s="765"/>
      <c r="SH95" s="765"/>
      <c r="SI95" s="765"/>
      <c r="SJ95" s="765"/>
      <c r="SK95" s="765"/>
      <c r="SL95" s="765"/>
      <c r="SM95" s="765"/>
      <c r="SN95" s="765"/>
      <c r="SO95" s="765"/>
      <c r="SP95" s="765"/>
      <c r="SQ95" s="765"/>
      <c r="SR95" s="765"/>
      <c r="SS95" s="765"/>
      <c r="ST95" s="765"/>
      <c r="SU95" s="765"/>
      <c r="SV95" s="765"/>
      <c r="SW95" s="765"/>
      <c r="SX95" s="765"/>
      <c r="SY95" s="765"/>
      <c r="SZ95" s="765"/>
      <c r="TA95" s="765"/>
      <c r="TB95" s="765"/>
      <c r="TC95" s="765"/>
      <c r="TD95" s="765"/>
      <c r="TE95" s="765"/>
      <c r="TF95" s="765"/>
      <c r="TG95" s="765"/>
      <c r="TH95" s="765"/>
      <c r="TI95" s="765"/>
      <c r="TJ95" s="765"/>
      <c r="TK95" s="765"/>
      <c r="TL95" s="765"/>
      <c r="TM95" s="765"/>
      <c r="TN95" s="765"/>
      <c r="TO95" s="765"/>
      <c r="TP95" s="765"/>
      <c r="TQ95" s="765"/>
      <c r="TR95" s="765"/>
      <c r="TS95" s="765"/>
      <c r="TT95" s="765"/>
      <c r="TU95" s="765"/>
      <c r="TV95" s="765"/>
      <c r="TW95" s="765"/>
      <c r="TX95" s="765"/>
      <c r="TY95" s="765"/>
      <c r="TZ95" s="765"/>
      <c r="UA95" s="765"/>
      <c r="UB95" s="765"/>
      <c r="UC95" s="765"/>
      <c r="UD95" s="765"/>
      <c r="UE95" s="765"/>
      <c r="UF95" s="765"/>
      <c r="UG95" s="765"/>
      <c r="UH95" s="765"/>
      <c r="UI95" s="765"/>
      <c r="UJ95" s="765"/>
      <c r="UK95" s="765"/>
      <c r="UL95" s="765"/>
      <c r="UM95" s="765"/>
      <c r="UN95" s="765"/>
      <c r="UO95" s="765"/>
      <c r="UP95" s="765"/>
      <c r="UQ95" s="765"/>
      <c r="UR95" s="765"/>
      <c r="US95" s="765"/>
      <c r="UT95" s="765"/>
      <c r="UU95" s="765"/>
      <c r="UV95" s="765"/>
      <c r="UW95" s="765"/>
      <c r="UX95" s="765"/>
      <c r="UY95" s="765"/>
      <c r="UZ95" s="765"/>
      <c r="VA95" s="765"/>
      <c r="VB95" s="765"/>
      <c r="VC95" s="765"/>
      <c r="VD95" s="765"/>
      <c r="VE95" s="765"/>
      <c r="VF95" s="765"/>
      <c r="VG95" s="765"/>
      <c r="VH95" s="765"/>
      <c r="VI95" s="765"/>
      <c r="VJ95" s="765"/>
      <c r="VK95" s="765"/>
      <c r="VL95" s="765"/>
      <c r="VM95" s="765"/>
      <c r="VN95" s="765"/>
      <c r="VO95" s="765"/>
      <c r="VP95" s="765"/>
      <c r="VQ95" s="765"/>
      <c r="VR95" s="765"/>
      <c r="VS95" s="765"/>
      <c r="VT95" s="765"/>
      <c r="VU95" s="765"/>
      <c r="VV95" s="765"/>
      <c r="VW95" s="765"/>
      <c r="VX95" s="765"/>
      <c r="VY95" s="765"/>
      <c r="VZ95" s="765"/>
      <c r="WA95" s="765"/>
      <c r="WB95" s="765"/>
      <c r="WC95" s="765"/>
      <c r="WD95" s="765"/>
      <c r="WE95" s="765"/>
      <c r="WF95" s="765"/>
      <c r="WG95" s="765"/>
      <c r="WH95" s="765"/>
      <c r="WI95" s="765"/>
      <c r="WJ95" s="765"/>
      <c r="WK95" s="765"/>
      <c r="WL95" s="765"/>
      <c r="WM95" s="765"/>
      <c r="WN95" s="765"/>
      <c r="WO95" s="765"/>
      <c r="WP95" s="765"/>
      <c r="WQ95" s="765"/>
      <c r="WR95" s="765"/>
      <c r="WS95" s="765"/>
      <c r="WT95" s="765"/>
      <c r="WU95" s="765"/>
      <c r="WV95" s="765"/>
      <c r="WW95" s="765"/>
      <c r="WX95" s="765"/>
      <c r="WY95" s="765"/>
      <c r="WZ95" s="765"/>
      <c r="XA95" s="765"/>
      <c r="XB95" s="765"/>
      <c r="XC95" s="765"/>
      <c r="XD95" s="765"/>
      <c r="XE95" s="765"/>
      <c r="XF95" s="765"/>
      <c r="XG95" s="765"/>
      <c r="XH95" s="765"/>
      <c r="XI95" s="765"/>
      <c r="XJ95" s="765"/>
      <c r="XK95" s="765"/>
      <c r="XL95" s="765"/>
      <c r="XM95" s="765"/>
      <c r="XN95" s="765"/>
      <c r="XO95" s="765"/>
      <c r="XP95" s="765"/>
      <c r="XQ95" s="765"/>
      <c r="XR95" s="765"/>
      <c r="XS95" s="765"/>
      <c r="XT95" s="765"/>
      <c r="XU95" s="765"/>
      <c r="XV95" s="765"/>
      <c r="XW95" s="765"/>
      <c r="XX95" s="765"/>
      <c r="XY95" s="765"/>
      <c r="XZ95" s="765"/>
      <c r="YA95" s="765"/>
      <c r="YB95" s="765"/>
      <c r="YC95" s="765"/>
      <c r="YD95" s="765"/>
      <c r="YE95" s="765"/>
      <c r="YF95" s="765"/>
      <c r="YG95" s="765"/>
      <c r="YH95" s="765"/>
      <c r="YI95" s="765"/>
      <c r="YJ95" s="765"/>
      <c r="YK95" s="765"/>
      <c r="YL95" s="765"/>
      <c r="YM95" s="765"/>
      <c r="YN95" s="765"/>
      <c r="YO95" s="765"/>
      <c r="YP95" s="765"/>
      <c r="YQ95" s="765"/>
      <c r="YR95" s="765"/>
      <c r="YS95" s="765"/>
      <c r="YT95" s="765"/>
      <c r="YU95" s="765"/>
      <c r="YV95" s="765"/>
      <c r="YW95" s="765"/>
      <c r="YX95" s="765"/>
      <c r="YY95" s="765"/>
      <c r="YZ95" s="765"/>
      <c r="ZA95" s="765"/>
      <c r="ZB95" s="765"/>
      <c r="ZC95" s="765"/>
      <c r="ZD95" s="765"/>
      <c r="ZE95" s="765"/>
      <c r="ZF95" s="765"/>
      <c r="ZG95" s="765"/>
      <c r="ZH95" s="765"/>
      <c r="ZI95" s="765"/>
      <c r="ZJ95" s="765"/>
      <c r="ZK95" s="765"/>
      <c r="ZL95" s="765"/>
      <c r="ZM95" s="765"/>
      <c r="ZN95" s="765"/>
      <c r="ZO95" s="765"/>
      <c r="ZP95" s="765"/>
      <c r="ZQ95" s="765"/>
      <c r="ZR95" s="765"/>
      <c r="ZS95" s="765"/>
      <c r="ZT95" s="765"/>
      <c r="ZU95" s="765"/>
      <c r="ZV95" s="765"/>
      <c r="ZW95" s="765"/>
      <c r="ZX95" s="765"/>
      <c r="ZY95" s="765"/>
      <c r="ZZ95" s="765"/>
      <c r="AAA95" s="765"/>
      <c r="AAB95" s="765"/>
      <c r="AAC95" s="765"/>
      <c r="AAD95" s="765"/>
      <c r="AAE95" s="765"/>
      <c r="AAF95" s="765"/>
      <c r="AAG95" s="765"/>
      <c r="AAH95" s="765"/>
      <c r="AAI95" s="765"/>
      <c r="AAJ95" s="765"/>
      <c r="AAK95" s="765"/>
      <c r="AAL95" s="765"/>
      <c r="AAM95" s="765"/>
      <c r="AAN95" s="765"/>
      <c r="AAO95" s="765"/>
      <c r="AAP95" s="765"/>
      <c r="AAQ95" s="765"/>
      <c r="AAR95" s="765"/>
      <c r="AAS95" s="765"/>
      <c r="AAT95" s="765"/>
      <c r="AAU95" s="765"/>
      <c r="AAV95" s="765"/>
      <c r="AAW95" s="765"/>
      <c r="AAX95" s="765"/>
      <c r="AAY95" s="765"/>
      <c r="AAZ95" s="765"/>
      <c r="ABA95" s="765"/>
      <c r="ABB95" s="765"/>
      <c r="ABC95" s="765"/>
      <c r="ABD95" s="765"/>
      <c r="ABE95" s="765"/>
      <c r="ABF95" s="765"/>
      <c r="ABG95" s="765"/>
      <c r="ABH95" s="765"/>
      <c r="ABI95" s="765"/>
      <c r="ABJ95" s="765"/>
      <c r="ABK95" s="765"/>
      <c r="ABL95" s="765"/>
      <c r="ABM95" s="765"/>
      <c r="ABN95" s="765"/>
      <c r="ABO95" s="765"/>
      <c r="ABP95" s="765"/>
      <c r="ABQ95" s="765"/>
      <c r="ABR95" s="765"/>
      <c r="ABS95" s="765"/>
      <c r="ABT95" s="765"/>
      <c r="ABU95" s="765"/>
      <c r="ABV95" s="765"/>
      <c r="ABW95" s="765"/>
      <c r="ABX95" s="765"/>
      <c r="ABY95" s="765"/>
      <c r="ABZ95" s="765"/>
      <c r="ACA95" s="765"/>
      <c r="ACB95" s="765"/>
      <c r="ACC95" s="765"/>
      <c r="ACD95" s="765"/>
      <c r="ACE95" s="765"/>
      <c r="ACF95" s="765"/>
      <c r="ACG95" s="765"/>
      <c r="ACH95" s="765"/>
      <c r="ACI95" s="765"/>
      <c r="ACJ95" s="765"/>
      <c r="ACK95" s="765"/>
      <c r="ACL95" s="765"/>
      <c r="ACM95" s="765"/>
      <c r="ACN95" s="765"/>
      <c r="ACO95" s="765"/>
      <c r="ACP95" s="765"/>
      <c r="ACQ95" s="765"/>
      <c r="ACR95" s="765"/>
      <c r="ACS95" s="765"/>
      <c r="ACT95" s="765"/>
      <c r="ACU95" s="765"/>
      <c r="ACV95" s="765"/>
      <c r="ACW95" s="765"/>
      <c r="ACX95" s="765"/>
      <c r="ACY95" s="765"/>
      <c r="ACZ95" s="765"/>
      <c r="ADA95" s="765"/>
      <c r="ADB95" s="765"/>
      <c r="ADC95" s="765"/>
      <c r="ADD95" s="765"/>
      <c r="ADE95" s="765"/>
      <c r="ADF95" s="765"/>
      <c r="ADG95" s="765"/>
      <c r="ADH95" s="765"/>
      <c r="ADI95" s="765"/>
      <c r="ADJ95" s="765"/>
      <c r="ADK95" s="765"/>
      <c r="ADL95" s="765"/>
      <c r="ADM95" s="765"/>
      <c r="ADN95" s="765"/>
      <c r="ADO95" s="765"/>
      <c r="ADP95" s="765"/>
      <c r="ADQ95" s="765"/>
      <c r="ADR95" s="765"/>
      <c r="ADS95" s="765"/>
      <c r="ADT95" s="765"/>
      <c r="ADU95" s="765"/>
      <c r="ADV95" s="765"/>
      <c r="ADW95" s="765"/>
      <c r="ADX95" s="765"/>
      <c r="ADY95" s="765"/>
      <c r="ADZ95" s="765"/>
      <c r="AEA95" s="765"/>
      <c r="AEB95" s="765"/>
      <c r="AEC95" s="765"/>
      <c r="AED95" s="765"/>
      <c r="AEE95" s="765"/>
      <c r="AEF95" s="765"/>
      <c r="AEG95" s="765"/>
      <c r="AEH95" s="765"/>
      <c r="AEI95" s="765"/>
      <c r="AEJ95" s="765"/>
      <c r="AEK95" s="765"/>
      <c r="AEL95" s="765"/>
      <c r="AEM95" s="765"/>
      <c r="AEN95" s="765"/>
      <c r="AEO95" s="765"/>
      <c r="AEP95" s="765"/>
      <c r="AEQ95" s="765"/>
      <c r="AER95" s="765"/>
      <c r="AES95" s="765"/>
      <c r="AET95" s="765"/>
      <c r="AEU95" s="765"/>
      <c r="AEV95" s="765"/>
      <c r="AEW95" s="765"/>
      <c r="AEX95" s="765"/>
      <c r="AEY95" s="765"/>
      <c r="AEZ95" s="765"/>
      <c r="AFA95" s="765"/>
      <c r="AFB95" s="765"/>
      <c r="AFC95" s="765"/>
      <c r="AFD95" s="765"/>
      <c r="AFE95" s="765"/>
      <c r="AFF95" s="765"/>
      <c r="AFG95" s="765"/>
      <c r="AFH95" s="765"/>
      <c r="AFI95" s="765"/>
      <c r="AFJ95" s="765"/>
      <c r="AFK95" s="765"/>
      <c r="AFL95" s="765"/>
      <c r="AFM95" s="765"/>
      <c r="AFN95" s="765"/>
      <c r="AFO95" s="765"/>
      <c r="AFP95" s="765"/>
      <c r="AFQ95" s="765"/>
      <c r="AFR95" s="765"/>
      <c r="AFS95" s="765"/>
      <c r="AFT95" s="765"/>
      <c r="AFU95" s="765"/>
      <c r="AFV95" s="765"/>
      <c r="AFW95" s="765"/>
      <c r="AFX95" s="765"/>
      <c r="AFY95" s="765"/>
      <c r="AFZ95" s="765"/>
      <c r="AGA95" s="765"/>
      <c r="AGB95" s="765"/>
      <c r="AGC95" s="765"/>
      <c r="AGD95" s="765"/>
      <c r="AGE95" s="765"/>
      <c r="AGF95" s="765"/>
      <c r="AGG95" s="765"/>
      <c r="AGH95" s="765"/>
      <c r="AGI95" s="765"/>
      <c r="AGJ95" s="765"/>
      <c r="AGK95" s="765"/>
      <c r="AGL95" s="765"/>
      <c r="AGM95" s="765"/>
      <c r="AGN95" s="765"/>
      <c r="AGO95" s="765"/>
      <c r="AGP95" s="765"/>
      <c r="AGQ95" s="765"/>
      <c r="AGR95" s="765"/>
      <c r="AGS95" s="765"/>
      <c r="AGT95" s="765"/>
      <c r="AGU95" s="765"/>
      <c r="AGV95" s="765"/>
      <c r="AGW95" s="765"/>
      <c r="AGX95" s="765"/>
      <c r="AGY95" s="765"/>
      <c r="AGZ95" s="765"/>
      <c r="AHA95" s="765"/>
      <c r="AHB95" s="765"/>
      <c r="AHC95" s="765"/>
      <c r="AHD95" s="765"/>
      <c r="AHE95" s="765"/>
      <c r="AHF95" s="765"/>
      <c r="AHG95" s="765"/>
      <c r="AHH95" s="765"/>
      <c r="AHI95" s="765"/>
      <c r="AHJ95" s="765"/>
      <c r="AHK95" s="765"/>
      <c r="AHL95" s="765"/>
      <c r="AHM95" s="765"/>
      <c r="AHN95" s="765"/>
      <c r="AHO95" s="765"/>
      <c r="AHP95" s="765"/>
      <c r="AHQ95" s="765"/>
      <c r="AHR95" s="765"/>
      <c r="AHS95" s="765"/>
      <c r="AHT95" s="765"/>
      <c r="AHU95" s="765"/>
      <c r="AHV95" s="765"/>
      <c r="AHW95" s="765"/>
      <c r="AHX95" s="765"/>
      <c r="AHY95" s="765"/>
      <c r="AHZ95" s="765"/>
      <c r="AIA95" s="765"/>
      <c r="AIB95" s="765"/>
      <c r="AIC95" s="765"/>
      <c r="AID95" s="765"/>
      <c r="AIE95" s="765"/>
      <c r="AIF95" s="765"/>
      <c r="AIG95" s="765"/>
      <c r="AIH95" s="765"/>
      <c r="AII95" s="765"/>
      <c r="AIJ95" s="765"/>
      <c r="AIK95" s="765"/>
      <c r="AIL95" s="765"/>
      <c r="AIM95" s="765"/>
      <c r="AIN95" s="765"/>
      <c r="AIO95" s="765"/>
      <c r="AIP95" s="765"/>
      <c r="AIQ95" s="765"/>
      <c r="AIR95" s="765"/>
      <c r="AIS95" s="765"/>
      <c r="AIT95" s="765"/>
      <c r="AIU95" s="765"/>
      <c r="AIV95" s="765"/>
      <c r="AIW95" s="765"/>
      <c r="AIX95" s="765"/>
      <c r="AIY95" s="765"/>
      <c r="AIZ95" s="765"/>
      <c r="AJA95" s="765"/>
      <c r="AJB95" s="765"/>
      <c r="AJC95" s="765"/>
      <c r="AJD95" s="765"/>
      <c r="AJE95" s="765"/>
      <c r="AJF95" s="765"/>
      <c r="AJG95" s="765"/>
      <c r="AJH95" s="765"/>
      <c r="AJI95" s="765"/>
      <c r="AJJ95" s="765"/>
      <c r="AJK95" s="765"/>
      <c r="AJL95" s="765"/>
      <c r="AJM95" s="765"/>
      <c r="AJN95" s="765"/>
      <c r="AJO95" s="765"/>
      <c r="AJP95" s="765"/>
      <c r="AJQ95" s="765"/>
      <c r="AJR95" s="765"/>
      <c r="AJS95" s="765"/>
      <c r="AJT95" s="765"/>
      <c r="AJU95" s="765"/>
      <c r="AJV95" s="765"/>
      <c r="AJW95" s="765"/>
      <c r="AJX95" s="765"/>
      <c r="AJY95" s="765"/>
      <c r="AJZ95" s="765"/>
      <c r="AKA95" s="765"/>
      <c r="AKB95" s="765"/>
      <c r="AKC95" s="765"/>
      <c r="AKD95" s="765"/>
      <c r="AKE95" s="765"/>
      <c r="AKF95" s="765"/>
      <c r="AKG95" s="765"/>
      <c r="AKH95" s="765"/>
      <c r="AKI95" s="765"/>
      <c r="AKJ95" s="765"/>
      <c r="AKK95" s="765"/>
      <c r="AKL95" s="765"/>
      <c r="AKM95" s="765"/>
      <c r="AKN95" s="765"/>
      <c r="AKO95" s="765"/>
      <c r="AKP95" s="765"/>
      <c r="AKQ95" s="765"/>
      <c r="AKR95" s="765"/>
      <c r="AKS95" s="765"/>
      <c r="AKT95" s="765"/>
      <c r="AKU95" s="765"/>
    </row>
    <row r="96" spans="1:984" s="764" customFormat="1">
      <c r="A96" s="786"/>
      <c r="B96" s="786"/>
      <c r="C96" s="786"/>
      <c r="D96" s="971"/>
      <c r="E96" s="971"/>
      <c r="F96" s="971"/>
      <c r="G96" s="971"/>
      <c r="H96" s="971"/>
      <c r="I96" s="971"/>
      <c r="J96" s="971"/>
      <c r="K96" s="971"/>
      <c r="L96" s="786"/>
      <c r="M96" s="786"/>
      <c r="N96" s="765"/>
      <c r="O96" s="778"/>
      <c r="P96" s="765"/>
      <c r="Q96" s="765"/>
      <c r="R96" s="765"/>
      <c r="S96" s="765"/>
      <c r="T96" s="765"/>
      <c r="U96" s="765"/>
      <c r="V96" s="765"/>
      <c r="W96" s="765"/>
      <c r="X96" s="765"/>
      <c r="Y96" s="765"/>
      <c r="Z96" s="765"/>
      <c r="AA96" s="765"/>
      <c r="AB96" s="765"/>
      <c r="AC96" s="765"/>
      <c r="AD96" s="765"/>
      <c r="AE96" s="765"/>
      <c r="AF96" s="765"/>
      <c r="AG96" s="765"/>
      <c r="AH96" s="765"/>
      <c r="AI96" s="765"/>
      <c r="AJ96" s="765"/>
      <c r="AK96" s="765"/>
      <c r="AL96" s="765"/>
      <c r="AM96" s="765"/>
      <c r="AN96" s="765"/>
      <c r="AO96" s="765"/>
      <c r="AP96" s="765"/>
      <c r="AQ96" s="765"/>
      <c r="AR96" s="765"/>
      <c r="AS96" s="765"/>
      <c r="AT96" s="765"/>
      <c r="AU96" s="765"/>
      <c r="AV96" s="765"/>
      <c r="AW96" s="765"/>
      <c r="AX96" s="765"/>
      <c r="AY96" s="765"/>
      <c r="AZ96" s="765"/>
      <c r="BA96" s="765"/>
      <c r="BB96" s="765"/>
      <c r="BC96" s="765"/>
      <c r="BD96" s="765"/>
      <c r="BE96" s="765"/>
      <c r="BF96" s="765"/>
      <c r="BG96" s="765"/>
      <c r="BH96" s="765"/>
      <c r="BI96" s="765"/>
      <c r="BJ96" s="765"/>
      <c r="BK96" s="765"/>
      <c r="BL96" s="765"/>
      <c r="BM96" s="765"/>
      <c r="BN96" s="765"/>
      <c r="BO96" s="765"/>
      <c r="BP96" s="765"/>
      <c r="BQ96" s="765"/>
      <c r="BR96" s="765"/>
      <c r="BS96" s="765"/>
      <c r="BT96" s="765"/>
      <c r="BU96" s="765"/>
      <c r="BV96" s="765"/>
      <c r="BW96" s="765"/>
      <c r="BX96" s="765"/>
      <c r="BY96" s="765"/>
      <c r="BZ96" s="765"/>
      <c r="CA96" s="765"/>
      <c r="CB96" s="765"/>
      <c r="CC96" s="765"/>
      <c r="CD96" s="765"/>
      <c r="CE96" s="765"/>
      <c r="CF96" s="765"/>
      <c r="CG96" s="765"/>
      <c r="CH96" s="765"/>
      <c r="CI96" s="765"/>
      <c r="CJ96" s="765"/>
      <c r="CK96" s="765"/>
      <c r="CL96" s="765"/>
      <c r="CM96" s="765"/>
      <c r="CN96" s="765"/>
      <c r="CO96" s="765"/>
      <c r="CP96" s="765"/>
      <c r="CQ96" s="765"/>
      <c r="CR96" s="765"/>
      <c r="CS96" s="765"/>
      <c r="CT96" s="765"/>
      <c r="CU96" s="765"/>
      <c r="CV96" s="765"/>
      <c r="CW96" s="765"/>
      <c r="CX96" s="765"/>
      <c r="CY96" s="765"/>
      <c r="CZ96" s="765"/>
      <c r="DA96" s="765"/>
      <c r="DB96" s="765"/>
      <c r="DC96" s="765"/>
      <c r="DD96" s="765"/>
      <c r="DE96" s="765"/>
      <c r="DF96" s="765"/>
      <c r="DG96" s="765"/>
      <c r="DH96" s="765"/>
      <c r="DI96" s="765"/>
      <c r="DJ96" s="765"/>
      <c r="DK96" s="765"/>
      <c r="DL96" s="765"/>
      <c r="DM96" s="765"/>
      <c r="DN96" s="765"/>
      <c r="DO96" s="765"/>
      <c r="DP96" s="765"/>
      <c r="DQ96" s="765"/>
      <c r="DR96" s="765"/>
      <c r="DS96" s="765"/>
      <c r="DT96" s="765"/>
      <c r="DU96" s="765"/>
      <c r="DV96" s="765"/>
      <c r="DW96" s="765"/>
      <c r="DX96" s="765"/>
      <c r="DY96" s="765"/>
      <c r="DZ96" s="765"/>
      <c r="EA96" s="765"/>
      <c r="EB96" s="765"/>
      <c r="EC96" s="765"/>
      <c r="ED96" s="765"/>
      <c r="EE96" s="765"/>
      <c r="EF96" s="765"/>
      <c r="EG96" s="765"/>
      <c r="EH96" s="765"/>
      <c r="EI96" s="765"/>
      <c r="EJ96" s="765"/>
      <c r="EK96" s="765"/>
      <c r="EL96" s="765"/>
      <c r="EM96" s="765"/>
      <c r="EN96" s="765"/>
      <c r="EO96" s="765"/>
      <c r="EP96" s="765"/>
      <c r="EQ96" s="765"/>
      <c r="ER96" s="765"/>
      <c r="ES96" s="765"/>
      <c r="ET96" s="765"/>
      <c r="EU96" s="765"/>
      <c r="EV96" s="765"/>
      <c r="EW96" s="765"/>
      <c r="EX96" s="765"/>
      <c r="EY96" s="765"/>
      <c r="EZ96" s="765"/>
      <c r="FA96" s="765"/>
      <c r="FB96" s="765"/>
      <c r="FC96" s="765"/>
      <c r="FD96" s="765"/>
      <c r="FE96" s="765"/>
      <c r="FF96" s="765"/>
      <c r="FG96" s="765"/>
      <c r="FH96" s="765"/>
      <c r="FI96" s="765"/>
      <c r="FJ96" s="765"/>
      <c r="FK96" s="765"/>
      <c r="FL96" s="765"/>
      <c r="FM96" s="765"/>
      <c r="FN96" s="765"/>
      <c r="FO96" s="765"/>
      <c r="FP96" s="765"/>
      <c r="FQ96" s="765"/>
      <c r="FR96" s="765"/>
      <c r="FS96" s="765"/>
      <c r="FT96" s="765"/>
      <c r="FU96" s="765"/>
      <c r="FV96" s="765"/>
      <c r="FW96" s="765"/>
      <c r="FX96" s="765"/>
      <c r="FY96" s="765"/>
      <c r="FZ96" s="765"/>
      <c r="GA96" s="765"/>
      <c r="GB96" s="765"/>
      <c r="GC96" s="765"/>
      <c r="GD96" s="765"/>
      <c r="GE96" s="765"/>
      <c r="GF96" s="765"/>
      <c r="GG96" s="765"/>
      <c r="GH96" s="765"/>
      <c r="GI96" s="765"/>
      <c r="GJ96" s="765"/>
      <c r="GK96" s="765"/>
      <c r="GL96" s="765"/>
      <c r="GM96" s="765"/>
      <c r="GN96" s="765"/>
      <c r="GO96" s="765"/>
      <c r="GP96" s="765"/>
      <c r="GQ96" s="765"/>
      <c r="GR96" s="765"/>
      <c r="GS96" s="765"/>
      <c r="GT96" s="765"/>
      <c r="GU96" s="765"/>
      <c r="GV96" s="765"/>
      <c r="GW96" s="765"/>
      <c r="GX96" s="765"/>
      <c r="GY96" s="765"/>
      <c r="GZ96" s="765"/>
      <c r="HA96" s="765"/>
      <c r="HB96" s="765"/>
      <c r="HC96" s="765"/>
      <c r="HD96" s="765"/>
      <c r="HE96" s="765"/>
      <c r="HF96" s="765"/>
      <c r="HG96" s="765"/>
      <c r="HH96" s="765"/>
      <c r="HI96" s="765"/>
      <c r="HJ96" s="765"/>
      <c r="HK96" s="765"/>
      <c r="HL96" s="765"/>
      <c r="HM96" s="765"/>
      <c r="HN96" s="765"/>
      <c r="HO96" s="765"/>
      <c r="HP96" s="765"/>
      <c r="HQ96" s="765"/>
      <c r="HR96" s="765"/>
      <c r="HS96" s="765"/>
      <c r="HT96" s="765"/>
      <c r="HU96" s="765"/>
      <c r="HV96" s="765"/>
      <c r="HW96" s="765"/>
      <c r="HX96" s="765"/>
      <c r="HY96" s="765"/>
      <c r="HZ96" s="765"/>
      <c r="IA96" s="765"/>
      <c r="IB96" s="765"/>
      <c r="IC96" s="765"/>
      <c r="ID96" s="765"/>
      <c r="IE96" s="765"/>
      <c r="IF96" s="765"/>
      <c r="IG96" s="765"/>
      <c r="IH96" s="765"/>
      <c r="II96" s="765"/>
      <c r="IJ96" s="765"/>
      <c r="IK96" s="765"/>
      <c r="IL96" s="765"/>
      <c r="IM96" s="765"/>
      <c r="IN96" s="765"/>
      <c r="IO96" s="765"/>
      <c r="IP96" s="765"/>
      <c r="IQ96" s="765"/>
      <c r="IR96" s="765"/>
      <c r="IS96" s="765"/>
      <c r="IT96" s="765"/>
      <c r="IU96" s="765"/>
      <c r="IV96" s="765"/>
      <c r="IW96" s="765"/>
      <c r="IX96" s="765"/>
      <c r="IY96" s="765"/>
      <c r="IZ96" s="765"/>
      <c r="JA96" s="765"/>
      <c r="JB96" s="765"/>
      <c r="JC96" s="765"/>
      <c r="JD96" s="765"/>
      <c r="JE96" s="765"/>
      <c r="JF96" s="765"/>
      <c r="JG96" s="765"/>
      <c r="JH96" s="765"/>
      <c r="JI96" s="765"/>
      <c r="JJ96" s="765"/>
      <c r="JK96" s="765"/>
      <c r="JL96" s="765"/>
      <c r="JM96" s="765"/>
      <c r="JN96" s="765"/>
      <c r="JO96" s="765"/>
      <c r="JP96" s="765"/>
      <c r="JQ96" s="765"/>
      <c r="JR96" s="765"/>
      <c r="JS96" s="765"/>
      <c r="JT96" s="765"/>
      <c r="JU96" s="765"/>
      <c r="JV96" s="765"/>
      <c r="JW96" s="765"/>
      <c r="JX96" s="765"/>
      <c r="JY96" s="765"/>
      <c r="JZ96" s="765"/>
      <c r="KA96" s="765"/>
      <c r="KB96" s="765"/>
      <c r="KC96" s="765"/>
      <c r="KD96" s="765"/>
      <c r="KE96" s="765"/>
      <c r="KF96" s="765"/>
      <c r="KG96" s="765"/>
      <c r="KH96" s="765"/>
      <c r="KI96" s="765"/>
      <c r="KJ96" s="765"/>
      <c r="KK96" s="765"/>
      <c r="KL96" s="765"/>
      <c r="KM96" s="765"/>
      <c r="KN96" s="765"/>
      <c r="KO96" s="765"/>
      <c r="KP96" s="765"/>
      <c r="KQ96" s="765"/>
      <c r="KR96" s="765"/>
      <c r="KS96" s="765"/>
      <c r="KT96" s="765"/>
      <c r="KU96" s="765"/>
      <c r="KV96" s="765"/>
      <c r="KW96" s="765"/>
      <c r="KX96" s="765"/>
      <c r="KY96" s="765"/>
      <c r="KZ96" s="765"/>
      <c r="LA96" s="765"/>
      <c r="LB96" s="765"/>
      <c r="LC96" s="765"/>
      <c r="LD96" s="765"/>
      <c r="LE96" s="765"/>
      <c r="LF96" s="765"/>
      <c r="LG96" s="765"/>
      <c r="LH96" s="765"/>
      <c r="LI96" s="765"/>
      <c r="LJ96" s="765"/>
      <c r="LK96" s="765"/>
      <c r="LL96" s="765"/>
      <c r="LM96" s="765"/>
      <c r="LN96" s="765"/>
      <c r="LO96" s="765"/>
      <c r="LP96" s="765"/>
      <c r="LQ96" s="765"/>
      <c r="LR96" s="765"/>
      <c r="LS96" s="765"/>
      <c r="LT96" s="765"/>
      <c r="LU96" s="765"/>
      <c r="LV96" s="765"/>
      <c r="LW96" s="765"/>
      <c r="LX96" s="765"/>
      <c r="LY96" s="765"/>
      <c r="LZ96" s="765"/>
      <c r="MA96" s="765"/>
      <c r="MB96" s="765"/>
      <c r="MC96" s="765"/>
      <c r="MD96" s="765"/>
      <c r="ME96" s="765"/>
      <c r="MF96" s="765"/>
      <c r="MG96" s="765"/>
      <c r="MH96" s="765"/>
      <c r="MI96" s="765"/>
      <c r="MJ96" s="765"/>
      <c r="MK96" s="765"/>
      <c r="ML96" s="765"/>
      <c r="MM96" s="765"/>
      <c r="MN96" s="765"/>
      <c r="MO96" s="765"/>
      <c r="MP96" s="765"/>
      <c r="MQ96" s="765"/>
      <c r="MR96" s="765"/>
      <c r="MS96" s="765"/>
      <c r="MT96" s="765"/>
      <c r="MU96" s="765"/>
      <c r="MV96" s="765"/>
      <c r="MW96" s="765"/>
      <c r="MX96" s="765"/>
      <c r="MY96" s="765"/>
      <c r="MZ96" s="765"/>
      <c r="NA96" s="765"/>
      <c r="NB96" s="765"/>
      <c r="NC96" s="765"/>
      <c r="ND96" s="765"/>
      <c r="NE96" s="765"/>
      <c r="NF96" s="765"/>
      <c r="NG96" s="765"/>
      <c r="NH96" s="765"/>
      <c r="NI96" s="765"/>
      <c r="NJ96" s="765"/>
      <c r="NK96" s="765"/>
      <c r="NL96" s="765"/>
      <c r="NM96" s="765"/>
      <c r="NN96" s="765"/>
      <c r="NO96" s="765"/>
      <c r="NP96" s="765"/>
      <c r="NQ96" s="765"/>
      <c r="NR96" s="765"/>
      <c r="NS96" s="765"/>
      <c r="NT96" s="765"/>
      <c r="NU96" s="765"/>
      <c r="NV96" s="765"/>
      <c r="NW96" s="765"/>
      <c r="NX96" s="765"/>
      <c r="NY96" s="765"/>
      <c r="NZ96" s="765"/>
      <c r="OA96" s="765"/>
      <c r="OB96" s="765"/>
      <c r="OC96" s="765"/>
      <c r="OD96" s="765"/>
      <c r="OE96" s="765"/>
      <c r="OF96" s="765"/>
      <c r="OG96" s="765"/>
      <c r="OH96" s="765"/>
      <c r="OI96" s="765"/>
      <c r="OJ96" s="765"/>
      <c r="OK96" s="765"/>
      <c r="OL96" s="765"/>
      <c r="OM96" s="765"/>
      <c r="ON96" s="765"/>
      <c r="OO96" s="765"/>
      <c r="OP96" s="765"/>
      <c r="OQ96" s="765"/>
      <c r="OR96" s="765"/>
      <c r="OS96" s="765"/>
      <c r="OT96" s="765"/>
      <c r="OU96" s="765"/>
      <c r="OV96" s="765"/>
      <c r="OW96" s="765"/>
      <c r="OX96" s="765"/>
      <c r="OY96" s="765"/>
      <c r="OZ96" s="765"/>
      <c r="PA96" s="765"/>
      <c r="PB96" s="765"/>
      <c r="PC96" s="765"/>
      <c r="PD96" s="765"/>
      <c r="PE96" s="765"/>
      <c r="PF96" s="765"/>
      <c r="PG96" s="765"/>
      <c r="PH96" s="765"/>
      <c r="PI96" s="765"/>
      <c r="PJ96" s="765"/>
      <c r="PK96" s="765"/>
      <c r="PL96" s="765"/>
      <c r="PM96" s="765"/>
      <c r="PN96" s="765"/>
      <c r="PO96" s="765"/>
      <c r="PP96" s="765"/>
      <c r="PQ96" s="765"/>
      <c r="PR96" s="765"/>
      <c r="PS96" s="765"/>
      <c r="PT96" s="765"/>
      <c r="PU96" s="765"/>
      <c r="PV96" s="765"/>
      <c r="PW96" s="765"/>
      <c r="PX96" s="765"/>
      <c r="PY96" s="765"/>
      <c r="PZ96" s="765"/>
      <c r="QA96" s="765"/>
      <c r="QB96" s="765"/>
      <c r="QC96" s="765"/>
      <c r="QD96" s="765"/>
      <c r="QE96" s="765"/>
      <c r="QF96" s="765"/>
      <c r="QG96" s="765"/>
      <c r="QH96" s="765"/>
      <c r="QI96" s="765"/>
      <c r="QJ96" s="765"/>
      <c r="QK96" s="765"/>
      <c r="QL96" s="765"/>
      <c r="QM96" s="765"/>
      <c r="QN96" s="765"/>
      <c r="QO96" s="765"/>
      <c r="QP96" s="765"/>
      <c r="QQ96" s="765"/>
      <c r="QR96" s="765"/>
      <c r="QS96" s="765"/>
      <c r="QT96" s="765"/>
      <c r="QU96" s="765"/>
      <c r="QV96" s="765"/>
      <c r="QW96" s="765"/>
      <c r="QX96" s="765"/>
      <c r="QY96" s="765"/>
      <c r="QZ96" s="765"/>
      <c r="RA96" s="765"/>
      <c r="RB96" s="765"/>
      <c r="RC96" s="765"/>
      <c r="RD96" s="765"/>
      <c r="RE96" s="765"/>
      <c r="RF96" s="765"/>
      <c r="RG96" s="765"/>
      <c r="RH96" s="765"/>
      <c r="RI96" s="765"/>
      <c r="RJ96" s="765"/>
      <c r="RK96" s="765"/>
      <c r="RL96" s="765"/>
      <c r="RM96" s="765"/>
      <c r="RN96" s="765"/>
      <c r="RO96" s="765"/>
      <c r="RP96" s="765"/>
      <c r="RQ96" s="765"/>
      <c r="RR96" s="765"/>
      <c r="RS96" s="765"/>
      <c r="RT96" s="765"/>
      <c r="RU96" s="765"/>
      <c r="RV96" s="765"/>
      <c r="RW96" s="765"/>
      <c r="RX96" s="765"/>
      <c r="RY96" s="765"/>
      <c r="RZ96" s="765"/>
      <c r="SA96" s="765"/>
      <c r="SB96" s="765"/>
      <c r="SC96" s="765"/>
      <c r="SD96" s="765"/>
      <c r="SE96" s="765"/>
      <c r="SF96" s="765"/>
      <c r="SG96" s="765"/>
      <c r="SH96" s="765"/>
      <c r="SI96" s="765"/>
      <c r="SJ96" s="765"/>
      <c r="SK96" s="765"/>
      <c r="SL96" s="765"/>
      <c r="SM96" s="765"/>
      <c r="SN96" s="765"/>
      <c r="SO96" s="765"/>
      <c r="SP96" s="765"/>
      <c r="SQ96" s="765"/>
      <c r="SR96" s="765"/>
      <c r="SS96" s="765"/>
      <c r="ST96" s="765"/>
      <c r="SU96" s="765"/>
      <c r="SV96" s="765"/>
      <c r="SW96" s="765"/>
      <c r="SX96" s="765"/>
      <c r="SY96" s="765"/>
      <c r="SZ96" s="765"/>
      <c r="TA96" s="765"/>
      <c r="TB96" s="765"/>
      <c r="TC96" s="765"/>
      <c r="TD96" s="765"/>
      <c r="TE96" s="765"/>
      <c r="TF96" s="765"/>
      <c r="TG96" s="765"/>
      <c r="TH96" s="765"/>
      <c r="TI96" s="765"/>
      <c r="TJ96" s="765"/>
      <c r="TK96" s="765"/>
      <c r="TL96" s="765"/>
      <c r="TM96" s="765"/>
      <c r="TN96" s="765"/>
      <c r="TO96" s="765"/>
      <c r="TP96" s="765"/>
      <c r="TQ96" s="765"/>
      <c r="TR96" s="765"/>
      <c r="TS96" s="765"/>
      <c r="TT96" s="765"/>
      <c r="TU96" s="765"/>
      <c r="TV96" s="765"/>
      <c r="TW96" s="765"/>
      <c r="TX96" s="765"/>
      <c r="TY96" s="765"/>
      <c r="TZ96" s="765"/>
      <c r="UA96" s="765"/>
      <c r="UB96" s="765"/>
      <c r="UC96" s="765"/>
      <c r="UD96" s="765"/>
      <c r="UE96" s="765"/>
      <c r="UF96" s="765"/>
      <c r="UG96" s="765"/>
      <c r="UH96" s="765"/>
      <c r="UI96" s="765"/>
      <c r="UJ96" s="765"/>
      <c r="UK96" s="765"/>
      <c r="UL96" s="765"/>
      <c r="UM96" s="765"/>
      <c r="UN96" s="765"/>
      <c r="UO96" s="765"/>
      <c r="UP96" s="765"/>
      <c r="UQ96" s="765"/>
      <c r="UR96" s="765"/>
      <c r="US96" s="765"/>
      <c r="UT96" s="765"/>
      <c r="UU96" s="765"/>
      <c r="UV96" s="765"/>
      <c r="UW96" s="765"/>
      <c r="UX96" s="765"/>
      <c r="UY96" s="765"/>
      <c r="UZ96" s="765"/>
      <c r="VA96" s="765"/>
      <c r="VB96" s="765"/>
      <c r="VC96" s="765"/>
      <c r="VD96" s="765"/>
      <c r="VE96" s="765"/>
      <c r="VF96" s="765"/>
      <c r="VG96" s="765"/>
      <c r="VH96" s="765"/>
      <c r="VI96" s="765"/>
      <c r="VJ96" s="765"/>
      <c r="VK96" s="765"/>
      <c r="VL96" s="765"/>
      <c r="VM96" s="765"/>
      <c r="VN96" s="765"/>
      <c r="VO96" s="765"/>
      <c r="VP96" s="765"/>
      <c r="VQ96" s="765"/>
      <c r="VR96" s="765"/>
      <c r="VS96" s="765"/>
      <c r="VT96" s="765"/>
      <c r="VU96" s="765"/>
      <c r="VV96" s="765"/>
      <c r="VW96" s="765"/>
      <c r="VX96" s="765"/>
      <c r="VY96" s="765"/>
      <c r="VZ96" s="765"/>
      <c r="WA96" s="765"/>
      <c r="WB96" s="765"/>
      <c r="WC96" s="765"/>
      <c r="WD96" s="765"/>
      <c r="WE96" s="765"/>
      <c r="WF96" s="765"/>
      <c r="WG96" s="765"/>
      <c r="WH96" s="765"/>
      <c r="WI96" s="765"/>
      <c r="WJ96" s="765"/>
      <c r="WK96" s="765"/>
      <c r="WL96" s="765"/>
      <c r="WM96" s="765"/>
      <c r="WN96" s="765"/>
      <c r="WO96" s="765"/>
      <c r="WP96" s="765"/>
      <c r="WQ96" s="765"/>
      <c r="WR96" s="765"/>
      <c r="WS96" s="765"/>
      <c r="WT96" s="765"/>
      <c r="WU96" s="765"/>
      <c r="WV96" s="765"/>
      <c r="WW96" s="765"/>
      <c r="WX96" s="765"/>
      <c r="WY96" s="765"/>
      <c r="WZ96" s="765"/>
      <c r="XA96" s="765"/>
      <c r="XB96" s="765"/>
      <c r="XC96" s="765"/>
      <c r="XD96" s="765"/>
      <c r="XE96" s="765"/>
      <c r="XF96" s="765"/>
      <c r="XG96" s="765"/>
      <c r="XH96" s="765"/>
      <c r="XI96" s="765"/>
      <c r="XJ96" s="765"/>
      <c r="XK96" s="765"/>
      <c r="XL96" s="765"/>
      <c r="XM96" s="765"/>
      <c r="XN96" s="765"/>
      <c r="XO96" s="765"/>
      <c r="XP96" s="765"/>
      <c r="XQ96" s="765"/>
      <c r="XR96" s="765"/>
      <c r="XS96" s="765"/>
      <c r="XT96" s="765"/>
      <c r="XU96" s="765"/>
      <c r="XV96" s="765"/>
      <c r="XW96" s="765"/>
      <c r="XX96" s="765"/>
      <c r="XY96" s="765"/>
      <c r="XZ96" s="765"/>
      <c r="YA96" s="765"/>
      <c r="YB96" s="765"/>
      <c r="YC96" s="765"/>
      <c r="YD96" s="765"/>
      <c r="YE96" s="765"/>
      <c r="YF96" s="765"/>
      <c r="YG96" s="765"/>
      <c r="YH96" s="765"/>
      <c r="YI96" s="765"/>
      <c r="YJ96" s="765"/>
      <c r="YK96" s="765"/>
      <c r="YL96" s="765"/>
      <c r="YM96" s="765"/>
      <c r="YN96" s="765"/>
      <c r="YO96" s="765"/>
      <c r="YP96" s="765"/>
      <c r="YQ96" s="765"/>
      <c r="YR96" s="765"/>
      <c r="YS96" s="765"/>
      <c r="YT96" s="765"/>
      <c r="YU96" s="765"/>
      <c r="YV96" s="765"/>
      <c r="YW96" s="765"/>
      <c r="YX96" s="765"/>
      <c r="YY96" s="765"/>
      <c r="YZ96" s="765"/>
      <c r="ZA96" s="765"/>
      <c r="ZB96" s="765"/>
      <c r="ZC96" s="765"/>
      <c r="ZD96" s="765"/>
      <c r="ZE96" s="765"/>
      <c r="ZF96" s="765"/>
      <c r="ZG96" s="765"/>
      <c r="ZH96" s="765"/>
      <c r="ZI96" s="765"/>
      <c r="ZJ96" s="765"/>
      <c r="ZK96" s="765"/>
      <c r="ZL96" s="765"/>
      <c r="ZM96" s="765"/>
      <c r="ZN96" s="765"/>
      <c r="ZO96" s="765"/>
      <c r="ZP96" s="765"/>
      <c r="ZQ96" s="765"/>
      <c r="ZR96" s="765"/>
      <c r="ZS96" s="765"/>
      <c r="ZT96" s="765"/>
      <c r="ZU96" s="765"/>
      <c r="ZV96" s="765"/>
      <c r="ZW96" s="765"/>
      <c r="ZX96" s="765"/>
      <c r="ZY96" s="765"/>
      <c r="ZZ96" s="765"/>
      <c r="AAA96" s="765"/>
      <c r="AAB96" s="765"/>
      <c r="AAC96" s="765"/>
      <c r="AAD96" s="765"/>
      <c r="AAE96" s="765"/>
      <c r="AAF96" s="765"/>
      <c r="AAG96" s="765"/>
      <c r="AAH96" s="765"/>
      <c r="AAI96" s="765"/>
      <c r="AAJ96" s="765"/>
      <c r="AAK96" s="765"/>
      <c r="AAL96" s="765"/>
      <c r="AAM96" s="765"/>
      <c r="AAN96" s="765"/>
      <c r="AAO96" s="765"/>
      <c r="AAP96" s="765"/>
      <c r="AAQ96" s="765"/>
      <c r="AAR96" s="765"/>
      <c r="AAS96" s="765"/>
      <c r="AAT96" s="765"/>
      <c r="AAU96" s="765"/>
      <c r="AAV96" s="765"/>
      <c r="AAW96" s="765"/>
      <c r="AAX96" s="765"/>
      <c r="AAY96" s="765"/>
      <c r="AAZ96" s="765"/>
      <c r="ABA96" s="765"/>
      <c r="ABB96" s="765"/>
      <c r="ABC96" s="765"/>
      <c r="ABD96" s="765"/>
      <c r="ABE96" s="765"/>
      <c r="ABF96" s="765"/>
      <c r="ABG96" s="765"/>
      <c r="ABH96" s="765"/>
      <c r="ABI96" s="765"/>
      <c r="ABJ96" s="765"/>
      <c r="ABK96" s="765"/>
      <c r="ABL96" s="765"/>
      <c r="ABM96" s="765"/>
      <c r="ABN96" s="765"/>
      <c r="ABO96" s="765"/>
      <c r="ABP96" s="765"/>
      <c r="ABQ96" s="765"/>
      <c r="ABR96" s="765"/>
      <c r="ABS96" s="765"/>
      <c r="ABT96" s="765"/>
      <c r="ABU96" s="765"/>
      <c r="ABV96" s="765"/>
      <c r="ABW96" s="765"/>
      <c r="ABX96" s="765"/>
      <c r="ABY96" s="765"/>
      <c r="ABZ96" s="765"/>
      <c r="ACA96" s="765"/>
      <c r="ACB96" s="765"/>
      <c r="ACC96" s="765"/>
      <c r="ACD96" s="765"/>
      <c r="ACE96" s="765"/>
      <c r="ACF96" s="765"/>
      <c r="ACG96" s="765"/>
      <c r="ACH96" s="765"/>
      <c r="ACI96" s="765"/>
      <c r="ACJ96" s="765"/>
      <c r="ACK96" s="765"/>
      <c r="ACL96" s="765"/>
      <c r="ACM96" s="765"/>
      <c r="ACN96" s="765"/>
      <c r="ACO96" s="765"/>
      <c r="ACP96" s="765"/>
      <c r="ACQ96" s="765"/>
      <c r="ACR96" s="765"/>
      <c r="ACS96" s="765"/>
      <c r="ACT96" s="765"/>
      <c r="ACU96" s="765"/>
      <c r="ACV96" s="765"/>
      <c r="ACW96" s="765"/>
      <c r="ACX96" s="765"/>
      <c r="ACY96" s="765"/>
      <c r="ACZ96" s="765"/>
      <c r="ADA96" s="765"/>
      <c r="ADB96" s="765"/>
      <c r="ADC96" s="765"/>
      <c r="ADD96" s="765"/>
      <c r="ADE96" s="765"/>
      <c r="ADF96" s="765"/>
      <c r="ADG96" s="765"/>
      <c r="ADH96" s="765"/>
      <c r="ADI96" s="765"/>
      <c r="ADJ96" s="765"/>
      <c r="ADK96" s="765"/>
      <c r="ADL96" s="765"/>
      <c r="ADM96" s="765"/>
      <c r="ADN96" s="765"/>
      <c r="ADO96" s="765"/>
      <c r="ADP96" s="765"/>
      <c r="ADQ96" s="765"/>
      <c r="ADR96" s="765"/>
      <c r="ADS96" s="765"/>
      <c r="ADT96" s="765"/>
      <c r="ADU96" s="765"/>
      <c r="ADV96" s="765"/>
      <c r="ADW96" s="765"/>
      <c r="ADX96" s="765"/>
      <c r="ADY96" s="765"/>
      <c r="ADZ96" s="765"/>
      <c r="AEA96" s="765"/>
      <c r="AEB96" s="765"/>
      <c r="AEC96" s="765"/>
      <c r="AED96" s="765"/>
      <c r="AEE96" s="765"/>
      <c r="AEF96" s="765"/>
      <c r="AEG96" s="765"/>
      <c r="AEH96" s="765"/>
      <c r="AEI96" s="765"/>
      <c r="AEJ96" s="765"/>
      <c r="AEK96" s="765"/>
      <c r="AEL96" s="765"/>
      <c r="AEM96" s="765"/>
      <c r="AEN96" s="765"/>
      <c r="AEO96" s="765"/>
      <c r="AEP96" s="765"/>
      <c r="AEQ96" s="765"/>
      <c r="AER96" s="765"/>
      <c r="AES96" s="765"/>
      <c r="AET96" s="765"/>
      <c r="AEU96" s="765"/>
      <c r="AEV96" s="765"/>
      <c r="AEW96" s="765"/>
      <c r="AEX96" s="765"/>
      <c r="AEY96" s="765"/>
      <c r="AEZ96" s="765"/>
      <c r="AFA96" s="765"/>
      <c r="AFB96" s="765"/>
      <c r="AFC96" s="765"/>
      <c r="AFD96" s="765"/>
      <c r="AFE96" s="765"/>
      <c r="AFF96" s="765"/>
      <c r="AFG96" s="765"/>
      <c r="AFH96" s="765"/>
      <c r="AFI96" s="765"/>
      <c r="AFJ96" s="765"/>
      <c r="AFK96" s="765"/>
      <c r="AFL96" s="765"/>
      <c r="AFM96" s="765"/>
      <c r="AFN96" s="765"/>
      <c r="AFO96" s="765"/>
      <c r="AFP96" s="765"/>
      <c r="AFQ96" s="765"/>
      <c r="AFR96" s="765"/>
      <c r="AFS96" s="765"/>
      <c r="AFT96" s="765"/>
      <c r="AFU96" s="765"/>
      <c r="AFV96" s="765"/>
      <c r="AFW96" s="765"/>
      <c r="AFX96" s="765"/>
      <c r="AFY96" s="765"/>
      <c r="AFZ96" s="765"/>
      <c r="AGA96" s="765"/>
      <c r="AGB96" s="765"/>
      <c r="AGC96" s="765"/>
      <c r="AGD96" s="765"/>
      <c r="AGE96" s="765"/>
      <c r="AGF96" s="765"/>
      <c r="AGG96" s="765"/>
      <c r="AGH96" s="765"/>
      <c r="AGI96" s="765"/>
      <c r="AGJ96" s="765"/>
      <c r="AGK96" s="765"/>
      <c r="AGL96" s="765"/>
      <c r="AGM96" s="765"/>
      <c r="AGN96" s="765"/>
      <c r="AGO96" s="765"/>
      <c r="AGP96" s="765"/>
      <c r="AGQ96" s="765"/>
      <c r="AGR96" s="765"/>
      <c r="AGS96" s="765"/>
      <c r="AGT96" s="765"/>
      <c r="AGU96" s="765"/>
      <c r="AGV96" s="765"/>
      <c r="AGW96" s="765"/>
      <c r="AGX96" s="765"/>
      <c r="AGY96" s="765"/>
      <c r="AGZ96" s="765"/>
      <c r="AHA96" s="765"/>
      <c r="AHB96" s="765"/>
      <c r="AHC96" s="765"/>
      <c r="AHD96" s="765"/>
      <c r="AHE96" s="765"/>
      <c r="AHF96" s="765"/>
      <c r="AHG96" s="765"/>
      <c r="AHH96" s="765"/>
      <c r="AHI96" s="765"/>
      <c r="AHJ96" s="765"/>
      <c r="AHK96" s="765"/>
      <c r="AHL96" s="765"/>
      <c r="AHM96" s="765"/>
      <c r="AHN96" s="765"/>
      <c r="AHO96" s="765"/>
      <c r="AHP96" s="765"/>
      <c r="AHQ96" s="765"/>
      <c r="AHR96" s="765"/>
      <c r="AHS96" s="765"/>
      <c r="AHT96" s="765"/>
      <c r="AHU96" s="765"/>
      <c r="AHV96" s="765"/>
      <c r="AHW96" s="765"/>
      <c r="AHX96" s="765"/>
      <c r="AHY96" s="765"/>
      <c r="AHZ96" s="765"/>
      <c r="AIA96" s="765"/>
      <c r="AIB96" s="765"/>
      <c r="AIC96" s="765"/>
      <c r="AID96" s="765"/>
      <c r="AIE96" s="765"/>
      <c r="AIF96" s="765"/>
      <c r="AIG96" s="765"/>
      <c r="AIH96" s="765"/>
      <c r="AII96" s="765"/>
      <c r="AIJ96" s="765"/>
      <c r="AIK96" s="765"/>
      <c r="AIL96" s="765"/>
      <c r="AIM96" s="765"/>
      <c r="AIN96" s="765"/>
      <c r="AIO96" s="765"/>
      <c r="AIP96" s="765"/>
      <c r="AIQ96" s="765"/>
      <c r="AIR96" s="765"/>
      <c r="AIS96" s="765"/>
      <c r="AIT96" s="765"/>
      <c r="AIU96" s="765"/>
      <c r="AIV96" s="765"/>
      <c r="AIW96" s="765"/>
      <c r="AIX96" s="765"/>
      <c r="AIY96" s="765"/>
      <c r="AIZ96" s="765"/>
      <c r="AJA96" s="765"/>
      <c r="AJB96" s="765"/>
      <c r="AJC96" s="765"/>
      <c r="AJD96" s="765"/>
      <c r="AJE96" s="765"/>
      <c r="AJF96" s="765"/>
      <c r="AJG96" s="765"/>
      <c r="AJH96" s="765"/>
      <c r="AJI96" s="765"/>
      <c r="AJJ96" s="765"/>
      <c r="AJK96" s="765"/>
      <c r="AJL96" s="765"/>
      <c r="AJM96" s="765"/>
      <c r="AJN96" s="765"/>
      <c r="AJO96" s="765"/>
      <c r="AJP96" s="765"/>
      <c r="AJQ96" s="765"/>
      <c r="AJR96" s="765"/>
      <c r="AJS96" s="765"/>
      <c r="AJT96" s="765"/>
      <c r="AJU96" s="765"/>
      <c r="AJV96" s="765"/>
      <c r="AJW96" s="765"/>
      <c r="AJX96" s="765"/>
      <c r="AJY96" s="765"/>
      <c r="AJZ96" s="765"/>
      <c r="AKA96" s="765"/>
      <c r="AKB96" s="765"/>
      <c r="AKC96" s="765"/>
      <c r="AKD96" s="765"/>
      <c r="AKE96" s="765"/>
      <c r="AKF96" s="765"/>
      <c r="AKG96" s="765"/>
      <c r="AKH96" s="765"/>
      <c r="AKI96" s="765"/>
      <c r="AKJ96" s="765"/>
      <c r="AKK96" s="765"/>
      <c r="AKL96" s="765"/>
      <c r="AKM96" s="765"/>
      <c r="AKN96" s="765"/>
      <c r="AKO96" s="765"/>
      <c r="AKP96" s="765"/>
      <c r="AKQ96" s="765"/>
      <c r="AKR96" s="765"/>
      <c r="AKS96" s="765"/>
      <c r="AKT96" s="765"/>
      <c r="AKU96" s="765"/>
    </row>
    <row r="97" spans="1:983" s="764" customFormat="1">
      <c r="B97" s="792" t="s">
        <v>623</v>
      </c>
      <c r="C97" s="807">
        <v>2018</v>
      </c>
      <c r="D97" s="781">
        <v>2019</v>
      </c>
      <c r="E97" s="781">
        <v>2020</v>
      </c>
      <c r="F97" s="781">
        <v>2025</v>
      </c>
      <c r="G97" s="781">
        <v>2030</v>
      </c>
      <c r="H97" s="781">
        <v>2035</v>
      </c>
      <c r="I97" s="781">
        <v>2040</v>
      </c>
      <c r="J97" s="781">
        <v>2045</v>
      </c>
      <c r="K97" s="781">
        <v>2050</v>
      </c>
      <c r="L97" s="778"/>
      <c r="M97" s="786"/>
      <c r="N97" s="765"/>
      <c r="O97" s="778"/>
      <c r="P97" s="765"/>
      <c r="Q97" s="765"/>
      <c r="R97" s="765"/>
      <c r="S97" s="765"/>
      <c r="T97" s="765"/>
      <c r="U97" s="765"/>
      <c r="V97" s="765"/>
      <c r="W97" s="765"/>
      <c r="X97" s="765"/>
      <c r="Y97" s="765"/>
      <c r="Z97" s="765"/>
      <c r="AA97" s="765"/>
      <c r="AB97" s="765"/>
      <c r="AC97" s="765"/>
      <c r="AD97" s="765"/>
      <c r="AE97" s="765"/>
      <c r="AF97" s="765"/>
      <c r="AG97" s="765"/>
      <c r="AH97" s="765"/>
      <c r="AI97" s="765"/>
      <c r="AJ97" s="765"/>
      <c r="AK97" s="765"/>
      <c r="AL97" s="765"/>
      <c r="AM97" s="765"/>
      <c r="AN97" s="765"/>
      <c r="AO97" s="765"/>
      <c r="AP97" s="765"/>
      <c r="AQ97" s="765"/>
      <c r="AR97" s="765"/>
      <c r="AS97" s="765"/>
      <c r="AT97" s="765"/>
      <c r="AU97" s="765"/>
      <c r="AV97" s="765"/>
      <c r="AW97" s="765"/>
      <c r="AX97" s="765"/>
      <c r="AY97" s="765"/>
      <c r="AZ97" s="765"/>
      <c r="BA97" s="765"/>
      <c r="BB97" s="765"/>
      <c r="BC97" s="765"/>
      <c r="BD97" s="765"/>
      <c r="BE97" s="765"/>
      <c r="BF97" s="765"/>
      <c r="BG97" s="765"/>
      <c r="BH97" s="765"/>
      <c r="BI97" s="765"/>
      <c r="BJ97" s="765"/>
      <c r="BK97" s="765"/>
      <c r="BL97" s="765"/>
      <c r="BM97" s="765"/>
      <c r="BN97" s="765"/>
      <c r="BO97" s="765"/>
      <c r="BP97" s="765"/>
      <c r="BQ97" s="765"/>
      <c r="BR97" s="765"/>
      <c r="BS97" s="765"/>
      <c r="BT97" s="765"/>
      <c r="BU97" s="765"/>
      <c r="BV97" s="765"/>
      <c r="BW97" s="765"/>
      <c r="BX97" s="765"/>
      <c r="BY97" s="765"/>
      <c r="BZ97" s="765"/>
      <c r="CA97" s="765"/>
      <c r="CB97" s="765"/>
      <c r="CC97" s="765"/>
      <c r="CD97" s="765"/>
      <c r="CE97" s="765"/>
      <c r="CF97" s="765"/>
      <c r="CG97" s="765"/>
      <c r="CH97" s="765"/>
      <c r="CI97" s="765"/>
      <c r="CJ97" s="765"/>
      <c r="CK97" s="765"/>
      <c r="CL97" s="765"/>
      <c r="CM97" s="765"/>
      <c r="CN97" s="765"/>
      <c r="CO97" s="765"/>
      <c r="CP97" s="765"/>
      <c r="CQ97" s="765"/>
      <c r="CR97" s="765"/>
      <c r="CS97" s="765"/>
      <c r="CT97" s="765"/>
      <c r="CU97" s="765"/>
      <c r="CV97" s="765"/>
      <c r="CW97" s="765"/>
      <c r="CX97" s="765"/>
      <c r="CY97" s="765"/>
      <c r="CZ97" s="765"/>
      <c r="DA97" s="765"/>
      <c r="DB97" s="765"/>
      <c r="DC97" s="765"/>
      <c r="DD97" s="765"/>
      <c r="DE97" s="765"/>
      <c r="DF97" s="765"/>
      <c r="DG97" s="765"/>
      <c r="DH97" s="765"/>
      <c r="DI97" s="765"/>
      <c r="DJ97" s="765"/>
      <c r="DK97" s="765"/>
      <c r="DL97" s="765"/>
      <c r="DM97" s="765"/>
      <c r="DN97" s="765"/>
      <c r="DO97" s="765"/>
      <c r="DP97" s="765"/>
      <c r="DQ97" s="765"/>
      <c r="DR97" s="765"/>
      <c r="DS97" s="765"/>
      <c r="DT97" s="765"/>
      <c r="DU97" s="765"/>
      <c r="DV97" s="765"/>
      <c r="DW97" s="765"/>
      <c r="DX97" s="765"/>
      <c r="DY97" s="765"/>
      <c r="DZ97" s="765"/>
      <c r="EA97" s="765"/>
      <c r="EB97" s="765"/>
      <c r="EC97" s="765"/>
      <c r="ED97" s="765"/>
      <c r="EE97" s="765"/>
      <c r="EF97" s="765"/>
      <c r="EG97" s="765"/>
      <c r="EH97" s="765"/>
      <c r="EI97" s="765"/>
      <c r="EJ97" s="765"/>
      <c r="EK97" s="765"/>
      <c r="EL97" s="765"/>
      <c r="EM97" s="765"/>
      <c r="EN97" s="765"/>
      <c r="EO97" s="765"/>
      <c r="EP97" s="765"/>
      <c r="EQ97" s="765"/>
      <c r="ER97" s="765"/>
      <c r="ES97" s="765"/>
      <c r="ET97" s="765"/>
      <c r="EU97" s="765"/>
      <c r="EV97" s="765"/>
      <c r="EW97" s="765"/>
      <c r="EX97" s="765"/>
      <c r="EY97" s="765"/>
      <c r="EZ97" s="765"/>
      <c r="FA97" s="765"/>
      <c r="FB97" s="765"/>
      <c r="FC97" s="765"/>
      <c r="FD97" s="765"/>
      <c r="FE97" s="765"/>
      <c r="FF97" s="765"/>
      <c r="FG97" s="765"/>
      <c r="FH97" s="765"/>
      <c r="FI97" s="765"/>
      <c r="FJ97" s="765"/>
      <c r="FK97" s="765"/>
      <c r="FL97" s="765"/>
      <c r="FM97" s="765"/>
      <c r="FN97" s="765"/>
      <c r="FO97" s="765"/>
      <c r="FP97" s="765"/>
      <c r="FQ97" s="765"/>
      <c r="FR97" s="765"/>
      <c r="FS97" s="765"/>
      <c r="FT97" s="765"/>
      <c r="FU97" s="765"/>
      <c r="FV97" s="765"/>
      <c r="FW97" s="765"/>
      <c r="FX97" s="765"/>
      <c r="FY97" s="765"/>
      <c r="FZ97" s="765"/>
      <c r="GA97" s="765"/>
      <c r="GB97" s="765"/>
      <c r="GC97" s="765"/>
      <c r="GD97" s="765"/>
      <c r="GE97" s="765"/>
      <c r="GF97" s="765"/>
      <c r="GG97" s="765"/>
      <c r="GH97" s="765"/>
      <c r="GI97" s="765"/>
      <c r="GJ97" s="765"/>
      <c r="GK97" s="765"/>
      <c r="GL97" s="765"/>
      <c r="GM97" s="765"/>
      <c r="GN97" s="765"/>
      <c r="GO97" s="765"/>
      <c r="GP97" s="765"/>
      <c r="GQ97" s="765"/>
      <c r="GR97" s="765"/>
      <c r="GS97" s="765"/>
      <c r="GT97" s="765"/>
      <c r="GU97" s="765"/>
      <c r="GV97" s="765"/>
      <c r="GW97" s="765"/>
      <c r="GX97" s="765"/>
      <c r="GY97" s="765"/>
      <c r="GZ97" s="765"/>
      <c r="HA97" s="765"/>
      <c r="HB97" s="765"/>
      <c r="HC97" s="765"/>
      <c r="HD97" s="765"/>
      <c r="HE97" s="765"/>
      <c r="HF97" s="765"/>
      <c r="HG97" s="765"/>
      <c r="HH97" s="765"/>
      <c r="HI97" s="765"/>
      <c r="HJ97" s="765"/>
      <c r="HK97" s="765"/>
      <c r="HL97" s="765"/>
      <c r="HM97" s="765"/>
      <c r="HN97" s="765"/>
      <c r="HO97" s="765"/>
      <c r="HP97" s="765"/>
      <c r="HQ97" s="765"/>
      <c r="HR97" s="765"/>
      <c r="HS97" s="765"/>
      <c r="HT97" s="765"/>
      <c r="HU97" s="765"/>
      <c r="HV97" s="765"/>
      <c r="HW97" s="765"/>
      <c r="HX97" s="765"/>
      <c r="HY97" s="765"/>
      <c r="HZ97" s="765"/>
      <c r="IA97" s="765"/>
      <c r="IB97" s="765"/>
      <c r="IC97" s="765"/>
      <c r="ID97" s="765"/>
      <c r="IE97" s="765"/>
      <c r="IF97" s="765"/>
      <c r="IG97" s="765"/>
      <c r="IH97" s="765"/>
      <c r="II97" s="765"/>
      <c r="IJ97" s="765"/>
      <c r="IK97" s="765"/>
      <c r="IL97" s="765"/>
      <c r="IM97" s="765"/>
      <c r="IN97" s="765"/>
      <c r="IO97" s="765"/>
      <c r="IP97" s="765"/>
      <c r="IQ97" s="765"/>
      <c r="IR97" s="765"/>
      <c r="IS97" s="765"/>
      <c r="IT97" s="765"/>
      <c r="IU97" s="765"/>
      <c r="IV97" s="765"/>
      <c r="IW97" s="765"/>
      <c r="IX97" s="765"/>
      <c r="IY97" s="765"/>
      <c r="IZ97" s="765"/>
      <c r="JA97" s="765"/>
      <c r="JB97" s="765"/>
      <c r="JC97" s="765"/>
      <c r="JD97" s="765"/>
      <c r="JE97" s="765"/>
      <c r="JF97" s="765"/>
      <c r="JG97" s="765"/>
      <c r="JH97" s="765"/>
      <c r="JI97" s="765"/>
      <c r="JJ97" s="765"/>
      <c r="JK97" s="765"/>
      <c r="JL97" s="765"/>
      <c r="JM97" s="765"/>
      <c r="JN97" s="765"/>
      <c r="JO97" s="765"/>
      <c r="JP97" s="765"/>
      <c r="JQ97" s="765"/>
      <c r="JR97" s="765"/>
      <c r="JS97" s="765"/>
      <c r="JT97" s="765"/>
      <c r="JU97" s="765"/>
      <c r="JV97" s="765"/>
      <c r="JW97" s="765"/>
      <c r="JX97" s="765"/>
      <c r="JY97" s="765"/>
      <c r="JZ97" s="765"/>
      <c r="KA97" s="765"/>
      <c r="KB97" s="765"/>
      <c r="KC97" s="765"/>
      <c r="KD97" s="765"/>
      <c r="KE97" s="765"/>
      <c r="KF97" s="765"/>
      <c r="KG97" s="765"/>
      <c r="KH97" s="765"/>
      <c r="KI97" s="765"/>
      <c r="KJ97" s="765"/>
      <c r="KK97" s="765"/>
      <c r="KL97" s="765"/>
      <c r="KM97" s="765"/>
      <c r="KN97" s="765"/>
      <c r="KO97" s="765"/>
      <c r="KP97" s="765"/>
      <c r="KQ97" s="765"/>
      <c r="KR97" s="765"/>
      <c r="KS97" s="765"/>
      <c r="KT97" s="765"/>
      <c r="KU97" s="765"/>
      <c r="KV97" s="765"/>
      <c r="KW97" s="765"/>
      <c r="KX97" s="765"/>
      <c r="KY97" s="765"/>
      <c r="KZ97" s="765"/>
      <c r="LA97" s="765"/>
      <c r="LB97" s="765"/>
      <c r="LC97" s="765"/>
      <c r="LD97" s="765"/>
      <c r="LE97" s="765"/>
      <c r="LF97" s="765"/>
      <c r="LG97" s="765"/>
      <c r="LH97" s="765"/>
      <c r="LI97" s="765"/>
      <c r="LJ97" s="765"/>
      <c r="LK97" s="765"/>
      <c r="LL97" s="765"/>
      <c r="LM97" s="765"/>
      <c r="LN97" s="765"/>
      <c r="LO97" s="765"/>
      <c r="LP97" s="765"/>
      <c r="LQ97" s="765"/>
      <c r="LR97" s="765"/>
      <c r="LS97" s="765"/>
      <c r="LT97" s="765"/>
      <c r="LU97" s="765"/>
      <c r="LV97" s="765"/>
      <c r="LW97" s="765"/>
      <c r="LX97" s="765"/>
      <c r="LY97" s="765"/>
      <c r="LZ97" s="765"/>
      <c r="MA97" s="765"/>
      <c r="MB97" s="765"/>
      <c r="MC97" s="765"/>
      <c r="MD97" s="765"/>
      <c r="ME97" s="765"/>
      <c r="MF97" s="765"/>
      <c r="MG97" s="765"/>
      <c r="MH97" s="765"/>
      <c r="MI97" s="765"/>
      <c r="MJ97" s="765"/>
      <c r="MK97" s="765"/>
      <c r="ML97" s="765"/>
      <c r="MM97" s="765"/>
      <c r="MN97" s="765"/>
      <c r="MO97" s="765"/>
      <c r="MP97" s="765"/>
      <c r="MQ97" s="765"/>
      <c r="MR97" s="765"/>
      <c r="MS97" s="765"/>
      <c r="MT97" s="765"/>
      <c r="MU97" s="765"/>
      <c r="MV97" s="765"/>
      <c r="MW97" s="765"/>
      <c r="MX97" s="765"/>
      <c r="MY97" s="765"/>
      <c r="MZ97" s="765"/>
      <c r="NA97" s="765"/>
      <c r="NB97" s="765"/>
      <c r="NC97" s="765"/>
      <c r="ND97" s="765"/>
      <c r="NE97" s="765"/>
      <c r="NF97" s="765"/>
      <c r="NG97" s="765"/>
      <c r="NH97" s="765"/>
      <c r="NI97" s="765"/>
      <c r="NJ97" s="765"/>
      <c r="NK97" s="765"/>
      <c r="NL97" s="765"/>
      <c r="NM97" s="765"/>
      <c r="NN97" s="765"/>
      <c r="NO97" s="765"/>
      <c r="NP97" s="765"/>
      <c r="NQ97" s="765"/>
      <c r="NR97" s="765"/>
      <c r="NS97" s="765"/>
      <c r="NT97" s="765"/>
      <c r="NU97" s="765"/>
      <c r="NV97" s="765"/>
      <c r="NW97" s="765"/>
      <c r="NX97" s="765"/>
      <c r="NY97" s="765"/>
      <c r="NZ97" s="765"/>
      <c r="OA97" s="765"/>
      <c r="OB97" s="765"/>
      <c r="OC97" s="765"/>
      <c r="OD97" s="765"/>
      <c r="OE97" s="765"/>
      <c r="OF97" s="765"/>
      <c r="OG97" s="765"/>
      <c r="OH97" s="765"/>
      <c r="OI97" s="765"/>
      <c r="OJ97" s="765"/>
      <c r="OK97" s="765"/>
      <c r="OL97" s="765"/>
      <c r="OM97" s="765"/>
      <c r="ON97" s="765"/>
      <c r="OO97" s="765"/>
      <c r="OP97" s="765"/>
      <c r="OQ97" s="765"/>
      <c r="OR97" s="765"/>
      <c r="OS97" s="765"/>
      <c r="OT97" s="765"/>
      <c r="OU97" s="765"/>
      <c r="OV97" s="765"/>
      <c r="OW97" s="765"/>
      <c r="OX97" s="765"/>
      <c r="OY97" s="765"/>
      <c r="OZ97" s="765"/>
      <c r="PA97" s="765"/>
      <c r="PB97" s="765"/>
      <c r="PC97" s="765"/>
      <c r="PD97" s="765"/>
      <c r="PE97" s="765"/>
      <c r="PF97" s="765"/>
      <c r="PG97" s="765"/>
      <c r="PH97" s="765"/>
      <c r="PI97" s="765"/>
      <c r="PJ97" s="765"/>
      <c r="PK97" s="765"/>
      <c r="PL97" s="765"/>
      <c r="PM97" s="765"/>
      <c r="PN97" s="765"/>
      <c r="PO97" s="765"/>
      <c r="PP97" s="765"/>
      <c r="PQ97" s="765"/>
      <c r="PR97" s="765"/>
      <c r="PS97" s="765"/>
      <c r="PT97" s="765"/>
      <c r="PU97" s="765"/>
      <c r="PV97" s="765"/>
      <c r="PW97" s="765"/>
      <c r="PX97" s="765"/>
      <c r="PY97" s="765"/>
      <c r="PZ97" s="765"/>
      <c r="QA97" s="765"/>
      <c r="QB97" s="765"/>
      <c r="QC97" s="765"/>
      <c r="QD97" s="765"/>
      <c r="QE97" s="765"/>
      <c r="QF97" s="765"/>
      <c r="QG97" s="765"/>
      <c r="QH97" s="765"/>
      <c r="QI97" s="765"/>
      <c r="QJ97" s="765"/>
      <c r="QK97" s="765"/>
      <c r="QL97" s="765"/>
      <c r="QM97" s="765"/>
      <c r="QN97" s="765"/>
      <c r="QO97" s="765"/>
      <c r="QP97" s="765"/>
      <c r="QQ97" s="765"/>
      <c r="QR97" s="765"/>
      <c r="QS97" s="765"/>
      <c r="QT97" s="765"/>
      <c r="QU97" s="765"/>
      <c r="QV97" s="765"/>
      <c r="QW97" s="765"/>
      <c r="QX97" s="765"/>
      <c r="QY97" s="765"/>
      <c r="QZ97" s="765"/>
      <c r="RA97" s="765"/>
      <c r="RB97" s="765"/>
      <c r="RC97" s="765"/>
      <c r="RD97" s="765"/>
      <c r="RE97" s="765"/>
      <c r="RF97" s="765"/>
      <c r="RG97" s="765"/>
      <c r="RH97" s="765"/>
      <c r="RI97" s="765"/>
      <c r="RJ97" s="765"/>
      <c r="RK97" s="765"/>
      <c r="RL97" s="765"/>
      <c r="RM97" s="765"/>
      <c r="RN97" s="765"/>
      <c r="RO97" s="765"/>
      <c r="RP97" s="765"/>
      <c r="RQ97" s="765"/>
      <c r="RR97" s="765"/>
      <c r="RS97" s="765"/>
      <c r="RT97" s="765"/>
      <c r="RU97" s="765"/>
      <c r="RV97" s="765"/>
      <c r="RW97" s="765"/>
      <c r="RX97" s="765"/>
      <c r="RY97" s="765"/>
      <c r="RZ97" s="765"/>
      <c r="SA97" s="765"/>
      <c r="SB97" s="765"/>
      <c r="SC97" s="765"/>
      <c r="SD97" s="765"/>
      <c r="SE97" s="765"/>
      <c r="SF97" s="765"/>
      <c r="SG97" s="765"/>
      <c r="SH97" s="765"/>
      <c r="SI97" s="765"/>
      <c r="SJ97" s="765"/>
      <c r="SK97" s="765"/>
      <c r="SL97" s="765"/>
      <c r="SM97" s="765"/>
      <c r="SN97" s="765"/>
      <c r="SO97" s="765"/>
      <c r="SP97" s="765"/>
      <c r="SQ97" s="765"/>
      <c r="SR97" s="765"/>
      <c r="SS97" s="765"/>
      <c r="ST97" s="765"/>
      <c r="SU97" s="765"/>
      <c r="SV97" s="765"/>
      <c r="SW97" s="765"/>
      <c r="SX97" s="765"/>
      <c r="SY97" s="765"/>
      <c r="SZ97" s="765"/>
      <c r="TA97" s="765"/>
      <c r="TB97" s="765"/>
      <c r="TC97" s="765"/>
      <c r="TD97" s="765"/>
      <c r="TE97" s="765"/>
      <c r="TF97" s="765"/>
      <c r="TG97" s="765"/>
      <c r="TH97" s="765"/>
      <c r="TI97" s="765"/>
      <c r="TJ97" s="765"/>
      <c r="TK97" s="765"/>
      <c r="TL97" s="765"/>
      <c r="TM97" s="765"/>
      <c r="TN97" s="765"/>
      <c r="TO97" s="765"/>
      <c r="TP97" s="765"/>
      <c r="TQ97" s="765"/>
      <c r="TR97" s="765"/>
      <c r="TS97" s="765"/>
      <c r="TT97" s="765"/>
      <c r="TU97" s="765"/>
      <c r="TV97" s="765"/>
      <c r="TW97" s="765"/>
      <c r="TX97" s="765"/>
      <c r="TY97" s="765"/>
      <c r="TZ97" s="765"/>
      <c r="UA97" s="765"/>
      <c r="UB97" s="765"/>
      <c r="UC97" s="765"/>
      <c r="UD97" s="765"/>
      <c r="UE97" s="765"/>
      <c r="UF97" s="765"/>
      <c r="UG97" s="765"/>
      <c r="UH97" s="765"/>
      <c r="UI97" s="765"/>
      <c r="UJ97" s="765"/>
      <c r="UK97" s="765"/>
      <c r="UL97" s="765"/>
      <c r="UM97" s="765"/>
      <c r="UN97" s="765"/>
      <c r="UO97" s="765"/>
      <c r="UP97" s="765"/>
      <c r="UQ97" s="765"/>
      <c r="UR97" s="765"/>
      <c r="US97" s="765"/>
      <c r="UT97" s="765"/>
      <c r="UU97" s="765"/>
      <c r="UV97" s="765"/>
      <c r="UW97" s="765"/>
      <c r="UX97" s="765"/>
      <c r="UY97" s="765"/>
      <c r="UZ97" s="765"/>
      <c r="VA97" s="765"/>
      <c r="VB97" s="765"/>
      <c r="VC97" s="765"/>
      <c r="VD97" s="765"/>
      <c r="VE97" s="765"/>
      <c r="VF97" s="765"/>
      <c r="VG97" s="765"/>
      <c r="VH97" s="765"/>
      <c r="VI97" s="765"/>
      <c r="VJ97" s="765"/>
      <c r="VK97" s="765"/>
      <c r="VL97" s="765"/>
      <c r="VM97" s="765"/>
      <c r="VN97" s="765"/>
      <c r="VO97" s="765"/>
      <c r="VP97" s="765"/>
      <c r="VQ97" s="765"/>
      <c r="VR97" s="765"/>
      <c r="VS97" s="765"/>
      <c r="VT97" s="765"/>
      <c r="VU97" s="765"/>
      <c r="VV97" s="765"/>
      <c r="VW97" s="765"/>
      <c r="VX97" s="765"/>
      <c r="VY97" s="765"/>
      <c r="VZ97" s="765"/>
      <c r="WA97" s="765"/>
      <c r="WB97" s="765"/>
      <c r="WC97" s="765"/>
      <c r="WD97" s="765"/>
      <c r="WE97" s="765"/>
      <c r="WF97" s="765"/>
      <c r="WG97" s="765"/>
      <c r="WH97" s="765"/>
      <c r="WI97" s="765"/>
      <c r="WJ97" s="765"/>
      <c r="WK97" s="765"/>
      <c r="WL97" s="765"/>
      <c r="WM97" s="765"/>
      <c r="WN97" s="765"/>
      <c r="WO97" s="765"/>
      <c r="WP97" s="765"/>
      <c r="WQ97" s="765"/>
      <c r="WR97" s="765"/>
      <c r="WS97" s="765"/>
      <c r="WT97" s="765"/>
      <c r="WU97" s="765"/>
      <c r="WV97" s="765"/>
      <c r="WW97" s="765"/>
      <c r="WX97" s="765"/>
      <c r="WY97" s="765"/>
      <c r="WZ97" s="765"/>
      <c r="XA97" s="765"/>
      <c r="XB97" s="765"/>
      <c r="XC97" s="765"/>
      <c r="XD97" s="765"/>
      <c r="XE97" s="765"/>
      <c r="XF97" s="765"/>
      <c r="XG97" s="765"/>
      <c r="XH97" s="765"/>
      <c r="XI97" s="765"/>
      <c r="XJ97" s="765"/>
      <c r="XK97" s="765"/>
      <c r="XL97" s="765"/>
      <c r="XM97" s="765"/>
      <c r="XN97" s="765"/>
      <c r="XO97" s="765"/>
      <c r="XP97" s="765"/>
      <c r="XQ97" s="765"/>
      <c r="XR97" s="765"/>
      <c r="XS97" s="765"/>
      <c r="XT97" s="765"/>
      <c r="XU97" s="765"/>
      <c r="XV97" s="765"/>
      <c r="XW97" s="765"/>
      <c r="XX97" s="765"/>
      <c r="XY97" s="765"/>
      <c r="XZ97" s="765"/>
      <c r="YA97" s="765"/>
      <c r="YB97" s="765"/>
      <c r="YC97" s="765"/>
      <c r="YD97" s="765"/>
      <c r="YE97" s="765"/>
      <c r="YF97" s="765"/>
      <c r="YG97" s="765"/>
      <c r="YH97" s="765"/>
      <c r="YI97" s="765"/>
      <c r="YJ97" s="765"/>
      <c r="YK97" s="765"/>
      <c r="YL97" s="765"/>
      <c r="YM97" s="765"/>
      <c r="YN97" s="765"/>
      <c r="YO97" s="765"/>
      <c r="YP97" s="765"/>
      <c r="YQ97" s="765"/>
      <c r="YR97" s="765"/>
      <c r="YS97" s="765"/>
      <c r="YT97" s="765"/>
      <c r="YU97" s="765"/>
      <c r="YV97" s="765"/>
      <c r="YW97" s="765"/>
      <c r="YX97" s="765"/>
      <c r="YY97" s="765"/>
      <c r="YZ97" s="765"/>
      <c r="ZA97" s="765"/>
      <c r="ZB97" s="765"/>
      <c r="ZC97" s="765"/>
      <c r="ZD97" s="765"/>
      <c r="ZE97" s="765"/>
      <c r="ZF97" s="765"/>
      <c r="ZG97" s="765"/>
      <c r="ZH97" s="765"/>
      <c r="ZI97" s="765"/>
      <c r="ZJ97" s="765"/>
      <c r="ZK97" s="765"/>
      <c r="ZL97" s="765"/>
      <c r="ZM97" s="765"/>
      <c r="ZN97" s="765"/>
      <c r="ZO97" s="765"/>
      <c r="ZP97" s="765"/>
      <c r="ZQ97" s="765"/>
      <c r="ZR97" s="765"/>
      <c r="ZS97" s="765"/>
      <c r="ZT97" s="765"/>
      <c r="ZU97" s="765"/>
      <c r="ZV97" s="765"/>
      <c r="ZW97" s="765"/>
      <c r="ZX97" s="765"/>
      <c r="ZY97" s="765"/>
      <c r="ZZ97" s="765"/>
      <c r="AAA97" s="765"/>
      <c r="AAB97" s="765"/>
      <c r="AAC97" s="765"/>
      <c r="AAD97" s="765"/>
      <c r="AAE97" s="765"/>
      <c r="AAF97" s="765"/>
      <c r="AAG97" s="765"/>
      <c r="AAH97" s="765"/>
      <c r="AAI97" s="765"/>
      <c r="AAJ97" s="765"/>
      <c r="AAK97" s="765"/>
      <c r="AAL97" s="765"/>
      <c r="AAM97" s="765"/>
      <c r="AAN97" s="765"/>
      <c r="AAO97" s="765"/>
      <c r="AAP97" s="765"/>
      <c r="AAQ97" s="765"/>
      <c r="AAR97" s="765"/>
      <c r="AAS97" s="765"/>
      <c r="AAT97" s="765"/>
      <c r="AAU97" s="765"/>
      <c r="AAV97" s="765"/>
      <c r="AAW97" s="765"/>
      <c r="AAX97" s="765"/>
      <c r="AAY97" s="765"/>
      <c r="AAZ97" s="765"/>
      <c r="ABA97" s="765"/>
      <c r="ABB97" s="765"/>
      <c r="ABC97" s="765"/>
      <c r="ABD97" s="765"/>
      <c r="ABE97" s="765"/>
      <c r="ABF97" s="765"/>
      <c r="ABG97" s="765"/>
      <c r="ABH97" s="765"/>
      <c r="ABI97" s="765"/>
      <c r="ABJ97" s="765"/>
      <c r="ABK97" s="765"/>
      <c r="ABL97" s="765"/>
      <c r="ABM97" s="765"/>
      <c r="ABN97" s="765"/>
      <c r="ABO97" s="765"/>
      <c r="ABP97" s="765"/>
      <c r="ABQ97" s="765"/>
      <c r="ABR97" s="765"/>
      <c r="ABS97" s="765"/>
      <c r="ABT97" s="765"/>
      <c r="ABU97" s="765"/>
      <c r="ABV97" s="765"/>
      <c r="ABW97" s="765"/>
      <c r="ABX97" s="765"/>
      <c r="ABY97" s="765"/>
      <c r="ABZ97" s="765"/>
      <c r="ACA97" s="765"/>
      <c r="ACB97" s="765"/>
      <c r="ACC97" s="765"/>
      <c r="ACD97" s="765"/>
      <c r="ACE97" s="765"/>
      <c r="ACF97" s="765"/>
      <c r="ACG97" s="765"/>
      <c r="ACH97" s="765"/>
      <c r="ACI97" s="765"/>
      <c r="ACJ97" s="765"/>
      <c r="ACK97" s="765"/>
      <c r="ACL97" s="765"/>
      <c r="ACM97" s="765"/>
      <c r="ACN97" s="765"/>
      <c r="ACO97" s="765"/>
      <c r="ACP97" s="765"/>
      <c r="ACQ97" s="765"/>
      <c r="ACR97" s="765"/>
      <c r="ACS97" s="765"/>
      <c r="ACT97" s="765"/>
      <c r="ACU97" s="765"/>
      <c r="ACV97" s="765"/>
      <c r="ACW97" s="765"/>
      <c r="ACX97" s="765"/>
      <c r="ACY97" s="765"/>
      <c r="ACZ97" s="765"/>
      <c r="ADA97" s="765"/>
      <c r="ADB97" s="765"/>
      <c r="ADC97" s="765"/>
      <c r="ADD97" s="765"/>
      <c r="ADE97" s="765"/>
      <c r="ADF97" s="765"/>
      <c r="ADG97" s="765"/>
      <c r="ADH97" s="765"/>
      <c r="ADI97" s="765"/>
      <c r="ADJ97" s="765"/>
      <c r="ADK97" s="765"/>
      <c r="ADL97" s="765"/>
      <c r="ADM97" s="765"/>
      <c r="ADN97" s="765"/>
      <c r="ADO97" s="765"/>
      <c r="ADP97" s="765"/>
      <c r="ADQ97" s="765"/>
      <c r="ADR97" s="765"/>
      <c r="ADS97" s="765"/>
      <c r="ADT97" s="765"/>
      <c r="ADU97" s="765"/>
      <c r="ADV97" s="765"/>
      <c r="ADW97" s="765"/>
      <c r="ADX97" s="765"/>
      <c r="ADY97" s="765"/>
      <c r="ADZ97" s="765"/>
      <c r="AEA97" s="765"/>
      <c r="AEB97" s="765"/>
      <c r="AEC97" s="765"/>
      <c r="AED97" s="765"/>
      <c r="AEE97" s="765"/>
      <c r="AEF97" s="765"/>
      <c r="AEG97" s="765"/>
      <c r="AEH97" s="765"/>
      <c r="AEI97" s="765"/>
      <c r="AEJ97" s="765"/>
      <c r="AEK97" s="765"/>
      <c r="AEL97" s="765"/>
      <c r="AEM97" s="765"/>
      <c r="AEN97" s="765"/>
      <c r="AEO97" s="765"/>
      <c r="AEP97" s="765"/>
      <c r="AEQ97" s="765"/>
      <c r="AER97" s="765"/>
      <c r="AES97" s="765"/>
      <c r="AET97" s="765"/>
      <c r="AEU97" s="765"/>
      <c r="AEV97" s="765"/>
      <c r="AEW97" s="765"/>
      <c r="AEX97" s="765"/>
      <c r="AEY97" s="765"/>
      <c r="AEZ97" s="765"/>
      <c r="AFA97" s="765"/>
      <c r="AFB97" s="765"/>
      <c r="AFC97" s="765"/>
      <c r="AFD97" s="765"/>
      <c r="AFE97" s="765"/>
      <c r="AFF97" s="765"/>
      <c r="AFG97" s="765"/>
      <c r="AFH97" s="765"/>
      <c r="AFI97" s="765"/>
      <c r="AFJ97" s="765"/>
      <c r="AFK97" s="765"/>
      <c r="AFL97" s="765"/>
      <c r="AFM97" s="765"/>
      <c r="AFN97" s="765"/>
      <c r="AFO97" s="765"/>
      <c r="AFP97" s="765"/>
      <c r="AFQ97" s="765"/>
      <c r="AFR97" s="765"/>
      <c r="AFS97" s="765"/>
      <c r="AFT97" s="765"/>
      <c r="AFU97" s="765"/>
      <c r="AFV97" s="765"/>
      <c r="AFW97" s="765"/>
      <c r="AFX97" s="765"/>
      <c r="AFY97" s="765"/>
      <c r="AFZ97" s="765"/>
      <c r="AGA97" s="765"/>
      <c r="AGB97" s="765"/>
      <c r="AGC97" s="765"/>
      <c r="AGD97" s="765"/>
      <c r="AGE97" s="765"/>
      <c r="AGF97" s="765"/>
      <c r="AGG97" s="765"/>
      <c r="AGH97" s="765"/>
      <c r="AGI97" s="765"/>
      <c r="AGJ97" s="765"/>
      <c r="AGK97" s="765"/>
      <c r="AGL97" s="765"/>
      <c r="AGM97" s="765"/>
      <c r="AGN97" s="765"/>
      <c r="AGO97" s="765"/>
      <c r="AGP97" s="765"/>
      <c r="AGQ97" s="765"/>
      <c r="AGR97" s="765"/>
      <c r="AGS97" s="765"/>
      <c r="AGT97" s="765"/>
      <c r="AGU97" s="765"/>
      <c r="AGV97" s="765"/>
      <c r="AGW97" s="765"/>
      <c r="AGX97" s="765"/>
      <c r="AGY97" s="765"/>
      <c r="AGZ97" s="765"/>
      <c r="AHA97" s="765"/>
      <c r="AHB97" s="765"/>
      <c r="AHC97" s="765"/>
      <c r="AHD97" s="765"/>
      <c r="AHE97" s="765"/>
      <c r="AHF97" s="765"/>
      <c r="AHG97" s="765"/>
      <c r="AHH97" s="765"/>
      <c r="AHI97" s="765"/>
      <c r="AHJ97" s="765"/>
      <c r="AHK97" s="765"/>
      <c r="AHL97" s="765"/>
      <c r="AHM97" s="765"/>
      <c r="AHN97" s="765"/>
      <c r="AHO97" s="765"/>
      <c r="AHP97" s="765"/>
      <c r="AHQ97" s="765"/>
      <c r="AHR97" s="765"/>
      <c r="AHS97" s="765"/>
      <c r="AHT97" s="765"/>
      <c r="AHU97" s="765"/>
      <c r="AHV97" s="765"/>
      <c r="AHW97" s="765"/>
      <c r="AHX97" s="765"/>
      <c r="AHY97" s="765"/>
      <c r="AHZ97" s="765"/>
      <c r="AIA97" s="765"/>
      <c r="AIB97" s="765"/>
      <c r="AIC97" s="765"/>
      <c r="AID97" s="765"/>
      <c r="AIE97" s="765"/>
      <c r="AIF97" s="765"/>
      <c r="AIG97" s="765"/>
      <c r="AIH97" s="765"/>
      <c r="AII97" s="765"/>
      <c r="AIJ97" s="765"/>
      <c r="AIK97" s="765"/>
      <c r="AIL97" s="765"/>
      <c r="AIM97" s="765"/>
      <c r="AIN97" s="765"/>
      <c r="AIO97" s="765"/>
      <c r="AIP97" s="765"/>
      <c r="AIQ97" s="765"/>
      <c r="AIR97" s="765"/>
      <c r="AIS97" s="765"/>
      <c r="AIT97" s="765"/>
      <c r="AIU97" s="765"/>
      <c r="AIV97" s="765"/>
      <c r="AIW97" s="765"/>
      <c r="AIX97" s="765"/>
      <c r="AIY97" s="765"/>
      <c r="AIZ97" s="765"/>
      <c r="AJA97" s="765"/>
      <c r="AJB97" s="765"/>
      <c r="AJC97" s="765"/>
      <c r="AJD97" s="765"/>
      <c r="AJE97" s="765"/>
      <c r="AJF97" s="765"/>
      <c r="AJG97" s="765"/>
      <c r="AJH97" s="765"/>
      <c r="AJI97" s="765"/>
      <c r="AJJ97" s="765"/>
      <c r="AJK97" s="765"/>
      <c r="AJL97" s="765"/>
      <c r="AJM97" s="765"/>
      <c r="AJN97" s="765"/>
      <c r="AJO97" s="765"/>
      <c r="AJP97" s="765"/>
      <c r="AJQ97" s="765"/>
      <c r="AJR97" s="765"/>
      <c r="AJS97" s="765"/>
      <c r="AJT97" s="765"/>
      <c r="AJU97" s="765"/>
      <c r="AJV97" s="765"/>
      <c r="AJW97" s="765"/>
      <c r="AJX97" s="765"/>
      <c r="AJY97" s="765"/>
      <c r="AJZ97" s="765"/>
      <c r="AKA97" s="765"/>
      <c r="AKB97" s="765"/>
      <c r="AKC97" s="765"/>
      <c r="AKD97" s="765"/>
      <c r="AKE97" s="765"/>
      <c r="AKF97" s="765"/>
      <c r="AKG97" s="765"/>
      <c r="AKH97" s="765"/>
      <c r="AKI97" s="765"/>
      <c r="AKJ97" s="765"/>
      <c r="AKK97" s="765"/>
      <c r="AKL97" s="765"/>
      <c r="AKM97" s="765"/>
      <c r="AKN97" s="765"/>
      <c r="AKO97" s="765"/>
      <c r="AKP97" s="765"/>
      <c r="AKQ97" s="765"/>
      <c r="AKR97" s="765"/>
      <c r="AKS97" s="765"/>
      <c r="AKT97" s="765"/>
      <c r="AKU97" s="765"/>
    </row>
    <row r="98" spans="1:983" s="764" customFormat="1">
      <c r="B98" s="779" t="s">
        <v>561</v>
      </c>
      <c r="C98" s="788"/>
      <c r="D98" s="788">
        <v>0</v>
      </c>
      <c r="E98" s="788">
        <v>0</v>
      </c>
      <c r="F98" s="788">
        <v>1.7465370297644868E-2</v>
      </c>
      <c r="G98" s="788">
        <v>4.4093974979043285E-2</v>
      </c>
      <c r="H98" s="788">
        <v>0.12459865354382793</v>
      </c>
      <c r="I98" s="788">
        <v>0.19069781781612435</v>
      </c>
      <c r="J98" s="788">
        <v>0.20357588599156404</v>
      </c>
      <c r="K98" s="788">
        <v>0.23781471383125002</v>
      </c>
      <c r="L98" s="778"/>
      <c r="M98" s="786"/>
      <c r="N98" s="765"/>
      <c r="O98" s="778"/>
      <c r="P98" s="765"/>
      <c r="Q98" s="765"/>
      <c r="R98" s="765"/>
      <c r="S98" s="765"/>
      <c r="T98" s="765"/>
      <c r="U98" s="765"/>
      <c r="V98" s="765"/>
      <c r="W98" s="765"/>
      <c r="X98" s="765"/>
      <c r="Y98" s="765"/>
      <c r="Z98" s="765"/>
      <c r="AA98" s="765"/>
      <c r="AB98" s="765"/>
      <c r="AC98" s="765"/>
      <c r="AD98" s="765"/>
      <c r="AE98" s="765"/>
      <c r="AF98" s="765"/>
      <c r="AG98" s="765"/>
      <c r="AH98" s="765"/>
      <c r="AI98" s="765"/>
      <c r="AJ98" s="765"/>
      <c r="AK98" s="765"/>
      <c r="AL98" s="765"/>
      <c r="AM98" s="765"/>
      <c r="AN98" s="765"/>
      <c r="AO98" s="765"/>
      <c r="AP98" s="765"/>
      <c r="AQ98" s="765"/>
      <c r="AR98" s="765"/>
      <c r="AS98" s="765"/>
      <c r="AT98" s="765"/>
      <c r="AU98" s="765"/>
      <c r="AV98" s="765"/>
      <c r="AW98" s="765"/>
      <c r="AX98" s="765"/>
      <c r="AY98" s="765"/>
      <c r="AZ98" s="765"/>
      <c r="BA98" s="765"/>
      <c r="BB98" s="765"/>
      <c r="BC98" s="765"/>
      <c r="BD98" s="765"/>
      <c r="BE98" s="765"/>
      <c r="BF98" s="765"/>
      <c r="BG98" s="765"/>
      <c r="BH98" s="765"/>
      <c r="BI98" s="765"/>
      <c r="BJ98" s="765"/>
      <c r="BK98" s="765"/>
      <c r="BL98" s="765"/>
      <c r="BM98" s="765"/>
      <c r="BN98" s="765"/>
      <c r="BO98" s="765"/>
      <c r="BP98" s="765"/>
      <c r="BQ98" s="765"/>
      <c r="BR98" s="765"/>
      <c r="BS98" s="765"/>
      <c r="BT98" s="765"/>
      <c r="BU98" s="765"/>
      <c r="BV98" s="765"/>
      <c r="BW98" s="765"/>
      <c r="BX98" s="765"/>
      <c r="BY98" s="765"/>
      <c r="BZ98" s="765"/>
      <c r="CA98" s="765"/>
      <c r="CB98" s="765"/>
      <c r="CC98" s="765"/>
      <c r="CD98" s="765"/>
      <c r="CE98" s="765"/>
      <c r="CF98" s="765"/>
      <c r="CG98" s="765"/>
      <c r="CH98" s="765"/>
      <c r="CI98" s="765"/>
      <c r="CJ98" s="765"/>
      <c r="CK98" s="765"/>
      <c r="CL98" s="765"/>
      <c r="CM98" s="765"/>
      <c r="CN98" s="765"/>
      <c r="CO98" s="765"/>
      <c r="CP98" s="765"/>
      <c r="CQ98" s="765"/>
      <c r="CR98" s="765"/>
      <c r="CS98" s="765"/>
      <c r="CT98" s="765"/>
      <c r="CU98" s="765"/>
      <c r="CV98" s="765"/>
      <c r="CW98" s="765"/>
      <c r="CX98" s="765"/>
      <c r="CY98" s="765"/>
      <c r="CZ98" s="765"/>
      <c r="DA98" s="765"/>
      <c r="DB98" s="765"/>
      <c r="DC98" s="765"/>
      <c r="DD98" s="765"/>
      <c r="DE98" s="765"/>
      <c r="DF98" s="765"/>
      <c r="DG98" s="765"/>
      <c r="DH98" s="765"/>
      <c r="DI98" s="765"/>
      <c r="DJ98" s="765"/>
      <c r="DK98" s="765"/>
      <c r="DL98" s="765"/>
      <c r="DM98" s="765"/>
      <c r="DN98" s="765"/>
      <c r="DO98" s="765"/>
      <c r="DP98" s="765"/>
      <c r="DQ98" s="765"/>
      <c r="DR98" s="765"/>
      <c r="DS98" s="765"/>
      <c r="DT98" s="765"/>
      <c r="DU98" s="765"/>
      <c r="DV98" s="765"/>
      <c r="DW98" s="765"/>
      <c r="DX98" s="765"/>
      <c r="DY98" s="765"/>
      <c r="DZ98" s="765"/>
      <c r="EA98" s="765"/>
      <c r="EB98" s="765"/>
      <c r="EC98" s="765"/>
      <c r="ED98" s="765"/>
      <c r="EE98" s="765"/>
      <c r="EF98" s="765"/>
      <c r="EG98" s="765"/>
      <c r="EH98" s="765"/>
      <c r="EI98" s="765"/>
      <c r="EJ98" s="765"/>
      <c r="EK98" s="765"/>
      <c r="EL98" s="765"/>
      <c r="EM98" s="765"/>
      <c r="EN98" s="765"/>
      <c r="EO98" s="765"/>
      <c r="EP98" s="765"/>
      <c r="EQ98" s="765"/>
      <c r="ER98" s="765"/>
      <c r="ES98" s="765"/>
      <c r="ET98" s="765"/>
      <c r="EU98" s="765"/>
      <c r="EV98" s="765"/>
      <c r="EW98" s="765"/>
      <c r="EX98" s="765"/>
      <c r="EY98" s="765"/>
      <c r="EZ98" s="765"/>
      <c r="FA98" s="765"/>
      <c r="FB98" s="765"/>
      <c r="FC98" s="765"/>
      <c r="FD98" s="765"/>
      <c r="FE98" s="765"/>
      <c r="FF98" s="765"/>
      <c r="FG98" s="765"/>
      <c r="FH98" s="765"/>
      <c r="FI98" s="765"/>
      <c r="FJ98" s="765"/>
      <c r="FK98" s="765"/>
      <c r="FL98" s="765"/>
      <c r="FM98" s="765"/>
      <c r="FN98" s="765"/>
      <c r="FO98" s="765"/>
      <c r="FP98" s="765"/>
      <c r="FQ98" s="765"/>
      <c r="FR98" s="765"/>
      <c r="FS98" s="765"/>
      <c r="FT98" s="765"/>
      <c r="FU98" s="765"/>
      <c r="FV98" s="765"/>
      <c r="FW98" s="765"/>
      <c r="FX98" s="765"/>
      <c r="FY98" s="765"/>
      <c r="FZ98" s="765"/>
      <c r="GA98" s="765"/>
      <c r="GB98" s="765"/>
      <c r="GC98" s="765"/>
      <c r="GD98" s="765"/>
      <c r="GE98" s="765"/>
      <c r="GF98" s="765"/>
      <c r="GG98" s="765"/>
      <c r="GH98" s="765"/>
      <c r="GI98" s="765"/>
      <c r="GJ98" s="765"/>
      <c r="GK98" s="765"/>
      <c r="GL98" s="765"/>
      <c r="GM98" s="765"/>
      <c r="GN98" s="765"/>
      <c r="GO98" s="765"/>
      <c r="GP98" s="765"/>
      <c r="GQ98" s="765"/>
      <c r="GR98" s="765"/>
      <c r="GS98" s="765"/>
      <c r="GT98" s="765"/>
      <c r="GU98" s="765"/>
      <c r="GV98" s="765"/>
      <c r="GW98" s="765"/>
      <c r="GX98" s="765"/>
      <c r="GY98" s="765"/>
      <c r="GZ98" s="765"/>
      <c r="HA98" s="765"/>
      <c r="HB98" s="765"/>
      <c r="HC98" s="765"/>
      <c r="HD98" s="765"/>
      <c r="HE98" s="765"/>
      <c r="HF98" s="765"/>
      <c r="HG98" s="765"/>
      <c r="HH98" s="765"/>
      <c r="HI98" s="765"/>
      <c r="HJ98" s="765"/>
      <c r="HK98" s="765"/>
      <c r="HL98" s="765"/>
      <c r="HM98" s="765"/>
      <c r="HN98" s="765"/>
      <c r="HO98" s="765"/>
      <c r="HP98" s="765"/>
      <c r="HQ98" s="765"/>
      <c r="HR98" s="765"/>
      <c r="HS98" s="765"/>
      <c r="HT98" s="765"/>
      <c r="HU98" s="765"/>
      <c r="HV98" s="765"/>
      <c r="HW98" s="765"/>
      <c r="HX98" s="765"/>
      <c r="HY98" s="765"/>
      <c r="HZ98" s="765"/>
      <c r="IA98" s="765"/>
      <c r="IB98" s="765"/>
      <c r="IC98" s="765"/>
      <c r="ID98" s="765"/>
      <c r="IE98" s="765"/>
      <c r="IF98" s="765"/>
      <c r="IG98" s="765"/>
      <c r="IH98" s="765"/>
      <c r="II98" s="765"/>
      <c r="IJ98" s="765"/>
      <c r="IK98" s="765"/>
      <c r="IL98" s="765"/>
      <c r="IM98" s="765"/>
      <c r="IN98" s="765"/>
      <c r="IO98" s="765"/>
      <c r="IP98" s="765"/>
      <c r="IQ98" s="765"/>
      <c r="IR98" s="765"/>
      <c r="IS98" s="765"/>
      <c r="IT98" s="765"/>
      <c r="IU98" s="765"/>
      <c r="IV98" s="765"/>
      <c r="IW98" s="765"/>
      <c r="IX98" s="765"/>
      <c r="IY98" s="765"/>
      <c r="IZ98" s="765"/>
      <c r="JA98" s="765"/>
      <c r="JB98" s="765"/>
      <c r="JC98" s="765"/>
      <c r="JD98" s="765"/>
      <c r="JE98" s="765"/>
      <c r="JF98" s="765"/>
      <c r="JG98" s="765"/>
      <c r="JH98" s="765"/>
      <c r="JI98" s="765"/>
      <c r="JJ98" s="765"/>
      <c r="JK98" s="765"/>
      <c r="JL98" s="765"/>
      <c r="JM98" s="765"/>
      <c r="JN98" s="765"/>
      <c r="JO98" s="765"/>
      <c r="JP98" s="765"/>
      <c r="JQ98" s="765"/>
      <c r="JR98" s="765"/>
      <c r="JS98" s="765"/>
      <c r="JT98" s="765"/>
      <c r="JU98" s="765"/>
      <c r="JV98" s="765"/>
      <c r="JW98" s="765"/>
      <c r="JX98" s="765"/>
      <c r="JY98" s="765"/>
      <c r="JZ98" s="765"/>
      <c r="KA98" s="765"/>
      <c r="KB98" s="765"/>
      <c r="KC98" s="765"/>
      <c r="KD98" s="765"/>
      <c r="KE98" s="765"/>
      <c r="KF98" s="765"/>
      <c r="KG98" s="765"/>
      <c r="KH98" s="765"/>
      <c r="KI98" s="765"/>
      <c r="KJ98" s="765"/>
      <c r="KK98" s="765"/>
      <c r="KL98" s="765"/>
      <c r="KM98" s="765"/>
      <c r="KN98" s="765"/>
      <c r="KO98" s="765"/>
      <c r="KP98" s="765"/>
      <c r="KQ98" s="765"/>
      <c r="KR98" s="765"/>
      <c r="KS98" s="765"/>
      <c r="KT98" s="765"/>
      <c r="KU98" s="765"/>
      <c r="KV98" s="765"/>
      <c r="KW98" s="765"/>
      <c r="KX98" s="765"/>
      <c r="KY98" s="765"/>
      <c r="KZ98" s="765"/>
      <c r="LA98" s="765"/>
      <c r="LB98" s="765"/>
      <c r="LC98" s="765"/>
      <c r="LD98" s="765"/>
      <c r="LE98" s="765"/>
      <c r="LF98" s="765"/>
      <c r="LG98" s="765"/>
      <c r="LH98" s="765"/>
      <c r="LI98" s="765"/>
      <c r="LJ98" s="765"/>
      <c r="LK98" s="765"/>
      <c r="LL98" s="765"/>
      <c r="LM98" s="765"/>
      <c r="LN98" s="765"/>
      <c r="LO98" s="765"/>
      <c r="LP98" s="765"/>
      <c r="LQ98" s="765"/>
      <c r="LR98" s="765"/>
      <c r="LS98" s="765"/>
      <c r="LT98" s="765"/>
      <c r="LU98" s="765"/>
      <c r="LV98" s="765"/>
      <c r="LW98" s="765"/>
      <c r="LX98" s="765"/>
      <c r="LY98" s="765"/>
      <c r="LZ98" s="765"/>
      <c r="MA98" s="765"/>
      <c r="MB98" s="765"/>
      <c r="MC98" s="765"/>
      <c r="MD98" s="765"/>
      <c r="ME98" s="765"/>
      <c r="MF98" s="765"/>
      <c r="MG98" s="765"/>
      <c r="MH98" s="765"/>
      <c r="MI98" s="765"/>
      <c r="MJ98" s="765"/>
      <c r="MK98" s="765"/>
      <c r="ML98" s="765"/>
      <c r="MM98" s="765"/>
      <c r="MN98" s="765"/>
      <c r="MO98" s="765"/>
      <c r="MP98" s="765"/>
      <c r="MQ98" s="765"/>
      <c r="MR98" s="765"/>
      <c r="MS98" s="765"/>
      <c r="MT98" s="765"/>
      <c r="MU98" s="765"/>
      <c r="MV98" s="765"/>
      <c r="MW98" s="765"/>
      <c r="MX98" s="765"/>
      <c r="MY98" s="765"/>
      <c r="MZ98" s="765"/>
      <c r="NA98" s="765"/>
      <c r="NB98" s="765"/>
      <c r="NC98" s="765"/>
      <c r="ND98" s="765"/>
      <c r="NE98" s="765"/>
      <c r="NF98" s="765"/>
      <c r="NG98" s="765"/>
      <c r="NH98" s="765"/>
      <c r="NI98" s="765"/>
      <c r="NJ98" s="765"/>
      <c r="NK98" s="765"/>
      <c r="NL98" s="765"/>
      <c r="NM98" s="765"/>
      <c r="NN98" s="765"/>
      <c r="NO98" s="765"/>
      <c r="NP98" s="765"/>
      <c r="NQ98" s="765"/>
      <c r="NR98" s="765"/>
      <c r="NS98" s="765"/>
      <c r="NT98" s="765"/>
      <c r="NU98" s="765"/>
      <c r="NV98" s="765"/>
      <c r="NW98" s="765"/>
      <c r="NX98" s="765"/>
      <c r="NY98" s="765"/>
      <c r="NZ98" s="765"/>
      <c r="OA98" s="765"/>
      <c r="OB98" s="765"/>
      <c r="OC98" s="765"/>
      <c r="OD98" s="765"/>
      <c r="OE98" s="765"/>
      <c r="OF98" s="765"/>
      <c r="OG98" s="765"/>
      <c r="OH98" s="765"/>
      <c r="OI98" s="765"/>
      <c r="OJ98" s="765"/>
      <c r="OK98" s="765"/>
      <c r="OL98" s="765"/>
      <c r="OM98" s="765"/>
      <c r="ON98" s="765"/>
      <c r="OO98" s="765"/>
      <c r="OP98" s="765"/>
      <c r="OQ98" s="765"/>
      <c r="OR98" s="765"/>
      <c r="OS98" s="765"/>
      <c r="OT98" s="765"/>
      <c r="OU98" s="765"/>
      <c r="OV98" s="765"/>
      <c r="OW98" s="765"/>
      <c r="OX98" s="765"/>
      <c r="OY98" s="765"/>
      <c r="OZ98" s="765"/>
      <c r="PA98" s="765"/>
      <c r="PB98" s="765"/>
      <c r="PC98" s="765"/>
      <c r="PD98" s="765"/>
      <c r="PE98" s="765"/>
      <c r="PF98" s="765"/>
      <c r="PG98" s="765"/>
      <c r="PH98" s="765"/>
      <c r="PI98" s="765"/>
      <c r="PJ98" s="765"/>
      <c r="PK98" s="765"/>
      <c r="PL98" s="765"/>
      <c r="PM98" s="765"/>
      <c r="PN98" s="765"/>
      <c r="PO98" s="765"/>
      <c r="PP98" s="765"/>
      <c r="PQ98" s="765"/>
      <c r="PR98" s="765"/>
      <c r="PS98" s="765"/>
      <c r="PT98" s="765"/>
      <c r="PU98" s="765"/>
      <c r="PV98" s="765"/>
      <c r="PW98" s="765"/>
      <c r="PX98" s="765"/>
      <c r="PY98" s="765"/>
      <c r="PZ98" s="765"/>
      <c r="QA98" s="765"/>
      <c r="QB98" s="765"/>
      <c r="QC98" s="765"/>
      <c r="QD98" s="765"/>
      <c r="QE98" s="765"/>
      <c r="QF98" s="765"/>
      <c r="QG98" s="765"/>
      <c r="QH98" s="765"/>
      <c r="QI98" s="765"/>
      <c r="QJ98" s="765"/>
      <c r="QK98" s="765"/>
      <c r="QL98" s="765"/>
      <c r="QM98" s="765"/>
      <c r="QN98" s="765"/>
      <c r="QO98" s="765"/>
      <c r="QP98" s="765"/>
      <c r="QQ98" s="765"/>
      <c r="QR98" s="765"/>
      <c r="QS98" s="765"/>
      <c r="QT98" s="765"/>
      <c r="QU98" s="765"/>
      <c r="QV98" s="765"/>
      <c r="QW98" s="765"/>
      <c r="QX98" s="765"/>
      <c r="QY98" s="765"/>
      <c r="QZ98" s="765"/>
      <c r="RA98" s="765"/>
      <c r="RB98" s="765"/>
      <c r="RC98" s="765"/>
      <c r="RD98" s="765"/>
      <c r="RE98" s="765"/>
      <c r="RF98" s="765"/>
      <c r="RG98" s="765"/>
      <c r="RH98" s="765"/>
      <c r="RI98" s="765"/>
      <c r="RJ98" s="765"/>
      <c r="RK98" s="765"/>
      <c r="RL98" s="765"/>
      <c r="RM98" s="765"/>
      <c r="RN98" s="765"/>
      <c r="RO98" s="765"/>
      <c r="RP98" s="765"/>
      <c r="RQ98" s="765"/>
      <c r="RR98" s="765"/>
      <c r="RS98" s="765"/>
      <c r="RT98" s="765"/>
      <c r="RU98" s="765"/>
      <c r="RV98" s="765"/>
      <c r="RW98" s="765"/>
      <c r="RX98" s="765"/>
      <c r="RY98" s="765"/>
      <c r="RZ98" s="765"/>
      <c r="SA98" s="765"/>
      <c r="SB98" s="765"/>
      <c r="SC98" s="765"/>
      <c r="SD98" s="765"/>
      <c r="SE98" s="765"/>
      <c r="SF98" s="765"/>
      <c r="SG98" s="765"/>
      <c r="SH98" s="765"/>
      <c r="SI98" s="765"/>
      <c r="SJ98" s="765"/>
      <c r="SK98" s="765"/>
      <c r="SL98" s="765"/>
      <c r="SM98" s="765"/>
      <c r="SN98" s="765"/>
      <c r="SO98" s="765"/>
      <c r="SP98" s="765"/>
      <c r="SQ98" s="765"/>
      <c r="SR98" s="765"/>
      <c r="SS98" s="765"/>
      <c r="ST98" s="765"/>
      <c r="SU98" s="765"/>
      <c r="SV98" s="765"/>
      <c r="SW98" s="765"/>
      <c r="SX98" s="765"/>
      <c r="SY98" s="765"/>
      <c r="SZ98" s="765"/>
      <c r="TA98" s="765"/>
      <c r="TB98" s="765"/>
      <c r="TC98" s="765"/>
      <c r="TD98" s="765"/>
      <c r="TE98" s="765"/>
      <c r="TF98" s="765"/>
      <c r="TG98" s="765"/>
      <c r="TH98" s="765"/>
      <c r="TI98" s="765"/>
      <c r="TJ98" s="765"/>
      <c r="TK98" s="765"/>
      <c r="TL98" s="765"/>
      <c r="TM98" s="765"/>
      <c r="TN98" s="765"/>
      <c r="TO98" s="765"/>
      <c r="TP98" s="765"/>
      <c r="TQ98" s="765"/>
      <c r="TR98" s="765"/>
      <c r="TS98" s="765"/>
      <c r="TT98" s="765"/>
      <c r="TU98" s="765"/>
      <c r="TV98" s="765"/>
      <c r="TW98" s="765"/>
      <c r="TX98" s="765"/>
      <c r="TY98" s="765"/>
      <c r="TZ98" s="765"/>
      <c r="UA98" s="765"/>
      <c r="UB98" s="765"/>
      <c r="UC98" s="765"/>
      <c r="UD98" s="765"/>
      <c r="UE98" s="765"/>
      <c r="UF98" s="765"/>
      <c r="UG98" s="765"/>
      <c r="UH98" s="765"/>
      <c r="UI98" s="765"/>
      <c r="UJ98" s="765"/>
      <c r="UK98" s="765"/>
      <c r="UL98" s="765"/>
      <c r="UM98" s="765"/>
      <c r="UN98" s="765"/>
      <c r="UO98" s="765"/>
      <c r="UP98" s="765"/>
      <c r="UQ98" s="765"/>
      <c r="UR98" s="765"/>
      <c r="US98" s="765"/>
      <c r="UT98" s="765"/>
      <c r="UU98" s="765"/>
      <c r="UV98" s="765"/>
      <c r="UW98" s="765"/>
      <c r="UX98" s="765"/>
      <c r="UY98" s="765"/>
      <c r="UZ98" s="765"/>
      <c r="VA98" s="765"/>
      <c r="VB98" s="765"/>
      <c r="VC98" s="765"/>
      <c r="VD98" s="765"/>
      <c r="VE98" s="765"/>
      <c r="VF98" s="765"/>
      <c r="VG98" s="765"/>
      <c r="VH98" s="765"/>
      <c r="VI98" s="765"/>
      <c r="VJ98" s="765"/>
      <c r="VK98" s="765"/>
      <c r="VL98" s="765"/>
      <c r="VM98" s="765"/>
      <c r="VN98" s="765"/>
      <c r="VO98" s="765"/>
      <c r="VP98" s="765"/>
      <c r="VQ98" s="765"/>
      <c r="VR98" s="765"/>
      <c r="VS98" s="765"/>
      <c r="VT98" s="765"/>
      <c r="VU98" s="765"/>
      <c r="VV98" s="765"/>
      <c r="VW98" s="765"/>
      <c r="VX98" s="765"/>
      <c r="VY98" s="765"/>
      <c r="VZ98" s="765"/>
      <c r="WA98" s="765"/>
      <c r="WB98" s="765"/>
      <c r="WC98" s="765"/>
      <c r="WD98" s="765"/>
      <c r="WE98" s="765"/>
      <c r="WF98" s="765"/>
      <c r="WG98" s="765"/>
      <c r="WH98" s="765"/>
      <c r="WI98" s="765"/>
      <c r="WJ98" s="765"/>
      <c r="WK98" s="765"/>
      <c r="WL98" s="765"/>
      <c r="WM98" s="765"/>
      <c r="WN98" s="765"/>
      <c r="WO98" s="765"/>
      <c r="WP98" s="765"/>
      <c r="WQ98" s="765"/>
      <c r="WR98" s="765"/>
      <c r="WS98" s="765"/>
      <c r="WT98" s="765"/>
      <c r="WU98" s="765"/>
      <c r="WV98" s="765"/>
      <c r="WW98" s="765"/>
      <c r="WX98" s="765"/>
      <c r="WY98" s="765"/>
      <c r="WZ98" s="765"/>
      <c r="XA98" s="765"/>
      <c r="XB98" s="765"/>
      <c r="XC98" s="765"/>
      <c r="XD98" s="765"/>
      <c r="XE98" s="765"/>
      <c r="XF98" s="765"/>
      <c r="XG98" s="765"/>
      <c r="XH98" s="765"/>
      <c r="XI98" s="765"/>
      <c r="XJ98" s="765"/>
      <c r="XK98" s="765"/>
      <c r="XL98" s="765"/>
      <c r="XM98" s="765"/>
      <c r="XN98" s="765"/>
      <c r="XO98" s="765"/>
      <c r="XP98" s="765"/>
      <c r="XQ98" s="765"/>
      <c r="XR98" s="765"/>
      <c r="XS98" s="765"/>
      <c r="XT98" s="765"/>
      <c r="XU98" s="765"/>
      <c r="XV98" s="765"/>
      <c r="XW98" s="765"/>
      <c r="XX98" s="765"/>
      <c r="XY98" s="765"/>
      <c r="XZ98" s="765"/>
      <c r="YA98" s="765"/>
      <c r="YB98" s="765"/>
      <c r="YC98" s="765"/>
      <c r="YD98" s="765"/>
      <c r="YE98" s="765"/>
      <c r="YF98" s="765"/>
      <c r="YG98" s="765"/>
      <c r="YH98" s="765"/>
      <c r="YI98" s="765"/>
      <c r="YJ98" s="765"/>
      <c r="YK98" s="765"/>
      <c r="YL98" s="765"/>
      <c r="YM98" s="765"/>
      <c r="YN98" s="765"/>
      <c r="YO98" s="765"/>
      <c r="YP98" s="765"/>
      <c r="YQ98" s="765"/>
      <c r="YR98" s="765"/>
      <c r="YS98" s="765"/>
      <c r="YT98" s="765"/>
      <c r="YU98" s="765"/>
      <c r="YV98" s="765"/>
      <c r="YW98" s="765"/>
      <c r="YX98" s="765"/>
      <c r="YY98" s="765"/>
      <c r="YZ98" s="765"/>
      <c r="ZA98" s="765"/>
      <c r="ZB98" s="765"/>
      <c r="ZC98" s="765"/>
      <c r="ZD98" s="765"/>
      <c r="ZE98" s="765"/>
      <c r="ZF98" s="765"/>
      <c r="ZG98" s="765"/>
      <c r="ZH98" s="765"/>
      <c r="ZI98" s="765"/>
      <c r="ZJ98" s="765"/>
      <c r="ZK98" s="765"/>
      <c r="ZL98" s="765"/>
      <c r="ZM98" s="765"/>
      <c r="ZN98" s="765"/>
      <c r="ZO98" s="765"/>
      <c r="ZP98" s="765"/>
      <c r="ZQ98" s="765"/>
      <c r="ZR98" s="765"/>
      <c r="ZS98" s="765"/>
      <c r="ZT98" s="765"/>
      <c r="ZU98" s="765"/>
      <c r="ZV98" s="765"/>
      <c r="ZW98" s="765"/>
      <c r="ZX98" s="765"/>
      <c r="ZY98" s="765"/>
      <c r="ZZ98" s="765"/>
      <c r="AAA98" s="765"/>
      <c r="AAB98" s="765"/>
      <c r="AAC98" s="765"/>
      <c r="AAD98" s="765"/>
      <c r="AAE98" s="765"/>
      <c r="AAF98" s="765"/>
      <c r="AAG98" s="765"/>
      <c r="AAH98" s="765"/>
      <c r="AAI98" s="765"/>
      <c r="AAJ98" s="765"/>
      <c r="AAK98" s="765"/>
      <c r="AAL98" s="765"/>
      <c r="AAM98" s="765"/>
      <c r="AAN98" s="765"/>
      <c r="AAO98" s="765"/>
      <c r="AAP98" s="765"/>
      <c r="AAQ98" s="765"/>
      <c r="AAR98" s="765"/>
      <c r="AAS98" s="765"/>
      <c r="AAT98" s="765"/>
      <c r="AAU98" s="765"/>
      <c r="AAV98" s="765"/>
      <c r="AAW98" s="765"/>
      <c r="AAX98" s="765"/>
      <c r="AAY98" s="765"/>
      <c r="AAZ98" s="765"/>
      <c r="ABA98" s="765"/>
      <c r="ABB98" s="765"/>
      <c r="ABC98" s="765"/>
      <c r="ABD98" s="765"/>
      <c r="ABE98" s="765"/>
      <c r="ABF98" s="765"/>
      <c r="ABG98" s="765"/>
      <c r="ABH98" s="765"/>
      <c r="ABI98" s="765"/>
      <c r="ABJ98" s="765"/>
      <c r="ABK98" s="765"/>
      <c r="ABL98" s="765"/>
      <c r="ABM98" s="765"/>
      <c r="ABN98" s="765"/>
      <c r="ABO98" s="765"/>
      <c r="ABP98" s="765"/>
      <c r="ABQ98" s="765"/>
      <c r="ABR98" s="765"/>
      <c r="ABS98" s="765"/>
      <c r="ABT98" s="765"/>
      <c r="ABU98" s="765"/>
      <c r="ABV98" s="765"/>
      <c r="ABW98" s="765"/>
      <c r="ABX98" s="765"/>
      <c r="ABY98" s="765"/>
      <c r="ABZ98" s="765"/>
      <c r="ACA98" s="765"/>
      <c r="ACB98" s="765"/>
      <c r="ACC98" s="765"/>
      <c r="ACD98" s="765"/>
      <c r="ACE98" s="765"/>
      <c r="ACF98" s="765"/>
      <c r="ACG98" s="765"/>
      <c r="ACH98" s="765"/>
      <c r="ACI98" s="765"/>
      <c r="ACJ98" s="765"/>
      <c r="ACK98" s="765"/>
      <c r="ACL98" s="765"/>
      <c r="ACM98" s="765"/>
      <c r="ACN98" s="765"/>
      <c r="ACO98" s="765"/>
      <c r="ACP98" s="765"/>
      <c r="ACQ98" s="765"/>
      <c r="ACR98" s="765"/>
      <c r="ACS98" s="765"/>
      <c r="ACT98" s="765"/>
      <c r="ACU98" s="765"/>
      <c r="ACV98" s="765"/>
      <c r="ACW98" s="765"/>
      <c r="ACX98" s="765"/>
      <c r="ACY98" s="765"/>
      <c r="ACZ98" s="765"/>
      <c r="ADA98" s="765"/>
      <c r="ADB98" s="765"/>
      <c r="ADC98" s="765"/>
      <c r="ADD98" s="765"/>
      <c r="ADE98" s="765"/>
      <c r="ADF98" s="765"/>
      <c r="ADG98" s="765"/>
      <c r="ADH98" s="765"/>
      <c r="ADI98" s="765"/>
      <c r="ADJ98" s="765"/>
      <c r="ADK98" s="765"/>
      <c r="ADL98" s="765"/>
      <c r="ADM98" s="765"/>
      <c r="ADN98" s="765"/>
      <c r="ADO98" s="765"/>
      <c r="ADP98" s="765"/>
      <c r="ADQ98" s="765"/>
      <c r="ADR98" s="765"/>
      <c r="ADS98" s="765"/>
      <c r="ADT98" s="765"/>
      <c r="ADU98" s="765"/>
      <c r="ADV98" s="765"/>
      <c r="ADW98" s="765"/>
      <c r="ADX98" s="765"/>
      <c r="ADY98" s="765"/>
      <c r="ADZ98" s="765"/>
      <c r="AEA98" s="765"/>
      <c r="AEB98" s="765"/>
      <c r="AEC98" s="765"/>
      <c r="AED98" s="765"/>
      <c r="AEE98" s="765"/>
      <c r="AEF98" s="765"/>
      <c r="AEG98" s="765"/>
      <c r="AEH98" s="765"/>
      <c r="AEI98" s="765"/>
      <c r="AEJ98" s="765"/>
      <c r="AEK98" s="765"/>
      <c r="AEL98" s="765"/>
      <c r="AEM98" s="765"/>
      <c r="AEN98" s="765"/>
      <c r="AEO98" s="765"/>
      <c r="AEP98" s="765"/>
      <c r="AEQ98" s="765"/>
      <c r="AER98" s="765"/>
      <c r="AES98" s="765"/>
      <c r="AET98" s="765"/>
      <c r="AEU98" s="765"/>
      <c r="AEV98" s="765"/>
      <c r="AEW98" s="765"/>
      <c r="AEX98" s="765"/>
      <c r="AEY98" s="765"/>
      <c r="AEZ98" s="765"/>
      <c r="AFA98" s="765"/>
      <c r="AFB98" s="765"/>
      <c r="AFC98" s="765"/>
      <c r="AFD98" s="765"/>
      <c r="AFE98" s="765"/>
      <c r="AFF98" s="765"/>
      <c r="AFG98" s="765"/>
      <c r="AFH98" s="765"/>
      <c r="AFI98" s="765"/>
      <c r="AFJ98" s="765"/>
      <c r="AFK98" s="765"/>
      <c r="AFL98" s="765"/>
      <c r="AFM98" s="765"/>
      <c r="AFN98" s="765"/>
      <c r="AFO98" s="765"/>
      <c r="AFP98" s="765"/>
      <c r="AFQ98" s="765"/>
      <c r="AFR98" s="765"/>
      <c r="AFS98" s="765"/>
      <c r="AFT98" s="765"/>
      <c r="AFU98" s="765"/>
      <c r="AFV98" s="765"/>
      <c r="AFW98" s="765"/>
      <c r="AFX98" s="765"/>
      <c r="AFY98" s="765"/>
      <c r="AFZ98" s="765"/>
      <c r="AGA98" s="765"/>
      <c r="AGB98" s="765"/>
      <c r="AGC98" s="765"/>
      <c r="AGD98" s="765"/>
      <c r="AGE98" s="765"/>
      <c r="AGF98" s="765"/>
      <c r="AGG98" s="765"/>
      <c r="AGH98" s="765"/>
      <c r="AGI98" s="765"/>
      <c r="AGJ98" s="765"/>
      <c r="AGK98" s="765"/>
      <c r="AGL98" s="765"/>
      <c r="AGM98" s="765"/>
      <c r="AGN98" s="765"/>
      <c r="AGO98" s="765"/>
      <c r="AGP98" s="765"/>
      <c r="AGQ98" s="765"/>
      <c r="AGR98" s="765"/>
      <c r="AGS98" s="765"/>
      <c r="AGT98" s="765"/>
      <c r="AGU98" s="765"/>
      <c r="AGV98" s="765"/>
      <c r="AGW98" s="765"/>
      <c r="AGX98" s="765"/>
      <c r="AGY98" s="765"/>
      <c r="AGZ98" s="765"/>
      <c r="AHA98" s="765"/>
      <c r="AHB98" s="765"/>
      <c r="AHC98" s="765"/>
      <c r="AHD98" s="765"/>
      <c r="AHE98" s="765"/>
      <c r="AHF98" s="765"/>
      <c r="AHG98" s="765"/>
      <c r="AHH98" s="765"/>
      <c r="AHI98" s="765"/>
      <c r="AHJ98" s="765"/>
      <c r="AHK98" s="765"/>
      <c r="AHL98" s="765"/>
      <c r="AHM98" s="765"/>
      <c r="AHN98" s="765"/>
      <c r="AHO98" s="765"/>
      <c r="AHP98" s="765"/>
      <c r="AHQ98" s="765"/>
      <c r="AHR98" s="765"/>
      <c r="AHS98" s="765"/>
      <c r="AHT98" s="765"/>
      <c r="AHU98" s="765"/>
      <c r="AHV98" s="765"/>
      <c r="AHW98" s="765"/>
      <c r="AHX98" s="765"/>
      <c r="AHY98" s="765"/>
      <c r="AHZ98" s="765"/>
      <c r="AIA98" s="765"/>
      <c r="AIB98" s="765"/>
      <c r="AIC98" s="765"/>
      <c r="AID98" s="765"/>
      <c r="AIE98" s="765"/>
      <c r="AIF98" s="765"/>
      <c r="AIG98" s="765"/>
      <c r="AIH98" s="765"/>
      <c r="AII98" s="765"/>
      <c r="AIJ98" s="765"/>
      <c r="AIK98" s="765"/>
      <c r="AIL98" s="765"/>
      <c r="AIM98" s="765"/>
      <c r="AIN98" s="765"/>
      <c r="AIO98" s="765"/>
      <c r="AIP98" s="765"/>
      <c r="AIQ98" s="765"/>
      <c r="AIR98" s="765"/>
      <c r="AIS98" s="765"/>
      <c r="AIT98" s="765"/>
      <c r="AIU98" s="765"/>
      <c r="AIV98" s="765"/>
      <c r="AIW98" s="765"/>
      <c r="AIX98" s="765"/>
      <c r="AIY98" s="765"/>
      <c r="AIZ98" s="765"/>
      <c r="AJA98" s="765"/>
      <c r="AJB98" s="765"/>
      <c r="AJC98" s="765"/>
      <c r="AJD98" s="765"/>
      <c r="AJE98" s="765"/>
      <c r="AJF98" s="765"/>
      <c r="AJG98" s="765"/>
      <c r="AJH98" s="765"/>
      <c r="AJI98" s="765"/>
      <c r="AJJ98" s="765"/>
      <c r="AJK98" s="765"/>
      <c r="AJL98" s="765"/>
      <c r="AJM98" s="765"/>
      <c r="AJN98" s="765"/>
      <c r="AJO98" s="765"/>
      <c r="AJP98" s="765"/>
      <c r="AJQ98" s="765"/>
      <c r="AJR98" s="765"/>
      <c r="AJS98" s="765"/>
      <c r="AJT98" s="765"/>
      <c r="AJU98" s="765"/>
      <c r="AJV98" s="765"/>
      <c r="AJW98" s="765"/>
      <c r="AJX98" s="765"/>
      <c r="AJY98" s="765"/>
      <c r="AJZ98" s="765"/>
      <c r="AKA98" s="765"/>
      <c r="AKB98" s="765"/>
      <c r="AKC98" s="765"/>
      <c r="AKD98" s="765"/>
      <c r="AKE98" s="765"/>
      <c r="AKF98" s="765"/>
      <c r="AKG98" s="765"/>
      <c r="AKH98" s="765"/>
      <c r="AKI98" s="765"/>
      <c r="AKJ98" s="765"/>
      <c r="AKK98" s="765"/>
      <c r="AKL98" s="765"/>
      <c r="AKM98" s="765"/>
      <c r="AKN98" s="765"/>
      <c r="AKO98" s="765"/>
      <c r="AKP98" s="765"/>
      <c r="AKQ98" s="765"/>
      <c r="AKR98" s="765"/>
      <c r="AKS98" s="765"/>
      <c r="AKT98" s="765"/>
      <c r="AKU98" s="765"/>
    </row>
    <row r="99" spans="1:983" s="764" customFormat="1">
      <c r="B99" s="779" t="s">
        <v>562</v>
      </c>
      <c r="C99" s="788"/>
      <c r="D99" s="788">
        <v>0</v>
      </c>
      <c r="E99" s="788">
        <v>0</v>
      </c>
      <c r="F99" s="788">
        <v>0</v>
      </c>
      <c r="G99" s="788">
        <v>1.1023493744760821E-2</v>
      </c>
      <c r="H99" s="788">
        <v>4.1532884514609299E-2</v>
      </c>
      <c r="I99" s="788">
        <v>0.10329465131706735</v>
      </c>
      <c r="J99" s="788">
        <v>0.20357588599156404</v>
      </c>
      <c r="K99" s="788">
        <v>0.33973530547321434</v>
      </c>
      <c r="L99" s="778"/>
      <c r="M99" s="786"/>
      <c r="N99" s="765"/>
      <c r="O99" s="778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765"/>
      <c r="AB99" s="765"/>
      <c r="AC99" s="765"/>
      <c r="AD99" s="765"/>
      <c r="AE99" s="765"/>
      <c r="AF99" s="765"/>
      <c r="AG99" s="765"/>
      <c r="AH99" s="765"/>
      <c r="AI99" s="765"/>
      <c r="AJ99" s="765"/>
      <c r="AK99" s="765"/>
      <c r="AL99" s="765"/>
      <c r="AM99" s="765"/>
      <c r="AN99" s="765"/>
      <c r="AO99" s="765"/>
      <c r="AP99" s="765"/>
      <c r="AQ99" s="765"/>
      <c r="AR99" s="765"/>
      <c r="AS99" s="765"/>
      <c r="AT99" s="765"/>
      <c r="AU99" s="765"/>
      <c r="AV99" s="765"/>
      <c r="AW99" s="765"/>
      <c r="AX99" s="765"/>
      <c r="AY99" s="765"/>
      <c r="AZ99" s="765"/>
      <c r="BA99" s="765"/>
      <c r="BB99" s="765"/>
      <c r="BC99" s="765"/>
      <c r="BD99" s="765"/>
      <c r="BE99" s="765"/>
      <c r="BF99" s="765"/>
      <c r="BG99" s="765"/>
      <c r="BH99" s="765"/>
      <c r="BI99" s="765"/>
      <c r="BJ99" s="765"/>
      <c r="BK99" s="765"/>
      <c r="BL99" s="765"/>
      <c r="BM99" s="765"/>
      <c r="BN99" s="765"/>
      <c r="BO99" s="765"/>
      <c r="BP99" s="765"/>
      <c r="BQ99" s="765"/>
      <c r="BR99" s="765"/>
      <c r="BS99" s="765"/>
      <c r="BT99" s="765"/>
      <c r="BU99" s="765"/>
      <c r="BV99" s="765"/>
      <c r="BW99" s="765"/>
      <c r="BX99" s="765"/>
      <c r="BY99" s="765"/>
      <c r="BZ99" s="765"/>
      <c r="CA99" s="765"/>
      <c r="CB99" s="765"/>
      <c r="CC99" s="765"/>
      <c r="CD99" s="765"/>
      <c r="CE99" s="765"/>
      <c r="CF99" s="765"/>
      <c r="CG99" s="765"/>
      <c r="CH99" s="765"/>
      <c r="CI99" s="765"/>
      <c r="CJ99" s="765"/>
      <c r="CK99" s="765"/>
      <c r="CL99" s="765"/>
      <c r="CM99" s="765"/>
      <c r="CN99" s="765"/>
      <c r="CO99" s="765"/>
      <c r="CP99" s="765"/>
      <c r="CQ99" s="765"/>
      <c r="CR99" s="765"/>
      <c r="CS99" s="765"/>
      <c r="CT99" s="765"/>
      <c r="CU99" s="765"/>
      <c r="CV99" s="765"/>
      <c r="CW99" s="765"/>
      <c r="CX99" s="765"/>
      <c r="CY99" s="765"/>
      <c r="CZ99" s="765"/>
      <c r="DA99" s="765"/>
      <c r="DB99" s="765"/>
      <c r="DC99" s="765"/>
      <c r="DD99" s="765"/>
      <c r="DE99" s="765"/>
      <c r="DF99" s="765"/>
      <c r="DG99" s="765"/>
      <c r="DH99" s="765"/>
      <c r="DI99" s="765"/>
      <c r="DJ99" s="765"/>
      <c r="DK99" s="765"/>
      <c r="DL99" s="765"/>
      <c r="DM99" s="765"/>
      <c r="DN99" s="765"/>
      <c r="DO99" s="765"/>
      <c r="DP99" s="765"/>
      <c r="DQ99" s="765"/>
      <c r="DR99" s="765"/>
      <c r="DS99" s="765"/>
      <c r="DT99" s="765"/>
      <c r="DU99" s="765"/>
      <c r="DV99" s="765"/>
      <c r="DW99" s="765"/>
      <c r="DX99" s="765"/>
      <c r="DY99" s="765"/>
      <c r="DZ99" s="765"/>
      <c r="EA99" s="765"/>
      <c r="EB99" s="765"/>
      <c r="EC99" s="765"/>
      <c r="ED99" s="765"/>
      <c r="EE99" s="765"/>
      <c r="EF99" s="765"/>
      <c r="EG99" s="765"/>
      <c r="EH99" s="765"/>
      <c r="EI99" s="765"/>
      <c r="EJ99" s="765"/>
      <c r="EK99" s="765"/>
      <c r="EL99" s="765"/>
      <c r="EM99" s="765"/>
      <c r="EN99" s="765"/>
      <c r="EO99" s="765"/>
      <c r="EP99" s="765"/>
      <c r="EQ99" s="765"/>
      <c r="ER99" s="765"/>
      <c r="ES99" s="765"/>
      <c r="ET99" s="765"/>
      <c r="EU99" s="765"/>
      <c r="EV99" s="765"/>
      <c r="EW99" s="765"/>
      <c r="EX99" s="765"/>
      <c r="EY99" s="765"/>
      <c r="EZ99" s="765"/>
      <c r="FA99" s="765"/>
      <c r="FB99" s="765"/>
      <c r="FC99" s="765"/>
      <c r="FD99" s="765"/>
      <c r="FE99" s="765"/>
      <c r="FF99" s="765"/>
      <c r="FG99" s="765"/>
      <c r="FH99" s="765"/>
      <c r="FI99" s="765"/>
      <c r="FJ99" s="765"/>
      <c r="FK99" s="765"/>
      <c r="FL99" s="765"/>
      <c r="FM99" s="765"/>
      <c r="FN99" s="765"/>
      <c r="FO99" s="765"/>
      <c r="FP99" s="765"/>
      <c r="FQ99" s="765"/>
      <c r="FR99" s="765"/>
      <c r="FS99" s="765"/>
      <c r="FT99" s="765"/>
      <c r="FU99" s="765"/>
      <c r="FV99" s="765"/>
      <c r="FW99" s="765"/>
      <c r="FX99" s="765"/>
      <c r="FY99" s="765"/>
      <c r="FZ99" s="765"/>
      <c r="GA99" s="765"/>
      <c r="GB99" s="765"/>
      <c r="GC99" s="765"/>
      <c r="GD99" s="765"/>
      <c r="GE99" s="765"/>
      <c r="GF99" s="765"/>
      <c r="GG99" s="765"/>
      <c r="GH99" s="765"/>
      <c r="GI99" s="765"/>
      <c r="GJ99" s="765"/>
      <c r="GK99" s="765"/>
      <c r="GL99" s="765"/>
      <c r="GM99" s="765"/>
      <c r="GN99" s="765"/>
      <c r="GO99" s="765"/>
      <c r="GP99" s="765"/>
      <c r="GQ99" s="765"/>
      <c r="GR99" s="765"/>
      <c r="GS99" s="765"/>
      <c r="GT99" s="765"/>
      <c r="GU99" s="765"/>
      <c r="GV99" s="765"/>
      <c r="GW99" s="765"/>
      <c r="GX99" s="765"/>
      <c r="GY99" s="765"/>
      <c r="GZ99" s="765"/>
      <c r="HA99" s="765"/>
      <c r="HB99" s="765"/>
      <c r="HC99" s="765"/>
      <c r="HD99" s="765"/>
      <c r="HE99" s="765"/>
      <c r="HF99" s="765"/>
      <c r="HG99" s="765"/>
      <c r="HH99" s="765"/>
      <c r="HI99" s="765"/>
      <c r="HJ99" s="765"/>
      <c r="HK99" s="765"/>
      <c r="HL99" s="765"/>
      <c r="HM99" s="765"/>
      <c r="HN99" s="765"/>
      <c r="HO99" s="765"/>
      <c r="HP99" s="765"/>
      <c r="HQ99" s="765"/>
      <c r="HR99" s="765"/>
      <c r="HS99" s="765"/>
      <c r="HT99" s="765"/>
      <c r="HU99" s="765"/>
      <c r="HV99" s="765"/>
      <c r="HW99" s="765"/>
      <c r="HX99" s="765"/>
      <c r="HY99" s="765"/>
      <c r="HZ99" s="765"/>
      <c r="IA99" s="765"/>
      <c r="IB99" s="765"/>
      <c r="IC99" s="765"/>
      <c r="ID99" s="765"/>
      <c r="IE99" s="765"/>
      <c r="IF99" s="765"/>
      <c r="IG99" s="765"/>
      <c r="IH99" s="765"/>
      <c r="II99" s="765"/>
      <c r="IJ99" s="765"/>
      <c r="IK99" s="765"/>
      <c r="IL99" s="765"/>
      <c r="IM99" s="765"/>
      <c r="IN99" s="765"/>
      <c r="IO99" s="765"/>
      <c r="IP99" s="765"/>
      <c r="IQ99" s="765"/>
      <c r="IR99" s="765"/>
      <c r="IS99" s="765"/>
      <c r="IT99" s="765"/>
      <c r="IU99" s="765"/>
      <c r="IV99" s="765"/>
      <c r="IW99" s="765"/>
      <c r="IX99" s="765"/>
      <c r="IY99" s="765"/>
      <c r="IZ99" s="765"/>
      <c r="JA99" s="765"/>
      <c r="JB99" s="765"/>
      <c r="JC99" s="765"/>
      <c r="JD99" s="765"/>
      <c r="JE99" s="765"/>
      <c r="JF99" s="765"/>
      <c r="JG99" s="765"/>
      <c r="JH99" s="765"/>
      <c r="JI99" s="765"/>
      <c r="JJ99" s="765"/>
      <c r="JK99" s="765"/>
      <c r="JL99" s="765"/>
      <c r="JM99" s="765"/>
      <c r="JN99" s="765"/>
      <c r="JO99" s="765"/>
      <c r="JP99" s="765"/>
      <c r="JQ99" s="765"/>
      <c r="JR99" s="765"/>
      <c r="JS99" s="765"/>
      <c r="JT99" s="765"/>
      <c r="JU99" s="765"/>
      <c r="JV99" s="765"/>
      <c r="JW99" s="765"/>
      <c r="JX99" s="765"/>
      <c r="JY99" s="765"/>
      <c r="JZ99" s="765"/>
      <c r="KA99" s="765"/>
      <c r="KB99" s="765"/>
      <c r="KC99" s="765"/>
      <c r="KD99" s="765"/>
      <c r="KE99" s="765"/>
      <c r="KF99" s="765"/>
      <c r="KG99" s="765"/>
      <c r="KH99" s="765"/>
      <c r="KI99" s="765"/>
      <c r="KJ99" s="765"/>
      <c r="KK99" s="765"/>
      <c r="KL99" s="765"/>
      <c r="KM99" s="765"/>
      <c r="KN99" s="765"/>
      <c r="KO99" s="765"/>
      <c r="KP99" s="765"/>
      <c r="KQ99" s="765"/>
      <c r="KR99" s="765"/>
      <c r="KS99" s="765"/>
      <c r="KT99" s="765"/>
      <c r="KU99" s="765"/>
      <c r="KV99" s="765"/>
      <c r="KW99" s="765"/>
      <c r="KX99" s="765"/>
      <c r="KY99" s="765"/>
      <c r="KZ99" s="765"/>
      <c r="LA99" s="765"/>
      <c r="LB99" s="765"/>
      <c r="LC99" s="765"/>
      <c r="LD99" s="765"/>
      <c r="LE99" s="765"/>
      <c r="LF99" s="765"/>
      <c r="LG99" s="765"/>
      <c r="LH99" s="765"/>
      <c r="LI99" s="765"/>
      <c r="LJ99" s="765"/>
      <c r="LK99" s="765"/>
      <c r="LL99" s="765"/>
      <c r="LM99" s="765"/>
      <c r="LN99" s="765"/>
      <c r="LO99" s="765"/>
      <c r="LP99" s="765"/>
      <c r="LQ99" s="765"/>
      <c r="LR99" s="765"/>
      <c r="LS99" s="765"/>
      <c r="LT99" s="765"/>
      <c r="LU99" s="765"/>
      <c r="LV99" s="765"/>
      <c r="LW99" s="765"/>
      <c r="LX99" s="765"/>
      <c r="LY99" s="765"/>
      <c r="LZ99" s="765"/>
      <c r="MA99" s="765"/>
      <c r="MB99" s="765"/>
      <c r="MC99" s="765"/>
      <c r="MD99" s="765"/>
      <c r="ME99" s="765"/>
      <c r="MF99" s="765"/>
      <c r="MG99" s="765"/>
      <c r="MH99" s="765"/>
      <c r="MI99" s="765"/>
      <c r="MJ99" s="765"/>
      <c r="MK99" s="765"/>
      <c r="ML99" s="765"/>
      <c r="MM99" s="765"/>
      <c r="MN99" s="765"/>
      <c r="MO99" s="765"/>
      <c r="MP99" s="765"/>
      <c r="MQ99" s="765"/>
      <c r="MR99" s="765"/>
      <c r="MS99" s="765"/>
      <c r="MT99" s="765"/>
      <c r="MU99" s="765"/>
      <c r="MV99" s="765"/>
      <c r="MW99" s="765"/>
      <c r="MX99" s="765"/>
      <c r="MY99" s="765"/>
      <c r="MZ99" s="765"/>
      <c r="NA99" s="765"/>
      <c r="NB99" s="765"/>
      <c r="NC99" s="765"/>
      <c r="ND99" s="765"/>
      <c r="NE99" s="765"/>
      <c r="NF99" s="765"/>
      <c r="NG99" s="765"/>
      <c r="NH99" s="765"/>
      <c r="NI99" s="765"/>
      <c r="NJ99" s="765"/>
      <c r="NK99" s="765"/>
      <c r="NL99" s="765"/>
      <c r="NM99" s="765"/>
      <c r="NN99" s="765"/>
      <c r="NO99" s="765"/>
      <c r="NP99" s="765"/>
      <c r="NQ99" s="765"/>
      <c r="NR99" s="765"/>
      <c r="NS99" s="765"/>
      <c r="NT99" s="765"/>
      <c r="NU99" s="765"/>
      <c r="NV99" s="765"/>
      <c r="NW99" s="765"/>
      <c r="NX99" s="765"/>
      <c r="NY99" s="765"/>
      <c r="NZ99" s="765"/>
      <c r="OA99" s="765"/>
      <c r="OB99" s="765"/>
      <c r="OC99" s="765"/>
      <c r="OD99" s="765"/>
      <c r="OE99" s="765"/>
      <c r="OF99" s="765"/>
      <c r="OG99" s="765"/>
      <c r="OH99" s="765"/>
      <c r="OI99" s="765"/>
      <c r="OJ99" s="765"/>
      <c r="OK99" s="765"/>
      <c r="OL99" s="765"/>
      <c r="OM99" s="765"/>
      <c r="ON99" s="765"/>
      <c r="OO99" s="765"/>
      <c r="OP99" s="765"/>
      <c r="OQ99" s="765"/>
      <c r="OR99" s="765"/>
      <c r="OS99" s="765"/>
      <c r="OT99" s="765"/>
      <c r="OU99" s="765"/>
      <c r="OV99" s="765"/>
      <c r="OW99" s="765"/>
      <c r="OX99" s="765"/>
      <c r="OY99" s="765"/>
      <c r="OZ99" s="765"/>
      <c r="PA99" s="765"/>
      <c r="PB99" s="765"/>
      <c r="PC99" s="765"/>
      <c r="PD99" s="765"/>
      <c r="PE99" s="765"/>
      <c r="PF99" s="765"/>
      <c r="PG99" s="765"/>
      <c r="PH99" s="765"/>
      <c r="PI99" s="765"/>
      <c r="PJ99" s="765"/>
      <c r="PK99" s="765"/>
      <c r="PL99" s="765"/>
      <c r="PM99" s="765"/>
      <c r="PN99" s="765"/>
      <c r="PO99" s="765"/>
      <c r="PP99" s="765"/>
      <c r="PQ99" s="765"/>
      <c r="PR99" s="765"/>
      <c r="PS99" s="765"/>
      <c r="PT99" s="765"/>
      <c r="PU99" s="765"/>
      <c r="PV99" s="765"/>
      <c r="PW99" s="765"/>
      <c r="PX99" s="765"/>
      <c r="PY99" s="765"/>
      <c r="PZ99" s="765"/>
      <c r="QA99" s="765"/>
      <c r="QB99" s="765"/>
      <c r="QC99" s="765"/>
      <c r="QD99" s="765"/>
      <c r="QE99" s="765"/>
      <c r="QF99" s="765"/>
      <c r="QG99" s="765"/>
      <c r="QH99" s="765"/>
      <c r="QI99" s="765"/>
      <c r="QJ99" s="765"/>
      <c r="QK99" s="765"/>
      <c r="QL99" s="765"/>
      <c r="QM99" s="765"/>
      <c r="QN99" s="765"/>
      <c r="QO99" s="765"/>
      <c r="QP99" s="765"/>
      <c r="QQ99" s="765"/>
      <c r="QR99" s="765"/>
      <c r="QS99" s="765"/>
      <c r="QT99" s="765"/>
      <c r="QU99" s="765"/>
      <c r="QV99" s="765"/>
      <c r="QW99" s="765"/>
      <c r="QX99" s="765"/>
      <c r="QY99" s="765"/>
      <c r="QZ99" s="765"/>
      <c r="RA99" s="765"/>
      <c r="RB99" s="765"/>
      <c r="RC99" s="765"/>
      <c r="RD99" s="765"/>
      <c r="RE99" s="765"/>
      <c r="RF99" s="765"/>
      <c r="RG99" s="765"/>
      <c r="RH99" s="765"/>
      <c r="RI99" s="765"/>
      <c r="RJ99" s="765"/>
      <c r="RK99" s="765"/>
      <c r="RL99" s="765"/>
      <c r="RM99" s="765"/>
      <c r="RN99" s="765"/>
      <c r="RO99" s="765"/>
      <c r="RP99" s="765"/>
      <c r="RQ99" s="765"/>
      <c r="RR99" s="765"/>
      <c r="RS99" s="765"/>
      <c r="RT99" s="765"/>
      <c r="RU99" s="765"/>
      <c r="RV99" s="765"/>
      <c r="RW99" s="765"/>
      <c r="RX99" s="765"/>
      <c r="RY99" s="765"/>
      <c r="RZ99" s="765"/>
      <c r="SA99" s="765"/>
      <c r="SB99" s="765"/>
      <c r="SC99" s="765"/>
      <c r="SD99" s="765"/>
      <c r="SE99" s="765"/>
      <c r="SF99" s="765"/>
      <c r="SG99" s="765"/>
      <c r="SH99" s="765"/>
      <c r="SI99" s="765"/>
      <c r="SJ99" s="765"/>
      <c r="SK99" s="765"/>
      <c r="SL99" s="765"/>
      <c r="SM99" s="765"/>
      <c r="SN99" s="765"/>
      <c r="SO99" s="765"/>
      <c r="SP99" s="765"/>
      <c r="SQ99" s="765"/>
      <c r="SR99" s="765"/>
      <c r="SS99" s="765"/>
      <c r="ST99" s="765"/>
      <c r="SU99" s="765"/>
      <c r="SV99" s="765"/>
      <c r="SW99" s="765"/>
      <c r="SX99" s="765"/>
      <c r="SY99" s="765"/>
      <c r="SZ99" s="765"/>
      <c r="TA99" s="765"/>
      <c r="TB99" s="765"/>
      <c r="TC99" s="765"/>
      <c r="TD99" s="765"/>
      <c r="TE99" s="765"/>
      <c r="TF99" s="765"/>
      <c r="TG99" s="765"/>
      <c r="TH99" s="765"/>
      <c r="TI99" s="765"/>
      <c r="TJ99" s="765"/>
      <c r="TK99" s="765"/>
      <c r="TL99" s="765"/>
      <c r="TM99" s="765"/>
      <c r="TN99" s="765"/>
      <c r="TO99" s="765"/>
      <c r="TP99" s="765"/>
      <c r="TQ99" s="765"/>
      <c r="TR99" s="765"/>
      <c r="TS99" s="765"/>
      <c r="TT99" s="765"/>
      <c r="TU99" s="765"/>
      <c r="TV99" s="765"/>
      <c r="TW99" s="765"/>
      <c r="TX99" s="765"/>
      <c r="TY99" s="765"/>
      <c r="TZ99" s="765"/>
      <c r="UA99" s="765"/>
      <c r="UB99" s="765"/>
      <c r="UC99" s="765"/>
      <c r="UD99" s="765"/>
      <c r="UE99" s="765"/>
      <c r="UF99" s="765"/>
      <c r="UG99" s="765"/>
      <c r="UH99" s="765"/>
      <c r="UI99" s="765"/>
      <c r="UJ99" s="765"/>
      <c r="UK99" s="765"/>
      <c r="UL99" s="765"/>
      <c r="UM99" s="765"/>
      <c r="UN99" s="765"/>
      <c r="UO99" s="765"/>
      <c r="UP99" s="765"/>
      <c r="UQ99" s="765"/>
      <c r="UR99" s="765"/>
      <c r="US99" s="765"/>
      <c r="UT99" s="765"/>
      <c r="UU99" s="765"/>
      <c r="UV99" s="765"/>
      <c r="UW99" s="765"/>
      <c r="UX99" s="765"/>
      <c r="UY99" s="765"/>
      <c r="UZ99" s="765"/>
      <c r="VA99" s="765"/>
      <c r="VB99" s="765"/>
      <c r="VC99" s="765"/>
      <c r="VD99" s="765"/>
      <c r="VE99" s="765"/>
      <c r="VF99" s="765"/>
      <c r="VG99" s="765"/>
      <c r="VH99" s="765"/>
      <c r="VI99" s="765"/>
      <c r="VJ99" s="765"/>
      <c r="VK99" s="765"/>
      <c r="VL99" s="765"/>
      <c r="VM99" s="765"/>
      <c r="VN99" s="765"/>
      <c r="VO99" s="765"/>
      <c r="VP99" s="765"/>
      <c r="VQ99" s="765"/>
      <c r="VR99" s="765"/>
      <c r="VS99" s="765"/>
      <c r="VT99" s="765"/>
      <c r="VU99" s="765"/>
      <c r="VV99" s="765"/>
      <c r="VW99" s="765"/>
      <c r="VX99" s="765"/>
      <c r="VY99" s="765"/>
      <c r="VZ99" s="765"/>
      <c r="WA99" s="765"/>
      <c r="WB99" s="765"/>
      <c r="WC99" s="765"/>
      <c r="WD99" s="765"/>
      <c r="WE99" s="765"/>
      <c r="WF99" s="765"/>
      <c r="WG99" s="765"/>
      <c r="WH99" s="765"/>
      <c r="WI99" s="765"/>
      <c r="WJ99" s="765"/>
      <c r="WK99" s="765"/>
      <c r="WL99" s="765"/>
      <c r="WM99" s="765"/>
      <c r="WN99" s="765"/>
      <c r="WO99" s="765"/>
      <c r="WP99" s="765"/>
      <c r="WQ99" s="765"/>
      <c r="WR99" s="765"/>
      <c r="WS99" s="765"/>
      <c r="WT99" s="765"/>
      <c r="WU99" s="765"/>
      <c r="WV99" s="765"/>
      <c r="WW99" s="765"/>
      <c r="WX99" s="765"/>
      <c r="WY99" s="765"/>
      <c r="WZ99" s="765"/>
      <c r="XA99" s="765"/>
      <c r="XB99" s="765"/>
      <c r="XC99" s="765"/>
      <c r="XD99" s="765"/>
      <c r="XE99" s="765"/>
      <c r="XF99" s="765"/>
      <c r="XG99" s="765"/>
      <c r="XH99" s="765"/>
      <c r="XI99" s="765"/>
      <c r="XJ99" s="765"/>
      <c r="XK99" s="765"/>
      <c r="XL99" s="765"/>
      <c r="XM99" s="765"/>
      <c r="XN99" s="765"/>
      <c r="XO99" s="765"/>
      <c r="XP99" s="765"/>
      <c r="XQ99" s="765"/>
      <c r="XR99" s="765"/>
      <c r="XS99" s="765"/>
      <c r="XT99" s="765"/>
      <c r="XU99" s="765"/>
      <c r="XV99" s="765"/>
      <c r="XW99" s="765"/>
      <c r="XX99" s="765"/>
      <c r="XY99" s="765"/>
      <c r="XZ99" s="765"/>
      <c r="YA99" s="765"/>
      <c r="YB99" s="765"/>
      <c r="YC99" s="765"/>
      <c r="YD99" s="765"/>
      <c r="YE99" s="765"/>
      <c r="YF99" s="765"/>
      <c r="YG99" s="765"/>
      <c r="YH99" s="765"/>
      <c r="YI99" s="765"/>
      <c r="YJ99" s="765"/>
      <c r="YK99" s="765"/>
      <c r="YL99" s="765"/>
      <c r="YM99" s="765"/>
      <c r="YN99" s="765"/>
      <c r="YO99" s="765"/>
      <c r="YP99" s="765"/>
      <c r="YQ99" s="765"/>
      <c r="YR99" s="765"/>
      <c r="YS99" s="765"/>
      <c r="YT99" s="765"/>
      <c r="YU99" s="765"/>
      <c r="YV99" s="765"/>
      <c r="YW99" s="765"/>
      <c r="YX99" s="765"/>
      <c r="YY99" s="765"/>
      <c r="YZ99" s="765"/>
      <c r="ZA99" s="765"/>
      <c r="ZB99" s="765"/>
      <c r="ZC99" s="765"/>
      <c r="ZD99" s="765"/>
      <c r="ZE99" s="765"/>
      <c r="ZF99" s="765"/>
      <c r="ZG99" s="765"/>
      <c r="ZH99" s="765"/>
      <c r="ZI99" s="765"/>
      <c r="ZJ99" s="765"/>
      <c r="ZK99" s="765"/>
      <c r="ZL99" s="765"/>
      <c r="ZM99" s="765"/>
      <c r="ZN99" s="765"/>
      <c r="ZO99" s="765"/>
      <c r="ZP99" s="765"/>
      <c r="ZQ99" s="765"/>
      <c r="ZR99" s="765"/>
      <c r="ZS99" s="765"/>
      <c r="ZT99" s="765"/>
      <c r="ZU99" s="765"/>
      <c r="ZV99" s="765"/>
      <c r="ZW99" s="765"/>
      <c r="ZX99" s="765"/>
      <c r="ZY99" s="765"/>
      <c r="ZZ99" s="765"/>
      <c r="AAA99" s="765"/>
      <c r="AAB99" s="765"/>
      <c r="AAC99" s="765"/>
      <c r="AAD99" s="765"/>
      <c r="AAE99" s="765"/>
      <c r="AAF99" s="765"/>
      <c r="AAG99" s="765"/>
      <c r="AAH99" s="765"/>
      <c r="AAI99" s="765"/>
      <c r="AAJ99" s="765"/>
      <c r="AAK99" s="765"/>
      <c r="AAL99" s="765"/>
      <c r="AAM99" s="765"/>
      <c r="AAN99" s="765"/>
      <c r="AAO99" s="765"/>
      <c r="AAP99" s="765"/>
      <c r="AAQ99" s="765"/>
      <c r="AAR99" s="765"/>
      <c r="AAS99" s="765"/>
      <c r="AAT99" s="765"/>
      <c r="AAU99" s="765"/>
      <c r="AAV99" s="765"/>
      <c r="AAW99" s="765"/>
      <c r="AAX99" s="765"/>
      <c r="AAY99" s="765"/>
      <c r="AAZ99" s="765"/>
      <c r="ABA99" s="765"/>
      <c r="ABB99" s="765"/>
      <c r="ABC99" s="765"/>
      <c r="ABD99" s="765"/>
      <c r="ABE99" s="765"/>
      <c r="ABF99" s="765"/>
      <c r="ABG99" s="765"/>
      <c r="ABH99" s="765"/>
      <c r="ABI99" s="765"/>
      <c r="ABJ99" s="765"/>
      <c r="ABK99" s="765"/>
      <c r="ABL99" s="765"/>
      <c r="ABM99" s="765"/>
      <c r="ABN99" s="765"/>
      <c r="ABO99" s="765"/>
      <c r="ABP99" s="765"/>
      <c r="ABQ99" s="765"/>
      <c r="ABR99" s="765"/>
      <c r="ABS99" s="765"/>
      <c r="ABT99" s="765"/>
      <c r="ABU99" s="765"/>
      <c r="ABV99" s="765"/>
      <c r="ABW99" s="765"/>
      <c r="ABX99" s="765"/>
      <c r="ABY99" s="765"/>
      <c r="ABZ99" s="765"/>
      <c r="ACA99" s="765"/>
      <c r="ACB99" s="765"/>
      <c r="ACC99" s="765"/>
      <c r="ACD99" s="765"/>
      <c r="ACE99" s="765"/>
      <c r="ACF99" s="765"/>
      <c r="ACG99" s="765"/>
      <c r="ACH99" s="765"/>
      <c r="ACI99" s="765"/>
      <c r="ACJ99" s="765"/>
      <c r="ACK99" s="765"/>
      <c r="ACL99" s="765"/>
      <c r="ACM99" s="765"/>
      <c r="ACN99" s="765"/>
      <c r="ACO99" s="765"/>
      <c r="ACP99" s="765"/>
      <c r="ACQ99" s="765"/>
      <c r="ACR99" s="765"/>
      <c r="ACS99" s="765"/>
      <c r="ACT99" s="765"/>
      <c r="ACU99" s="765"/>
      <c r="ACV99" s="765"/>
      <c r="ACW99" s="765"/>
      <c r="ACX99" s="765"/>
      <c r="ACY99" s="765"/>
      <c r="ACZ99" s="765"/>
      <c r="ADA99" s="765"/>
      <c r="ADB99" s="765"/>
      <c r="ADC99" s="765"/>
      <c r="ADD99" s="765"/>
      <c r="ADE99" s="765"/>
      <c r="ADF99" s="765"/>
      <c r="ADG99" s="765"/>
      <c r="ADH99" s="765"/>
      <c r="ADI99" s="765"/>
      <c r="ADJ99" s="765"/>
      <c r="ADK99" s="765"/>
      <c r="ADL99" s="765"/>
      <c r="ADM99" s="765"/>
      <c r="ADN99" s="765"/>
      <c r="ADO99" s="765"/>
      <c r="ADP99" s="765"/>
      <c r="ADQ99" s="765"/>
      <c r="ADR99" s="765"/>
      <c r="ADS99" s="765"/>
      <c r="ADT99" s="765"/>
      <c r="ADU99" s="765"/>
      <c r="ADV99" s="765"/>
      <c r="ADW99" s="765"/>
      <c r="ADX99" s="765"/>
      <c r="ADY99" s="765"/>
      <c r="ADZ99" s="765"/>
      <c r="AEA99" s="765"/>
      <c r="AEB99" s="765"/>
      <c r="AEC99" s="765"/>
      <c r="AED99" s="765"/>
      <c r="AEE99" s="765"/>
      <c r="AEF99" s="765"/>
      <c r="AEG99" s="765"/>
      <c r="AEH99" s="765"/>
      <c r="AEI99" s="765"/>
      <c r="AEJ99" s="765"/>
      <c r="AEK99" s="765"/>
      <c r="AEL99" s="765"/>
      <c r="AEM99" s="765"/>
      <c r="AEN99" s="765"/>
      <c r="AEO99" s="765"/>
      <c r="AEP99" s="765"/>
      <c r="AEQ99" s="765"/>
      <c r="AER99" s="765"/>
      <c r="AES99" s="765"/>
      <c r="AET99" s="765"/>
      <c r="AEU99" s="765"/>
      <c r="AEV99" s="765"/>
      <c r="AEW99" s="765"/>
      <c r="AEX99" s="765"/>
      <c r="AEY99" s="765"/>
      <c r="AEZ99" s="765"/>
      <c r="AFA99" s="765"/>
      <c r="AFB99" s="765"/>
      <c r="AFC99" s="765"/>
      <c r="AFD99" s="765"/>
      <c r="AFE99" s="765"/>
      <c r="AFF99" s="765"/>
      <c r="AFG99" s="765"/>
      <c r="AFH99" s="765"/>
      <c r="AFI99" s="765"/>
      <c r="AFJ99" s="765"/>
      <c r="AFK99" s="765"/>
      <c r="AFL99" s="765"/>
      <c r="AFM99" s="765"/>
      <c r="AFN99" s="765"/>
      <c r="AFO99" s="765"/>
      <c r="AFP99" s="765"/>
      <c r="AFQ99" s="765"/>
      <c r="AFR99" s="765"/>
      <c r="AFS99" s="765"/>
      <c r="AFT99" s="765"/>
      <c r="AFU99" s="765"/>
      <c r="AFV99" s="765"/>
      <c r="AFW99" s="765"/>
      <c r="AFX99" s="765"/>
      <c r="AFY99" s="765"/>
      <c r="AFZ99" s="765"/>
      <c r="AGA99" s="765"/>
      <c r="AGB99" s="765"/>
      <c r="AGC99" s="765"/>
      <c r="AGD99" s="765"/>
      <c r="AGE99" s="765"/>
      <c r="AGF99" s="765"/>
      <c r="AGG99" s="765"/>
      <c r="AGH99" s="765"/>
      <c r="AGI99" s="765"/>
      <c r="AGJ99" s="765"/>
      <c r="AGK99" s="765"/>
      <c r="AGL99" s="765"/>
      <c r="AGM99" s="765"/>
      <c r="AGN99" s="765"/>
      <c r="AGO99" s="765"/>
      <c r="AGP99" s="765"/>
      <c r="AGQ99" s="765"/>
      <c r="AGR99" s="765"/>
      <c r="AGS99" s="765"/>
      <c r="AGT99" s="765"/>
      <c r="AGU99" s="765"/>
      <c r="AGV99" s="765"/>
      <c r="AGW99" s="765"/>
      <c r="AGX99" s="765"/>
      <c r="AGY99" s="765"/>
      <c r="AGZ99" s="765"/>
      <c r="AHA99" s="765"/>
      <c r="AHB99" s="765"/>
      <c r="AHC99" s="765"/>
      <c r="AHD99" s="765"/>
      <c r="AHE99" s="765"/>
      <c r="AHF99" s="765"/>
      <c r="AHG99" s="765"/>
      <c r="AHH99" s="765"/>
      <c r="AHI99" s="765"/>
      <c r="AHJ99" s="765"/>
      <c r="AHK99" s="765"/>
      <c r="AHL99" s="765"/>
      <c r="AHM99" s="765"/>
      <c r="AHN99" s="765"/>
      <c r="AHO99" s="765"/>
      <c r="AHP99" s="765"/>
      <c r="AHQ99" s="765"/>
      <c r="AHR99" s="765"/>
      <c r="AHS99" s="765"/>
      <c r="AHT99" s="765"/>
      <c r="AHU99" s="765"/>
      <c r="AHV99" s="765"/>
      <c r="AHW99" s="765"/>
      <c r="AHX99" s="765"/>
      <c r="AHY99" s="765"/>
      <c r="AHZ99" s="765"/>
      <c r="AIA99" s="765"/>
      <c r="AIB99" s="765"/>
      <c r="AIC99" s="765"/>
      <c r="AID99" s="765"/>
      <c r="AIE99" s="765"/>
      <c r="AIF99" s="765"/>
      <c r="AIG99" s="765"/>
      <c r="AIH99" s="765"/>
      <c r="AII99" s="765"/>
      <c r="AIJ99" s="765"/>
      <c r="AIK99" s="765"/>
      <c r="AIL99" s="765"/>
      <c r="AIM99" s="765"/>
      <c r="AIN99" s="765"/>
      <c r="AIO99" s="765"/>
      <c r="AIP99" s="765"/>
      <c r="AIQ99" s="765"/>
      <c r="AIR99" s="765"/>
      <c r="AIS99" s="765"/>
      <c r="AIT99" s="765"/>
      <c r="AIU99" s="765"/>
      <c r="AIV99" s="765"/>
      <c r="AIW99" s="765"/>
      <c r="AIX99" s="765"/>
      <c r="AIY99" s="765"/>
      <c r="AIZ99" s="765"/>
      <c r="AJA99" s="765"/>
      <c r="AJB99" s="765"/>
      <c r="AJC99" s="765"/>
      <c r="AJD99" s="765"/>
      <c r="AJE99" s="765"/>
      <c r="AJF99" s="765"/>
      <c r="AJG99" s="765"/>
      <c r="AJH99" s="765"/>
      <c r="AJI99" s="765"/>
      <c r="AJJ99" s="765"/>
      <c r="AJK99" s="765"/>
      <c r="AJL99" s="765"/>
      <c r="AJM99" s="765"/>
      <c r="AJN99" s="765"/>
      <c r="AJO99" s="765"/>
      <c r="AJP99" s="765"/>
      <c r="AJQ99" s="765"/>
      <c r="AJR99" s="765"/>
      <c r="AJS99" s="765"/>
      <c r="AJT99" s="765"/>
      <c r="AJU99" s="765"/>
      <c r="AJV99" s="765"/>
      <c r="AJW99" s="765"/>
      <c r="AJX99" s="765"/>
      <c r="AJY99" s="765"/>
      <c r="AJZ99" s="765"/>
      <c r="AKA99" s="765"/>
      <c r="AKB99" s="765"/>
      <c r="AKC99" s="765"/>
      <c r="AKD99" s="765"/>
      <c r="AKE99" s="765"/>
      <c r="AKF99" s="765"/>
      <c r="AKG99" s="765"/>
      <c r="AKH99" s="765"/>
      <c r="AKI99" s="765"/>
      <c r="AKJ99" s="765"/>
      <c r="AKK99" s="765"/>
      <c r="AKL99" s="765"/>
      <c r="AKM99" s="765"/>
      <c r="AKN99" s="765"/>
      <c r="AKO99" s="765"/>
      <c r="AKP99" s="765"/>
      <c r="AKQ99" s="765"/>
      <c r="AKR99" s="765"/>
      <c r="AKS99" s="765"/>
      <c r="AKT99" s="765"/>
      <c r="AKU99" s="765"/>
    </row>
    <row r="100" spans="1:983" s="764" customFormat="1">
      <c r="B100" s="779" t="s">
        <v>83</v>
      </c>
      <c r="C100" s="788"/>
      <c r="D100" s="788">
        <v>0</v>
      </c>
      <c r="E100" s="788">
        <v>0</v>
      </c>
      <c r="F100" s="788">
        <v>0</v>
      </c>
      <c r="G100" s="788">
        <v>0</v>
      </c>
      <c r="H100" s="788">
        <v>0</v>
      </c>
      <c r="I100" s="788">
        <v>0</v>
      </c>
      <c r="J100" s="788">
        <v>0</v>
      </c>
      <c r="K100" s="788">
        <v>0</v>
      </c>
      <c r="L100" s="778"/>
      <c r="M100" s="786"/>
      <c r="N100" s="765"/>
      <c r="O100" s="778"/>
      <c r="P100" s="765"/>
      <c r="Q100" s="765"/>
      <c r="R100" s="765"/>
      <c r="S100" s="765"/>
      <c r="T100" s="765"/>
      <c r="U100" s="765"/>
      <c r="V100" s="765"/>
      <c r="W100" s="765"/>
      <c r="X100" s="765"/>
      <c r="Y100" s="765"/>
      <c r="Z100" s="765"/>
      <c r="AA100" s="765"/>
      <c r="AB100" s="765"/>
      <c r="AC100" s="765"/>
      <c r="AD100" s="765"/>
      <c r="AE100" s="765"/>
      <c r="AF100" s="765"/>
      <c r="AG100" s="765"/>
      <c r="AH100" s="765"/>
      <c r="AI100" s="765"/>
      <c r="AJ100" s="765"/>
      <c r="AK100" s="765"/>
      <c r="AL100" s="765"/>
      <c r="AM100" s="765"/>
      <c r="AN100" s="765"/>
      <c r="AO100" s="765"/>
      <c r="AP100" s="765"/>
      <c r="AQ100" s="765"/>
      <c r="AR100" s="765"/>
      <c r="AS100" s="765"/>
      <c r="AT100" s="765"/>
      <c r="AU100" s="765"/>
      <c r="AV100" s="765"/>
      <c r="AW100" s="765"/>
      <c r="AX100" s="765"/>
      <c r="AY100" s="765"/>
      <c r="AZ100" s="765"/>
      <c r="BA100" s="765"/>
      <c r="BB100" s="765"/>
      <c r="BC100" s="765"/>
      <c r="BD100" s="765"/>
      <c r="BE100" s="765"/>
      <c r="BF100" s="765"/>
      <c r="BG100" s="765"/>
      <c r="BH100" s="765"/>
      <c r="BI100" s="765"/>
      <c r="BJ100" s="765"/>
      <c r="BK100" s="765"/>
      <c r="BL100" s="765"/>
      <c r="BM100" s="765"/>
      <c r="BN100" s="765"/>
      <c r="BO100" s="765"/>
      <c r="BP100" s="765"/>
      <c r="BQ100" s="765"/>
      <c r="BR100" s="765"/>
      <c r="BS100" s="765"/>
      <c r="BT100" s="765"/>
      <c r="BU100" s="765"/>
      <c r="BV100" s="765"/>
      <c r="BW100" s="765"/>
      <c r="BX100" s="765"/>
      <c r="BY100" s="765"/>
      <c r="BZ100" s="765"/>
      <c r="CA100" s="765"/>
      <c r="CB100" s="765"/>
      <c r="CC100" s="765"/>
      <c r="CD100" s="765"/>
      <c r="CE100" s="765"/>
      <c r="CF100" s="765"/>
      <c r="CG100" s="765"/>
      <c r="CH100" s="765"/>
      <c r="CI100" s="765"/>
      <c r="CJ100" s="765"/>
      <c r="CK100" s="765"/>
      <c r="CL100" s="765"/>
      <c r="CM100" s="765"/>
      <c r="CN100" s="765"/>
      <c r="CO100" s="765"/>
      <c r="CP100" s="765"/>
      <c r="CQ100" s="765"/>
      <c r="CR100" s="765"/>
      <c r="CS100" s="765"/>
      <c r="CT100" s="765"/>
      <c r="CU100" s="765"/>
      <c r="CV100" s="765"/>
      <c r="CW100" s="765"/>
      <c r="CX100" s="765"/>
      <c r="CY100" s="765"/>
      <c r="CZ100" s="765"/>
      <c r="DA100" s="765"/>
      <c r="DB100" s="765"/>
      <c r="DC100" s="765"/>
      <c r="DD100" s="765"/>
      <c r="DE100" s="765"/>
      <c r="DF100" s="765"/>
      <c r="DG100" s="765"/>
      <c r="DH100" s="765"/>
      <c r="DI100" s="765"/>
      <c r="DJ100" s="765"/>
      <c r="DK100" s="765"/>
      <c r="DL100" s="765"/>
      <c r="DM100" s="765"/>
      <c r="DN100" s="765"/>
      <c r="DO100" s="765"/>
      <c r="DP100" s="765"/>
      <c r="DQ100" s="765"/>
      <c r="DR100" s="765"/>
      <c r="DS100" s="765"/>
      <c r="DT100" s="765"/>
      <c r="DU100" s="765"/>
      <c r="DV100" s="765"/>
      <c r="DW100" s="765"/>
      <c r="DX100" s="765"/>
      <c r="DY100" s="765"/>
      <c r="DZ100" s="765"/>
      <c r="EA100" s="765"/>
      <c r="EB100" s="765"/>
      <c r="EC100" s="765"/>
      <c r="ED100" s="765"/>
      <c r="EE100" s="765"/>
      <c r="EF100" s="765"/>
      <c r="EG100" s="765"/>
      <c r="EH100" s="765"/>
      <c r="EI100" s="765"/>
      <c r="EJ100" s="765"/>
      <c r="EK100" s="765"/>
      <c r="EL100" s="765"/>
      <c r="EM100" s="765"/>
      <c r="EN100" s="765"/>
      <c r="EO100" s="765"/>
      <c r="EP100" s="765"/>
      <c r="EQ100" s="765"/>
      <c r="ER100" s="765"/>
      <c r="ES100" s="765"/>
      <c r="ET100" s="765"/>
      <c r="EU100" s="765"/>
      <c r="EV100" s="765"/>
      <c r="EW100" s="765"/>
      <c r="EX100" s="765"/>
      <c r="EY100" s="765"/>
      <c r="EZ100" s="765"/>
      <c r="FA100" s="765"/>
      <c r="FB100" s="765"/>
      <c r="FC100" s="765"/>
      <c r="FD100" s="765"/>
      <c r="FE100" s="765"/>
      <c r="FF100" s="765"/>
      <c r="FG100" s="765"/>
      <c r="FH100" s="765"/>
      <c r="FI100" s="765"/>
      <c r="FJ100" s="765"/>
      <c r="FK100" s="765"/>
      <c r="FL100" s="765"/>
      <c r="FM100" s="765"/>
      <c r="FN100" s="765"/>
      <c r="FO100" s="765"/>
      <c r="FP100" s="765"/>
      <c r="FQ100" s="765"/>
      <c r="FR100" s="765"/>
      <c r="FS100" s="765"/>
      <c r="FT100" s="765"/>
      <c r="FU100" s="765"/>
      <c r="FV100" s="765"/>
      <c r="FW100" s="765"/>
      <c r="FX100" s="765"/>
      <c r="FY100" s="765"/>
      <c r="FZ100" s="765"/>
      <c r="GA100" s="765"/>
      <c r="GB100" s="765"/>
      <c r="GC100" s="765"/>
      <c r="GD100" s="765"/>
      <c r="GE100" s="765"/>
      <c r="GF100" s="765"/>
      <c r="GG100" s="765"/>
      <c r="GH100" s="765"/>
      <c r="GI100" s="765"/>
      <c r="GJ100" s="765"/>
      <c r="GK100" s="765"/>
      <c r="GL100" s="765"/>
      <c r="GM100" s="765"/>
      <c r="GN100" s="765"/>
      <c r="GO100" s="765"/>
      <c r="GP100" s="765"/>
      <c r="GQ100" s="765"/>
      <c r="GR100" s="765"/>
      <c r="GS100" s="765"/>
      <c r="GT100" s="765"/>
      <c r="GU100" s="765"/>
      <c r="GV100" s="765"/>
      <c r="GW100" s="765"/>
      <c r="GX100" s="765"/>
      <c r="GY100" s="765"/>
      <c r="GZ100" s="765"/>
      <c r="HA100" s="765"/>
      <c r="HB100" s="765"/>
      <c r="HC100" s="765"/>
      <c r="HD100" s="765"/>
      <c r="HE100" s="765"/>
      <c r="HF100" s="765"/>
      <c r="HG100" s="765"/>
      <c r="HH100" s="765"/>
      <c r="HI100" s="765"/>
      <c r="HJ100" s="765"/>
      <c r="HK100" s="765"/>
      <c r="HL100" s="765"/>
      <c r="HM100" s="765"/>
      <c r="HN100" s="765"/>
      <c r="HO100" s="765"/>
      <c r="HP100" s="765"/>
      <c r="HQ100" s="765"/>
      <c r="HR100" s="765"/>
      <c r="HS100" s="765"/>
      <c r="HT100" s="765"/>
      <c r="HU100" s="765"/>
      <c r="HV100" s="765"/>
      <c r="HW100" s="765"/>
      <c r="HX100" s="765"/>
      <c r="HY100" s="765"/>
      <c r="HZ100" s="765"/>
      <c r="IA100" s="765"/>
      <c r="IB100" s="765"/>
      <c r="IC100" s="765"/>
      <c r="ID100" s="765"/>
      <c r="IE100" s="765"/>
      <c r="IF100" s="765"/>
      <c r="IG100" s="765"/>
      <c r="IH100" s="765"/>
      <c r="II100" s="765"/>
      <c r="IJ100" s="765"/>
      <c r="IK100" s="765"/>
      <c r="IL100" s="765"/>
      <c r="IM100" s="765"/>
      <c r="IN100" s="765"/>
      <c r="IO100" s="765"/>
      <c r="IP100" s="765"/>
      <c r="IQ100" s="765"/>
      <c r="IR100" s="765"/>
      <c r="IS100" s="765"/>
      <c r="IT100" s="765"/>
      <c r="IU100" s="765"/>
      <c r="IV100" s="765"/>
      <c r="IW100" s="765"/>
      <c r="IX100" s="765"/>
      <c r="IY100" s="765"/>
      <c r="IZ100" s="765"/>
      <c r="JA100" s="765"/>
      <c r="JB100" s="765"/>
      <c r="JC100" s="765"/>
      <c r="JD100" s="765"/>
      <c r="JE100" s="765"/>
      <c r="JF100" s="765"/>
      <c r="JG100" s="765"/>
      <c r="JH100" s="765"/>
      <c r="JI100" s="765"/>
      <c r="JJ100" s="765"/>
      <c r="JK100" s="765"/>
      <c r="JL100" s="765"/>
      <c r="JM100" s="765"/>
      <c r="JN100" s="765"/>
      <c r="JO100" s="765"/>
      <c r="JP100" s="765"/>
      <c r="JQ100" s="765"/>
      <c r="JR100" s="765"/>
      <c r="JS100" s="765"/>
      <c r="JT100" s="765"/>
      <c r="JU100" s="765"/>
      <c r="JV100" s="765"/>
      <c r="JW100" s="765"/>
      <c r="JX100" s="765"/>
      <c r="JY100" s="765"/>
      <c r="JZ100" s="765"/>
      <c r="KA100" s="765"/>
      <c r="KB100" s="765"/>
      <c r="KC100" s="765"/>
      <c r="KD100" s="765"/>
      <c r="KE100" s="765"/>
      <c r="KF100" s="765"/>
      <c r="KG100" s="765"/>
      <c r="KH100" s="765"/>
      <c r="KI100" s="765"/>
      <c r="KJ100" s="765"/>
      <c r="KK100" s="765"/>
      <c r="KL100" s="765"/>
      <c r="KM100" s="765"/>
      <c r="KN100" s="765"/>
      <c r="KO100" s="765"/>
      <c r="KP100" s="765"/>
      <c r="KQ100" s="765"/>
      <c r="KR100" s="765"/>
      <c r="KS100" s="765"/>
      <c r="KT100" s="765"/>
      <c r="KU100" s="765"/>
      <c r="KV100" s="765"/>
      <c r="KW100" s="765"/>
      <c r="KX100" s="765"/>
      <c r="KY100" s="765"/>
      <c r="KZ100" s="765"/>
      <c r="LA100" s="765"/>
      <c r="LB100" s="765"/>
      <c r="LC100" s="765"/>
      <c r="LD100" s="765"/>
      <c r="LE100" s="765"/>
      <c r="LF100" s="765"/>
      <c r="LG100" s="765"/>
      <c r="LH100" s="765"/>
      <c r="LI100" s="765"/>
      <c r="LJ100" s="765"/>
      <c r="LK100" s="765"/>
      <c r="LL100" s="765"/>
      <c r="LM100" s="765"/>
      <c r="LN100" s="765"/>
      <c r="LO100" s="765"/>
      <c r="LP100" s="765"/>
      <c r="LQ100" s="765"/>
      <c r="LR100" s="765"/>
      <c r="LS100" s="765"/>
      <c r="LT100" s="765"/>
      <c r="LU100" s="765"/>
      <c r="LV100" s="765"/>
      <c r="LW100" s="765"/>
      <c r="LX100" s="765"/>
      <c r="LY100" s="765"/>
      <c r="LZ100" s="765"/>
      <c r="MA100" s="765"/>
      <c r="MB100" s="765"/>
      <c r="MC100" s="765"/>
      <c r="MD100" s="765"/>
      <c r="ME100" s="765"/>
      <c r="MF100" s="765"/>
      <c r="MG100" s="765"/>
      <c r="MH100" s="765"/>
      <c r="MI100" s="765"/>
      <c r="MJ100" s="765"/>
      <c r="MK100" s="765"/>
      <c r="ML100" s="765"/>
      <c r="MM100" s="765"/>
      <c r="MN100" s="765"/>
      <c r="MO100" s="765"/>
      <c r="MP100" s="765"/>
      <c r="MQ100" s="765"/>
      <c r="MR100" s="765"/>
      <c r="MS100" s="765"/>
      <c r="MT100" s="765"/>
      <c r="MU100" s="765"/>
      <c r="MV100" s="765"/>
      <c r="MW100" s="765"/>
      <c r="MX100" s="765"/>
      <c r="MY100" s="765"/>
      <c r="MZ100" s="765"/>
      <c r="NA100" s="765"/>
      <c r="NB100" s="765"/>
      <c r="NC100" s="765"/>
      <c r="ND100" s="765"/>
      <c r="NE100" s="765"/>
      <c r="NF100" s="765"/>
      <c r="NG100" s="765"/>
      <c r="NH100" s="765"/>
      <c r="NI100" s="765"/>
      <c r="NJ100" s="765"/>
      <c r="NK100" s="765"/>
      <c r="NL100" s="765"/>
      <c r="NM100" s="765"/>
      <c r="NN100" s="765"/>
      <c r="NO100" s="765"/>
      <c r="NP100" s="765"/>
      <c r="NQ100" s="765"/>
      <c r="NR100" s="765"/>
      <c r="NS100" s="765"/>
      <c r="NT100" s="765"/>
      <c r="NU100" s="765"/>
      <c r="NV100" s="765"/>
      <c r="NW100" s="765"/>
      <c r="NX100" s="765"/>
      <c r="NY100" s="765"/>
      <c r="NZ100" s="765"/>
      <c r="OA100" s="765"/>
      <c r="OB100" s="765"/>
      <c r="OC100" s="765"/>
      <c r="OD100" s="765"/>
      <c r="OE100" s="765"/>
      <c r="OF100" s="765"/>
      <c r="OG100" s="765"/>
      <c r="OH100" s="765"/>
      <c r="OI100" s="765"/>
      <c r="OJ100" s="765"/>
      <c r="OK100" s="765"/>
      <c r="OL100" s="765"/>
      <c r="OM100" s="765"/>
      <c r="ON100" s="765"/>
      <c r="OO100" s="765"/>
      <c r="OP100" s="765"/>
      <c r="OQ100" s="765"/>
      <c r="OR100" s="765"/>
      <c r="OS100" s="765"/>
      <c r="OT100" s="765"/>
      <c r="OU100" s="765"/>
      <c r="OV100" s="765"/>
      <c r="OW100" s="765"/>
      <c r="OX100" s="765"/>
      <c r="OY100" s="765"/>
      <c r="OZ100" s="765"/>
      <c r="PA100" s="765"/>
      <c r="PB100" s="765"/>
      <c r="PC100" s="765"/>
      <c r="PD100" s="765"/>
      <c r="PE100" s="765"/>
      <c r="PF100" s="765"/>
      <c r="PG100" s="765"/>
      <c r="PH100" s="765"/>
      <c r="PI100" s="765"/>
      <c r="PJ100" s="765"/>
      <c r="PK100" s="765"/>
      <c r="PL100" s="765"/>
      <c r="PM100" s="765"/>
      <c r="PN100" s="765"/>
      <c r="PO100" s="765"/>
      <c r="PP100" s="765"/>
      <c r="PQ100" s="765"/>
      <c r="PR100" s="765"/>
      <c r="PS100" s="765"/>
      <c r="PT100" s="765"/>
      <c r="PU100" s="765"/>
      <c r="PV100" s="765"/>
      <c r="PW100" s="765"/>
      <c r="PX100" s="765"/>
      <c r="PY100" s="765"/>
      <c r="PZ100" s="765"/>
      <c r="QA100" s="765"/>
      <c r="QB100" s="765"/>
      <c r="QC100" s="765"/>
      <c r="QD100" s="765"/>
      <c r="QE100" s="765"/>
      <c r="QF100" s="765"/>
      <c r="QG100" s="765"/>
      <c r="QH100" s="765"/>
      <c r="QI100" s="765"/>
      <c r="QJ100" s="765"/>
      <c r="QK100" s="765"/>
      <c r="QL100" s="765"/>
      <c r="QM100" s="765"/>
      <c r="QN100" s="765"/>
      <c r="QO100" s="765"/>
      <c r="QP100" s="765"/>
      <c r="QQ100" s="765"/>
      <c r="QR100" s="765"/>
      <c r="QS100" s="765"/>
      <c r="QT100" s="765"/>
      <c r="QU100" s="765"/>
      <c r="QV100" s="765"/>
      <c r="QW100" s="765"/>
      <c r="QX100" s="765"/>
      <c r="QY100" s="765"/>
      <c r="QZ100" s="765"/>
      <c r="RA100" s="765"/>
      <c r="RB100" s="765"/>
      <c r="RC100" s="765"/>
      <c r="RD100" s="765"/>
      <c r="RE100" s="765"/>
      <c r="RF100" s="765"/>
      <c r="RG100" s="765"/>
      <c r="RH100" s="765"/>
      <c r="RI100" s="765"/>
      <c r="RJ100" s="765"/>
      <c r="RK100" s="765"/>
      <c r="RL100" s="765"/>
      <c r="RM100" s="765"/>
      <c r="RN100" s="765"/>
      <c r="RO100" s="765"/>
      <c r="RP100" s="765"/>
      <c r="RQ100" s="765"/>
      <c r="RR100" s="765"/>
      <c r="RS100" s="765"/>
      <c r="RT100" s="765"/>
      <c r="RU100" s="765"/>
      <c r="RV100" s="765"/>
      <c r="RW100" s="765"/>
      <c r="RX100" s="765"/>
      <c r="RY100" s="765"/>
      <c r="RZ100" s="765"/>
      <c r="SA100" s="765"/>
      <c r="SB100" s="765"/>
      <c r="SC100" s="765"/>
      <c r="SD100" s="765"/>
      <c r="SE100" s="765"/>
      <c r="SF100" s="765"/>
      <c r="SG100" s="765"/>
      <c r="SH100" s="765"/>
      <c r="SI100" s="765"/>
      <c r="SJ100" s="765"/>
      <c r="SK100" s="765"/>
      <c r="SL100" s="765"/>
      <c r="SM100" s="765"/>
      <c r="SN100" s="765"/>
      <c r="SO100" s="765"/>
      <c r="SP100" s="765"/>
      <c r="SQ100" s="765"/>
      <c r="SR100" s="765"/>
      <c r="SS100" s="765"/>
      <c r="ST100" s="765"/>
      <c r="SU100" s="765"/>
      <c r="SV100" s="765"/>
      <c r="SW100" s="765"/>
      <c r="SX100" s="765"/>
      <c r="SY100" s="765"/>
      <c r="SZ100" s="765"/>
      <c r="TA100" s="765"/>
      <c r="TB100" s="765"/>
      <c r="TC100" s="765"/>
      <c r="TD100" s="765"/>
      <c r="TE100" s="765"/>
      <c r="TF100" s="765"/>
      <c r="TG100" s="765"/>
      <c r="TH100" s="765"/>
      <c r="TI100" s="765"/>
      <c r="TJ100" s="765"/>
      <c r="TK100" s="765"/>
      <c r="TL100" s="765"/>
      <c r="TM100" s="765"/>
      <c r="TN100" s="765"/>
      <c r="TO100" s="765"/>
      <c r="TP100" s="765"/>
      <c r="TQ100" s="765"/>
      <c r="TR100" s="765"/>
      <c r="TS100" s="765"/>
      <c r="TT100" s="765"/>
      <c r="TU100" s="765"/>
      <c r="TV100" s="765"/>
      <c r="TW100" s="765"/>
      <c r="TX100" s="765"/>
      <c r="TY100" s="765"/>
      <c r="TZ100" s="765"/>
      <c r="UA100" s="765"/>
      <c r="UB100" s="765"/>
      <c r="UC100" s="765"/>
      <c r="UD100" s="765"/>
      <c r="UE100" s="765"/>
      <c r="UF100" s="765"/>
      <c r="UG100" s="765"/>
      <c r="UH100" s="765"/>
      <c r="UI100" s="765"/>
      <c r="UJ100" s="765"/>
      <c r="UK100" s="765"/>
      <c r="UL100" s="765"/>
      <c r="UM100" s="765"/>
      <c r="UN100" s="765"/>
      <c r="UO100" s="765"/>
      <c r="UP100" s="765"/>
      <c r="UQ100" s="765"/>
      <c r="UR100" s="765"/>
      <c r="US100" s="765"/>
      <c r="UT100" s="765"/>
      <c r="UU100" s="765"/>
      <c r="UV100" s="765"/>
      <c r="UW100" s="765"/>
      <c r="UX100" s="765"/>
      <c r="UY100" s="765"/>
      <c r="UZ100" s="765"/>
      <c r="VA100" s="765"/>
      <c r="VB100" s="765"/>
      <c r="VC100" s="765"/>
      <c r="VD100" s="765"/>
      <c r="VE100" s="765"/>
      <c r="VF100" s="765"/>
      <c r="VG100" s="765"/>
      <c r="VH100" s="765"/>
      <c r="VI100" s="765"/>
      <c r="VJ100" s="765"/>
      <c r="VK100" s="765"/>
      <c r="VL100" s="765"/>
      <c r="VM100" s="765"/>
      <c r="VN100" s="765"/>
      <c r="VO100" s="765"/>
      <c r="VP100" s="765"/>
      <c r="VQ100" s="765"/>
      <c r="VR100" s="765"/>
      <c r="VS100" s="765"/>
      <c r="VT100" s="765"/>
      <c r="VU100" s="765"/>
      <c r="VV100" s="765"/>
      <c r="VW100" s="765"/>
      <c r="VX100" s="765"/>
      <c r="VY100" s="765"/>
      <c r="VZ100" s="765"/>
      <c r="WA100" s="765"/>
      <c r="WB100" s="765"/>
      <c r="WC100" s="765"/>
      <c r="WD100" s="765"/>
      <c r="WE100" s="765"/>
      <c r="WF100" s="765"/>
      <c r="WG100" s="765"/>
      <c r="WH100" s="765"/>
      <c r="WI100" s="765"/>
      <c r="WJ100" s="765"/>
      <c r="WK100" s="765"/>
      <c r="WL100" s="765"/>
      <c r="WM100" s="765"/>
      <c r="WN100" s="765"/>
      <c r="WO100" s="765"/>
      <c r="WP100" s="765"/>
      <c r="WQ100" s="765"/>
      <c r="WR100" s="765"/>
      <c r="WS100" s="765"/>
      <c r="WT100" s="765"/>
      <c r="WU100" s="765"/>
      <c r="WV100" s="765"/>
      <c r="WW100" s="765"/>
      <c r="WX100" s="765"/>
      <c r="WY100" s="765"/>
      <c r="WZ100" s="765"/>
      <c r="XA100" s="765"/>
      <c r="XB100" s="765"/>
      <c r="XC100" s="765"/>
      <c r="XD100" s="765"/>
      <c r="XE100" s="765"/>
      <c r="XF100" s="765"/>
      <c r="XG100" s="765"/>
      <c r="XH100" s="765"/>
      <c r="XI100" s="765"/>
      <c r="XJ100" s="765"/>
      <c r="XK100" s="765"/>
      <c r="XL100" s="765"/>
      <c r="XM100" s="765"/>
      <c r="XN100" s="765"/>
      <c r="XO100" s="765"/>
      <c r="XP100" s="765"/>
      <c r="XQ100" s="765"/>
      <c r="XR100" s="765"/>
      <c r="XS100" s="765"/>
      <c r="XT100" s="765"/>
      <c r="XU100" s="765"/>
      <c r="XV100" s="765"/>
      <c r="XW100" s="765"/>
      <c r="XX100" s="765"/>
      <c r="XY100" s="765"/>
      <c r="XZ100" s="765"/>
      <c r="YA100" s="765"/>
      <c r="YB100" s="765"/>
      <c r="YC100" s="765"/>
      <c r="YD100" s="765"/>
      <c r="YE100" s="765"/>
      <c r="YF100" s="765"/>
      <c r="YG100" s="765"/>
      <c r="YH100" s="765"/>
      <c r="YI100" s="765"/>
      <c r="YJ100" s="765"/>
      <c r="YK100" s="765"/>
      <c r="YL100" s="765"/>
      <c r="YM100" s="765"/>
      <c r="YN100" s="765"/>
      <c r="YO100" s="765"/>
      <c r="YP100" s="765"/>
      <c r="YQ100" s="765"/>
      <c r="YR100" s="765"/>
      <c r="YS100" s="765"/>
      <c r="YT100" s="765"/>
      <c r="YU100" s="765"/>
      <c r="YV100" s="765"/>
      <c r="YW100" s="765"/>
      <c r="YX100" s="765"/>
      <c r="YY100" s="765"/>
      <c r="YZ100" s="765"/>
      <c r="ZA100" s="765"/>
      <c r="ZB100" s="765"/>
      <c r="ZC100" s="765"/>
      <c r="ZD100" s="765"/>
      <c r="ZE100" s="765"/>
      <c r="ZF100" s="765"/>
      <c r="ZG100" s="765"/>
      <c r="ZH100" s="765"/>
      <c r="ZI100" s="765"/>
      <c r="ZJ100" s="765"/>
      <c r="ZK100" s="765"/>
      <c r="ZL100" s="765"/>
      <c r="ZM100" s="765"/>
      <c r="ZN100" s="765"/>
      <c r="ZO100" s="765"/>
      <c r="ZP100" s="765"/>
      <c r="ZQ100" s="765"/>
      <c r="ZR100" s="765"/>
      <c r="ZS100" s="765"/>
      <c r="ZT100" s="765"/>
      <c r="ZU100" s="765"/>
      <c r="ZV100" s="765"/>
      <c r="ZW100" s="765"/>
      <c r="ZX100" s="765"/>
      <c r="ZY100" s="765"/>
      <c r="ZZ100" s="765"/>
      <c r="AAA100" s="765"/>
      <c r="AAB100" s="765"/>
      <c r="AAC100" s="765"/>
      <c r="AAD100" s="765"/>
      <c r="AAE100" s="765"/>
      <c r="AAF100" s="765"/>
      <c r="AAG100" s="765"/>
      <c r="AAH100" s="765"/>
      <c r="AAI100" s="765"/>
      <c r="AAJ100" s="765"/>
      <c r="AAK100" s="765"/>
      <c r="AAL100" s="765"/>
      <c r="AAM100" s="765"/>
      <c r="AAN100" s="765"/>
      <c r="AAO100" s="765"/>
      <c r="AAP100" s="765"/>
      <c r="AAQ100" s="765"/>
      <c r="AAR100" s="765"/>
      <c r="AAS100" s="765"/>
      <c r="AAT100" s="765"/>
      <c r="AAU100" s="765"/>
      <c r="AAV100" s="765"/>
      <c r="AAW100" s="765"/>
      <c r="AAX100" s="765"/>
      <c r="AAY100" s="765"/>
      <c r="AAZ100" s="765"/>
      <c r="ABA100" s="765"/>
      <c r="ABB100" s="765"/>
      <c r="ABC100" s="765"/>
      <c r="ABD100" s="765"/>
      <c r="ABE100" s="765"/>
      <c r="ABF100" s="765"/>
      <c r="ABG100" s="765"/>
      <c r="ABH100" s="765"/>
      <c r="ABI100" s="765"/>
      <c r="ABJ100" s="765"/>
      <c r="ABK100" s="765"/>
      <c r="ABL100" s="765"/>
      <c r="ABM100" s="765"/>
      <c r="ABN100" s="765"/>
      <c r="ABO100" s="765"/>
      <c r="ABP100" s="765"/>
      <c r="ABQ100" s="765"/>
      <c r="ABR100" s="765"/>
      <c r="ABS100" s="765"/>
      <c r="ABT100" s="765"/>
      <c r="ABU100" s="765"/>
      <c r="ABV100" s="765"/>
      <c r="ABW100" s="765"/>
      <c r="ABX100" s="765"/>
      <c r="ABY100" s="765"/>
      <c r="ABZ100" s="765"/>
      <c r="ACA100" s="765"/>
      <c r="ACB100" s="765"/>
      <c r="ACC100" s="765"/>
      <c r="ACD100" s="765"/>
      <c r="ACE100" s="765"/>
      <c r="ACF100" s="765"/>
      <c r="ACG100" s="765"/>
      <c r="ACH100" s="765"/>
      <c r="ACI100" s="765"/>
      <c r="ACJ100" s="765"/>
      <c r="ACK100" s="765"/>
      <c r="ACL100" s="765"/>
      <c r="ACM100" s="765"/>
      <c r="ACN100" s="765"/>
      <c r="ACO100" s="765"/>
      <c r="ACP100" s="765"/>
      <c r="ACQ100" s="765"/>
      <c r="ACR100" s="765"/>
      <c r="ACS100" s="765"/>
      <c r="ACT100" s="765"/>
      <c r="ACU100" s="765"/>
      <c r="ACV100" s="765"/>
      <c r="ACW100" s="765"/>
      <c r="ACX100" s="765"/>
      <c r="ACY100" s="765"/>
      <c r="ACZ100" s="765"/>
      <c r="ADA100" s="765"/>
      <c r="ADB100" s="765"/>
      <c r="ADC100" s="765"/>
      <c r="ADD100" s="765"/>
      <c r="ADE100" s="765"/>
      <c r="ADF100" s="765"/>
      <c r="ADG100" s="765"/>
      <c r="ADH100" s="765"/>
      <c r="ADI100" s="765"/>
      <c r="ADJ100" s="765"/>
      <c r="ADK100" s="765"/>
      <c r="ADL100" s="765"/>
      <c r="ADM100" s="765"/>
      <c r="ADN100" s="765"/>
      <c r="ADO100" s="765"/>
      <c r="ADP100" s="765"/>
      <c r="ADQ100" s="765"/>
      <c r="ADR100" s="765"/>
      <c r="ADS100" s="765"/>
      <c r="ADT100" s="765"/>
      <c r="ADU100" s="765"/>
      <c r="ADV100" s="765"/>
      <c r="ADW100" s="765"/>
      <c r="ADX100" s="765"/>
      <c r="ADY100" s="765"/>
      <c r="ADZ100" s="765"/>
      <c r="AEA100" s="765"/>
      <c r="AEB100" s="765"/>
      <c r="AEC100" s="765"/>
      <c r="AED100" s="765"/>
      <c r="AEE100" s="765"/>
      <c r="AEF100" s="765"/>
      <c r="AEG100" s="765"/>
      <c r="AEH100" s="765"/>
      <c r="AEI100" s="765"/>
      <c r="AEJ100" s="765"/>
      <c r="AEK100" s="765"/>
      <c r="AEL100" s="765"/>
      <c r="AEM100" s="765"/>
      <c r="AEN100" s="765"/>
      <c r="AEO100" s="765"/>
      <c r="AEP100" s="765"/>
      <c r="AEQ100" s="765"/>
      <c r="AER100" s="765"/>
      <c r="AES100" s="765"/>
      <c r="AET100" s="765"/>
      <c r="AEU100" s="765"/>
      <c r="AEV100" s="765"/>
      <c r="AEW100" s="765"/>
      <c r="AEX100" s="765"/>
      <c r="AEY100" s="765"/>
      <c r="AEZ100" s="765"/>
      <c r="AFA100" s="765"/>
      <c r="AFB100" s="765"/>
      <c r="AFC100" s="765"/>
      <c r="AFD100" s="765"/>
      <c r="AFE100" s="765"/>
      <c r="AFF100" s="765"/>
      <c r="AFG100" s="765"/>
      <c r="AFH100" s="765"/>
      <c r="AFI100" s="765"/>
      <c r="AFJ100" s="765"/>
      <c r="AFK100" s="765"/>
      <c r="AFL100" s="765"/>
      <c r="AFM100" s="765"/>
      <c r="AFN100" s="765"/>
      <c r="AFO100" s="765"/>
      <c r="AFP100" s="765"/>
      <c r="AFQ100" s="765"/>
      <c r="AFR100" s="765"/>
      <c r="AFS100" s="765"/>
      <c r="AFT100" s="765"/>
      <c r="AFU100" s="765"/>
      <c r="AFV100" s="765"/>
      <c r="AFW100" s="765"/>
      <c r="AFX100" s="765"/>
      <c r="AFY100" s="765"/>
      <c r="AFZ100" s="765"/>
      <c r="AGA100" s="765"/>
      <c r="AGB100" s="765"/>
      <c r="AGC100" s="765"/>
      <c r="AGD100" s="765"/>
      <c r="AGE100" s="765"/>
      <c r="AGF100" s="765"/>
      <c r="AGG100" s="765"/>
      <c r="AGH100" s="765"/>
      <c r="AGI100" s="765"/>
      <c r="AGJ100" s="765"/>
      <c r="AGK100" s="765"/>
      <c r="AGL100" s="765"/>
      <c r="AGM100" s="765"/>
      <c r="AGN100" s="765"/>
      <c r="AGO100" s="765"/>
      <c r="AGP100" s="765"/>
      <c r="AGQ100" s="765"/>
      <c r="AGR100" s="765"/>
      <c r="AGS100" s="765"/>
      <c r="AGT100" s="765"/>
      <c r="AGU100" s="765"/>
      <c r="AGV100" s="765"/>
      <c r="AGW100" s="765"/>
      <c r="AGX100" s="765"/>
      <c r="AGY100" s="765"/>
      <c r="AGZ100" s="765"/>
      <c r="AHA100" s="765"/>
      <c r="AHB100" s="765"/>
      <c r="AHC100" s="765"/>
      <c r="AHD100" s="765"/>
      <c r="AHE100" s="765"/>
      <c r="AHF100" s="765"/>
      <c r="AHG100" s="765"/>
      <c r="AHH100" s="765"/>
      <c r="AHI100" s="765"/>
      <c r="AHJ100" s="765"/>
      <c r="AHK100" s="765"/>
      <c r="AHL100" s="765"/>
      <c r="AHM100" s="765"/>
      <c r="AHN100" s="765"/>
      <c r="AHO100" s="765"/>
      <c r="AHP100" s="765"/>
      <c r="AHQ100" s="765"/>
      <c r="AHR100" s="765"/>
      <c r="AHS100" s="765"/>
      <c r="AHT100" s="765"/>
      <c r="AHU100" s="765"/>
      <c r="AHV100" s="765"/>
      <c r="AHW100" s="765"/>
      <c r="AHX100" s="765"/>
      <c r="AHY100" s="765"/>
      <c r="AHZ100" s="765"/>
      <c r="AIA100" s="765"/>
      <c r="AIB100" s="765"/>
      <c r="AIC100" s="765"/>
      <c r="AID100" s="765"/>
      <c r="AIE100" s="765"/>
      <c r="AIF100" s="765"/>
      <c r="AIG100" s="765"/>
      <c r="AIH100" s="765"/>
      <c r="AII100" s="765"/>
      <c r="AIJ100" s="765"/>
      <c r="AIK100" s="765"/>
      <c r="AIL100" s="765"/>
      <c r="AIM100" s="765"/>
      <c r="AIN100" s="765"/>
      <c r="AIO100" s="765"/>
      <c r="AIP100" s="765"/>
      <c r="AIQ100" s="765"/>
      <c r="AIR100" s="765"/>
      <c r="AIS100" s="765"/>
      <c r="AIT100" s="765"/>
      <c r="AIU100" s="765"/>
      <c r="AIV100" s="765"/>
      <c r="AIW100" s="765"/>
      <c r="AIX100" s="765"/>
      <c r="AIY100" s="765"/>
      <c r="AIZ100" s="765"/>
      <c r="AJA100" s="765"/>
      <c r="AJB100" s="765"/>
      <c r="AJC100" s="765"/>
      <c r="AJD100" s="765"/>
      <c r="AJE100" s="765"/>
      <c r="AJF100" s="765"/>
      <c r="AJG100" s="765"/>
      <c r="AJH100" s="765"/>
      <c r="AJI100" s="765"/>
      <c r="AJJ100" s="765"/>
      <c r="AJK100" s="765"/>
      <c r="AJL100" s="765"/>
      <c r="AJM100" s="765"/>
      <c r="AJN100" s="765"/>
      <c r="AJO100" s="765"/>
      <c r="AJP100" s="765"/>
      <c r="AJQ100" s="765"/>
      <c r="AJR100" s="765"/>
      <c r="AJS100" s="765"/>
      <c r="AJT100" s="765"/>
      <c r="AJU100" s="765"/>
      <c r="AJV100" s="765"/>
      <c r="AJW100" s="765"/>
      <c r="AJX100" s="765"/>
      <c r="AJY100" s="765"/>
      <c r="AJZ100" s="765"/>
      <c r="AKA100" s="765"/>
      <c r="AKB100" s="765"/>
      <c r="AKC100" s="765"/>
      <c r="AKD100" s="765"/>
      <c r="AKE100" s="765"/>
      <c r="AKF100" s="765"/>
      <c r="AKG100" s="765"/>
      <c r="AKH100" s="765"/>
      <c r="AKI100" s="765"/>
      <c r="AKJ100" s="765"/>
      <c r="AKK100" s="765"/>
      <c r="AKL100" s="765"/>
      <c r="AKM100" s="765"/>
      <c r="AKN100" s="765"/>
      <c r="AKO100" s="765"/>
      <c r="AKP100" s="765"/>
      <c r="AKQ100" s="765"/>
      <c r="AKR100" s="765"/>
      <c r="AKS100" s="765"/>
      <c r="AKT100" s="765"/>
      <c r="AKU100" s="765"/>
    </row>
    <row r="101" spans="1:983" s="764" customFormat="1">
      <c r="B101" s="779" t="s">
        <v>489</v>
      </c>
      <c r="C101" s="788"/>
      <c r="D101" s="788">
        <v>0.87386362250900007</v>
      </c>
      <c r="E101" s="788">
        <v>0.5968396748610002</v>
      </c>
      <c r="F101" s="788">
        <v>0.85580314458459872</v>
      </c>
      <c r="G101" s="788">
        <v>0.86350700998197782</v>
      </c>
      <c r="H101" s="788">
        <v>0.66452615223374878</v>
      </c>
      <c r="I101" s="788">
        <v>0.50058177176732621</v>
      </c>
      <c r="J101" s="788">
        <v>0.34683299094859071</v>
      </c>
      <c r="K101" s="788">
        <v>0.10192059164196439</v>
      </c>
      <c r="L101" s="778"/>
      <c r="M101" s="786"/>
      <c r="N101" s="765"/>
      <c r="O101" s="778"/>
      <c r="P101" s="765"/>
      <c r="Q101" s="765"/>
      <c r="R101" s="765"/>
      <c r="S101" s="765"/>
      <c r="T101" s="765"/>
      <c r="U101" s="765"/>
      <c r="V101" s="765"/>
      <c r="W101" s="765"/>
      <c r="X101" s="765"/>
      <c r="Y101" s="765"/>
      <c r="Z101" s="765"/>
      <c r="AA101" s="765"/>
      <c r="AB101" s="765"/>
      <c r="AC101" s="765"/>
      <c r="AD101" s="765"/>
      <c r="AE101" s="765"/>
      <c r="AF101" s="765"/>
      <c r="AG101" s="765"/>
      <c r="AH101" s="765"/>
      <c r="AI101" s="765"/>
      <c r="AJ101" s="765"/>
      <c r="AK101" s="765"/>
      <c r="AL101" s="765"/>
      <c r="AM101" s="765"/>
      <c r="AN101" s="765"/>
      <c r="AO101" s="765"/>
      <c r="AP101" s="765"/>
      <c r="AQ101" s="765"/>
      <c r="AR101" s="765"/>
      <c r="AS101" s="765"/>
      <c r="AT101" s="765"/>
      <c r="AU101" s="765"/>
      <c r="AV101" s="765"/>
      <c r="AW101" s="765"/>
      <c r="AX101" s="765"/>
      <c r="AY101" s="765"/>
      <c r="AZ101" s="765"/>
      <c r="BA101" s="765"/>
      <c r="BB101" s="765"/>
      <c r="BC101" s="765"/>
      <c r="BD101" s="765"/>
      <c r="BE101" s="765"/>
      <c r="BF101" s="765"/>
      <c r="BG101" s="765"/>
      <c r="BH101" s="765"/>
      <c r="BI101" s="765"/>
      <c r="BJ101" s="765"/>
      <c r="BK101" s="765"/>
      <c r="BL101" s="765"/>
      <c r="BM101" s="765"/>
      <c r="BN101" s="765"/>
      <c r="BO101" s="765"/>
      <c r="BP101" s="765"/>
      <c r="BQ101" s="765"/>
      <c r="BR101" s="765"/>
      <c r="BS101" s="765"/>
      <c r="BT101" s="765"/>
      <c r="BU101" s="765"/>
      <c r="BV101" s="765"/>
      <c r="BW101" s="765"/>
      <c r="BX101" s="765"/>
      <c r="BY101" s="765"/>
      <c r="BZ101" s="765"/>
      <c r="CA101" s="765"/>
      <c r="CB101" s="765"/>
      <c r="CC101" s="765"/>
      <c r="CD101" s="765"/>
      <c r="CE101" s="765"/>
      <c r="CF101" s="765"/>
      <c r="CG101" s="765"/>
      <c r="CH101" s="765"/>
      <c r="CI101" s="765"/>
      <c r="CJ101" s="765"/>
      <c r="CK101" s="765"/>
      <c r="CL101" s="765"/>
      <c r="CM101" s="765"/>
      <c r="CN101" s="765"/>
      <c r="CO101" s="765"/>
      <c r="CP101" s="765"/>
      <c r="CQ101" s="765"/>
      <c r="CR101" s="765"/>
      <c r="CS101" s="765"/>
      <c r="CT101" s="765"/>
      <c r="CU101" s="765"/>
      <c r="CV101" s="765"/>
      <c r="CW101" s="765"/>
      <c r="CX101" s="765"/>
      <c r="CY101" s="765"/>
      <c r="CZ101" s="765"/>
      <c r="DA101" s="765"/>
      <c r="DB101" s="765"/>
      <c r="DC101" s="765"/>
      <c r="DD101" s="765"/>
      <c r="DE101" s="765"/>
      <c r="DF101" s="765"/>
      <c r="DG101" s="765"/>
      <c r="DH101" s="765"/>
      <c r="DI101" s="765"/>
      <c r="DJ101" s="765"/>
      <c r="DK101" s="765"/>
      <c r="DL101" s="765"/>
      <c r="DM101" s="765"/>
      <c r="DN101" s="765"/>
      <c r="DO101" s="765"/>
      <c r="DP101" s="765"/>
      <c r="DQ101" s="765"/>
      <c r="DR101" s="765"/>
      <c r="DS101" s="765"/>
      <c r="DT101" s="765"/>
      <c r="DU101" s="765"/>
      <c r="DV101" s="765"/>
      <c r="DW101" s="765"/>
      <c r="DX101" s="765"/>
      <c r="DY101" s="765"/>
      <c r="DZ101" s="765"/>
      <c r="EA101" s="765"/>
      <c r="EB101" s="765"/>
      <c r="EC101" s="765"/>
      <c r="ED101" s="765"/>
      <c r="EE101" s="765"/>
      <c r="EF101" s="765"/>
      <c r="EG101" s="765"/>
      <c r="EH101" s="765"/>
      <c r="EI101" s="765"/>
      <c r="EJ101" s="765"/>
      <c r="EK101" s="765"/>
      <c r="EL101" s="765"/>
      <c r="EM101" s="765"/>
      <c r="EN101" s="765"/>
      <c r="EO101" s="765"/>
      <c r="EP101" s="765"/>
      <c r="EQ101" s="765"/>
      <c r="ER101" s="765"/>
      <c r="ES101" s="765"/>
      <c r="ET101" s="765"/>
      <c r="EU101" s="765"/>
      <c r="EV101" s="765"/>
      <c r="EW101" s="765"/>
      <c r="EX101" s="765"/>
      <c r="EY101" s="765"/>
      <c r="EZ101" s="765"/>
      <c r="FA101" s="765"/>
      <c r="FB101" s="765"/>
      <c r="FC101" s="765"/>
      <c r="FD101" s="765"/>
      <c r="FE101" s="765"/>
      <c r="FF101" s="765"/>
      <c r="FG101" s="765"/>
      <c r="FH101" s="765"/>
      <c r="FI101" s="765"/>
      <c r="FJ101" s="765"/>
      <c r="FK101" s="765"/>
      <c r="FL101" s="765"/>
      <c r="FM101" s="765"/>
      <c r="FN101" s="765"/>
      <c r="FO101" s="765"/>
      <c r="FP101" s="765"/>
      <c r="FQ101" s="765"/>
      <c r="FR101" s="765"/>
      <c r="FS101" s="765"/>
      <c r="FT101" s="765"/>
      <c r="FU101" s="765"/>
      <c r="FV101" s="765"/>
      <c r="FW101" s="765"/>
      <c r="FX101" s="765"/>
      <c r="FY101" s="765"/>
      <c r="FZ101" s="765"/>
      <c r="GA101" s="765"/>
      <c r="GB101" s="765"/>
      <c r="GC101" s="765"/>
      <c r="GD101" s="765"/>
      <c r="GE101" s="765"/>
      <c r="GF101" s="765"/>
      <c r="GG101" s="765"/>
      <c r="GH101" s="765"/>
      <c r="GI101" s="765"/>
      <c r="GJ101" s="765"/>
      <c r="GK101" s="765"/>
      <c r="GL101" s="765"/>
      <c r="GM101" s="765"/>
      <c r="GN101" s="765"/>
      <c r="GO101" s="765"/>
      <c r="GP101" s="765"/>
      <c r="GQ101" s="765"/>
      <c r="GR101" s="765"/>
      <c r="GS101" s="765"/>
      <c r="GT101" s="765"/>
      <c r="GU101" s="765"/>
      <c r="GV101" s="765"/>
      <c r="GW101" s="765"/>
      <c r="GX101" s="765"/>
      <c r="GY101" s="765"/>
      <c r="GZ101" s="765"/>
      <c r="HA101" s="765"/>
      <c r="HB101" s="765"/>
      <c r="HC101" s="765"/>
      <c r="HD101" s="765"/>
      <c r="HE101" s="765"/>
      <c r="HF101" s="765"/>
      <c r="HG101" s="765"/>
      <c r="HH101" s="765"/>
      <c r="HI101" s="765"/>
      <c r="HJ101" s="765"/>
      <c r="HK101" s="765"/>
      <c r="HL101" s="765"/>
      <c r="HM101" s="765"/>
      <c r="HN101" s="765"/>
      <c r="HO101" s="765"/>
      <c r="HP101" s="765"/>
      <c r="HQ101" s="765"/>
      <c r="HR101" s="765"/>
      <c r="HS101" s="765"/>
      <c r="HT101" s="765"/>
      <c r="HU101" s="765"/>
      <c r="HV101" s="765"/>
      <c r="HW101" s="765"/>
      <c r="HX101" s="765"/>
      <c r="HY101" s="765"/>
      <c r="HZ101" s="765"/>
      <c r="IA101" s="765"/>
      <c r="IB101" s="765"/>
      <c r="IC101" s="765"/>
      <c r="ID101" s="765"/>
      <c r="IE101" s="765"/>
      <c r="IF101" s="765"/>
      <c r="IG101" s="765"/>
      <c r="IH101" s="765"/>
      <c r="II101" s="765"/>
      <c r="IJ101" s="765"/>
      <c r="IK101" s="765"/>
      <c r="IL101" s="765"/>
      <c r="IM101" s="765"/>
      <c r="IN101" s="765"/>
      <c r="IO101" s="765"/>
      <c r="IP101" s="765"/>
      <c r="IQ101" s="765"/>
      <c r="IR101" s="765"/>
      <c r="IS101" s="765"/>
      <c r="IT101" s="765"/>
      <c r="IU101" s="765"/>
      <c r="IV101" s="765"/>
      <c r="IW101" s="765"/>
      <c r="IX101" s="765"/>
      <c r="IY101" s="765"/>
      <c r="IZ101" s="765"/>
      <c r="JA101" s="765"/>
      <c r="JB101" s="765"/>
      <c r="JC101" s="765"/>
      <c r="JD101" s="765"/>
      <c r="JE101" s="765"/>
      <c r="JF101" s="765"/>
      <c r="JG101" s="765"/>
      <c r="JH101" s="765"/>
      <c r="JI101" s="765"/>
      <c r="JJ101" s="765"/>
      <c r="JK101" s="765"/>
      <c r="JL101" s="765"/>
      <c r="JM101" s="765"/>
      <c r="JN101" s="765"/>
      <c r="JO101" s="765"/>
      <c r="JP101" s="765"/>
      <c r="JQ101" s="765"/>
      <c r="JR101" s="765"/>
      <c r="JS101" s="765"/>
      <c r="JT101" s="765"/>
      <c r="JU101" s="765"/>
      <c r="JV101" s="765"/>
      <c r="JW101" s="765"/>
      <c r="JX101" s="765"/>
      <c r="JY101" s="765"/>
      <c r="JZ101" s="765"/>
      <c r="KA101" s="765"/>
      <c r="KB101" s="765"/>
      <c r="KC101" s="765"/>
      <c r="KD101" s="765"/>
      <c r="KE101" s="765"/>
      <c r="KF101" s="765"/>
      <c r="KG101" s="765"/>
      <c r="KH101" s="765"/>
      <c r="KI101" s="765"/>
      <c r="KJ101" s="765"/>
      <c r="KK101" s="765"/>
      <c r="KL101" s="765"/>
      <c r="KM101" s="765"/>
      <c r="KN101" s="765"/>
      <c r="KO101" s="765"/>
      <c r="KP101" s="765"/>
      <c r="KQ101" s="765"/>
      <c r="KR101" s="765"/>
      <c r="KS101" s="765"/>
      <c r="KT101" s="765"/>
      <c r="KU101" s="765"/>
      <c r="KV101" s="765"/>
      <c r="KW101" s="765"/>
      <c r="KX101" s="765"/>
      <c r="KY101" s="765"/>
      <c r="KZ101" s="765"/>
      <c r="LA101" s="765"/>
      <c r="LB101" s="765"/>
      <c r="LC101" s="765"/>
      <c r="LD101" s="765"/>
      <c r="LE101" s="765"/>
      <c r="LF101" s="765"/>
      <c r="LG101" s="765"/>
      <c r="LH101" s="765"/>
      <c r="LI101" s="765"/>
      <c r="LJ101" s="765"/>
      <c r="LK101" s="765"/>
      <c r="LL101" s="765"/>
      <c r="LM101" s="765"/>
      <c r="LN101" s="765"/>
      <c r="LO101" s="765"/>
      <c r="LP101" s="765"/>
      <c r="LQ101" s="765"/>
      <c r="LR101" s="765"/>
      <c r="LS101" s="765"/>
      <c r="LT101" s="765"/>
      <c r="LU101" s="765"/>
      <c r="LV101" s="765"/>
      <c r="LW101" s="765"/>
      <c r="LX101" s="765"/>
      <c r="LY101" s="765"/>
      <c r="LZ101" s="765"/>
      <c r="MA101" s="765"/>
      <c r="MB101" s="765"/>
      <c r="MC101" s="765"/>
      <c r="MD101" s="765"/>
      <c r="ME101" s="765"/>
      <c r="MF101" s="765"/>
      <c r="MG101" s="765"/>
      <c r="MH101" s="765"/>
      <c r="MI101" s="765"/>
      <c r="MJ101" s="765"/>
      <c r="MK101" s="765"/>
      <c r="ML101" s="765"/>
      <c r="MM101" s="765"/>
      <c r="MN101" s="765"/>
      <c r="MO101" s="765"/>
      <c r="MP101" s="765"/>
      <c r="MQ101" s="765"/>
      <c r="MR101" s="765"/>
      <c r="MS101" s="765"/>
      <c r="MT101" s="765"/>
      <c r="MU101" s="765"/>
      <c r="MV101" s="765"/>
      <c r="MW101" s="765"/>
      <c r="MX101" s="765"/>
      <c r="MY101" s="765"/>
      <c r="MZ101" s="765"/>
      <c r="NA101" s="765"/>
      <c r="NB101" s="765"/>
      <c r="NC101" s="765"/>
      <c r="ND101" s="765"/>
      <c r="NE101" s="765"/>
      <c r="NF101" s="765"/>
      <c r="NG101" s="765"/>
      <c r="NH101" s="765"/>
      <c r="NI101" s="765"/>
      <c r="NJ101" s="765"/>
      <c r="NK101" s="765"/>
      <c r="NL101" s="765"/>
      <c r="NM101" s="765"/>
      <c r="NN101" s="765"/>
      <c r="NO101" s="765"/>
      <c r="NP101" s="765"/>
      <c r="NQ101" s="765"/>
      <c r="NR101" s="765"/>
      <c r="NS101" s="765"/>
      <c r="NT101" s="765"/>
      <c r="NU101" s="765"/>
      <c r="NV101" s="765"/>
      <c r="NW101" s="765"/>
      <c r="NX101" s="765"/>
      <c r="NY101" s="765"/>
      <c r="NZ101" s="765"/>
      <c r="OA101" s="765"/>
      <c r="OB101" s="765"/>
      <c r="OC101" s="765"/>
      <c r="OD101" s="765"/>
      <c r="OE101" s="765"/>
      <c r="OF101" s="765"/>
      <c r="OG101" s="765"/>
      <c r="OH101" s="765"/>
      <c r="OI101" s="765"/>
      <c r="OJ101" s="765"/>
      <c r="OK101" s="765"/>
      <c r="OL101" s="765"/>
      <c r="OM101" s="765"/>
      <c r="ON101" s="765"/>
      <c r="OO101" s="765"/>
      <c r="OP101" s="765"/>
      <c r="OQ101" s="765"/>
      <c r="OR101" s="765"/>
      <c r="OS101" s="765"/>
      <c r="OT101" s="765"/>
      <c r="OU101" s="765"/>
      <c r="OV101" s="765"/>
      <c r="OW101" s="765"/>
      <c r="OX101" s="765"/>
      <c r="OY101" s="765"/>
      <c r="OZ101" s="765"/>
      <c r="PA101" s="765"/>
      <c r="PB101" s="765"/>
      <c r="PC101" s="765"/>
      <c r="PD101" s="765"/>
      <c r="PE101" s="765"/>
      <c r="PF101" s="765"/>
      <c r="PG101" s="765"/>
      <c r="PH101" s="765"/>
      <c r="PI101" s="765"/>
      <c r="PJ101" s="765"/>
      <c r="PK101" s="765"/>
      <c r="PL101" s="765"/>
      <c r="PM101" s="765"/>
      <c r="PN101" s="765"/>
      <c r="PO101" s="765"/>
      <c r="PP101" s="765"/>
      <c r="PQ101" s="765"/>
      <c r="PR101" s="765"/>
      <c r="PS101" s="765"/>
      <c r="PT101" s="765"/>
      <c r="PU101" s="765"/>
      <c r="PV101" s="765"/>
      <c r="PW101" s="765"/>
      <c r="PX101" s="765"/>
      <c r="PY101" s="765"/>
      <c r="PZ101" s="765"/>
      <c r="QA101" s="765"/>
      <c r="QB101" s="765"/>
      <c r="QC101" s="765"/>
      <c r="QD101" s="765"/>
      <c r="QE101" s="765"/>
      <c r="QF101" s="765"/>
      <c r="QG101" s="765"/>
      <c r="QH101" s="765"/>
      <c r="QI101" s="765"/>
      <c r="QJ101" s="765"/>
      <c r="QK101" s="765"/>
      <c r="QL101" s="765"/>
      <c r="QM101" s="765"/>
      <c r="QN101" s="765"/>
      <c r="QO101" s="765"/>
      <c r="QP101" s="765"/>
      <c r="QQ101" s="765"/>
      <c r="QR101" s="765"/>
      <c r="QS101" s="765"/>
      <c r="QT101" s="765"/>
      <c r="QU101" s="765"/>
      <c r="QV101" s="765"/>
      <c r="QW101" s="765"/>
      <c r="QX101" s="765"/>
      <c r="QY101" s="765"/>
      <c r="QZ101" s="765"/>
      <c r="RA101" s="765"/>
      <c r="RB101" s="765"/>
      <c r="RC101" s="765"/>
      <c r="RD101" s="765"/>
      <c r="RE101" s="765"/>
      <c r="RF101" s="765"/>
      <c r="RG101" s="765"/>
      <c r="RH101" s="765"/>
      <c r="RI101" s="765"/>
      <c r="RJ101" s="765"/>
      <c r="RK101" s="765"/>
      <c r="RL101" s="765"/>
      <c r="RM101" s="765"/>
      <c r="RN101" s="765"/>
      <c r="RO101" s="765"/>
      <c r="RP101" s="765"/>
      <c r="RQ101" s="765"/>
      <c r="RR101" s="765"/>
      <c r="RS101" s="765"/>
      <c r="RT101" s="765"/>
      <c r="RU101" s="765"/>
      <c r="RV101" s="765"/>
      <c r="RW101" s="765"/>
      <c r="RX101" s="765"/>
      <c r="RY101" s="765"/>
      <c r="RZ101" s="765"/>
      <c r="SA101" s="765"/>
      <c r="SB101" s="765"/>
      <c r="SC101" s="765"/>
      <c r="SD101" s="765"/>
      <c r="SE101" s="765"/>
      <c r="SF101" s="765"/>
      <c r="SG101" s="765"/>
      <c r="SH101" s="765"/>
      <c r="SI101" s="765"/>
      <c r="SJ101" s="765"/>
      <c r="SK101" s="765"/>
      <c r="SL101" s="765"/>
      <c r="SM101" s="765"/>
      <c r="SN101" s="765"/>
      <c r="SO101" s="765"/>
      <c r="SP101" s="765"/>
      <c r="SQ101" s="765"/>
      <c r="SR101" s="765"/>
      <c r="SS101" s="765"/>
      <c r="ST101" s="765"/>
      <c r="SU101" s="765"/>
      <c r="SV101" s="765"/>
      <c r="SW101" s="765"/>
      <c r="SX101" s="765"/>
      <c r="SY101" s="765"/>
      <c r="SZ101" s="765"/>
      <c r="TA101" s="765"/>
      <c r="TB101" s="765"/>
      <c r="TC101" s="765"/>
      <c r="TD101" s="765"/>
      <c r="TE101" s="765"/>
      <c r="TF101" s="765"/>
      <c r="TG101" s="765"/>
      <c r="TH101" s="765"/>
      <c r="TI101" s="765"/>
      <c r="TJ101" s="765"/>
      <c r="TK101" s="765"/>
      <c r="TL101" s="765"/>
      <c r="TM101" s="765"/>
      <c r="TN101" s="765"/>
      <c r="TO101" s="765"/>
      <c r="TP101" s="765"/>
      <c r="TQ101" s="765"/>
      <c r="TR101" s="765"/>
      <c r="TS101" s="765"/>
      <c r="TT101" s="765"/>
      <c r="TU101" s="765"/>
      <c r="TV101" s="765"/>
      <c r="TW101" s="765"/>
      <c r="TX101" s="765"/>
      <c r="TY101" s="765"/>
      <c r="TZ101" s="765"/>
      <c r="UA101" s="765"/>
      <c r="UB101" s="765"/>
      <c r="UC101" s="765"/>
      <c r="UD101" s="765"/>
      <c r="UE101" s="765"/>
      <c r="UF101" s="765"/>
      <c r="UG101" s="765"/>
      <c r="UH101" s="765"/>
      <c r="UI101" s="765"/>
      <c r="UJ101" s="765"/>
      <c r="UK101" s="765"/>
      <c r="UL101" s="765"/>
      <c r="UM101" s="765"/>
      <c r="UN101" s="765"/>
      <c r="UO101" s="765"/>
      <c r="UP101" s="765"/>
      <c r="UQ101" s="765"/>
      <c r="UR101" s="765"/>
      <c r="US101" s="765"/>
      <c r="UT101" s="765"/>
      <c r="UU101" s="765"/>
      <c r="UV101" s="765"/>
      <c r="UW101" s="765"/>
      <c r="UX101" s="765"/>
      <c r="UY101" s="765"/>
      <c r="UZ101" s="765"/>
      <c r="VA101" s="765"/>
      <c r="VB101" s="765"/>
      <c r="VC101" s="765"/>
      <c r="VD101" s="765"/>
      <c r="VE101" s="765"/>
      <c r="VF101" s="765"/>
      <c r="VG101" s="765"/>
      <c r="VH101" s="765"/>
      <c r="VI101" s="765"/>
      <c r="VJ101" s="765"/>
      <c r="VK101" s="765"/>
      <c r="VL101" s="765"/>
      <c r="VM101" s="765"/>
      <c r="VN101" s="765"/>
      <c r="VO101" s="765"/>
      <c r="VP101" s="765"/>
      <c r="VQ101" s="765"/>
      <c r="VR101" s="765"/>
      <c r="VS101" s="765"/>
      <c r="VT101" s="765"/>
      <c r="VU101" s="765"/>
      <c r="VV101" s="765"/>
      <c r="VW101" s="765"/>
      <c r="VX101" s="765"/>
      <c r="VY101" s="765"/>
      <c r="VZ101" s="765"/>
      <c r="WA101" s="765"/>
      <c r="WB101" s="765"/>
      <c r="WC101" s="765"/>
      <c r="WD101" s="765"/>
      <c r="WE101" s="765"/>
      <c r="WF101" s="765"/>
      <c r="WG101" s="765"/>
      <c r="WH101" s="765"/>
      <c r="WI101" s="765"/>
      <c r="WJ101" s="765"/>
      <c r="WK101" s="765"/>
      <c r="WL101" s="765"/>
      <c r="WM101" s="765"/>
      <c r="WN101" s="765"/>
      <c r="WO101" s="765"/>
      <c r="WP101" s="765"/>
      <c r="WQ101" s="765"/>
      <c r="WR101" s="765"/>
      <c r="WS101" s="765"/>
      <c r="WT101" s="765"/>
      <c r="WU101" s="765"/>
      <c r="WV101" s="765"/>
      <c r="WW101" s="765"/>
      <c r="WX101" s="765"/>
      <c r="WY101" s="765"/>
      <c r="WZ101" s="765"/>
      <c r="XA101" s="765"/>
      <c r="XB101" s="765"/>
      <c r="XC101" s="765"/>
      <c r="XD101" s="765"/>
      <c r="XE101" s="765"/>
      <c r="XF101" s="765"/>
      <c r="XG101" s="765"/>
      <c r="XH101" s="765"/>
      <c r="XI101" s="765"/>
      <c r="XJ101" s="765"/>
      <c r="XK101" s="765"/>
      <c r="XL101" s="765"/>
      <c r="XM101" s="765"/>
      <c r="XN101" s="765"/>
      <c r="XO101" s="765"/>
      <c r="XP101" s="765"/>
      <c r="XQ101" s="765"/>
      <c r="XR101" s="765"/>
      <c r="XS101" s="765"/>
      <c r="XT101" s="765"/>
      <c r="XU101" s="765"/>
      <c r="XV101" s="765"/>
      <c r="XW101" s="765"/>
      <c r="XX101" s="765"/>
      <c r="XY101" s="765"/>
      <c r="XZ101" s="765"/>
      <c r="YA101" s="765"/>
      <c r="YB101" s="765"/>
      <c r="YC101" s="765"/>
      <c r="YD101" s="765"/>
      <c r="YE101" s="765"/>
      <c r="YF101" s="765"/>
      <c r="YG101" s="765"/>
      <c r="YH101" s="765"/>
      <c r="YI101" s="765"/>
      <c r="YJ101" s="765"/>
      <c r="YK101" s="765"/>
      <c r="YL101" s="765"/>
      <c r="YM101" s="765"/>
      <c r="YN101" s="765"/>
      <c r="YO101" s="765"/>
      <c r="YP101" s="765"/>
      <c r="YQ101" s="765"/>
      <c r="YR101" s="765"/>
      <c r="YS101" s="765"/>
      <c r="YT101" s="765"/>
      <c r="YU101" s="765"/>
      <c r="YV101" s="765"/>
      <c r="YW101" s="765"/>
      <c r="YX101" s="765"/>
      <c r="YY101" s="765"/>
      <c r="YZ101" s="765"/>
      <c r="ZA101" s="765"/>
      <c r="ZB101" s="765"/>
      <c r="ZC101" s="765"/>
      <c r="ZD101" s="765"/>
      <c r="ZE101" s="765"/>
      <c r="ZF101" s="765"/>
      <c r="ZG101" s="765"/>
      <c r="ZH101" s="765"/>
      <c r="ZI101" s="765"/>
      <c r="ZJ101" s="765"/>
      <c r="ZK101" s="765"/>
      <c r="ZL101" s="765"/>
      <c r="ZM101" s="765"/>
      <c r="ZN101" s="765"/>
      <c r="ZO101" s="765"/>
      <c r="ZP101" s="765"/>
      <c r="ZQ101" s="765"/>
      <c r="ZR101" s="765"/>
      <c r="ZS101" s="765"/>
      <c r="ZT101" s="765"/>
      <c r="ZU101" s="765"/>
      <c r="ZV101" s="765"/>
      <c r="ZW101" s="765"/>
      <c r="ZX101" s="765"/>
      <c r="ZY101" s="765"/>
      <c r="ZZ101" s="765"/>
      <c r="AAA101" s="765"/>
      <c r="AAB101" s="765"/>
      <c r="AAC101" s="765"/>
      <c r="AAD101" s="765"/>
      <c r="AAE101" s="765"/>
      <c r="AAF101" s="765"/>
      <c r="AAG101" s="765"/>
      <c r="AAH101" s="765"/>
      <c r="AAI101" s="765"/>
      <c r="AAJ101" s="765"/>
      <c r="AAK101" s="765"/>
      <c r="AAL101" s="765"/>
      <c r="AAM101" s="765"/>
      <c r="AAN101" s="765"/>
      <c r="AAO101" s="765"/>
      <c r="AAP101" s="765"/>
      <c r="AAQ101" s="765"/>
      <c r="AAR101" s="765"/>
      <c r="AAS101" s="765"/>
      <c r="AAT101" s="765"/>
      <c r="AAU101" s="765"/>
      <c r="AAV101" s="765"/>
      <c r="AAW101" s="765"/>
      <c r="AAX101" s="765"/>
      <c r="AAY101" s="765"/>
      <c r="AAZ101" s="765"/>
      <c r="ABA101" s="765"/>
      <c r="ABB101" s="765"/>
      <c r="ABC101" s="765"/>
      <c r="ABD101" s="765"/>
      <c r="ABE101" s="765"/>
      <c r="ABF101" s="765"/>
      <c r="ABG101" s="765"/>
      <c r="ABH101" s="765"/>
      <c r="ABI101" s="765"/>
      <c r="ABJ101" s="765"/>
      <c r="ABK101" s="765"/>
      <c r="ABL101" s="765"/>
      <c r="ABM101" s="765"/>
      <c r="ABN101" s="765"/>
      <c r="ABO101" s="765"/>
      <c r="ABP101" s="765"/>
      <c r="ABQ101" s="765"/>
      <c r="ABR101" s="765"/>
      <c r="ABS101" s="765"/>
      <c r="ABT101" s="765"/>
      <c r="ABU101" s="765"/>
      <c r="ABV101" s="765"/>
      <c r="ABW101" s="765"/>
      <c r="ABX101" s="765"/>
      <c r="ABY101" s="765"/>
      <c r="ABZ101" s="765"/>
      <c r="ACA101" s="765"/>
      <c r="ACB101" s="765"/>
      <c r="ACC101" s="765"/>
      <c r="ACD101" s="765"/>
      <c r="ACE101" s="765"/>
      <c r="ACF101" s="765"/>
      <c r="ACG101" s="765"/>
      <c r="ACH101" s="765"/>
      <c r="ACI101" s="765"/>
      <c r="ACJ101" s="765"/>
      <c r="ACK101" s="765"/>
      <c r="ACL101" s="765"/>
      <c r="ACM101" s="765"/>
      <c r="ACN101" s="765"/>
      <c r="ACO101" s="765"/>
      <c r="ACP101" s="765"/>
      <c r="ACQ101" s="765"/>
      <c r="ACR101" s="765"/>
      <c r="ACS101" s="765"/>
      <c r="ACT101" s="765"/>
      <c r="ACU101" s="765"/>
      <c r="ACV101" s="765"/>
      <c r="ACW101" s="765"/>
      <c r="ACX101" s="765"/>
      <c r="ACY101" s="765"/>
      <c r="ACZ101" s="765"/>
      <c r="ADA101" s="765"/>
      <c r="ADB101" s="765"/>
      <c r="ADC101" s="765"/>
      <c r="ADD101" s="765"/>
      <c r="ADE101" s="765"/>
      <c r="ADF101" s="765"/>
      <c r="ADG101" s="765"/>
      <c r="ADH101" s="765"/>
      <c r="ADI101" s="765"/>
      <c r="ADJ101" s="765"/>
      <c r="ADK101" s="765"/>
      <c r="ADL101" s="765"/>
      <c r="ADM101" s="765"/>
      <c r="ADN101" s="765"/>
      <c r="ADO101" s="765"/>
      <c r="ADP101" s="765"/>
      <c r="ADQ101" s="765"/>
      <c r="ADR101" s="765"/>
      <c r="ADS101" s="765"/>
      <c r="ADT101" s="765"/>
      <c r="ADU101" s="765"/>
      <c r="ADV101" s="765"/>
      <c r="ADW101" s="765"/>
      <c r="ADX101" s="765"/>
      <c r="ADY101" s="765"/>
      <c r="ADZ101" s="765"/>
      <c r="AEA101" s="765"/>
      <c r="AEB101" s="765"/>
      <c r="AEC101" s="765"/>
      <c r="AED101" s="765"/>
      <c r="AEE101" s="765"/>
      <c r="AEF101" s="765"/>
      <c r="AEG101" s="765"/>
      <c r="AEH101" s="765"/>
      <c r="AEI101" s="765"/>
      <c r="AEJ101" s="765"/>
      <c r="AEK101" s="765"/>
      <c r="AEL101" s="765"/>
      <c r="AEM101" s="765"/>
      <c r="AEN101" s="765"/>
      <c r="AEO101" s="765"/>
      <c r="AEP101" s="765"/>
      <c r="AEQ101" s="765"/>
      <c r="AER101" s="765"/>
      <c r="AES101" s="765"/>
      <c r="AET101" s="765"/>
      <c r="AEU101" s="765"/>
      <c r="AEV101" s="765"/>
      <c r="AEW101" s="765"/>
      <c r="AEX101" s="765"/>
      <c r="AEY101" s="765"/>
      <c r="AEZ101" s="765"/>
      <c r="AFA101" s="765"/>
      <c r="AFB101" s="765"/>
      <c r="AFC101" s="765"/>
      <c r="AFD101" s="765"/>
      <c r="AFE101" s="765"/>
      <c r="AFF101" s="765"/>
      <c r="AFG101" s="765"/>
      <c r="AFH101" s="765"/>
      <c r="AFI101" s="765"/>
      <c r="AFJ101" s="765"/>
      <c r="AFK101" s="765"/>
      <c r="AFL101" s="765"/>
      <c r="AFM101" s="765"/>
      <c r="AFN101" s="765"/>
      <c r="AFO101" s="765"/>
      <c r="AFP101" s="765"/>
      <c r="AFQ101" s="765"/>
      <c r="AFR101" s="765"/>
      <c r="AFS101" s="765"/>
      <c r="AFT101" s="765"/>
      <c r="AFU101" s="765"/>
      <c r="AFV101" s="765"/>
      <c r="AFW101" s="765"/>
      <c r="AFX101" s="765"/>
      <c r="AFY101" s="765"/>
      <c r="AFZ101" s="765"/>
      <c r="AGA101" s="765"/>
      <c r="AGB101" s="765"/>
      <c r="AGC101" s="765"/>
      <c r="AGD101" s="765"/>
      <c r="AGE101" s="765"/>
      <c r="AGF101" s="765"/>
      <c r="AGG101" s="765"/>
      <c r="AGH101" s="765"/>
      <c r="AGI101" s="765"/>
      <c r="AGJ101" s="765"/>
      <c r="AGK101" s="765"/>
      <c r="AGL101" s="765"/>
      <c r="AGM101" s="765"/>
      <c r="AGN101" s="765"/>
      <c r="AGO101" s="765"/>
      <c r="AGP101" s="765"/>
      <c r="AGQ101" s="765"/>
      <c r="AGR101" s="765"/>
      <c r="AGS101" s="765"/>
      <c r="AGT101" s="765"/>
      <c r="AGU101" s="765"/>
      <c r="AGV101" s="765"/>
      <c r="AGW101" s="765"/>
      <c r="AGX101" s="765"/>
      <c r="AGY101" s="765"/>
      <c r="AGZ101" s="765"/>
      <c r="AHA101" s="765"/>
      <c r="AHB101" s="765"/>
      <c r="AHC101" s="765"/>
      <c r="AHD101" s="765"/>
      <c r="AHE101" s="765"/>
      <c r="AHF101" s="765"/>
      <c r="AHG101" s="765"/>
      <c r="AHH101" s="765"/>
      <c r="AHI101" s="765"/>
      <c r="AHJ101" s="765"/>
      <c r="AHK101" s="765"/>
      <c r="AHL101" s="765"/>
      <c r="AHM101" s="765"/>
      <c r="AHN101" s="765"/>
      <c r="AHO101" s="765"/>
      <c r="AHP101" s="765"/>
      <c r="AHQ101" s="765"/>
      <c r="AHR101" s="765"/>
      <c r="AHS101" s="765"/>
      <c r="AHT101" s="765"/>
      <c r="AHU101" s="765"/>
      <c r="AHV101" s="765"/>
      <c r="AHW101" s="765"/>
      <c r="AHX101" s="765"/>
      <c r="AHY101" s="765"/>
      <c r="AHZ101" s="765"/>
      <c r="AIA101" s="765"/>
      <c r="AIB101" s="765"/>
      <c r="AIC101" s="765"/>
      <c r="AID101" s="765"/>
      <c r="AIE101" s="765"/>
      <c r="AIF101" s="765"/>
      <c r="AIG101" s="765"/>
      <c r="AIH101" s="765"/>
      <c r="AII101" s="765"/>
      <c r="AIJ101" s="765"/>
      <c r="AIK101" s="765"/>
      <c r="AIL101" s="765"/>
      <c r="AIM101" s="765"/>
      <c r="AIN101" s="765"/>
      <c r="AIO101" s="765"/>
      <c r="AIP101" s="765"/>
      <c r="AIQ101" s="765"/>
      <c r="AIR101" s="765"/>
      <c r="AIS101" s="765"/>
      <c r="AIT101" s="765"/>
      <c r="AIU101" s="765"/>
      <c r="AIV101" s="765"/>
      <c r="AIW101" s="765"/>
      <c r="AIX101" s="765"/>
      <c r="AIY101" s="765"/>
      <c r="AIZ101" s="765"/>
      <c r="AJA101" s="765"/>
      <c r="AJB101" s="765"/>
      <c r="AJC101" s="765"/>
      <c r="AJD101" s="765"/>
      <c r="AJE101" s="765"/>
      <c r="AJF101" s="765"/>
      <c r="AJG101" s="765"/>
      <c r="AJH101" s="765"/>
      <c r="AJI101" s="765"/>
      <c r="AJJ101" s="765"/>
      <c r="AJK101" s="765"/>
      <c r="AJL101" s="765"/>
      <c r="AJM101" s="765"/>
      <c r="AJN101" s="765"/>
      <c r="AJO101" s="765"/>
      <c r="AJP101" s="765"/>
      <c r="AJQ101" s="765"/>
      <c r="AJR101" s="765"/>
      <c r="AJS101" s="765"/>
      <c r="AJT101" s="765"/>
      <c r="AJU101" s="765"/>
      <c r="AJV101" s="765"/>
      <c r="AJW101" s="765"/>
      <c r="AJX101" s="765"/>
      <c r="AJY101" s="765"/>
      <c r="AJZ101" s="765"/>
      <c r="AKA101" s="765"/>
      <c r="AKB101" s="765"/>
      <c r="AKC101" s="765"/>
      <c r="AKD101" s="765"/>
      <c r="AKE101" s="765"/>
      <c r="AKF101" s="765"/>
      <c r="AKG101" s="765"/>
      <c r="AKH101" s="765"/>
      <c r="AKI101" s="765"/>
      <c r="AKJ101" s="765"/>
      <c r="AKK101" s="765"/>
      <c r="AKL101" s="765"/>
      <c r="AKM101" s="765"/>
      <c r="AKN101" s="765"/>
      <c r="AKO101" s="765"/>
      <c r="AKP101" s="765"/>
      <c r="AKQ101" s="765"/>
      <c r="AKR101" s="765"/>
      <c r="AKS101" s="765"/>
      <c r="AKT101" s="765"/>
      <c r="AKU101" s="765"/>
    </row>
    <row r="102" spans="1:983" s="764" customFormat="1">
      <c r="B102" s="780" t="s">
        <v>563</v>
      </c>
      <c r="C102" s="788"/>
      <c r="D102" s="788">
        <v>0.87386362250900007</v>
      </c>
      <c r="E102" s="788">
        <v>0.5968396748610002</v>
      </c>
      <c r="F102" s="788">
        <v>0.87326851488224344</v>
      </c>
      <c r="G102" s="788">
        <v>0.91862447873006836</v>
      </c>
      <c r="H102" s="788">
        <v>0.83065769029218606</v>
      </c>
      <c r="I102" s="788">
        <v>0.79457424090051787</v>
      </c>
      <c r="J102" s="788">
        <v>0.75398476293171879</v>
      </c>
      <c r="K102" s="788">
        <v>0.6794706109464288</v>
      </c>
      <c r="L102" s="778"/>
      <c r="M102" s="786"/>
      <c r="N102" s="765"/>
      <c r="O102" s="778"/>
      <c r="P102" s="765"/>
      <c r="Q102" s="765"/>
      <c r="R102" s="765"/>
      <c r="S102" s="765"/>
      <c r="T102" s="765"/>
      <c r="U102" s="765"/>
      <c r="V102" s="765"/>
      <c r="W102" s="765"/>
      <c r="X102" s="765"/>
      <c r="Y102" s="765"/>
      <c r="Z102" s="765"/>
      <c r="AA102" s="765"/>
      <c r="AB102" s="765"/>
      <c r="AC102" s="765"/>
      <c r="AD102" s="765"/>
      <c r="AE102" s="765"/>
      <c r="AF102" s="765"/>
      <c r="AG102" s="765"/>
      <c r="AH102" s="765"/>
      <c r="AI102" s="765"/>
      <c r="AJ102" s="765"/>
      <c r="AK102" s="765"/>
      <c r="AL102" s="765"/>
      <c r="AM102" s="765"/>
      <c r="AN102" s="765"/>
      <c r="AO102" s="765"/>
      <c r="AP102" s="765"/>
      <c r="AQ102" s="765"/>
      <c r="AR102" s="765"/>
      <c r="AS102" s="765"/>
      <c r="AT102" s="765"/>
      <c r="AU102" s="765"/>
      <c r="AV102" s="765"/>
      <c r="AW102" s="765"/>
      <c r="AX102" s="765"/>
      <c r="AY102" s="765"/>
      <c r="AZ102" s="765"/>
      <c r="BA102" s="765"/>
      <c r="BB102" s="765"/>
      <c r="BC102" s="765"/>
      <c r="BD102" s="765"/>
      <c r="BE102" s="765"/>
      <c r="BF102" s="765"/>
      <c r="BG102" s="765"/>
      <c r="BH102" s="765"/>
      <c r="BI102" s="765"/>
      <c r="BJ102" s="765"/>
      <c r="BK102" s="765"/>
      <c r="BL102" s="765"/>
      <c r="BM102" s="765"/>
      <c r="BN102" s="765"/>
      <c r="BO102" s="765"/>
      <c r="BP102" s="765"/>
      <c r="BQ102" s="765"/>
      <c r="BR102" s="765"/>
      <c r="BS102" s="765"/>
      <c r="BT102" s="765"/>
      <c r="BU102" s="765"/>
      <c r="BV102" s="765"/>
      <c r="BW102" s="765"/>
      <c r="BX102" s="765"/>
      <c r="BY102" s="765"/>
      <c r="BZ102" s="765"/>
      <c r="CA102" s="765"/>
      <c r="CB102" s="765"/>
      <c r="CC102" s="765"/>
      <c r="CD102" s="765"/>
      <c r="CE102" s="765"/>
      <c r="CF102" s="765"/>
      <c r="CG102" s="765"/>
      <c r="CH102" s="765"/>
      <c r="CI102" s="765"/>
      <c r="CJ102" s="765"/>
      <c r="CK102" s="765"/>
      <c r="CL102" s="765"/>
      <c r="CM102" s="765"/>
      <c r="CN102" s="765"/>
      <c r="CO102" s="765"/>
      <c r="CP102" s="765"/>
      <c r="CQ102" s="765"/>
      <c r="CR102" s="765"/>
      <c r="CS102" s="765"/>
      <c r="CT102" s="765"/>
      <c r="CU102" s="765"/>
      <c r="CV102" s="765"/>
      <c r="CW102" s="765"/>
      <c r="CX102" s="765"/>
      <c r="CY102" s="765"/>
      <c r="CZ102" s="765"/>
      <c r="DA102" s="765"/>
      <c r="DB102" s="765"/>
      <c r="DC102" s="765"/>
      <c r="DD102" s="765"/>
      <c r="DE102" s="765"/>
      <c r="DF102" s="765"/>
      <c r="DG102" s="765"/>
      <c r="DH102" s="765"/>
      <c r="DI102" s="765"/>
      <c r="DJ102" s="765"/>
      <c r="DK102" s="765"/>
      <c r="DL102" s="765"/>
      <c r="DM102" s="765"/>
      <c r="DN102" s="765"/>
      <c r="DO102" s="765"/>
      <c r="DP102" s="765"/>
      <c r="DQ102" s="765"/>
      <c r="DR102" s="765"/>
      <c r="DS102" s="765"/>
      <c r="DT102" s="765"/>
      <c r="DU102" s="765"/>
      <c r="DV102" s="765"/>
      <c r="DW102" s="765"/>
      <c r="DX102" s="765"/>
      <c r="DY102" s="765"/>
      <c r="DZ102" s="765"/>
      <c r="EA102" s="765"/>
      <c r="EB102" s="765"/>
      <c r="EC102" s="765"/>
      <c r="ED102" s="765"/>
      <c r="EE102" s="765"/>
      <c r="EF102" s="765"/>
      <c r="EG102" s="765"/>
      <c r="EH102" s="765"/>
      <c r="EI102" s="765"/>
      <c r="EJ102" s="765"/>
      <c r="EK102" s="765"/>
      <c r="EL102" s="765"/>
      <c r="EM102" s="765"/>
      <c r="EN102" s="765"/>
      <c r="EO102" s="765"/>
      <c r="EP102" s="765"/>
      <c r="EQ102" s="765"/>
      <c r="ER102" s="765"/>
      <c r="ES102" s="765"/>
      <c r="ET102" s="765"/>
      <c r="EU102" s="765"/>
      <c r="EV102" s="765"/>
      <c r="EW102" s="765"/>
      <c r="EX102" s="765"/>
      <c r="EY102" s="765"/>
      <c r="EZ102" s="765"/>
      <c r="FA102" s="765"/>
      <c r="FB102" s="765"/>
      <c r="FC102" s="765"/>
      <c r="FD102" s="765"/>
      <c r="FE102" s="765"/>
      <c r="FF102" s="765"/>
      <c r="FG102" s="765"/>
      <c r="FH102" s="765"/>
      <c r="FI102" s="765"/>
      <c r="FJ102" s="765"/>
      <c r="FK102" s="765"/>
      <c r="FL102" s="765"/>
      <c r="FM102" s="765"/>
      <c r="FN102" s="765"/>
      <c r="FO102" s="765"/>
      <c r="FP102" s="765"/>
      <c r="FQ102" s="765"/>
      <c r="FR102" s="765"/>
      <c r="FS102" s="765"/>
      <c r="FT102" s="765"/>
      <c r="FU102" s="765"/>
      <c r="FV102" s="765"/>
      <c r="FW102" s="765"/>
      <c r="FX102" s="765"/>
      <c r="FY102" s="765"/>
      <c r="FZ102" s="765"/>
      <c r="GA102" s="765"/>
      <c r="GB102" s="765"/>
      <c r="GC102" s="765"/>
      <c r="GD102" s="765"/>
      <c r="GE102" s="765"/>
      <c r="GF102" s="765"/>
      <c r="GG102" s="765"/>
      <c r="GH102" s="765"/>
      <c r="GI102" s="765"/>
      <c r="GJ102" s="765"/>
      <c r="GK102" s="765"/>
      <c r="GL102" s="765"/>
      <c r="GM102" s="765"/>
      <c r="GN102" s="765"/>
      <c r="GO102" s="765"/>
      <c r="GP102" s="765"/>
      <c r="GQ102" s="765"/>
      <c r="GR102" s="765"/>
      <c r="GS102" s="765"/>
      <c r="GT102" s="765"/>
      <c r="GU102" s="765"/>
      <c r="GV102" s="765"/>
      <c r="GW102" s="765"/>
      <c r="GX102" s="765"/>
      <c r="GY102" s="765"/>
      <c r="GZ102" s="765"/>
      <c r="HA102" s="765"/>
      <c r="HB102" s="765"/>
      <c r="HC102" s="765"/>
      <c r="HD102" s="765"/>
      <c r="HE102" s="765"/>
      <c r="HF102" s="765"/>
      <c r="HG102" s="765"/>
      <c r="HH102" s="765"/>
      <c r="HI102" s="765"/>
      <c r="HJ102" s="765"/>
      <c r="HK102" s="765"/>
      <c r="HL102" s="765"/>
      <c r="HM102" s="765"/>
      <c r="HN102" s="765"/>
      <c r="HO102" s="765"/>
      <c r="HP102" s="765"/>
      <c r="HQ102" s="765"/>
      <c r="HR102" s="765"/>
      <c r="HS102" s="765"/>
      <c r="HT102" s="765"/>
      <c r="HU102" s="765"/>
      <c r="HV102" s="765"/>
      <c r="HW102" s="765"/>
      <c r="HX102" s="765"/>
      <c r="HY102" s="765"/>
      <c r="HZ102" s="765"/>
      <c r="IA102" s="765"/>
      <c r="IB102" s="765"/>
      <c r="IC102" s="765"/>
      <c r="ID102" s="765"/>
      <c r="IE102" s="765"/>
      <c r="IF102" s="765"/>
      <c r="IG102" s="765"/>
      <c r="IH102" s="765"/>
      <c r="II102" s="765"/>
      <c r="IJ102" s="765"/>
      <c r="IK102" s="765"/>
      <c r="IL102" s="765"/>
      <c r="IM102" s="765"/>
      <c r="IN102" s="765"/>
      <c r="IO102" s="765"/>
      <c r="IP102" s="765"/>
      <c r="IQ102" s="765"/>
      <c r="IR102" s="765"/>
      <c r="IS102" s="765"/>
      <c r="IT102" s="765"/>
      <c r="IU102" s="765"/>
      <c r="IV102" s="765"/>
      <c r="IW102" s="765"/>
      <c r="IX102" s="765"/>
      <c r="IY102" s="765"/>
      <c r="IZ102" s="765"/>
      <c r="JA102" s="765"/>
      <c r="JB102" s="765"/>
      <c r="JC102" s="765"/>
      <c r="JD102" s="765"/>
      <c r="JE102" s="765"/>
      <c r="JF102" s="765"/>
      <c r="JG102" s="765"/>
      <c r="JH102" s="765"/>
      <c r="JI102" s="765"/>
      <c r="JJ102" s="765"/>
      <c r="JK102" s="765"/>
      <c r="JL102" s="765"/>
      <c r="JM102" s="765"/>
      <c r="JN102" s="765"/>
      <c r="JO102" s="765"/>
      <c r="JP102" s="765"/>
      <c r="JQ102" s="765"/>
      <c r="JR102" s="765"/>
      <c r="JS102" s="765"/>
      <c r="JT102" s="765"/>
      <c r="JU102" s="765"/>
      <c r="JV102" s="765"/>
      <c r="JW102" s="765"/>
      <c r="JX102" s="765"/>
      <c r="JY102" s="765"/>
      <c r="JZ102" s="765"/>
      <c r="KA102" s="765"/>
      <c r="KB102" s="765"/>
      <c r="KC102" s="765"/>
      <c r="KD102" s="765"/>
      <c r="KE102" s="765"/>
      <c r="KF102" s="765"/>
      <c r="KG102" s="765"/>
      <c r="KH102" s="765"/>
      <c r="KI102" s="765"/>
      <c r="KJ102" s="765"/>
      <c r="KK102" s="765"/>
      <c r="KL102" s="765"/>
      <c r="KM102" s="765"/>
      <c r="KN102" s="765"/>
      <c r="KO102" s="765"/>
      <c r="KP102" s="765"/>
      <c r="KQ102" s="765"/>
      <c r="KR102" s="765"/>
      <c r="KS102" s="765"/>
      <c r="KT102" s="765"/>
      <c r="KU102" s="765"/>
      <c r="KV102" s="765"/>
      <c r="KW102" s="765"/>
      <c r="KX102" s="765"/>
      <c r="KY102" s="765"/>
      <c r="KZ102" s="765"/>
      <c r="LA102" s="765"/>
      <c r="LB102" s="765"/>
      <c r="LC102" s="765"/>
      <c r="LD102" s="765"/>
      <c r="LE102" s="765"/>
      <c r="LF102" s="765"/>
      <c r="LG102" s="765"/>
      <c r="LH102" s="765"/>
      <c r="LI102" s="765"/>
      <c r="LJ102" s="765"/>
      <c r="LK102" s="765"/>
      <c r="LL102" s="765"/>
      <c r="LM102" s="765"/>
      <c r="LN102" s="765"/>
      <c r="LO102" s="765"/>
      <c r="LP102" s="765"/>
      <c r="LQ102" s="765"/>
      <c r="LR102" s="765"/>
      <c r="LS102" s="765"/>
      <c r="LT102" s="765"/>
      <c r="LU102" s="765"/>
      <c r="LV102" s="765"/>
      <c r="LW102" s="765"/>
      <c r="LX102" s="765"/>
      <c r="LY102" s="765"/>
      <c r="LZ102" s="765"/>
      <c r="MA102" s="765"/>
      <c r="MB102" s="765"/>
      <c r="MC102" s="765"/>
      <c r="MD102" s="765"/>
      <c r="ME102" s="765"/>
      <c r="MF102" s="765"/>
      <c r="MG102" s="765"/>
      <c r="MH102" s="765"/>
      <c r="MI102" s="765"/>
      <c r="MJ102" s="765"/>
      <c r="MK102" s="765"/>
      <c r="ML102" s="765"/>
      <c r="MM102" s="765"/>
      <c r="MN102" s="765"/>
      <c r="MO102" s="765"/>
      <c r="MP102" s="765"/>
      <c r="MQ102" s="765"/>
      <c r="MR102" s="765"/>
      <c r="MS102" s="765"/>
      <c r="MT102" s="765"/>
      <c r="MU102" s="765"/>
      <c r="MV102" s="765"/>
      <c r="MW102" s="765"/>
      <c r="MX102" s="765"/>
      <c r="MY102" s="765"/>
      <c r="MZ102" s="765"/>
      <c r="NA102" s="765"/>
      <c r="NB102" s="765"/>
      <c r="NC102" s="765"/>
      <c r="ND102" s="765"/>
      <c r="NE102" s="765"/>
      <c r="NF102" s="765"/>
      <c r="NG102" s="765"/>
      <c r="NH102" s="765"/>
      <c r="NI102" s="765"/>
      <c r="NJ102" s="765"/>
      <c r="NK102" s="765"/>
      <c r="NL102" s="765"/>
      <c r="NM102" s="765"/>
      <c r="NN102" s="765"/>
      <c r="NO102" s="765"/>
      <c r="NP102" s="765"/>
      <c r="NQ102" s="765"/>
      <c r="NR102" s="765"/>
      <c r="NS102" s="765"/>
      <c r="NT102" s="765"/>
      <c r="NU102" s="765"/>
      <c r="NV102" s="765"/>
      <c r="NW102" s="765"/>
      <c r="NX102" s="765"/>
      <c r="NY102" s="765"/>
      <c r="NZ102" s="765"/>
      <c r="OA102" s="765"/>
      <c r="OB102" s="765"/>
      <c r="OC102" s="765"/>
      <c r="OD102" s="765"/>
      <c r="OE102" s="765"/>
      <c r="OF102" s="765"/>
      <c r="OG102" s="765"/>
      <c r="OH102" s="765"/>
      <c r="OI102" s="765"/>
      <c r="OJ102" s="765"/>
      <c r="OK102" s="765"/>
      <c r="OL102" s="765"/>
      <c r="OM102" s="765"/>
      <c r="ON102" s="765"/>
      <c r="OO102" s="765"/>
      <c r="OP102" s="765"/>
      <c r="OQ102" s="765"/>
      <c r="OR102" s="765"/>
      <c r="OS102" s="765"/>
      <c r="OT102" s="765"/>
      <c r="OU102" s="765"/>
      <c r="OV102" s="765"/>
      <c r="OW102" s="765"/>
      <c r="OX102" s="765"/>
      <c r="OY102" s="765"/>
      <c r="OZ102" s="765"/>
      <c r="PA102" s="765"/>
      <c r="PB102" s="765"/>
      <c r="PC102" s="765"/>
      <c r="PD102" s="765"/>
      <c r="PE102" s="765"/>
      <c r="PF102" s="765"/>
      <c r="PG102" s="765"/>
      <c r="PH102" s="765"/>
      <c r="PI102" s="765"/>
      <c r="PJ102" s="765"/>
      <c r="PK102" s="765"/>
      <c r="PL102" s="765"/>
      <c r="PM102" s="765"/>
      <c r="PN102" s="765"/>
      <c r="PO102" s="765"/>
      <c r="PP102" s="765"/>
      <c r="PQ102" s="765"/>
      <c r="PR102" s="765"/>
      <c r="PS102" s="765"/>
      <c r="PT102" s="765"/>
      <c r="PU102" s="765"/>
      <c r="PV102" s="765"/>
      <c r="PW102" s="765"/>
      <c r="PX102" s="765"/>
      <c r="PY102" s="765"/>
      <c r="PZ102" s="765"/>
      <c r="QA102" s="765"/>
      <c r="QB102" s="765"/>
      <c r="QC102" s="765"/>
      <c r="QD102" s="765"/>
      <c r="QE102" s="765"/>
      <c r="QF102" s="765"/>
      <c r="QG102" s="765"/>
      <c r="QH102" s="765"/>
      <c r="QI102" s="765"/>
      <c r="QJ102" s="765"/>
      <c r="QK102" s="765"/>
      <c r="QL102" s="765"/>
      <c r="QM102" s="765"/>
      <c r="QN102" s="765"/>
      <c r="QO102" s="765"/>
      <c r="QP102" s="765"/>
      <c r="QQ102" s="765"/>
      <c r="QR102" s="765"/>
      <c r="QS102" s="765"/>
      <c r="QT102" s="765"/>
      <c r="QU102" s="765"/>
      <c r="QV102" s="765"/>
      <c r="QW102" s="765"/>
      <c r="QX102" s="765"/>
      <c r="QY102" s="765"/>
      <c r="QZ102" s="765"/>
      <c r="RA102" s="765"/>
      <c r="RB102" s="765"/>
      <c r="RC102" s="765"/>
      <c r="RD102" s="765"/>
      <c r="RE102" s="765"/>
      <c r="RF102" s="765"/>
      <c r="RG102" s="765"/>
      <c r="RH102" s="765"/>
      <c r="RI102" s="765"/>
      <c r="RJ102" s="765"/>
      <c r="RK102" s="765"/>
      <c r="RL102" s="765"/>
      <c r="RM102" s="765"/>
      <c r="RN102" s="765"/>
      <c r="RO102" s="765"/>
      <c r="RP102" s="765"/>
      <c r="RQ102" s="765"/>
      <c r="RR102" s="765"/>
      <c r="RS102" s="765"/>
      <c r="RT102" s="765"/>
      <c r="RU102" s="765"/>
      <c r="RV102" s="765"/>
      <c r="RW102" s="765"/>
      <c r="RX102" s="765"/>
      <c r="RY102" s="765"/>
      <c r="RZ102" s="765"/>
      <c r="SA102" s="765"/>
      <c r="SB102" s="765"/>
      <c r="SC102" s="765"/>
      <c r="SD102" s="765"/>
      <c r="SE102" s="765"/>
      <c r="SF102" s="765"/>
      <c r="SG102" s="765"/>
      <c r="SH102" s="765"/>
      <c r="SI102" s="765"/>
      <c r="SJ102" s="765"/>
      <c r="SK102" s="765"/>
      <c r="SL102" s="765"/>
      <c r="SM102" s="765"/>
      <c r="SN102" s="765"/>
      <c r="SO102" s="765"/>
      <c r="SP102" s="765"/>
      <c r="SQ102" s="765"/>
      <c r="SR102" s="765"/>
      <c r="SS102" s="765"/>
      <c r="ST102" s="765"/>
      <c r="SU102" s="765"/>
      <c r="SV102" s="765"/>
      <c r="SW102" s="765"/>
      <c r="SX102" s="765"/>
      <c r="SY102" s="765"/>
      <c r="SZ102" s="765"/>
      <c r="TA102" s="765"/>
      <c r="TB102" s="765"/>
      <c r="TC102" s="765"/>
      <c r="TD102" s="765"/>
      <c r="TE102" s="765"/>
      <c r="TF102" s="765"/>
      <c r="TG102" s="765"/>
      <c r="TH102" s="765"/>
      <c r="TI102" s="765"/>
      <c r="TJ102" s="765"/>
      <c r="TK102" s="765"/>
      <c r="TL102" s="765"/>
      <c r="TM102" s="765"/>
      <c r="TN102" s="765"/>
      <c r="TO102" s="765"/>
      <c r="TP102" s="765"/>
      <c r="TQ102" s="765"/>
      <c r="TR102" s="765"/>
      <c r="TS102" s="765"/>
      <c r="TT102" s="765"/>
      <c r="TU102" s="765"/>
      <c r="TV102" s="765"/>
      <c r="TW102" s="765"/>
      <c r="TX102" s="765"/>
      <c r="TY102" s="765"/>
      <c r="TZ102" s="765"/>
      <c r="UA102" s="765"/>
      <c r="UB102" s="765"/>
      <c r="UC102" s="765"/>
      <c r="UD102" s="765"/>
      <c r="UE102" s="765"/>
      <c r="UF102" s="765"/>
      <c r="UG102" s="765"/>
      <c r="UH102" s="765"/>
      <c r="UI102" s="765"/>
      <c r="UJ102" s="765"/>
      <c r="UK102" s="765"/>
      <c r="UL102" s="765"/>
      <c r="UM102" s="765"/>
      <c r="UN102" s="765"/>
      <c r="UO102" s="765"/>
      <c r="UP102" s="765"/>
      <c r="UQ102" s="765"/>
      <c r="UR102" s="765"/>
      <c r="US102" s="765"/>
      <c r="UT102" s="765"/>
      <c r="UU102" s="765"/>
      <c r="UV102" s="765"/>
      <c r="UW102" s="765"/>
      <c r="UX102" s="765"/>
      <c r="UY102" s="765"/>
      <c r="UZ102" s="765"/>
      <c r="VA102" s="765"/>
      <c r="VB102" s="765"/>
      <c r="VC102" s="765"/>
      <c r="VD102" s="765"/>
      <c r="VE102" s="765"/>
      <c r="VF102" s="765"/>
      <c r="VG102" s="765"/>
      <c r="VH102" s="765"/>
      <c r="VI102" s="765"/>
      <c r="VJ102" s="765"/>
      <c r="VK102" s="765"/>
      <c r="VL102" s="765"/>
      <c r="VM102" s="765"/>
      <c r="VN102" s="765"/>
      <c r="VO102" s="765"/>
      <c r="VP102" s="765"/>
      <c r="VQ102" s="765"/>
      <c r="VR102" s="765"/>
      <c r="VS102" s="765"/>
      <c r="VT102" s="765"/>
      <c r="VU102" s="765"/>
      <c r="VV102" s="765"/>
      <c r="VW102" s="765"/>
      <c r="VX102" s="765"/>
      <c r="VY102" s="765"/>
      <c r="VZ102" s="765"/>
      <c r="WA102" s="765"/>
      <c r="WB102" s="765"/>
      <c r="WC102" s="765"/>
      <c r="WD102" s="765"/>
      <c r="WE102" s="765"/>
      <c r="WF102" s="765"/>
      <c r="WG102" s="765"/>
      <c r="WH102" s="765"/>
      <c r="WI102" s="765"/>
      <c r="WJ102" s="765"/>
      <c r="WK102" s="765"/>
      <c r="WL102" s="765"/>
      <c r="WM102" s="765"/>
      <c r="WN102" s="765"/>
      <c r="WO102" s="765"/>
      <c r="WP102" s="765"/>
      <c r="WQ102" s="765"/>
      <c r="WR102" s="765"/>
      <c r="WS102" s="765"/>
      <c r="WT102" s="765"/>
      <c r="WU102" s="765"/>
      <c r="WV102" s="765"/>
      <c r="WW102" s="765"/>
      <c r="WX102" s="765"/>
      <c r="WY102" s="765"/>
      <c r="WZ102" s="765"/>
      <c r="XA102" s="765"/>
      <c r="XB102" s="765"/>
      <c r="XC102" s="765"/>
      <c r="XD102" s="765"/>
      <c r="XE102" s="765"/>
      <c r="XF102" s="765"/>
      <c r="XG102" s="765"/>
      <c r="XH102" s="765"/>
      <c r="XI102" s="765"/>
      <c r="XJ102" s="765"/>
      <c r="XK102" s="765"/>
      <c r="XL102" s="765"/>
      <c r="XM102" s="765"/>
      <c r="XN102" s="765"/>
      <c r="XO102" s="765"/>
      <c r="XP102" s="765"/>
      <c r="XQ102" s="765"/>
      <c r="XR102" s="765"/>
      <c r="XS102" s="765"/>
      <c r="XT102" s="765"/>
      <c r="XU102" s="765"/>
      <c r="XV102" s="765"/>
      <c r="XW102" s="765"/>
      <c r="XX102" s="765"/>
      <c r="XY102" s="765"/>
      <c r="XZ102" s="765"/>
      <c r="YA102" s="765"/>
      <c r="YB102" s="765"/>
      <c r="YC102" s="765"/>
      <c r="YD102" s="765"/>
      <c r="YE102" s="765"/>
      <c r="YF102" s="765"/>
      <c r="YG102" s="765"/>
      <c r="YH102" s="765"/>
      <c r="YI102" s="765"/>
      <c r="YJ102" s="765"/>
      <c r="YK102" s="765"/>
      <c r="YL102" s="765"/>
      <c r="YM102" s="765"/>
      <c r="YN102" s="765"/>
      <c r="YO102" s="765"/>
      <c r="YP102" s="765"/>
      <c r="YQ102" s="765"/>
      <c r="YR102" s="765"/>
      <c r="YS102" s="765"/>
      <c r="YT102" s="765"/>
      <c r="YU102" s="765"/>
      <c r="YV102" s="765"/>
      <c r="YW102" s="765"/>
      <c r="YX102" s="765"/>
      <c r="YY102" s="765"/>
      <c r="YZ102" s="765"/>
      <c r="ZA102" s="765"/>
      <c r="ZB102" s="765"/>
      <c r="ZC102" s="765"/>
      <c r="ZD102" s="765"/>
      <c r="ZE102" s="765"/>
      <c r="ZF102" s="765"/>
      <c r="ZG102" s="765"/>
      <c r="ZH102" s="765"/>
      <c r="ZI102" s="765"/>
      <c r="ZJ102" s="765"/>
      <c r="ZK102" s="765"/>
      <c r="ZL102" s="765"/>
      <c r="ZM102" s="765"/>
      <c r="ZN102" s="765"/>
      <c r="ZO102" s="765"/>
      <c r="ZP102" s="765"/>
      <c r="ZQ102" s="765"/>
      <c r="ZR102" s="765"/>
      <c r="ZS102" s="765"/>
      <c r="ZT102" s="765"/>
      <c r="ZU102" s="765"/>
      <c r="ZV102" s="765"/>
      <c r="ZW102" s="765"/>
      <c r="ZX102" s="765"/>
      <c r="ZY102" s="765"/>
      <c r="ZZ102" s="765"/>
      <c r="AAA102" s="765"/>
      <c r="AAB102" s="765"/>
      <c r="AAC102" s="765"/>
      <c r="AAD102" s="765"/>
      <c r="AAE102" s="765"/>
      <c r="AAF102" s="765"/>
      <c r="AAG102" s="765"/>
      <c r="AAH102" s="765"/>
      <c r="AAI102" s="765"/>
      <c r="AAJ102" s="765"/>
      <c r="AAK102" s="765"/>
      <c r="AAL102" s="765"/>
      <c r="AAM102" s="765"/>
      <c r="AAN102" s="765"/>
      <c r="AAO102" s="765"/>
      <c r="AAP102" s="765"/>
      <c r="AAQ102" s="765"/>
      <c r="AAR102" s="765"/>
      <c r="AAS102" s="765"/>
      <c r="AAT102" s="765"/>
      <c r="AAU102" s="765"/>
      <c r="AAV102" s="765"/>
      <c r="AAW102" s="765"/>
      <c r="AAX102" s="765"/>
      <c r="AAY102" s="765"/>
      <c r="AAZ102" s="765"/>
      <c r="ABA102" s="765"/>
      <c r="ABB102" s="765"/>
      <c r="ABC102" s="765"/>
      <c r="ABD102" s="765"/>
      <c r="ABE102" s="765"/>
      <c r="ABF102" s="765"/>
      <c r="ABG102" s="765"/>
      <c r="ABH102" s="765"/>
      <c r="ABI102" s="765"/>
      <c r="ABJ102" s="765"/>
      <c r="ABK102" s="765"/>
      <c r="ABL102" s="765"/>
      <c r="ABM102" s="765"/>
      <c r="ABN102" s="765"/>
      <c r="ABO102" s="765"/>
      <c r="ABP102" s="765"/>
      <c r="ABQ102" s="765"/>
      <c r="ABR102" s="765"/>
      <c r="ABS102" s="765"/>
      <c r="ABT102" s="765"/>
      <c r="ABU102" s="765"/>
      <c r="ABV102" s="765"/>
      <c r="ABW102" s="765"/>
      <c r="ABX102" s="765"/>
      <c r="ABY102" s="765"/>
      <c r="ABZ102" s="765"/>
      <c r="ACA102" s="765"/>
      <c r="ACB102" s="765"/>
      <c r="ACC102" s="765"/>
      <c r="ACD102" s="765"/>
      <c r="ACE102" s="765"/>
      <c r="ACF102" s="765"/>
      <c r="ACG102" s="765"/>
      <c r="ACH102" s="765"/>
      <c r="ACI102" s="765"/>
      <c r="ACJ102" s="765"/>
      <c r="ACK102" s="765"/>
      <c r="ACL102" s="765"/>
      <c r="ACM102" s="765"/>
      <c r="ACN102" s="765"/>
      <c r="ACO102" s="765"/>
      <c r="ACP102" s="765"/>
      <c r="ACQ102" s="765"/>
      <c r="ACR102" s="765"/>
      <c r="ACS102" s="765"/>
      <c r="ACT102" s="765"/>
      <c r="ACU102" s="765"/>
      <c r="ACV102" s="765"/>
      <c r="ACW102" s="765"/>
      <c r="ACX102" s="765"/>
      <c r="ACY102" s="765"/>
      <c r="ACZ102" s="765"/>
      <c r="ADA102" s="765"/>
      <c r="ADB102" s="765"/>
      <c r="ADC102" s="765"/>
      <c r="ADD102" s="765"/>
      <c r="ADE102" s="765"/>
      <c r="ADF102" s="765"/>
      <c r="ADG102" s="765"/>
      <c r="ADH102" s="765"/>
      <c r="ADI102" s="765"/>
      <c r="ADJ102" s="765"/>
      <c r="ADK102" s="765"/>
      <c r="ADL102" s="765"/>
      <c r="ADM102" s="765"/>
      <c r="ADN102" s="765"/>
      <c r="ADO102" s="765"/>
      <c r="ADP102" s="765"/>
      <c r="ADQ102" s="765"/>
      <c r="ADR102" s="765"/>
      <c r="ADS102" s="765"/>
      <c r="ADT102" s="765"/>
      <c r="ADU102" s="765"/>
      <c r="ADV102" s="765"/>
      <c r="ADW102" s="765"/>
      <c r="ADX102" s="765"/>
      <c r="ADY102" s="765"/>
      <c r="ADZ102" s="765"/>
      <c r="AEA102" s="765"/>
      <c r="AEB102" s="765"/>
      <c r="AEC102" s="765"/>
      <c r="AED102" s="765"/>
      <c r="AEE102" s="765"/>
      <c r="AEF102" s="765"/>
      <c r="AEG102" s="765"/>
      <c r="AEH102" s="765"/>
      <c r="AEI102" s="765"/>
      <c r="AEJ102" s="765"/>
      <c r="AEK102" s="765"/>
      <c r="AEL102" s="765"/>
      <c r="AEM102" s="765"/>
      <c r="AEN102" s="765"/>
      <c r="AEO102" s="765"/>
      <c r="AEP102" s="765"/>
      <c r="AEQ102" s="765"/>
      <c r="AER102" s="765"/>
      <c r="AES102" s="765"/>
      <c r="AET102" s="765"/>
      <c r="AEU102" s="765"/>
      <c r="AEV102" s="765"/>
      <c r="AEW102" s="765"/>
      <c r="AEX102" s="765"/>
      <c r="AEY102" s="765"/>
      <c r="AEZ102" s="765"/>
      <c r="AFA102" s="765"/>
      <c r="AFB102" s="765"/>
      <c r="AFC102" s="765"/>
      <c r="AFD102" s="765"/>
      <c r="AFE102" s="765"/>
      <c r="AFF102" s="765"/>
      <c r="AFG102" s="765"/>
      <c r="AFH102" s="765"/>
      <c r="AFI102" s="765"/>
      <c r="AFJ102" s="765"/>
      <c r="AFK102" s="765"/>
      <c r="AFL102" s="765"/>
      <c r="AFM102" s="765"/>
      <c r="AFN102" s="765"/>
      <c r="AFO102" s="765"/>
      <c r="AFP102" s="765"/>
      <c r="AFQ102" s="765"/>
      <c r="AFR102" s="765"/>
      <c r="AFS102" s="765"/>
      <c r="AFT102" s="765"/>
      <c r="AFU102" s="765"/>
      <c r="AFV102" s="765"/>
      <c r="AFW102" s="765"/>
      <c r="AFX102" s="765"/>
      <c r="AFY102" s="765"/>
      <c r="AFZ102" s="765"/>
      <c r="AGA102" s="765"/>
      <c r="AGB102" s="765"/>
      <c r="AGC102" s="765"/>
      <c r="AGD102" s="765"/>
      <c r="AGE102" s="765"/>
      <c r="AGF102" s="765"/>
      <c r="AGG102" s="765"/>
      <c r="AGH102" s="765"/>
      <c r="AGI102" s="765"/>
      <c r="AGJ102" s="765"/>
      <c r="AGK102" s="765"/>
      <c r="AGL102" s="765"/>
      <c r="AGM102" s="765"/>
      <c r="AGN102" s="765"/>
      <c r="AGO102" s="765"/>
      <c r="AGP102" s="765"/>
      <c r="AGQ102" s="765"/>
      <c r="AGR102" s="765"/>
      <c r="AGS102" s="765"/>
      <c r="AGT102" s="765"/>
      <c r="AGU102" s="765"/>
      <c r="AGV102" s="765"/>
      <c r="AGW102" s="765"/>
      <c r="AGX102" s="765"/>
      <c r="AGY102" s="765"/>
      <c r="AGZ102" s="765"/>
      <c r="AHA102" s="765"/>
      <c r="AHB102" s="765"/>
      <c r="AHC102" s="765"/>
      <c r="AHD102" s="765"/>
      <c r="AHE102" s="765"/>
      <c r="AHF102" s="765"/>
      <c r="AHG102" s="765"/>
      <c r="AHH102" s="765"/>
      <c r="AHI102" s="765"/>
      <c r="AHJ102" s="765"/>
      <c r="AHK102" s="765"/>
      <c r="AHL102" s="765"/>
      <c r="AHM102" s="765"/>
      <c r="AHN102" s="765"/>
      <c r="AHO102" s="765"/>
      <c r="AHP102" s="765"/>
      <c r="AHQ102" s="765"/>
      <c r="AHR102" s="765"/>
      <c r="AHS102" s="765"/>
      <c r="AHT102" s="765"/>
      <c r="AHU102" s="765"/>
      <c r="AHV102" s="765"/>
      <c r="AHW102" s="765"/>
      <c r="AHX102" s="765"/>
      <c r="AHY102" s="765"/>
      <c r="AHZ102" s="765"/>
      <c r="AIA102" s="765"/>
      <c r="AIB102" s="765"/>
      <c r="AIC102" s="765"/>
      <c r="AID102" s="765"/>
      <c r="AIE102" s="765"/>
      <c r="AIF102" s="765"/>
      <c r="AIG102" s="765"/>
      <c r="AIH102" s="765"/>
      <c r="AII102" s="765"/>
      <c r="AIJ102" s="765"/>
      <c r="AIK102" s="765"/>
      <c r="AIL102" s="765"/>
      <c r="AIM102" s="765"/>
      <c r="AIN102" s="765"/>
      <c r="AIO102" s="765"/>
      <c r="AIP102" s="765"/>
      <c r="AIQ102" s="765"/>
      <c r="AIR102" s="765"/>
      <c r="AIS102" s="765"/>
      <c r="AIT102" s="765"/>
      <c r="AIU102" s="765"/>
      <c r="AIV102" s="765"/>
      <c r="AIW102" s="765"/>
      <c r="AIX102" s="765"/>
      <c r="AIY102" s="765"/>
      <c r="AIZ102" s="765"/>
      <c r="AJA102" s="765"/>
      <c r="AJB102" s="765"/>
      <c r="AJC102" s="765"/>
      <c r="AJD102" s="765"/>
      <c r="AJE102" s="765"/>
      <c r="AJF102" s="765"/>
      <c r="AJG102" s="765"/>
      <c r="AJH102" s="765"/>
      <c r="AJI102" s="765"/>
      <c r="AJJ102" s="765"/>
      <c r="AJK102" s="765"/>
      <c r="AJL102" s="765"/>
      <c r="AJM102" s="765"/>
      <c r="AJN102" s="765"/>
      <c r="AJO102" s="765"/>
      <c r="AJP102" s="765"/>
      <c r="AJQ102" s="765"/>
      <c r="AJR102" s="765"/>
      <c r="AJS102" s="765"/>
      <c r="AJT102" s="765"/>
      <c r="AJU102" s="765"/>
      <c r="AJV102" s="765"/>
      <c r="AJW102" s="765"/>
      <c r="AJX102" s="765"/>
      <c r="AJY102" s="765"/>
      <c r="AJZ102" s="765"/>
      <c r="AKA102" s="765"/>
      <c r="AKB102" s="765"/>
      <c r="AKC102" s="765"/>
      <c r="AKD102" s="765"/>
      <c r="AKE102" s="765"/>
      <c r="AKF102" s="765"/>
      <c r="AKG102" s="765"/>
      <c r="AKH102" s="765"/>
      <c r="AKI102" s="765"/>
      <c r="AKJ102" s="765"/>
      <c r="AKK102" s="765"/>
      <c r="AKL102" s="765"/>
      <c r="AKM102" s="765"/>
      <c r="AKN102" s="765"/>
      <c r="AKO102" s="765"/>
      <c r="AKP102" s="765"/>
      <c r="AKQ102" s="765"/>
      <c r="AKR102" s="765"/>
      <c r="AKS102" s="765"/>
      <c r="AKT102" s="765"/>
      <c r="AKU102" s="765"/>
    </row>
    <row r="103" spans="1:983" s="764" customFormat="1">
      <c r="B103" s="788"/>
      <c r="C103" s="810"/>
      <c r="D103" s="810"/>
      <c r="E103" s="810"/>
      <c r="F103" s="810"/>
      <c r="G103" s="810"/>
      <c r="H103" s="810"/>
      <c r="I103" s="810"/>
      <c r="J103" s="810"/>
      <c r="K103" s="810"/>
      <c r="L103" s="778"/>
      <c r="M103" s="786"/>
      <c r="N103" s="765"/>
      <c r="O103" s="778"/>
      <c r="P103" s="765"/>
      <c r="Q103" s="765"/>
      <c r="R103" s="765"/>
      <c r="S103" s="765"/>
      <c r="T103" s="765"/>
      <c r="U103" s="765"/>
      <c r="V103" s="765"/>
      <c r="W103" s="765"/>
      <c r="X103" s="765"/>
      <c r="Y103" s="765"/>
      <c r="Z103" s="765"/>
      <c r="AA103" s="765"/>
      <c r="AB103" s="765"/>
      <c r="AC103" s="765"/>
      <c r="AD103" s="765"/>
      <c r="AE103" s="765"/>
      <c r="AF103" s="765"/>
      <c r="AG103" s="765"/>
      <c r="AH103" s="765"/>
      <c r="AI103" s="765"/>
      <c r="AJ103" s="765"/>
      <c r="AK103" s="765"/>
      <c r="AL103" s="765"/>
      <c r="AM103" s="765"/>
      <c r="AN103" s="765"/>
      <c r="AO103" s="765"/>
      <c r="AP103" s="765"/>
      <c r="AQ103" s="765"/>
      <c r="AR103" s="765"/>
      <c r="AS103" s="765"/>
      <c r="AT103" s="765"/>
      <c r="AU103" s="765"/>
      <c r="AV103" s="765"/>
      <c r="AW103" s="765"/>
      <c r="AX103" s="765"/>
      <c r="AY103" s="765"/>
      <c r="AZ103" s="765"/>
      <c r="BA103" s="765"/>
      <c r="BB103" s="765"/>
      <c r="BC103" s="765"/>
      <c r="BD103" s="765"/>
      <c r="BE103" s="765"/>
      <c r="BF103" s="765"/>
      <c r="BG103" s="765"/>
      <c r="BH103" s="765"/>
      <c r="BI103" s="765"/>
      <c r="BJ103" s="765"/>
      <c r="BK103" s="765"/>
      <c r="BL103" s="765"/>
      <c r="BM103" s="765"/>
      <c r="BN103" s="765"/>
      <c r="BO103" s="765"/>
      <c r="BP103" s="765"/>
      <c r="BQ103" s="765"/>
      <c r="BR103" s="765"/>
      <c r="BS103" s="765"/>
      <c r="BT103" s="765"/>
      <c r="BU103" s="765"/>
      <c r="BV103" s="765"/>
      <c r="BW103" s="765"/>
      <c r="BX103" s="765"/>
      <c r="BY103" s="765"/>
      <c r="BZ103" s="765"/>
      <c r="CA103" s="765"/>
      <c r="CB103" s="765"/>
      <c r="CC103" s="765"/>
      <c r="CD103" s="765"/>
      <c r="CE103" s="765"/>
      <c r="CF103" s="765"/>
      <c r="CG103" s="765"/>
      <c r="CH103" s="765"/>
      <c r="CI103" s="765"/>
      <c r="CJ103" s="765"/>
      <c r="CK103" s="765"/>
      <c r="CL103" s="765"/>
      <c r="CM103" s="765"/>
      <c r="CN103" s="765"/>
      <c r="CO103" s="765"/>
      <c r="CP103" s="765"/>
      <c r="CQ103" s="765"/>
      <c r="CR103" s="765"/>
      <c r="CS103" s="765"/>
      <c r="CT103" s="765"/>
      <c r="CU103" s="765"/>
      <c r="CV103" s="765"/>
      <c r="CW103" s="765"/>
      <c r="CX103" s="765"/>
      <c r="CY103" s="765"/>
      <c r="CZ103" s="765"/>
      <c r="DA103" s="765"/>
      <c r="DB103" s="765"/>
      <c r="DC103" s="765"/>
      <c r="DD103" s="765"/>
      <c r="DE103" s="765"/>
      <c r="DF103" s="765"/>
      <c r="DG103" s="765"/>
      <c r="DH103" s="765"/>
      <c r="DI103" s="765"/>
      <c r="DJ103" s="765"/>
      <c r="DK103" s="765"/>
      <c r="DL103" s="765"/>
      <c r="DM103" s="765"/>
      <c r="DN103" s="765"/>
      <c r="DO103" s="765"/>
      <c r="DP103" s="765"/>
      <c r="DQ103" s="765"/>
      <c r="DR103" s="765"/>
      <c r="DS103" s="765"/>
      <c r="DT103" s="765"/>
      <c r="DU103" s="765"/>
      <c r="DV103" s="765"/>
      <c r="DW103" s="765"/>
      <c r="DX103" s="765"/>
      <c r="DY103" s="765"/>
      <c r="DZ103" s="765"/>
      <c r="EA103" s="765"/>
      <c r="EB103" s="765"/>
      <c r="EC103" s="765"/>
      <c r="ED103" s="765"/>
      <c r="EE103" s="765"/>
      <c r="EF103" s="765"/>
      <c r="EG103" s="765"/>
      <c r="EH103" s="765"/>
      <c r="EI103" s="765"/>
      <c r="EJ103" s="765"/>
      <c r="EK103" s="765"/>
      <c r="EL103" s="765"/>
      <c r="EM103" s="765"/>
      <c r="EN103" s="765"/>
      <c r="EO103" s="765"/>
      <c r="EP103" s="765"/>
      <c r="EQ103" s="765"/>
      <c r="ER103" s="765"/>
      <c r="ES103" s="765"/>
      <c r="ET103" s="765"/>
      <c r="EU103" s="765"/>
      <c r="EV103" s="765"/>
      <c r="EW103" s="765"/>
      <c r="EX103" s="765"/>
      <c r="EY103" s="765"/>
      <c r="EZ103" s="765"/>
      <c r="FA103" s="765"/>
      <c r="FB103" s="765"/>
      <c r="FC103" s="765"/>
      <c r="FD103" s="765"/>
      <c r="FE103" s="765"/>
      <c r="FF103" s="765"/>
      <c r="FG103" s="765"/>
      <c r="FH103" s="765"/>
      <c r="FI103" s="765"/>
      <c r="FJ103" s="765"/>
      <c r="FK103" s="765"/>
      <c r="FL103" s="765"/>
      <c r="FM103" s="765"/>
      <c r="FN103" s="765"/>
      <c r="FO103" s="765"/>
      <c r="FP103" s="765"/>
      <c r="FQ103" s="765"/>
      <c r="FR103" s="765"/>
      <c r="FS103" s="765"/>
      <c r="FT103" s="765"/>
      <c r="FU103" s="765"/>
      <c r="FV103" s="765"/>
      <c r="FW103" s="765"/>
      <c r="FX103" s="765"/>
      <c r="FY103" s="765"/>
      <c r="FZ103" s="765"/>
      <c r="GA103" s="765"/>
      <c r="GB103" s="765"/>
      <c r="GC103" s="765"/>
      <c r="GD103" s="765"/>
      <c r="GE103" s="765"/>
      <c r="GF103" s="765"/>
      <c r="GG103" s="765"/>
      <c r="GH103" s="765"/>
      <c r="GI103" s="765"/>
      <c r="GJ103" s="765"/>
      <c r="GK103" s="765"/>
      <c r="GL103" s="765"/>
      <c r="GM103" s="765"/>
      <c r="GN103" s="765"/>
      <c r="GO103" s="765"/>
      <c r="GP103" s="765"/>
      <c r="GQ103" s="765"/>
      <c r="GR103" s="765"/>
      <c r="GS103" s="765"/>
      <c r="GT103" s="765"/>
      <c r="GU103" s="765"/>
      <c r="GV103" s="765"/>
      <c r="GW103" s="765"/>
      <c r="GX103" s="765"/>
      <c r="GY103" s="765"/>
      <c r="GZ103" s="765"/>
      <c r="HA103" s="765"/>
      <c r="HB103" s="765"/>
      <c r="HC103" s="765"/>
      <c r="HD103" s="765"/>
      <c r="HE103" s="765"/>
      <c r="HF103" s="765"/>
      <c r="HG103" s="765"/>
      <c r="HH103" s="765"/>
      <c r="HI103" s="765"/>
      <c r="HJ103" s="765"/>
      <c r="HK103" s="765"/>
      <c r="HL103" s="765"/>
      <c r="HM103" s="765"/>
      <c r="HN103" s="765"/>
      <c r="HO103" s="765"/>
      <c r="HP103" s="765"/>
      <c r="HQ103" s="765"/>
      <c r="HR103" s="765"/>
      <c r="HS103" s="765"/>
      <c r="HT103" s="765"/>
      <c r="HU103" s="765"/>
      <c r="HV103" s="765"/>
      <c r="HW103" s="765"/>
      <c r="HX103" s="765"/>
      <c r="HY103" s="765"/>
      <c r="HZ103" s="765"/>
      <c r="IA103" s="765"/>
      <c r="IB103" s="765"/>
      <c r="IC103" s="765"/>
      <c r="ID103" s="765"/>
      <c r="IE103" s="765"/>
      <c r="IF103" s="765"/>
      <c r="IG103" s="765"/>
      <c r="IH103" s="765"/>
      <c r="II103" s="765"/>
      <c r="IJ103" s="765"/>
      <c r="IK103" s="765"/>
      <c r="IL103" s="765"/>
      <c r="IM103" s="765"/>
      <c r="IN103" s="765"/>
      <c r="IO103" s="765"/>
      <c r="IP103" s="765"/>
      <c r="IQ103" s="765"/>
      <c r="IR103" s="765"/>
      <c r="IS103" s="765"/>
      <c r="IT103" s="765"/>
      <c r="IU103" s="765"/>
      <c r="IV103" s="765"/>
      <c r="IW103" s="765"/>
      <c r="IX103" s="765"/>
      <c r="IY103" s="765"/>
      <c r="IZ103" s="765"/>
      <c r="JA103" s="765"/>
      <c r="JB103" s="765"/>
      <c r="JC103" s="765"/>
      <c r="JD103" s="765"/>
      <c r="JE103" s="765"/>
      <c r="JF103" s="765"/>
      <c r="JG103" s="765"/>
      <c r="JH103" s="765"/>
      <c r="JI103" s="765"/>
      <c r="JJ103" s="765"/>
      <c r="JK103" s="765"/>
      <c r="JL103" s="765"/>
      <c r="JM103" s="765"/>
      <c r="JN103" s="765"/>
      <c r="JO103" s="765"/>
      <c r="JP103" s="765"/>
      <c r="JQ103" s="765"/>
      <c r="JR103" s="765"/>
      <c r="JS103" s="765"/>
      <c r="JT103" s="765"/>
      <c r="JU103" s="765"/>
      <c r="JV103" s="765"/>
      <c r="JW103" s="765"/>
      <c r="JX103" s="765"/>
      <c r="JY103" s="765"/>
      <c r="JZ103" s="765"/>
      <c r="KA103" s="765"/>
      <c r="KB103" s="765"/>
      <c r="KC103" s="765"/>
      <c r="KD103" s="765"/>
      <c r="KE103" s="765"/>
      <c r="KF103" s="765"/>
      <c r="KG103" s="765"/>
      <c r="KH103" s="765"/>
      <c r="KI103" s="765"/>
      <c r="KJ103" s="765"/>
      <c r="KK103" s="765"/>
      <c r="KL103" s="765"/>
      <c r="KM103" s="765"/>
      <c r="KN103" s="765"/>
      <c r="KO103" s="765"/>
      <c r="KP103" s="765"/>
      <c r="KQ103" s="765"/>
      <c r="KR103" s="765"/>
      <c r="KS103" s="765"/>
      <c r="KT103" s="765"/>
      <c r="KU103" s="765"/>
      <c r="KV103" s="765"/>
      <c r="KW103" s="765"/>
      <c r="KX103" s="765"/>
      <c r="KY103" s="765"/>
      <c r="KZ103" s="765"/>
      <c r="LA103" s="765"/>
      <c r="LB103" s="765"/>
      <c r="LC103" s="765"/>
      <c r="LD103" s="765"/>
      <c r="LE103" s="765"/>
      <c r="LF103" s="765"/>
      <c r="LG103" s="765"/>
      <c r="LH103" s="765"/>
      <c r="LI103" s="765"/>
      <c r="LJ103" s="765"/>
      <c r="LK103" s="765"/>
      <c r="LL103" s="765"/>
      <c r="LM103" s="765"/>
      <c r="LN103" s="765"/>
      <c r="LO103" s="765"/>
      <c r="LP103" s="765"/>
      <c r="LQ103" s="765"/>
      <c r="LR103" s="765"/>
      <c r="LS103" s="765"/>
      <c r="LT103" s="765"/>
      <c r="LU103" s="765"/>
      <c r="LV103" s="765"/>
      <c r="LW103" s="765"/>
      <c r="LX103" s="765"/>
      <c r="LY103" s="765"/>
      <c r="LZ103" s="765"/>
      <c r="MA103" s="765"/>
      <c r="MB103" s="765"/>
      <c r="MC103" s="765"/>
      <c r="MD103" s="765"/>
      <c r="ME103" s="765"/>
      <c r="MF103" s="765"/>
      <c r="MG103" s="765"/>
      <c r="MH103" s="765"/>
      <c r="MI103" s="765"/>
      <c r="MJ103" s="765"/>
      <c r="MK103" s="765"/>
      <c r="ML103" s="765"/>
      <c r="MM103" s="765"/>
      <c r="MN103" s="765"/>
      <c r="MO103" s="765"/>
      <c r="MP103" s="765"/>
      <c r="MQ103" s="765"/>
      <c r="MR103" s="765"/>
      <c r="MS103" s="765"/>
      <c r="MT103" s="765"/>
      <c r="MU103" s="765"/>
      <c r="MV103" s="765"/>
      <c r="MW103" s="765"/>
      <c r="MX103" s="765"/>
      <c r="MY103" s="765"/>
      <c r="MZ103" s="765"/>
      <c r="NA103" s="765"/>
      <c r="NB103" s="765"/>
      <c r="NC103" s="765"/>
      <c r="ND103" s="765"/>
      <c r="NE103" s="765"/>
      <c r="NF103" s="765"/>
      <c r="NG103" s="765"/>
      <c r="NH103" s="765"/>
      <c r="NI103" s="765"/>
      <c r="NJ103" s="765"/>
      <c r="NK103" s="765"/>
      <c r="NL103" s="765"/>
      <c r="NM103" s="765"/>
      <c r="NN103" s="765"/>
      <c r="NO103" s="765"/>
      <c r="NP103" s="765"/>
      <c r="NQ103" s="765"/>
      <c r="NR103" s="765"/>
      <c r="NS103" s="765"/>
      <c r="NT103" s="765"/>
      <c r="NU103" s="765"/>
      <c r="NV103" s="765"/>
      <c r="NW103" s="765"/>
      <c r="NX103" s="765"/>
      <c r="NY103" s="765"/>
      <c r="NZ103" s="765"/>
      <c r="OA103" s="765"/>
      <c r="OB103" s="765"/>
      <c r="OC103" s="765"/>
      <c r="OD103" s="765"/>
      <c r="OE103" s="765"/>
      <c r="OF103" s="765"/>
      <c r="OG103" s="765"/>
      <c r="OH103" s="765"/>
      <c r="OI103" s="765"/>
      <c r="OJ103" s="765"/>
      <c r="OK103" s="765"/>
      <c r="OL103" s="765"/>
      <c r="OM103" s="765"/>
      <c r="ON103" s="765"/>
      <c r="OO103" s="765"/>
      <c r="OP103" s="765"/>
      <c r="OQ103" s="765"/>
      <c r="OR103" s="765"/>
      <c r="OS103" s="765"/>
      <c r="OT103" s="765"/>
      <c r="OU103" s="765"/>
      <c r="OV103" s="765"/>
      <c r="OW103" s="765"/>
      <c r="OX103" s="765"/>
      <c r="OY103" s="765"/>
      <c r="OZ103" s="765"/>
      <c r="PA103" s="765"/>
      <c r="PB103" s="765"/>
      <c r="PC103" s="765"/>
      <c r="PD103" s="765"/>
      <c r="PE103" s="765"/>
      <c r="PF103" s="765"/>
      <c r="PG103" s="765"/>
      <c r="PH103" s="765"/>
      <c r="PI103" s="765"/>
      <c r="PJ103" s="765"/>
      <c r="PK103" s="765"/>
      <c r="PL103" s="765"/>
      <c r="PM103" s="765"/>
      <c r="PN103" s="765"/>
      <c r="PO103" s="765"/>
      <c r="PP103" s="765"/>
      <c r="PQ103" s="765"/>
      <c r="PR103" s="765"/>
      <c r="PS103" s="765"/>
      <c r="PT103" s="765"/>
      <c r="PU103" s="765"/>
      <c r="PV103" s="765"/>
      <c r="PW103" s="765"/>
      <c r="PX103" s="765"/>
      <c r="PY103" s="765"/>
      <c r="PZ103" s="765"/>
      <c r="QA103" s="765"/>
      <c r="QB103" s="765"/>
      <c r="QC103" s="765"/>
      <c r="QD103" s="765"/>
      <c r="QE103" s="765"/>
      <c r="QF103" s="765"/>
      <c r="QG103" s="765"/>
      <c r="QH103" s="765"/>
      <c r="QI103" s="765"/>
      <c r="QJ103" s="765"/>
      <c r="QK103" s="765"/>
      <c r="QL103" s="765"/>
      <c r="QM103" s="765"/>
      <c r="QN103" s="765"/>
      <c r="QO103" s="765"/>
      <c r="QP103" s="765"/>
      <c r="QQ103" s="765"/>
      <c r="QR103" s="765"/>
      <c r="QS103" s="765"/>
      <c r="QT103" s="765"/>
      <c r="QU103" s="765"/>
      <c r="QV103" s="765"/>
      <c r="QW103" s="765"/>
      <c r="QX103" s="765"/>
      <c r="QY103" s="765"/>
      <c r="QZ103" s="765"/>
      <c r="RA103" s="765"/>
      <c r="RB103" s="765"/>
      <c r="RC103" s="765"/>
      <c r="RD103" s="765"/>
      <c r="RE103" s="765"/>
      <c r="RF103" s="765"/>
      <c r="RG103" s="765"/>
      <c r="RH103" s="765"/>
      <c r="RI103" s="765"/>
      <c r="RJ103" s="765"/>
      <c r="RK103" s="765"/>
      <c r="RL103" s="765"/>
      <c r="RM103" s="765"/>
      <c r="RN103" s="765"/>
      <c r="RO103" s="765"/>
      <c r="RP103" s="765"/>
      <c r="RQ103" s="765"/>
      <c r="RR103" s="765"/>
      <c r="RS103" s="765"/>
      <c r="RT103" s="765"/>
      <c r="RU103" s="765"/>
      <c r="RV103" s="765"/>
      <c r="RW103" s="765"/>
      <c r="RX103" s="765"/>
      <c r="RY103" s="765"/>
      <c r="RZ103" s="765"/>
      <c r="SA103" s="765"/>
      <c r="SB103" s="765"/>
      <c r="SC103" s="765"/>
      <c r="SD103" s="765"/>
      <c r="SE103" s="765"/>
      <c r="SF103" s="765"/>
      <c r="SG103" s="765"/>
      <c r="SH103" s="765"/>
      <c r="SI103" s="765"/>
      <c r="SJ103" s="765"/>
      <c r="SK103" s="765"/>
      <c r="SL103" s="765"/>
      <c r="SM103" s="765"/>
      <c r="SN103" s="765"/>
      <c r="SO103" s="765"/>
      <c r="SP103" s="765"/>
      <c r="SQ103" s="765"/>
      <c r="SR103" s="765"/>
      <c r="SS103" s="765"/>
      <c r="ST103" s="765"/>
      <c r="SU103" s="765"/>
      <c r="SV103" s="765"/>
      <c r="SW103" s="765"/>
      <c r="SX103" s="765"/>
      <c r="SY103" s="765"/>
      <c r="SZ103" s="765"/>
      <c r="TA103" s="765"/>
      <c r="TB103" s="765"/>
      <c r="TC103" s="765"/>
      <c r="TD103" s="765"/>
      <c r="TE103" s="765"/>
      <c r="TF103" s="765"/>
      <c r="TG103" s="765"/>
      <c r="TH103" s="765"/>
      <c r="TI103" s="765"/>
      <c r="TJ103" s="765"/>
      <c r="TK103" s="765"/>
      <c r="TL103" s="765"/>
      <c r="TM103" s="765"/>
      <c r="TN103" s="765"/>
      <c r="TO103" s="765"/>
      <c r="TP103" s="765"/>
      <c r="TQ103" s="765"/>
      <c r="TR103" s="765"/>
      <c r="TS103" s="765"/>
      <c r="TT103" s="765"/>
      <c r="TU103" s="765"/>
      <c r="TV103" s="765"/>
      <c r="TW103" s="765"/>
      <c r="TX103" s="765"/>
      <c r="TY103" s="765"/>
      <c r="TZ103" s="765"/>
      <c r="UA103" s="765"/>
      <c r="UB103" s="765"/>
      <c r="UC103" s="765"/>
      <c r="UD103" s="765"/>
      <c r="UE103" s="765"/>
      <c r="UF103" s="765"/>
      <c r="UG103" s="765"/>
      <c r="UH103" s="765"/>
      <c r="UI103" s="765"/>
      <c r="UJ103" s="765"/>
      <c r="UK103" s="765"/>
      <c r="UL103" s="765"/>
      <c r="UM103" s="765"/>
      <c r="UN103" s="765"/>
      <c r="UO103" s="765"/>
      <c r="UP103" s="765"/>
      <c r="UQ103" s="765"/>
      <c r="UR103" s="765"/>
      <c r="US103" s="765"/>
      <c r="UT103" s="765"/>
      <c r="UU103" s="765"/>
      <c r="UV103" s="765"/>
      <c r="UW103" s="765"/>
      <c r="UX103" s="765"/>
      <c r="UY103" s="765"/>
      <c r="UZ103" s="765"/>
      <c r="VA103" s="765"/>
      <c r="VB103" s="765"/>
      <c r="VC103" s="765"/>
      <c r="VD103" s="765"/>
      <c r="VE103" s="765"/>
      <c r="VF103" s="765"/>
      <c r="VG103" s="765"/>
      <c r="VH103" s="765"/>
      <c r="VI103" s="765"/>
      <c r="VJ103" s="765"/>
      <c r="VK103" s="765"/>
      <c r="VL103" s="765"/>
      <c r="VM103" s="765"/>
      <c r="VN103" s="765"/>
      <c r="VO103" s="765"/>
      <c r="VP103" s="765"/>
      <c r="VQ103" s="765"/>
      <c r="VR103" s="765"/>
      <c r="VS103" s="765"/>
      <c r="VT103" s="765"/>
      <c r="VU103" s="765"/>
      <c r="VV103" s="765"/>
      <c r="VW103" s="765"/>
      <c r="VX103" s="765"/>
      <c r="VY103" s="765"/>
      <c r="VZ103" s="765"/>
      <c r="WA103" s="765"/>
      <c r="WB103" s="765"/>
      <c r="WC103" s="765"/>
      <c r="WD103" s="765"/>
      <c r="WE103" s="765"/>
      <c r="WF103" s="765"/>
      <c r="WG103" s="765"/>
      <c r="WH103" s="765"/>
      <c r="WI103" s="765"/>
      <c r="WJ103" s="765"/>
      <c r="WK103" s="765"/>
      <c r="WL103" s="765"/>
      <c r="WM103" s="765"/>
      <c r="WN103" s="765"/>
      <c r="WO103" s="765"/>
      <c r="WP103" s="765"/>
      <c r="WQ103" s="765"/>
      <c r="WR103" s="765"/>
      <c r="WS103" s="765"/>
      <c r="WT103" s="765"/>
      <c r="WU103" s="765"/>
      <c r="WV103" s="765"/>
      <c r="WW103" s="765"/>
      <c r="WX103" s="765"/>
      <c r="WY103" s="765"/>
      <c r="WZ103" s="765"/>
      <c r="XA103" s="765"/>
      <c r="XB103" s="765"/>
      <c r="XC103" s="765"/>
      <c r="XD103" s="765"/>
      <c r="XE103" s="765"/>
      <c r="XF103" s="765"/>
      <c r="XG103" s="765"/>
      <c r="XH103" s="765"/>
      <c r="XI103" s="765"/>
      <c r="XJ103" s="765"/>
      <c r="XK103" s="765"/>
      <c r="XL103" s="765"/>
      <c r="XM103" s="765"/>
      <c r="XN103" s="765"/>
      <c r="XO103" s="765"/>
      <c r="XP103" s="765"/>
      <c r="XQ103" s="765"/>
      <c r="XR103" s="765"/>
      <c r="XS103" s="765"/>
      <c r="XT103" s="765"/>
      <c r="XU103" s="765"/>
      <c r="XV103" s="765"/>
      <c r="XW103" s="765"/>
      <c r="XX103" s="765"/>
      <c r="XY103" s="765"/>
      <c r="XZ103" s="765"/>
      <c r="YA103" s="765"/>
      <c r="YB103" s="765"/>
      <c r="YC103" s="765"/>
      <c r="YD103" s="765"/>
      <c r="YE103" s="765"/>
      <c r="YF103" s="765"/>
      <c r="YG103" s="765"/>
      <c r="YH103" s="765"/>
      <c r="YI103" s="765"/>
      <c r="YJ103" s="765"/>
      <c r="YK103" s="765"/>
      <c r="YL103" s="765"/>
      <c r="YM103" s="765"/>
      <c r="YN103" s="765"/>
      <c r="YO103" s="765"/>
      <c r="YP103" s="765"/>
      <c r="YQ103" s="765"/>
      <c r="YR103" s="765"/>
      <c r="YS103" s="765"/>
      <c r="YT103" s="765"/>
      <c r="YU103" s="765"/>
      <c r="YV103" s="765"/>
      <c r="YW103" s="765"/>
      <c r="YX103" s="765"/>
      <c r="YY103" s="765"/>
      <c r="YZ103" s="765"/>
      <c r="ZA103" s="765"/>
      <c r="ZB103" s="765"/>
      <c r="ZC103" s="765"/>
      <c r="ZD103" s="765"/>
      <c r="ZE103" s="765"/>
      <c r="ZF103" s="765"/>
      <c r="ZG103" s="765"/>
      <c r="ZH103" s="765"/>
      <c r="ZI103" s="765"/>
      <c r="ZJ103" s="765"/>
      <c r="ZK103" s="765"/>
      <c r="ZL103" s="765"/>
      <c r="ZM103" s="765"/>
      <c r="ZN103" s="765"/>
      <c r="ZO103" s="765"/>
      <c r="ZP103" s="765"/>
      <c r="ZQ103" s="765"/>
      <c r="ZR103" s="765"/>
      <c r="ZS103" s="765"/>
      <c r="ZT103" s="765"/>
      <c r="ZU103" s="765"/>
      <c r="ZV103" s="765"/>
      <c r="ZW103" s="765"/>
      <c r="ZX103" s="765"/>
      <c r="ZY103" s="765"/>
      <c r="ZZ103" s="765"/>
      <c r="AAA103" s="765"/>
      <c r="AAB103" s="765"/>
      <c r="AAC103" s="765"/>
      <c r="AAD103" s="765"/>
      <c r="AAE103" s="765"/>
      <c r="AAF103" s="765"/>
      <c r="AAG103" s="765"/>
      <c r="AAH103" s="765"/>
      <c r="AAI103" s="765"/>
      <c r="AAJ103" s="765"/>
      <c r="AAK103" s="765"/>
      <c r="AAL103" s="765"/>
      <c r="AAM103" s="765"/>
      <c r="AAN103" s="765"/>
      <c r="AAO103" s="765"/>
      <c r="AAP103" s="765"/>
      <c r="AAQ103" s="765"/>
      <c r="AAR103" s="765"/>
      <c r="AAS103" s="765"/>
      <c r="AAT103" s="765"/>
      <c r="AAU103" s="765"/>
      <c r="AAV103" s="765"/>
      <c r="AAW103" s="765"/>
      <c r="AAX103" s="765"/>
      <c r="AAY103" s="765"/>
      <c r="AAZ103" s="765"/>
      <c r="ABA103" s="765"/>
      <c r="ABB103" s="765"/>
      <c r="ABC103" s="765"/>
      <c r="ABD103" s="765"/>
      <c r="ABE103" s="765"/>
      <c r="ABF103" s="765"/>
      <c r="ABG103" s="765"/>
      <c r="ABH103" s="765"/>
      <c r="ABI103" s="765"/>
      <c r="ABJ103" s="765"/>
      <c r="ABK103" s="765"/>
      <c r="ABL103" s="765"/>
      <c r="ABM103" s="765"/>
      <c r="ABN103" s="765"/>
      <c r="ABO103" s="765"/>
      <c r="ABP103" s="765"/>
      <c r="ABQ103" s="765"/>
      <c r="ABR103" s="765"/>
      <c r="ABS103" s="765"/>
      <c r="ABT103" s="765"/>
      <c r="ABU103" s="765"/>
      <c r="ABV103" s="765"/>
      <c r="ABW103" s="765"/>
      <c r="ABX103" s="765"/>
      <c r="ABY103" s="765"/>
      <c r="ABZ103" s="765"/>
      <c r="ACA103" s="765"/>
      <c r="ACB103" s="765"/>
      <c r="ACC103" s="765"/>
      <c r="ACD103" s="765"/>
      <c r="ACE103" s="765"/>
      <c r="ACF103" s="765"/>
      <c r="ACG103" s="765"/>
      <c r="ACH103" s="765"/>
      <c r="ACI103" s="765"/>
      <c r="ACJ103" s="765"/>
      <c r="ACK103" s="765"/>
      <c r="ACL103" s="765"/>
      <c r="ACM103" s="765"/>
      <c r="ACN103" s="765"/>
      <c r="ACO103" s="765"/>
      <c r="ACP103" s="765"/>
      <c r="ACQ103" s="765"/>
      <c r="ACR103" s="765"/>
      <c r="ACS103" s="765"/>
      <c r="ACT103" s="765"/>
      <c r="ACU103" s="765"/>
      <c r="ACV103" s="765"/>
      <c r="ACW103" s="765"/>
      <c r="ACX103" s="765"/>
      <c r="ACY103" s="765"/>
      <c r="ACZ103" s="765"/>
      <c r="ADA103" s="765"/>
      <c r="ADB103" s="765"/>
      <c r="ADC103" s="765"/>
      <c r="ADD103" s="765"/>
      <c r="ADE103" s="765"/>
      <c r="ADF103" s="765"/>
      <c r="ADG103" s="765"/>
      <c r="ADH103" s="765"/>
      <c r="ADI103" s="765"/>
      <c r="ADJ103" s="765"/>
      <c r="ADK103" s="765"/>
      <c r="ADL103" s="765"/>
      <c r="ADM103" s="765"/>
      <c r="ADN103" s="765"/>
      <c r="ADO103" s="765"/>
      <c r="ADP103" s="765"/>
      <c r="ADQ103" s="765"/>
      <c r="ADR103" s="765"/>
      <c r="ADS103" s="765"/>
      <c r="ADT103" s="765"/>
      <c r="ADU103" s="765"/>
      <c r="ADV103" s="765"/>
      <c r="ADW103" s="765"/>
      <c r="ADX103" s="765"/>
      <c r="ADY103" s="765"/>
      <c r="ADZ103" s="765"/>
      <c r="AEA103" s="765"/>
      <c r="AEB103" s="765"/>
      <c r="AEC103" s="765"/>
      <c r="AED103" s="765"/>
      <c r="AEE103" s="765"/>
      <c r="AEF103" s="765"/>
      <c r="AEG103" s="765"/>
      <c r="AEH103" s="765"/>
      <c r="AEI103" s="765"/>
      <c r="AEJ103" s="765"/>
      <c r="AEK103" s="765"/>
      <c r="AEL103" s="765"/>
      <c r="AEM103" s="765"/>
      <c r="AEN103" s="765"/>
      <c r="AEO103" s="765"/>
      <c r="AEP103" s="765"/>
      <c r="AEQ103" s="765"/>
      <c r="AER103" s="765"/>
      <c r="AES103" s="765"/>
      <c r="AET103" s="765"/>
      <c r="AEU103" s="765"/>
      <c r="AEV103" s="765"/>
      <c r="AEW103" s="765"/>
      <c r="AEX103" s="765"/>
      <c r="AEY103" s="765"/>
      <c r="AEZ103" s="765"/>
      <c r="AFA103" s="765"/>
      <c r="AFB103" s="765"/>
      <c r="AFC103" s="765"/>
      <c r="AFD103" s="765"/>
      <c r="AFE103" s="765"/>
      <c r="AFF103" s="765"/>
      <c r="AFG103" s="765"/>
      <c r="AFH103" s="765"/>
      <c r="AFI103" s="765"/>
      <c r="AFJ103" s="765"/>
      <c r="AFK103" s="765"/>
      <c r="AFL103" s="765"/>
      <c r="AFM103" s="765"/>
      <c r="AFN103" s="765"/>
      <c r="AFO103" s="765"/>
      <c r="AFP103" s="765"/>
      <c r="AFQ103" s="765"/>
      <c r="AFR103" s="765"/>
      <c r="AFS103" s="765"/>
      <c r="AFT103" s="765"/>
      <c r="AFU103" s="765"/>
      <c r="AFV103" s="765"/>
      <c r="AFW103" s="765"/>
      <c r="AFX103" s="765"/>
      <c r="AFY103" s="765"/>
      <c r="AFZ103" s="765"/>
      <c r="AGA103" s="765"/>
      <c r="AGB103" s="765"/>
      <c r="AGC103" s="765"/>
      <c r="AGD103" s="765"/>
      <c r="AGE103" s="765"/>
      <c r="AGF103" s="765"/>
      <c r="AGG103" s="765"/>
      <c r="AGH103" s="765"/>
      <c r="AGI103" s="765"/>
      <c r="AGJ103" s="765"/>
      <c r="AGK103" s="765"/>
      <c r="AGL103" s="765"/>
      <c r="AGM103" s="765"/>
      <c r="AGN103" s="765"/>
      <c r="AGO103" s="765"/>
      <c r="AGP103" s="765"/>
      <c r="AGQ103" s="765"/>
      <c r="AGR103" s="765"/>
      <c r="AGS103" s="765"/>
      <c r="AGT103" s="765"/>
      <c r="AGU103" s="765"/>
      <c r="AGV103" s="765"/>
      <c r="AGW103" s="765"/>
      <c r="AGX103" s="765"/>
      <c r="AGY103" s="765"/>
      <c r="AGZ103" s="765"/>
      <c r="AHA103" s="765"/>
      <c r="AHB103" s="765"/>
      <c r="AHC103" s="765"/>
      <c r="AHD103" s="765"/>
      <c r="AHE103" s="765"/>
      <c r="AHF103" s="765"/>
      <c r="AHG103" s="765"/>
      <c r="AHH103" s="765"/>
      <c r="AHI103" s="765"/>
      <c r="AHJ103" s="765"/>
      <c r="AHK103" s="765"/>
      <c r="AHL103" s="765"/>
      <c r="AHM103" s="765"/>
      <c r="AHN103" s="765"/>
      <c r="AHO103" s="765"/>
      <c r="AHP103" s="765"/>
      <c r="AHQ103" s="765"/>
      <c r="AHR103" s="765"/>
      <c r="AHS103" s="765"/>
      <c r="AHT103" s="765"/>
      <c r="AHU103" s="765"/>
      <c r="AHV103" s="765"/>
      <c r="AHW103" s="765"/>
      <c r="AHX103" s="765"/>
      <c r="AHY103" s="765"/>
      <c r="AHZ103" s="765"/>
      <c r="AIA103" s="765"/>
      <c r="AIB103" s="765"/>
      <c r="AIC103" s="765"/>
      <c r="AID103" s="765"/>
      <c r="AIE103" s="765"/>
      <c r="AIF103" s="765"/>
      <c r="AIG103" s="765"/>
      <c r="AIH103" s="765"/>
      <c r="AII103" s="765"/>
      <c r="AIJ103" s="765"/>
      <c r="AIK103" s="765"/>
      <c r="AIL103" s="765"/>
      <c r="AIM103" s="765"/>
      <c r="AIN103" s="765"/>
      <c r="AIO103" s="765"/>
      <c r="AIP103" s="765"/>
      <c r="AIQ103" s="765"/>
      <c r="AIR103" s="765"/>
      <c r="AIS103" s="765"/>
      <c r="AIT103" s="765"/>
      <c r="AIU103" s="765"/>
      <c r="AIV103" s="765"/>
      <c r="AIW103" s="765"/>
      <c r="AIX103" s="765"/>
      <c r="AIY103" s="765"/>
      <c r="AIZ103" s="765"/>
      <c r="AJA103" s="765"/>
      <c r="AJB103" s="765"/>
      <c r="AJC103" s="765"/>
      <c r="AJD103" s="765"/>
      <c r="AJE103" s="765"/>
      <c r="AJF103" s="765"/>
      <c r="AJG103" s="765"/>
      <c r="AJH103" s="765"/>
      <c r="AJI103" s="765"/>
      <c r="AJJ103" s="765"/>
      <c r="AJK103" s="765"/>
      <c r="AJL103" s="765"/>
      <c r="AJM103" s="765"/>
      <c r="AJN103" s="765"/>
      <c r="AJO103" s="765"/>
      <c r="AJP103" s="765"/>
      <c r="AJQ103" s="765"/>
      <c r="AJR103" s="765"/>
      <c r="AJS103" s="765"/>
      <c r="AJT103" s="765"/>
      <c r="AJU103" s="765"/>
      <c r="AJV103" s="765"/>
      <c r="AJW103" s="765"/>
      <c r="AJX103" s="765"/>
      <c r="AJY103" s="765"/>
      <c r="AJZ103" s="765"/>
      <c r="AKA103" s="765"/>
      <c r="AKB103" s="765"/>
      <c r="AKC103" s="765"/>
      <c r="AKD103" s="765"/>
      <c r="AKE103" s="765"/>
      <c r="AKF103" s="765"/>
      <c r="AKG103" s="765"/>
      <c r="AKH103" s="765"/>
      <c r="AKI103" s="765"/>
      <c r="AKJ103" s="765"/>
      <c r="AKK103" s="765"/>
      <c r="AKL103" s="765"/>
      <c r="AKM103" s="765"/>
      <c r="AKN103" s="765"/>
      <c r="AKO103" s="765"/>
      <c r="AKP103" s="765"/>
      <c r="AKQ103" s="765"/>
      <c r="AKR103" s="765"/>
      <c r="AKS103" s="765"/>
      <c r="AKT103" s="765"/>
      <c r="AKU103" s="765"/>
    </row>
    <row r="104" spans="1:983" s="764" customFormat="1">
      <c r="B104" s="787" t="s">
        <v>564</v>
      </c>
      <c r="C104" s="807">
        <v>2018</v>
      </c>
      <c r="D104" s="781">
        <v>2019</v>
      </c>
      <c r="E104" s="781">
        <v>2020</v>
      </c>
      <c r="F104" s="781">
        <v>2025</v>
      </c>
      <c r="G104" s="781">
        <v>2030</v>
      </c>
      <c r="H104" s="781">
        <v>2035</v>
      </c>
      <c r="I104" s="781">
        <v>2040</v>
      </c>
      <c r="J104" s="781">
        <v>2045</v>
      </c>
      <c r="K104" s="781">
        <v>2050</v>
      </c>
      <c r="L104" s="778"/>
      <c r="M104" s="786"/>
      <c r="N104" s="765"/>
      <c r="O104" s="778"/>
      <c r="P104" s="765"/>
      <c r="Q104" s="765"/>
      <c r="R104" s="765"/>
      <c r="S104" s="765"/>
      <c r="T104" s="765"/>
      <c r="U104" s="765"/>
      <c r="V104" s="765"/>
      <c r="W104" s="765"/>
      <c r="X104" s="765"/>
      <c r="Y104" s="765"/>
      <c r="Z104" s="765"/>
      <c r="AA104" s="765"/>
      <c r="AB104" s="765"/>
      <c r="AC104" s="765"/>
      <c r="AD104" s="765"/>
      <c r="AE104" s="765"/>
      <c r="AF104" s="765"/>
      <c r="AG104" s="765"/>
      <c r="AH104" s="765"/>
      <c r="AI104" s="765"/>
      <c r="AJ104" s="765"/>
      <c r="AK104" s="765"/>
      <c r="AL104" s="765"/>
      <c r="AM104" s="765"/>
      <c r="AN104" s="765"/>
      <c r="AO104" s="765"/>
      <c r="AP104" s="765"/>
      <c r="AQ104" s="765"/>
      <c r="AR104" s="765"/>
      <c r="AS104" s="765"/>
      <c r="AT104" s="765"/>
      <c r="AU104" s="765"/>
      <c r="AV104" s="765"/>
      <c r="AW104" s="765"/>
      <c r="AX104" s="765"/>
      <c r="AY104" s="765"/>
      <c r="AZ104" s="765"/>
      <c r="BA104" s="765"/>
      <c r="BB104" s="765"/>
      <c r="BC104" s="765"/>
      <c r="BD104" s="765"/>
      <c r="BE104" s="765"/>
      <c r="BF104" s="765"/>
      <c r="BG104" s="765"/>
      <c r="BH104" s="765"/>
      <c r="BI104" s="765"/>
      <c r="BJ104" s="765"/>
      <c r="BK104" s="765"/>
      <c r="BL104" s="765"/>
      <c r="BM104" s="765"/>
      <c r="BN104" s="765"/>
      <c r="BO104" s="765"/>
      <c r="BP104" s="765"/>
      <c r="BQ104" s="765"/>
      <c r="BR104" s="765"/>
      <c r="BS104" s="765"/>
      <c r="BT104" s="765"/>
      <c r="BU104" s="765"/>
      <c r="BV104" s="765"/>
      <c r="BW104" s="765"/>
      <c r="BX104" s="765"/>
      <c r="BY104" s="765"/>
      <c r="BZ104" s="765"/>
      <c r="CA104" s="765"/>
      <c r="CB104" s="765"/>
      <c r="CC104" s="765"/>
      <c r="CD104" s="765"/>
      <c r="CE104" s="765"/>
      <c r="CF104" s="765"/>
      <c r="CG104" s="765"/>
      <c r="CH104" s="765"/>
      <c r="CI104" s="765"/>
      <c r="CJ104" s="765"/>
      <c r="CK104" s="765"/>
      <c r="CL104" s="765"/>
      <c r="CM104" s="765"/>
      <c r="CN104" s="765"/>
      <c r="CO104" s="765"/>
      <c r="CP104" s="765"/>
      <c r="CQ104" s="765"/>
      <c r="CR104" s="765"/>
      <c r="CS104" s="765"/>
      <c r="CT104" s="765"/>
      <c r="CU104" s="765"/>
      <c r="CV104" s="765"/>
      <c r="CW104" s="765"/>
      <c r="CX104" s="765"/>
      <c r="CY104" s="765"/>
      <c r="CZ104" s="765"/>
      <c r="DA104" s="765"/>
      <c r="DB104" s="765"/>
      <c r="DC104" s="765"/>
      <c r="DD104" s="765"/>
      <c r="DE104" s="765"/>
      <c r="DF104" s="765"/>
      <c r="DG104" s="765"/>
      <c r="DH104" s="765"/>
      <c r="DI104" s="765"/>
      <c r="DJ104" s="765"/>
      <c r="DK104" s="765"/>
      <c r="DL104" s="765"/>
      <c r="DM104" s="765"/>
      <c r="DN104" s="765"/>
      <c r="DO104" s="765"/>
      <c r="DP104" s="765"/>
      <c r="DQ104" s="765"/>
      <c r="DR104" s="765"/>
      <c r="DS104" s="765"/>
      <c r="DT104" s="765"/>
      <c r="DU104" s="765"/>
      <c r="DV104" s="765"/>
      <c r="DW104" s="765"/>
      <c r="DX104" s="765"/>
      <c r="DY104" s="765"/>
      <c r="DZ104" s="765"/>
      <c r="EA104" s="765"/>
      <c r="EB104" s="765"/>
      <c r="EC104" s="765"/>
      <c r="ED104" s="765"/>
      <c r="EE104" s="765"/>
      <c r="EF104" s="765"/>
      <c r="EG104" s="765"/>
      <c r="EH104" s="765"/>
      <c r="EI104" s="765"/>
      <c r="EJ104" s="765"/>
      <c r="EK104" s="765"/>
      <c r="EL104" s="765"/>
      <c r="EM104" s="765"/>
      <c r="EN104" s="765"/>
      <c r="EO104" s="765"/>
      <c r="EP104" s="765"/>
      <c r="EQ104" s="765"/>
      <c r="ER104" s="765"/>
      <c r="ES104" s="765"/>
      <c r="ET104" s="765"/>
      <c r="EU104" s="765"/>
      <c r="EV104" s="765"/>
      <c r="EW104" s="765"/>
      <c r="EX104" s="765"/>
      <c r="EY104" s="765"/>
      <c r="EZ104" s="765"/>
      <c r="FA104" s="765"/>
      <c r="FB104" s="765"/>
      <c r="FC104" s="765"/>
      <c r="FD104" s="765"/>
      <c r="FE104" s="765"/>
      <c r="FF104" s="765"/>
      <c r="FG104" s="765"/>
      <c r="FH104" s="765"/>
      <c r="FI104" s="765"/>
      <c r="FJ104" s="765"/>
      <c r="FK104" s="765"/>
      <c r="FL104" s="765"/>
      <c r="FM104" s="765"/>
      <c r="FN104" s="765"/>
      <c r="FO104" s="765"/>
      <c r="FP104" s="765"/>
      <c r="FQ104" s="765"/>
      <c r="FR104" s="765"/>
      <c r="FS104" s="765"/>
      <c r="FT104" s="765"/>
      <c r="FU104" s="765"/>
      <c r="FV104" s="765"/>
      <c r="FW104" s="765"/>
      <c r="FX104" s="765"/>
      <c r="FY104" s="765"/>
      <c r="FZ104" s="765"/>
      <c r="GA104" s="765"/>
      <c r="GB104" s="765"/>
      <c r="GC104" s="765"/>
      <c r="GD104" s="765"/>
      <c r="GE104" s="765"/>
      <c r="GF104" s="765"/>
      <c r="GG104" s="765"/>
      <c r="GH104" s="765"/>
      <c r="GI104" s="765"/>
      <c r="GJ104" s="765"/>
      <c r="GK104" s="765"/>
      <c r="GL104" s="765"/>
      <c r="GM104" s="765"/>
      <c r="GN104" s="765"/>
      <c r="GO104" s="765"/>
      <c r="GP104" s="765"/>
      <c r="GQ104" s="765"/>
      <c r="GR104" s="765"/>
      <c r="GS104" s="765"/>
      <c r="GT104" s="765"/>
      <c r="GU104" s="765"/>
      <c r="GV104" s="765"/>
      <c r="GW104" s="765"/>
      <c r="GX104" s="765"/>
      <c r="GY104" s="765"/>
      <c r="GZ104" s="765"/>
      <c r="HA104" s="765"/>
      <c r="HB104" s="765"/>
      <c r="HC104" s="765"/>
      <c r="HD104" s="765"/>
      <c r="HE104" s="765"/>
      <c r="HF104" s="765"/>
      <c r="HG104" s="765"/>
      <c r="HH104" s="765"/>
      <c r="HI104" s="765"/>
      <c r="HJ104" s="765"/>
      <c r="HK104" s="765"/>
      <c r="HL104" s="765"/>
      <c r="HM104" s="765"/>
      <c r="HN104" s="765"/>
      <c r="HO104" s="765"/>
      <c r="HP104" s="765"/>
      <c r="HQ104" s="765"/>
      <c r="HR104" s="765"/>
      <c r="HS104" s="765"/>
      <c r="HT104" s="765"/>
      <c r="HU104" s="765"/>
      <c r="HV104" s="765"/>
      <c r="HW104" s="765"/>
      <c r="HX104" s="765"/>
      <c r="HY104" s="765"/>
      <c r="HZ104" s="765"/>
      <c r="IA104" s="765"/>
      <c r="IB104" s="765"/>
      <c r="IC104" s="765"/>
      <c r="ID104" s="765"/>
      <c r="IE104" s="765"/>
      <c r="IF104" s="765"/>
      <c r="IG104" s="765"/>
      <c r="IH104" s="765"/>
      <c r="II104" s="765"/>
      <c r="IJ104" s="765"/>
      <c r="IK104" s="765"/>
      <c r="IL104" s="765"/>
      <c r="IM104" s="765"/>
      <c r="IN104" s="765"/>
      <c r="IO104" s="765"/>
      <c r="IP104" s="765"/>
      <c r="IQ104" s="765"/>
      <c r="IR104" s="765"/>
      <c r="IS104" s="765"/>
      <c r="IT104" s="765"/>
      <c r="IU104" s="765"/>
      <c r="IV104" s="765"/>
      <c r="IW104" s="765"/>
      <c r="IX104" s="765"/>
      <c r="IY104" s="765"/>
      <c r="IZ104" s="765"/>
      <c r="JA104" s="765"/>
      <c r="JB104" s="765"/>
      <c r="JC104" s="765"/>
      <c r="JD104" s="765"/>
      <c r="JE104" s="765"/>
      <c r="JF104" s="765"/>
      <c r="JG104" s="765"/>
      <c r="JH104" s="765"/>
      <c r="JI104" s="765"/>
      <c r="JJ104" s="765"/>
      <c r="JK104" s="765"/>
      <c r="JL104" s="765"/>
      <c r="JM104" s="765"/>
      <c r="JN104" s="765"/>
      <c r="JO104" s="765"/>
      <c r="JP104" s="765"/>
      <c r="JQ104" s="765"/>
      <c r="JR104" s="765"/>
      <c r="JS104" s="765"/>
      <c r="JT104" s="765"/>
      <c r="JU104" s="765"/>
      <c r="JV104" s="765"/>
      <c r="JW104" s="765"/>
      <c r="JX104" s="765"/>
      <c r="JY104" s="765"/>
      <c r="JZ104" s="765"/>
      <c r="KA104" s="765"/>
      <c r="KB104" s="765"/>
      <c r="KC104" s="765"/>
      <c r="KD104" s="765"/>
      <c r="KE104" s="765"/>
      <c r="KF104" s="765"/>
      <c r="KG104" s="765"/>
      <c r="KH104" s="765"/>
      <c r="KI104" s="765"/>
      <c r="KJ104" s="765"/>
      <c r="KK104" s="765"/>
      <c r="KL104" s="765"/>
      <c r="KM104" s="765"/>
      <c r="KN104" s="765"/>
      <c r="KO104" s="765"/>
      <c r="KP104" s="765"/>
      <c r="KQ104" s="765"/>
      <c r="KR104" s="765"/>
      <c r="KS104" s="765"/>
      <c r="KT104" s="765"/>
      <c r="KU104" s="765"/>
      <c r="KV104" s="765"/>
      <c r="KW104" s="765"/>
      <c r="KX104" s="765"/>
      <c r="KY104" s="765"/>
      <c r="KZ104" s="765"/>
      <c r="LA104" s="765"/>
      <c r="LB104" s="765"/>
      <c r="LC104" s="765"/>
      <c r="LD104" s="765"/>
      <c r="LE104" s="765"/>
      <c r="LF104" s="765"/>
      <c r="LG104" s="765"/>
      <c r="LH104" s="765"/>
      <c r="LI104" s="765"/>
      <c r="LJ104" s="765"/>
      <c r="LK104" s="765"/>
      <c r="LL104" s="765"/>
      <c r="LM104" s="765"/>
      <c r="LN104" s="765"/>
      <c r="LO104" s="765"/>
      <c r="LP104" s="765"/>
      <c r="LQ104" s="765"/>
      <c r="LR104" s="765"/>
      <c r="LS104" s="765"/>
      <c r="LT104" s="765"/>
      <c r="LU104" s="765"/>
      <c r="LV104" s="765"/>
      <c r="LW104" s="765"/>
      <c r="LX104" s="765"/>
      <c r="LY104" s="765"/>
      <c r="LZ104" s="765"/>
      <c r="MA104" s="765"/>
      <c r="MB104" s="765"/>
      <c r="MC104" s="765"/>
      <c r="MD104" s="765"/>
      <c r="ME104" s="765"/>
      <c r="MF104" s="765"/>
      <c r="MG104" s="765"/>
      <c r="MH104" s="765"/>
      <c r="MI104" s="765"/>
      <c r="MJ104" s="765"/>
      <c r="MK104" s="765"/>
      <c r="ML104" s="765"/>
      <c r="MM104" s="765"/>
      <c r="MN104" s="765"/>
      <c r="MO104" s="765"/>
      <c r="MP104" s="765"/>
      <c r="MQ104" s="765"/>
      <c r="MR104" s="765"/>
      <c r="MS104" s="765"/>
      <c r="MT104" s="765"/>
      <c r="MU104" s="765"/>
      <c r="MV104" s="765"/>
      <c r="MW104" s="765"/>
      <c r="MX104" s="765"/>
      <c r="MY104" s="765"/>
      <c r="MZ104" s="765"/>
      <c r="NA104" s="765"/>
      <c r="NB104" s="765"/>
      <c r="NC104" s="765"/>
      <c r="ND104" s="765"/>
      <c r="NE104" s="765"/>
      <c r="NF104" s="765"/>
      <c r="NG104" s="765"/>
      <c r="NH104" s="765"/>
      <c r="NI104" s="765"/>
      <c r="NJ104" s="765"/>
      <c r="NK104" s="765"/>
      <c r="NL104" s="765"/>
      <c r="NM104" s="765"/>
      <c r="NN104" s="765"/>
      <c r="NO104" s="765"/>
      <c r="NP104" s="765"/>
      <c r="NQ104" s="765"/>
      <c r="NR104" s="765"/>
      <c r="NS104" s="765"/>
      <c r="NT104" s="765"/>
      <c r="NU104" s="765"/>
      <c r="NV104" s="765"/>
      <c r="NW104" s="765"/>
      <c r="NX104" s="765"/>
      <c r="NY104" s="765"/>
      <c r="NZ104" s="765"/>
      <c r="OA104" s="765"/>
      <c r="OB104" s="765"/>
      <c r="OC104" s="765"/>
      <c r="OD104" s="765"/>
      <c r="OE104" s="765"/>
      <c r="OF104" s="765"/>
      <c r="OG104" s="765"/>
      <c r="OH104" s="765"/>
      <c r="OI104" s="765"/>
      <c r="OJ104" s="765"/>
      <c r="OK104" s="765"/>
      <c r="OL104" s="765"/>
      <c r="OM104" s="765"/>
      <c r="ON104" s="765"/>
      <c r="OO104" s="765"/>
      <c r="OP104" s="765"/>
      <c r="OQ104" s="765"/>
      <c r="OR104" s="765"/>
      <c r="OS104" s="765"/>
      <c r="OT104" s="765"/>
      <c r="OU104" s="765"/>
      <c r="OV104" s="765"/>
      <c r="OW104" s="765"/>
      <c r="OX104" s="765"/>
      <c r="OY104" s="765"/>
      <c r="OZ104" s="765"/>
      <c r="PA104" s="765"/>
      <c r="PB104" s="765"/>
      <c r="PC104" s="765"/>
      <c r="PD104" s="765"/>
      <c r="PE104" s="765"/>
      <c r="PF104" s="765"/>
      <c r="PG104" s="765"/>
      <c r="PH104" s="765"/>
      <c r="PI104" s="765"/>
      <c r="PJ104" s="765"/>
      <c r="PK104" s="765"/>
      <c r="PL104" s="765"/>
      <c r="PM104" s="765"/>
      <c r="PN104" s="765"/>
      <c r="PO104" s="765"/>
      <c r="PP104" s="765"/>
      <c r="PQ104" s="765"/>
      <c r="PR104" s="765"/>
      <c r="PS104" s="765"/>
      <c r="PT104" s="765"/>
      <c r="PU104" s="765"/>
      <c r="PV104" s="765"/>
      <c r="PW104" s="765"/>
      <c r="PX104" s="765"/>
      <c r="PY104" s="765"/>
      <c r="PZ104" s="765"/>
      <c r="QA104" s="765"/>
      <c r="QB104" s="765"/>
      <c r="QC104" s="765"/>
      <c r="QD104" s="765"/>
      <c r="QE104" s="765"/>
      <c r="QF104" s="765"/>
      <c r="QG104" s="765"/>
      <c r="QH104" s="765"/>
      <c r="QI104" s="765"/>
      <c r="QJ104" s="765"/>
      <c r="QK104" s="765"/>
      <c r="QL104" s="765"/>
      <c r="QM104" s="765"/>
      <c r="QN104" s="765"/>
      <c r="QO104" s="765"/>
      <c r="QP104" s="765"/>
      <c r="QQ104" s="765"/>
      <c r="QR104" s="765"/>
      <c r="QS104" s="765"/>
      <c r="QT104" s="765"/>
      <c r="QU104" s="765"/>
      <c r="QV104" s="765"/>
      <c r="QW104" s="765"/>
      <c r="QX104" s="765"/>
      <c r="QY104" s="765"/>
      <c r="QZ104" s="765"/>
      <c r="RA104" s="765"/>
      <c r="RB104" s="765"/>
      <c r="RC104" s="765"/>
      <c r="RD104" s="765"/>
      <c r="RE104" s="765"/>
      <c r="RF104" s="765"/>
      <c r="RG104" s="765"/>
      <c r="RH104" s="765"/>
      <c r="RI104" s="765"/>
      <c r="RJ104" s="765"/>
      <c r="RK104" s="765"/>
      <c r="RL104" s="765"/>
      <c r="RM104" s="765"/>
      <c r="RN104" s="765"/>
      <c r="RO104" s="765"/>
      <c r="RP104" s="765"/>
      <c r="RQ104" s="765"/>
      <c r="RR104" s="765"/>
      <c r="RS104" s="765"/>
      <c r="RT104" s="765"/>
      <c r="RU104" s="765"/>
      <c r="RV104" s="765"/>
      <c r="RW104" s="765"/>
      <c r="RX104" s="765"/>
      <c r="RY104" s="765"/>
      <c r="RZ104" s="765"/>
      <c r="SA104" s="765"/>
      <c r="SB104" s="765"/>
      <c r="SC104" s="765"/>
      <c r="SD104" s="765"/>
      <c r="SE104" s="765"/>
      <c r="SF104" s="765"/>
      <c r="SG104" s="765"/>
      <c r="SH104" s="765"/>
      <c r="SI104" s="765"/>
      <c r="SJ104" s="765"/>
      <c r="SK104" s="765"/>
      <c r="SL104" s="765"/>
      <c r="SM104" s="765"/>
      <c r="SN104" s="765"/>
      <c r="SO104" s="765"/>
      <c r="SP104" s="765"/>
      <c r="SQ104" s="765"/>
      <c r="SR104" s="765"/>
      <c r="SS104" s="765"/>
      <c r="ST104" s="765"/>
      <c r="SU104" s="765"/>
      <c r="SV104" s="765"/>
      <c r="SW104" s="765"/>
      <c r="SX104" s="765"/>
      <c r="SY104" s="765"/>
      <c r="SZ104" s="765"/>
      <c r="TA104" s="765"/>
      <c r="TB104" s="765"/>
      <c r="TC104" s="765"/>
      <c r="TD104" s="765"/>
      <c r="TE104" s="765"/>
      <c r="TF104" s="765"/>
      <c r="TG104" s="765"/>
      <c r="TH104" s="765"/>
      <c r="TI104" s="765"/>
      <c r="TJ104" s="765"/>
      <c r="TK104" s="765"/>
      <c r="TL104" s="765"/>
      <c r="TM104" s="765"/>
      <c r="TN104" s="765"/>
      <c r="TO104" s="765"/>
      <c r="TP104" s="765"/>
      <c r="TQ104" s="765"/>
      <c r="TR104" s="765"/>
      <c r="TS104" s="765"/>
      <c r="TT104" s="765"/>
      <c r="TU104" s="765"/>
      <c r="TV104" s="765"/>
      <c r="TW104" s="765"/>
      <c r="TX104" s="765"/>
      <c r="TY104" s="765"/>
      <c r="TZ104" s="765"/>
      <c r="UA104" s="765"/>
      <c r="UB104" s="765"/>
      <c r="UC104" s="765"/>
      <c r="UD104" s="765"/>
      <c r="UE104" s="765"/>
      <c r="UF104" s="765"/>
      <c r="UG104" s="765"/>
      <c r="UH104" s="765"/>
      <c r="UI104" s="765"/>
      <c r="UJ104" s="765"/>
      <c r="UK104" s="765"/>
      <c r="UL104" s="765"/>
      <c r="UM104" s="765"/>
      <c r="UN104" s="765"/>
      <c r="UO104" s="765"/>
      <c r="UP104" s="765"/>
      <c r="UQ104" s="765"/>
      <c r="UR104" s="765"/>
      <c r="US104" s="765"/>
      <c r="UT104" s="765"/>
      <c r="UU104" s="765"/>
      <c r="UV104" s="765"/>
      <c r="UW104" s="765"/>
      <c r="UX104" s="765"/>
      <c r="UY104" s="765"/>
      <c r="UZ104" s="765"/>
      <c r="VA104" s="765"/>
      <c r="VB104" s="765"/>
      <c r="VC104" s="765"/>
      <c r="VD104" s="765"/>
      <c r="VE104" s="765"/>
      <c r="VF104" s="765"/>
      <c r="VG104" s="765"/>
      <c r="VH104" s="765"/>
      <c r="VI104" s="765"/>
      <c r="VJ104" s="765"/>
      <c r="VK104" s="765"/>
      <c r="VL104" s="765"/>
      <c r="VM104" s="765"/>
      <c r="VN104" s="765"/>
      <c r="VO104" s="765"/>
      <c r="VP104" s="765"/>
      <c r="VQ104" s="765"/>
      <c r="VR104" s="765"/>
      <c r="VS104" s="765"/>
      <c r="VT104" s="765"/>
      <c r="VU104" s="765"/>
      <c r="VV104" s="765"/>
      <c r="VW104" s="765"/>
      <c r="VX104" s="765"/>
      <c r="VY104" s="765"/>
      <c r="VZ104" s="765"/>
      <c r="WA104" s="765"/>
      <c r="WB104" s="765"/>
      <c r="WC104" s="765"/>
      <c r="WD104" s="765"/>
      <c r="WE104" s="765"/>
      <c r="WF104" s="765"/>
      <c r="WG104" s="765"/>
      <c r="WH104" s="765"/>
      <c r="WI104" s="765"/>
      <c r="WJ104" s="765"/>
      <c r="WK104" s="765"/>
      <c r="WL104" s="765"/>
      <c r="WM104" s="765"/>
      <c r="WN104" s="765"/>
      <c r="WO104" s="765"/>
      <c r="WP104" s="765"/>
      <c r="WQ104" s="765"/>
      <c r="WR104" s="765"/>
      <c r="WS104" s="765"/>
      <c r="WT104" s="765"/>
      <c r="WU104" s="765"/>
      <c r="WV104" s="765"/>
      <c r="WW104" s="765"/>
      <c r="WX104" s="765"/>
      <c r="WY104" s="765"/>
      <c r="WZ104" s="765"/>
      <c r="XA104" s="765"/>
      <c r="XB104" s="765"/>
      <c r="XC104" s="765"/>
      <c r="XD104" s="765"/>
      <c r="XE104" s="765"/>
      <c r="XF104" s="765"/>
      <c r="XG104" s="765"/>
      <c r="XH104" s="765"/>
      <c r="XI104" s="765"/>
      <c r="XJ104" s="765"/>
      <c r="XK104" s="765"/>
      <c r="XL104" s="765"/>
      <c r="XM104" s="765"/>
      <c r="XN104" s="765"/>
      <c r="XO104" s="765"/>
      <c r="XP104" s="765"/>
      <c r="XQ104" s="765"/>
      <c r="XR104" s="765"/>
      <c r="XS104" s="765"/>
      <c r="XT104" s="765"/>
      <c r="XU104" s="765"/>
      <c r="XV104" s="765"/>
      <c r="XW104" s="765"/>
      <c r="XX104" s="765"/>
      <c r="XY104" s="765"/>
      <c r="XZ104" s="765"/>
      <c r="YA104" s="765"/>
      <c r="YB104" s="765"/>
      <c r="YC104" s="765"/>
      <c r="YD104" s="765"/>
      <c r="YE104" s="765"/>
      <c r="YF104" s="765"/>
      <c r="YG104" s="765"/>
      <c r="YH104" s="765"/>
      <c r="YI104" s="765"/>
      <c r="YJ104" s="765"/>
      <c r="YK104" s="765"/>
      <c r="YL104" s="765"/>
      <c r="YM104" s="765"/>
      <c r="YN104" s="765"/>
      <c r="YO104" s="765"/>
      <c r="YP104" s="765"/>
      <c r="YQ104" s="765"/>
      <c r="YR104" s="765"/>
      <c r="YS104" s="765"/>
      <c r="YT104" s="765"/>
      <c r="YU104" s="765"/>
      <c r="YV104" s="765"/>
      <c r="YW104" s="765"/>
      <c r="YX104" s="765"/>
      <c r="YY104" s="765"/>
      <c r="YZ104" s="765"/>
      <c r="ZA104" s="765"/>
      <c r="ZB104" s="765"/>
      <c r="ZC104" s="765"/>
      <c r="ZD104" s="765"/>
      <c r="ZE104" s="765"/>
      <c r="ZF104" s="765"/>
      <c r="ZG104" s="765"/>
      <c r="ZH104" s="765"/>
      <c r="ZI104" s="765"/>
      <c r="ZJ104" s="765"/>
      <c r="ZK104" s="765"/>
      <c r="ZL104" s="765"/>
      <c r="ZM104" s="765"/>
      <c r="ZN104" s="765"/>
      <c r="ZO104" s="765"/>
      <c r="ZP104" s="765"/>
      <c r="ZQ104" s="765"/>
      <c r="ZR104" s="765"/>
      <c r="ZS104" s="765"/>
      <c r="ZT104" s="765"/>
      <c r="ZU104" s="765"/>
      <c r="ZV104" s="765"/>
      <c r="ZW104" s="765"/>
      <c r="ZX104" s="765"/>
      <c r="ZY104" s="765"/>
      <c r="ZZ104" s="765"/>
      <c r="AAA104" s="765"/>
      <c r="AAB104" s="765"/>
      <c r="AAC104" s="765"/>
      <c r="AAD104" s="765"/>
      <c r="AAE104" s="765"/>
      <c r="AAF104" s="765"/>
      <c r="AAG104" s="765"/>
      <c r="AAH104" s="765"/>
      <c r="AAI104" s="765"/>
      <c r="AAJ104" s="765"/>
      <c r="AAK104" s="765"/>
      <c r="AAL104" s="765"/>
      <c r="AAM104" s="765"/>
      <c r="AAN104" s="765"/>
      <c r="AAO104" s="765"/>
      <c r="AAP104" s="765"/>
      <c r="AAQ104" s="765"/>
      <c r="AAR104" s="765"/>
      <c r="AAS104" s="765"/>
      <c r="AAT104" s="765"/>
      <c r="AAU104" s="765"/>
      <c r="AAV104" s="765"/>
      <c r="AAW104" s="765"/>
      <c r="AAX104" s="765"/>
      <c r="AAY104" s="765"/>
      <c r="AAZ104" s="765"/>
      <c r="ABA104" s="765"/>
      <c r="ABB104" s="765"/>
      <c r="ABC104" s="765"/>
      <c r="ABD104" s="765"/>
      <c r="ABE104" s="765"/>
      <c r="ABF104" s="765"/>
      <c r="ABG104" s="765"/>
      <c r="ABH104" s="765"/>
      <c r="ABI104" s="765"/>
      <c r="ABJ104" s="765"/>
      <c r="ABK104" s="765"/>
      <c r="ABL104" s="765"/>
      <c r="ABM104" s="765"/>
      <c r="ABN104" s="765"/>
      <c r="ABO104" s="765"/>
      <c r="ABP104" s="765"/>
      <c r="ABQ104" s="765"/>
      <c r="ABR104" s="765"/>
      <c r="ABS104" s="765"/>
      <c r="ABT104" s="765"/>
      <c r="ABU104" s="765"/>
      <c r="ABV104" s="765"/>
      <c r="ABW104" s="765"/>
      <c r="ABX104" s="765"/>
      <c r="ABY104" s="765"/>
      <c r="ABZ104" s="765"/>
      <c r="ACA104" s="765"/>
      <c r="ACB104" s="765"/>
      <c r="ACC104" s="765"/>
      <c r="ACD104" s="765"/>
      <c r="ACE104" s="765"/>
      <c r="ACF104" s="765"/>
      <c r="ACG104" s="765"/>
      <c r="ACH104" s="765"/>
      <c r="ACI104" s="765"/>
      <c r="ACJ104" s="765"/>
      <c r="ACK104" s="765"/>
      <c r="ACL104" s="765"/>
      <c r="ACM104" s="765"/>
      <c r="ACN104" s="765"/>
      <c r="ACO104" s="765"/>
      <c r="ACP104" s="765"/>
      <c r="ACQ104" s="765"/>
      <c r="ACR104" s="765"/>
      <c r="ACS104" s="765"/>
      <c r="ACT104" s="765"/>
      <c r="ACU104" s="765"/>
      <c r="ACV104" s="765"/>
      <c r="ACW104" s="765"/>
      <c r="ACX104" s="765"/>
      <c r="ACY104" s="765"/>
      <c r="ACZ104" s="765"/>
      <c r="ADA104" s="765"/>
      <c r="ADB104" s="765"/>
      <c r="ADC104" s="765"/>
      <c r="ADD104" s="765"/>
      <c r="ADE104" s="765"/>
      <c r="ADF104" s="765"/>
      <c r="ADG104" s="765"/>
      <c r="ADH104" s="765"/>
      <c r="ADI104" s="765"/>
      <c r="ADJ104" s="765"/>
      <c r="ADK104" s="765"/>
      <c r="ADL104" s="765"/>
      <c r="ADM104" s="765"/>
      <c r="ADN104" s="765"/>
      <c r="ADO104" s="765"/>
      <c r="ADP104" s="765"/>
      <c r="ADQ104" s="765"/>
      <c r="ADR104" s="765"/>
      <c r="ADS104" s="765"/>
      <c r="ADT104" s="765"/>
      <c r="ADU104" s="765"/>
      <c r="ADV104" s="765"/>
      <c r="ADW104" s="765"/>
      <c r="ADX104" s="765"/>
      <c r="ADY104" s="765"/>
      <c r="ADZ104" s="765"/>
      <c r="AEA104" s="765"/>
      <c r="AEB104" s="765"/>
      <c r="AEC104" s="765"/>
      <c r="AED104" s="765"/>
      <c r="AEE104" s="765"/>
      <c r="AEF104" s="765"/>
      <c r="AEG104" s="765"/>
      <c r="AEH104" s="765"/>
      <c r="AEI104" s="765"/>
      <c r="AEJ104" s="765"/>
      <c r="AEK104" s="765"/>
      <c r="AEL104" s="765"/>
      <c r="AEM104" s="765"/>
      <c r="AEN104" s="765"/>
      <c r="AEO104" s="765"/>
      <c r="AEP104" s="765"/>
      <c r="AEQ104" s="765"/>
      <c r="AER104" s="765"/>
      <c r="AES104" s="765"/>
      <c r="AET104" s="765"/>
      <c r="AEU104" s="765"/>
      <c r="AEV104" s="765"/>
      <c r="AEW104" s="765"/>
      <c r="AEX104" s="765"/>
      <c r="AEY104" s="765"/>
      <c r="AEZ104" s="765"/>
      <c r="AFA104" s="765"/>
      <c r="AFB104" s="765"/>
      <c r="AFC104" s="765"/>
      <c r="AFD104" s="765"/>
      <c r="AFE104" s="765"/>
      <c r="AFF104" s="765"/>
      <c r="AFG104" s="765"/>
      <c r="AFH104" s="765"/>
      <c r="AFI104" s="765"/>
      <c r="AFJ104" s="765"/>
      <c r="AFK104" s="765"/>
      <c r="AFL104" s="765"/>
      <c r="AFM104" s="765"/>
      <c r="AFN104" s="765"/>
      <c r="AFO104" s="765"/>
      <c r="AFP104" s="765"/>
      <c r="AFQ104" s="765"/>
      <c r="AFR104" s="765"/>
      <c r="AFS104" s="765"/>
      <c r="AFT104" s="765"/>
      <c r="AFU104" s="765"/>
      <c r="AFV104" s="765"/>
      <c r="AFW104" s="765"/>
      <c r="AFX104" s="765"/>
      <c r="AFY104" s="765"/>
      <c r="AFZ104" s="765"/>
      <c r="AGA104" s="765"/>
      <c r="AGB104" s="765"/>
      <c r="AGC104" s="765"/>
      <c r="AGD104" s="765"/>
      <c r="AGE104" s="765"/>
      <c r="AGF104" s="765"/>
      <c r="AGG104" s="765"/>
      <c r="AGH104" s="765"/>
      <c r="AGI104" s="765"/>
      <c r="AGJ104" s="765"/>
      <c r="AGK104" s="765"/>
      <c r="AGL104" s="765"/>
      <c r="AGM104" s="765"/>
      <c r="AGN104" s="765"/>
      <c r="AGO104" s="765"/>
      <c r="AGP104" s="765"/>
      <c r="AGQ104" s="765"/>
      <c r="AGR104" s="765"/>
      <c r="AGS104" s="765"/>
      <c r="AGT104" s="765"/>
      <c r="AGU104" s="765"/>
      <c r="AGV104" s="765"/>
      <c r="AGW104" s="765"/>
      <c r="AGX104" s="765"/>
      <c r="AGY104" s="765"/>
      <c r="AGZ104" s="765"/>
      <c r="AHA104" s="765"/>
      <c r="AHB104" s="765"/>
      <c r="AHC104" s="765"/>
      <c r="AHD104" s="765"/>
      <c r="AHE104" s="765"/>
      <c r="AHF104" s="765"/>
      <c r="AHG104" s="765"/>
      <c r="AHH104" s="765"/>
      <c r="AHI104" s="765"/>
      <c r="AHJ104" s="765"/>
      <c r="AHK104" s="765"/>
      <c r="AHL104" s="765"/>
      <c r="AHM104" s="765"/>
      <c r="AHN104" s="765"/>
      <c r="AHO104" s="765"/>
      <c r="AHP104" s="765"/>
      <c r="AHQ104" s="765"/>
      <c r="AHR104" s="765"/>
      <c r="AHS104" s="765"/>
      <c r="AHT104" s="765"/>
      <c r="AHU104" s="765"/>
      <c r="AHV104" s="765"/>
      <c r="AHW104" s="765"/>
      <c r="AHX104" s="765"/>
      <c r="AHY104" s="765"/>
      <c r="AHZ104" s="765"/>
      <c r="AIA104" s="765"/>
      <c r="AIB104" s="765"/>
      <c r="AIC104" s="765"/>
      <c r="AID104" s="765"/>
      <c r="AIE104" s="765"/>
      <c r="AIF104" s="765"/>
      <c r="AIG104" s="765"/>
      <c r="AIH104" s="765"/>
      <c r="AII104" s="765"/>
      <c r="AIJ104" s="765"/>
      <c r="AIK104" s="765"/>
      <c r="AIL104" s="765"/>
      <c r="AIM104" s="765"/>
      <c r="AIN104" s="765"/>
      <c r="AIO104" s="765"/>
      <c r="AIP104" s="765"/>
      <c r="AIQ104" s="765"/>
      <c r="AIR104" s="765"/>
      <c r="AIS104" s="765"/>
      <c r="AIT104" s="765"/>
      <c r="AIU104" s="765"/>
      <c r="AIV104" s="765"/>
      <c r="AIW104" s="765"/>
      <c r="AIX104" s="765"/>
      <c r="AIY104" s="765"/>
      <c r="AIZ104" s="765"/>
      <c r="AJA104" s="765"/>
      <c r="AJB104" s="765"/>
      <c r="AJC104" s="765"/>
      <c r="AJD104" s="765"/>
      <c r="AJE104" s="765"/>
      <c r="AJF104" s="765"/>
      <c r="AJG104" s="765"/>
      <c r="AJH104" s="765"/>
      <c r="AJI104" s="765"/>
      <c r="AJJ104" s="765"/>
      <c r="AJK104" s="765"/>
      <c r="AJL104" s="765"/>
      <c r="AJM104" s="765"/>
      <c r="AJN104" s="765"/>
      <c r="AJO104" s="765"/>
      <c r="AJP104" s="765"/>
      <c r="AJQ104" s="765"/>
      <c r="AJR104" s="765"/>
      <c r="AJS104" s="765"/>
      <c r="AJT104" s="765"/>
      <c r="AJU104" s="765"/>
      <c r="AJV104" s="765"/>
      <c r="AJW104" s="765"/>
      <c r="AJX104" s="765"/>
      <c r="AJY104" s="765"/>
      <c r="AJZ104" s="765"/>
      <c r="AKA104" s="765"/>
      <c r="AKB104" s="765"/>
      <c r="AKC104" s="765"/>
      <c r="AKD104" s="765"/>
      <c r="AKE104" s="765"/>
      <c r="AKF104" s="765"/>
      <c r="AKG104" s="765"/>
      <c r="AKH104" s="765"/>
      <c r="AKI104" s="765"/>
      <c r="AKJ104" s="765"/>
      <c r="AKK104" s="765"/>
      <c r="AKL104" s="765"/>
      <c r="AKM104" s="765"/>
      <c r="AKN104" s="765"/>
      <c r="AKO104" s="765"/>
      <c r="AKP104" s="765"/>
      <c r="AKQ104" s="765"/>
      <c r="AKR104" s="765"/>
      <c r="AKS104" s="765"/>
      <c r="AKT104" s="765"/>
      <c r="AKU104" s="765"/>
    </row>
    <row r="105" spans="1:983" s="764" customFormat="1">
      <c r="B105" s="779" t="s">
        <v>561</v>
      </c>
      <c r="C105" s="788"/>
      <c r="D105" s="788">
        <v>0</v>
      </c>
      <c r="E105" s="788">
        <v>0</v>
      </c>
      <c r="F105" s="788">
        <v>0.1193981214313854</v>
      </c>
      <c r="G105" s="788">
        <v>0.29894246722517592</v>
      </c>
      <c r="H105" s="788">
        <v>0.87583002076707772</v>
      </c>
      <c r="I105" s="788">
        <v>1.2658078116924272</v>
      </c>
      <c r="J105" s="788">
        <v>1.3009663231808284</v>
      </c>
      <c r="K105" s="788">
        <v>1.4532351903312015</v>
      </c>
      <c r="L105" s="778"/>
      <c r="M105" s="786"/>
      <c r="N105" s="765"/>
      <c r="O105" s="778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765"/>
      <c r="AA105" s="765"/>
      <c r="AB105" s="765"/>
      <c r="AC105" s="765"/>
      <c r="AD105" s="765"/>
      <c r="AE105" s="765"/>
      <c r="AF105" s="765"/>
      <c r="AG105" s="765"/>
      <c r="AH105" s="765"/>
      <c r="AI105" s="765"/>
      <c r="AJ105" s="765"/>
      <c r="AK105" s="765"/>
      <c r="AL105" s="765"/>
      <c r="AM105" s="765"/>
      <c r="AN105" s="765"/>
      <c r="AO105" s="765"/>
      <c r="AP105" s="765"/>
      <c r="AQ105" s="765"/>
      <c r="AR105" s="765"/>
      <c r="AS105" s="765"/>
      <c r="AT105" s="765"/>
      <c r="AU105" s="765"/>
      <c r="AV105" s="765"/>
      <c r="AW105" s="765"/>
      <c r="AX105" s="765"/>
      <c r="AY105" s="765"/>
      <c r="AZ105" s="765"/>
      <c r="BA105" s="765"/>
      <c r="BB105" s="765"/>
      <c r="BC105" s="765"/>
      <c r="BD105" s="765"/>
      <c r="BE105" s="765"/>
      <c r="BF105" s="765"/>
      <c r="BG105" s="765"/>
      <c r="BH105" s="765"/>
      <c r="BI105" s="765"/>
      <c r="BJ105" s="765"/>
      <c r="BK105" s="765"/>
      <c r="BL105" s="765"/>
      <c r="BM105" s="765"/>
      <c r="BN105" s="765"/>
      <c r="BO105" s="765"/>
      <c r="BP105" s="765"/>
      <c r="BQ105" s="765"/>
      <c r="BR105" s="765"/>
      <c r="BS105" s="765"/>
      <c r="BT105" s="765"/>
      <c r="BU105" s="765"/>
      <c r="BV105" s="765"/>
      <c r="BW105" s="765"/>
      <c r="BX105" s="765"/>
      <c r="BY105" s="765"/>
      <c r="BZ105" s="765"/>
      <c r="CA105" s="765"/>
      <c r="CB105" s="765"/>
      <c r="CC105" s="765"/>
      <c r="CD105" s="765"/>
      <c r="CE105" s="765"/>
      <c r="CF105" s="765"/>
      <c r="CG105" s="765"/>
      <c r="CH105" s="765"/>
      <c r="CI105" s="765"/>
      <c r="CJ105" s="765"/>
      <c r="CK105" s="765"/>
      <c r="CL105" s="765"/>
      <c r="CM105" s="765"/>
      <c r="CN105" s="765"/>
      <c r="CO105" s="765"/>
      <c r="CP105" s="765"/>
      <c r="CQ105" s="765"/>
      <c r="CR105" s="765"/>
      <c r="CS105" s="765"/>
      <c r="CT105" s="765"/>
      <c r="CU105" s="765"/>
      <c r="CV105" s="765"/>
      <c r="CW105" s="765"/>
      <c r="CX105" s="765"/>
      <c r="CY105" s="765"/>
      <c r="CZ105" s="765"/>
      <c r="DA105" s="765"/>
      <c r="DB105" s="765"/>
      <c r="DC105" s="765"/>
      <c r="DD105" s="765"/>
      <c r="DE105" s="765"/>
      <c r="DF105" s="765"/>
      <c r="DG105" s="765"/>
      <c r="DH105" s="765"/>
      <c r="DI105" s="765"/>
      <c r="DJ105" s="765"/>
      <c r="DK105" s="765"/>
      <c r="DL105" s="765"/>
      <c r="DM105" s="765"/>
      <c r="DN105" s="765"/>
      <c r="DO105" s="765"/>
      <c r="DP105" s="765"/>
      <c r="DQ105" s="765"/>
      <c r="DR105" s="765"/>
      <c r="DS105" s="765"/>
      <c r="DT105" s="765"/>
      <c r="DU105" s="765"/>
      <c r="DV105" s="765"/>
      <c r="DW105" s="765"/>
      <c r="DX105" s="765"/>
      <c r="DY105" s="765"/>
      <c r="DZ105" s="765"/>
      <c r="EA105" s="765"/>
      <c r="EB105" s="765"/>
      <c r="EC105" s="765"/>
      <c r="ED105" s="765"/>
      <c r="EE105" s="765"/>
      <c r="EF105" s="765"/>
      <c r="EG105" s="765"/>
      <c r="EH105" s="765"/>
      <c r="EI105" s="765"/>
      <c r="EJ105" s="765"/>
      <c r="EK105" s="765"/>
      <c r="EL105" s="765"/>
      <c r="EM105" s="765"/>
      <c r="EN105" s="765"/>
      <c r="EO105" s="765"/>
      <c r="EP105" s="765"/>
      <c r="EQ105" s="765"/>
      <c r="ER105" s="765"/>
      <c r="ES105" s="765"/>
      <c r="ET105" s="765"/>
      <c r="EU105" s="765"/>
      <c r="EV105" s="765"/>
      <c r="EW105" s="765"/>
      <c r="EX105" s="765"/>
      <c r="EY105" s="765"/>
      <c r="EZ105" s="765"/>
      <c r="FA105" s="765"/>
      <c r="FB105" s="765"/>
      <c r="FC105" s="765"/>
      <c r="FD105" s="765"/>
      <c r="FE105" s="765"/>
      <c r="FF105" s="765"/>
      <c r="FG105" s="765"/>
      <c r="FH105" s="765"/>
      <c r="FI105" s="765"/>
      <c r="FJ105" s="765"/>
      <c r="FK105" s="765"/>
      <c r="FL105" s="765"/>
      <c r="FM105" s="765"/>
      <c r="FN105" s="765"/>
      <c r="FO105" s="765"/>
      <c r="FP105" s="765"/>
      <c r="FQ105" s="765"/>
      <c r="FR105" s="765"/>
      <c r="FS105" s="765"/>
      <c r="FT105" s="765"/>
      <c r="FU105" s="765"/>
      <c r="FV105" s="765"/>
      <c r="FW105" s="765"/>
      <c r="FX105" s="765"/>
      <c r="FY105" s="765"/>
      <c r="FZ105" s="765"/>
      <c r="GA105" s="765"/>
      <c r="GB105" s="765"/>
      <c r="GC105" s="765"/>
      <c r="GD105" s="765"/>
      <c r="GE105" s="765"/>
      <c r="GF105" s="765"/>
      <c r="GG105" s="765"/>
      <c r="GH105" s="765"/>
      <c r="GI105" s="765"/>
      <c r="GJ105" s="765"/>
      <c r="GK105" s="765"/>
      <c r="GL105" s="765"/>
      <c r="GM105" s="765"/>
      <c r="GN105" s="765"/>
      <c r="GO105" s="765"/>
      <c r="GP105" s="765"/>
      <c r="GQ105" s="765"/>
      <c r="GR105" s="765"/>
      <c r="GS105" s="765"/>
      <c r="GT105" s="765"/>
      <c r="GU105" s="765"/>
      <c r="GV105" s="765"/>
      <c r="GW105" s="765"/>
      <c r="GX105" s="765"/>
      <c r="GY105" s="765"/>
      <c r="GZ105" s="765"/>
      <c r="HA105" s="765"/>
      <c r="HB105" s="765"/>
      <c r="HC105" s="765"/>
      <c r="HD105" s="765"/>
      <c r="HE105" s="765"/>
      <c r="HF105" s="765"/>
      <c r="HG105" s="765"/>
      <c r="HH105" s="765"/>
      <c r="HI105" s="765"/>
      <c r="HJ105" s="765"/>
      <c r="HK105" s="765"/>
      <c r="HL105" s="765"/>
      <c r="HM105" s="765"/>
      <c r="HN105" s="765"/>
      <c r="HO105" s="765"/>
      <c r="HP105" s="765"/>
      <c r="HQ105" s="765"/>
      <c r="HR105" s="765"/>
      <c r="HS105" s="765"/>
      <c r="HT105" s="765"/>
      <c r="HU105" s="765"/>
      <c r="HV105" s="765"/>
      <c r="HW105" s="765"/>
      <c r="HX105" s="765"/>
      <c r="HY105" s="765"/>
      <c r="HZ105" s="765"/>
      <c r="IA105" s="765"/>
      <c r="IB105" s="765"/>
      <c r="IC105" s="765"/>
      <c r="ID105" s="765"/>
      <c r="IE105" s="765"/>
      <c r="IF105" s="765"/>
      <c r="IG105" s="765"/>
      <c r="IH105" s="765"/>
      <c r="II105" s="765"/>
      <c r="IJ105" s="765"/>
      <c r="IK105" s="765"/>
      <c r="IL105" s="765"/>
      <c r="IM105" s="765"/>
      <c r="IN105" s="765"/>
      <c r="IO105" s="765"/>
      <c r="IP105" s="765"/>
      <c r="IQ105" s="765"/>
      <c r="IR105" s="765"/>
      <c r="IS105" s="765"/>
      <c r="IT105" s="765"/>
      <c r="IU105" s="765"/>
      <c r="IV105" s="765"/>
      <c r="IW105" s="765"/>
      <c r="IX105" s="765"/>
      <c r="IY105" s="765"/>
      <c r="IZ105" s="765"/>
      <c r="JA105" s="765"/>
      <c r="JB105" s="765"/>
      <c r="JC105" s="765"/>
      <c r="JD105" s="765"/>
      <c r="JE105" s="765"/>
      <c r="JF105" s="765"/>
      <c r="JG105" s="765"/>
      <c r="JH105" s="765"/>
      <c r="JI105" s="765"/>
      <c r="JJ105" s="765"/>
      <c r="JK105" s="765"/>
      <c r="JL105" s="765"/>
      <c r="JM105" s="765"/>
      <c r="JN105" s="765"/>
      <c r="JO105" s="765"/>
      <c r="JP105" s="765"/>
      <c r="JQ105" s="765"/>
      <c r="JR105" s="765"/>
      <c r="JS105" s="765"/>
      <c r="JT105" s="765"/>
      <c r="JU105" s="765"/>
      <c r="JV105" s="765"/>
      <c r="JW105" s="765"/>
      <c r="JX105" s="765"/>
      <c r="JY105" s="765"/>
      <c r="JZ105" s="765"/>
      <c r="KA105" s="765"/>
      <c r="KB105" s="765"/>
      <c r="KC105" s="765"/>
      <c r="KD105" s="765"/>
      <c r="KE105" s="765"/>
      <c r="KF105" s="765"/>
      <c r="KG105" s="765"/>
      <c r="KH105" s="765"/>
      <c r="KI105" s="765"/>
      <c r="KJ105" s="765"/>
      <c r="KK105" s="765"/>
      <c r="KL105" s="765"/>
      <c r="KM105" s="765"/>
      <c r="KN105" s="765"/>
      <c r="KO105" s="765"/>
      <c r="KP105" s="765"/>
      <c r="KQ105" s="765"/>
      <c r="KR105" s="765"/>
      <c r="KS105" s="765"/>
      <c r="KT105" s="765"/>
      <c r="KU105" s="765"/>
      <c r="KV105" s="765"/>
      <c r="KW105" s="765"/>
      <c r="KX105" s="765"/>
      <c r="KY105" s="765"/>
      <c r="KZ105" s="765"/>
      <c r="LA105" s="765"/>
      <c r="LB105" s="765"/>
      <c r="LC105" s="765"/>
      <c r="LD105" s="765"/>
      <c r="LE105" s="765"/>
      <c r="LF105" s="765"/>
      <c r="LG105" s="765"/>
      <c r="LH105" s="765"/>
      <c r="LI105" s="765"/>
      <c r="LJ105" s="765"/>
      <c r="LK105" s="765"/>
      <c r="LL105" s="765"/>
      <c r="LM105" s="765"/>
      <c r="LN105" s="765"/>
      <c r="LO105" s="765"/>
      <c r="LP105" s="765"/>
      <c r="LQ105" s="765"/>
      <c r="LR105" s="765"/>
      <c r="LS105" s="765"/>
      <c r="LT105" s="765"/>
      <c r="LU105" s="765"/>
      <c r="LV105" s="765"/>
      <c r="LW105" s="765"/>
      <c r="LX105" s="765"/>
      <c r="LY105" s="765"/>
      <c r="LZ105" s="765"/>
      <c r="MA105" s="765"/>
      <c r="MB105" s="765"/>
      <c r="MC105" s="765"/>
      <c r="MD105" s="765"/>
      <c r="ME105" s="765"/>
      <c r="MF105" s="765"/>
      <c r="MG105" s="765"/>
      <c r="MH105" s="765"/>
      <c r="MI105" s="765"/>
      <c r="MJ105" s="765"/>
      <c r="MK105" s="765"/>
      <c r="ML105" s="765"/>
      <c r="MM105" s="765"/>
      <c r="MN105" s="765"/>
      <c r="MO105" s="765"/>
      <c r="MP105" s="765"/>
      <c r="MQ105" s="765"/>
      <c r="MR105" s="765"/>
      <c r="MS105" s="765"/>
      <c r="MT105" s="765"/>
      <c r="MU105" s="765"/>
      <c r="MV105" s="765"/>
      <c r="MW105" s="765"/>
      <c r="MX105" s="765"/>
      <c r="MY105" s="765"/>
      <c r="MZ105" s="765"/>
      <c r="NA105" s="765"/>
      <c r="NB105" s="765"/>
      <c r="NC105" s="765"/>
      <c r="ND105" s="765"/>
      <c r="NE105" s="765"/>
      <c r="NF105" s="765"/>
      <c r="NG105" s="765"/>
      <c r="NH105" s="765"/>
      <c r="NI105" s="765"/>
      <c r="NJ105" s="765"/>
      <c r="NK105" s="765"/>
      <c r="NL105" s="765"/>
      <c r="NM105" s="765"/>
      <c r="NN105" s="765"/>
      <c r="NO105" s="765"/>
      <c r="NP105" s="765"/>
      <c r="NQ105" s="765"/>
      <c r="NR105" s="765"/>
      <c r="NS105" s="765"/>
      <c r="NT105" s="765"/>
      <c r="NU105" s="765"/>
      <c r="NV105" s="765"/>
      <c r="NW105" s="765"/>
      <c r="NX105" s="765"/>
      <c r="NY105" s="765"/>
      <c r="NZ105" s="765"/>
      <c r="OA105" s="765"/>
      <c r="OB105" s="765"/>
      <c r="OC105" s="765"/>
      <c r="OD105" s="765"/>
      <c r="OE105" s="765"/>
      <c r="OF105" s="765"/>
      <c r="OG105" s="765"/>
      <c r="OH105" s="765"/>
      <c r="OI105" s="765"/>
      <c r="OJ105" s="765"/>
      <c r="OK105" s="765"/>
      <c r="OL105" s="765"/>
      <c r="OM105" s="765"/>
      <c r="ON105" s="765"/>
      <c r="OO105" s="765"/>
      <c r="OP105" s="765"/>
      <c r="OQ105" s="765"/>
      <c r="OR105" s="765"/>
      <c r="OS105" s="765"/>
      <c r="OT105" s="765"/>
      <c r="OU105" s="765"/>
      <c r="OV105" s="765"/>
      <c r="OW105" s="765"/>
      <c r="OX105" s="765"/>
      <c r="OY105" s="765"/>
      <c r="OZ105" s="765"/>
      <c r="PA105" s="765"/>
      <c r="PB105" s="765"/>
      <c r="PC105" s="765"/>
      <c r="PD105" s="765"/>
      <c r="PE105" s="765"/>
      <c r="PF105" s="765"/>
      <c r="PG105" s="765"/>
      <c r="PH105" s="765"/>
      <c r="PI105" s="765"/>
      <c r="PJ105" s="765"/>
      <c r="PK105" s="765"/>
      <c r="PL105" s="765"/>
      <c r="PM105" s="765"/>
      <c r="PN105" s="765"/>
      <c r="PO105" s="765"/>
      <c r="PP105" s="765"/>
      <c r="PQ105" s="765"/>
      <c r="PR105" s="765"/>
      <c r="PS105" s="765"/>
      <c r="PT105" s="765"/>
      <c r="PU105" s="765"/>
      <c r="PV105" s="765"/>
      <c r="PW105" s="765"/>
      <c r="PX105" s="765"/>
      <c r="PY105" s="765"/>
      <c r="PZ105" s="765"/>
      <c r="QA105" s="765"/>
      <c r="QB105" s="765"/>
      <c r="QC105" s="765"/>
      <c r="QD105" s="765"/>
      <c r="QE105" s="765"/>
      <c r="QF105" s="765"/>
      <c r="QG105" s="765"/>
      <c r="QH105" s="765"/>
      <c r="QI105" s="765"/>
      <c r="QJ105" s="765"/>
      <c r="QK105" s="765"/>
      <c r="QL105" s="765"/>
      <c r="QM105" s="765"/>
      <c r="QN105" s="765"/>
      <c r="QO105" s="765"/>
      <c r="QP105" s="765"/>
      <c r="QQ105" s="765"/>
      <c r="QR105" s="765"/>
      <c r="QS105" s="765"/>
      <c r="QT105" s="765"/>
      <c r="QU105" s="765"/>
      <c r="QV105" s="765"/>
      <c r="QW105" s="765"/>
      <c r="QX105" s="765"/>
      <c r="QY105" s="765"/>
      <c r="QZ105" s="765"/>
      <c r="RA105" s="765"/>
      <c r="RB105" s="765"/>
      <c r="RC105" s="765"/>
      <c r="RD105" s="765"/>
      <c r="RE105" s="765"/>
      <c r="RF105" s="765"/>
      <c r="RG105" s="765"/>
      <c r="RH105" s="765"/>
      <c r="RI105" s="765"/>
      <c r="RJ105" s="765"/>
      <c r="RK105" s="765"/>
      <c r="RL105" s="765"/>
      <c r="RM105" s="765"/>
      <c r="RN105" s="765"/>
      <c r="RO105" s="765"/>
      <c r="RP105" s="765"/>
      <c r="RQ105" s="765"/>
      <c r="RR105" s="765"/>
      <c r="RS105" s="765"/>
      <c r="RT105" s="765"/>
      <c r="RU105" s="765"/>
      <c r="RV105" s="765"/>
      <c r="RW105" s="765"/>
      <c r="RX105" s="765"/>
      <c r="RY105" s="765"/>
      <c r="RZ105" s="765"/>
      <c r="SA105" s="765"/>
      <c r="SB105" s="765"/>
      <c r="SC105" s="765"/>
      <c r="SD105" s="765"/>
      <c r="SE105" s="765"/>
      <c r="SF105" s="765"/>
      <c r="SG105" s="765"/>
      <c r="SH105" s="765"/>
      <c r="SI105" s="765"/>
      <c r="SJ105" s="765"/>
      <c r="SK105" s="765"/>
      <c r="SL105" s="765"/>
      <c r="SM105" s="765"/>
      <c r="SN105" s="765"/>
      <c r="SO105" s="765"/>
      <c r="SP105" s="765"/>
      <c r="SQ105" s="765"/>
      <c r="SR105" s="765"/>
      <c r="SS105" s="765"/>
      <c r="ST105" s="765"/>
      <c r="SU105" s="765"/>
      <c r="SV105" s="765"/>
      <c r="SW105" s="765"/>
      <c r="SX105" s="765"/>
      <c r="SY105" s="765"/>
      <c r="SZ105" s="765"/>
      <c r="TA105" s="765"/>
      <c r="TB105" s="765"/>
      <c r="TC105" s="765"/>
      <c r="TD105" s="765"/>
      <c r="TE105" s="765"/>
      <c r="TF105" s="765"/>
      <c r="TG105" s="765"/>
      <c r="TH105" s="765"/>
      <c r="TI105" s="765"/>
      <c r="TJ105" s="765"/>
      <c r="TK105" s="765"/>
      <c r="TL105" s="765"/>
      <c r="TM105" s="765"/>
      <c r="TN105" s="765"/>
      <c r="TO105" s="765"/>
      <c r="TP105" s="765"/>
      <c r="TQ105" s="765"/>
      <c r="TR105" s="765"/>
      <c r="TS105" s="765"/>
      <c r="TT105" s="765"/>
      <c r="TU105" s="765"/>
      <c r="TV105" s="765"/>
      <c r="TW105" s="765"/>
      <c r="TX105" s="765"/>
      <c r="TY105" s="765"/>
      <c r="TZ105" s="765"/>
      <c r="UA105" s="765"/>
      <c r="UB105" s="765"/>
      <c r="UC105" s="765"/>
      <c r="UD105" s="765"/>
      <c r="UE105" s="765"/>
      <c r="UF105" s="765"/>
      <c r="UG105" s="765"/>
      <c r="UH105" s="765"/>
      <c r="UI105" s="765"/>
      <c r="UJ105" s="765"/>
      <c r="UK105" s="765"/>
      <c r="UL105" s="765"/>
      <c r="UM105" s="765"/>
      <c r="UN105" s="765"/>
      <c r="UO105" s="765"/>
      <c r="UP105" s="765"/>
      <c r="UQ105" s="765"/>
      <c r="UR105" s="765"/>
      <c r="US105" s="765"/>
      <c r="UT105" s="765"/>
      <c r="UU105" s="765"/>
      <c r="UV105" s="765"/>
      <c r="UW105" s="765"/>
      <c r="UX105" s="765"/>
      <c r="UY105" s="765"/>
      <c r="UZ105" s="765"/>
      <c r="VA105" s="765"/>
      <c r="VB105" s="765"/>
      <c r="VC105" s="765"/>
      <c r="VD105" s="765"/>
      <c r="VE105" s="765"/>
      <c r="VF105" s="765"/>
      <c r="VG105" s="765"/>
      <c r="VH105" s="765"/>
      <c r="VI105" s="765"/>
      <c r="VJ105" s="765"/>
      <c r="VK105" s="765"/>
      <c r="VL105" s="765"/>
      <c r="VM105" s="765"/>
      <c r="VN105" s="765"/>
      <c r="VO105" s="765"/>
      <c r="VP105" s="765"/>
      <c r="VQ105" s="765"/>
      <c r="VR105" s="765"/>
      <c r="VS105" s="765"/>
      <c r="VT105" s="765"/>
      <c r="VU105" s="765"/>
      <c r="VV105" s="765"/>
      <c r="VW105" s="765"/>
      <c r="VX105" s="765"/>
      <c r="VY105" s="765"/>
      <c r="VZ105" s="765"/>
      <c r="WA105" s="765"/>
      <c r="WB105" s="765"/>
      <c r="WC105" s="765"/>
      <c r="WD105" s="765"/>
      <c r="WE105" s="765"/>
      <c r="WF105" s="765"/>
      <c r="WG105" s="765"/>
      <c r="WH105" s="765"/>
      <c r="WI105" s="765"/>
      <c r="WJ105" s="765"/>
      <c r="WK105" s="765"/>
      <c r="WL105" s="765"/>
      <c r="WM105" s="765"/>
      <c r="WN105" s="765"/>
      <c r="WO105" s="765"/>
      <c r="WP105" s="765"/>
      <c r="WQ105" s="765"/>
      <c r="WR105" s="765"/>
      <c r="WS105" s="765"/>
      <c r="WT105" s="765"/>
      <c r="WU105" s="765"/>
      <c r="WV105" s="765"/>
      <c r="WW105" s="765"/>
      <c r="WX105" s="765"/>
      <c r="WY105" s="765"/>
      <c r="WZ105" s="765"/>
      <c r="XA105" s="765"/>
      <c r="XB105" s="765"/>
      <c r="XC105" s="765"/>
      <c r="XD105" s="765"/>
      <c r="XE105" s="765"/>
      <c r="XF105" s="765"/>
      <c r="XG105" s="765"/>
      <c r="XH105" s="765"/>
      <c r="XI105" s="765"/>
      <c r="XJ105" s="765"/>
      <c r="XK105" s="765"/>
      <c r="XL105" s="765"/>
      <c r="XM105" s="765"/>
      <c r="XN105" s="765"/>
      <c r="XO105" s="765"/>
      <c r="XP105" s="765"/>
      <c r="XQ105" s="765"/>
      <c r="XR105" s="765"/>
      <c r="XS105" s="765"/>
      <c r="XT105" s="765"/>
      <c r="XU105" s="765"/>
      <c r="XV105" s="765"/>
      <c r="XW105" s="765"/>
      <c r="XX105" s="765"/>
      <c r="XY105" s="765"/>
      <c r="XZ105" s="765"/>
      <c r="YA105" s="765"/>
      <c r="YB105" s="765"/>
      <c r="YC105" s="765"/>
      <c r="YD105" s="765"/>
      <c r="YE105" s="765"/>
      <c r="YF105" s="765"/>
      <c r="YG105" s="765"/>
      <c r="YH105" s="765"/>
      <c r="YI105" s="765"/>
      <c r="YJ105" s="765"/>
      <c r="YK105" s="765"/>
      <c r="YL105" s="765"/>
      <c r="YM105" s="765"/>
      <c r="YN105" s="765"/>
      <c r="YO105" s="765"/>
      <c r="YP105" s="765"/>
      <c r="YQ105" s="765"/>
      <c r="YR105" s="765"/>
      <c r="YS105" s="765"/>
      <c r="YT105" s="765"/>
      <c r="YU105" s="765"/>
      <c r="YV105" s="765"/>
      <c r="YW105" s="765"/>
      <c r="YX105" s="765"/>
      <c r="YY105" s="765"/>
      <c r="YZ105" s="765"/>
      <c r="ZA105" s="765"/>
      <c r="ZB105" s="765"/>
      <c r="ZC105" s="765"/>
      <c r="ZD105" s="765"/>
      <c r="ZE105" s="765"/>
      <c r="ZF105" s="765"/>
      <c r="ZG105" s="765"/>
      <c r="ZH105" s="765"/>
      <c r="ZI105" s="765"/>
      <c r="ZJ105" s="765"/>
      <c r="ZK105" s="765"/>
      <c r="ZL105" s="765"/>
      <c r="ZM105" s="765"/>
      <c r="ZN105" s="765"/>
      <c r="ZO105" s="765"/>
      <c r="ZP105" s="765"/>
      <c r="ZQ105" s="765"/>
      <c r="ZR105" s="765"/>
      <c r="ZS105" s="765"/>
      <c r="ZT105" s="765"/>
      <c r="ZU105" s="765"/>
      <c r="ZV105" s="765"/>
      <c r="ZW105" s="765"/>
      <c r="ZX105" s="765"/>
      <c r="ZY105" s="765"/>
      <c r="ZZ105" s="765"/>
      <c r="AAA105" s="765"/>
      <c r="AAB105" s="765"/>
      <c r="AAC105" s="765"/>
      <c r="AAD105" s="765"/>
      <c r="AAE105" s="765"/>
      <c r="AAF105" s="765"/>
      <c r="AAG105" s="765"/>
      <c r="AAH105" s="765"/>
      <c r="AAI105" s="765"/>
      <c r="AAJ105" s="765"/>
      <c r="AAK105" s="765"/>
      <c r="AAL105" s="765"/>
      <c r="AAM105" s="765"/>
      <c r="AAN105" s="765"/>
      <c r="AAO105" s="765"/>
      <c r="AAP105" s="765"/>
      <c r="AAQ105" s="765"/>
      <c r="AAR105" s="765"/>
      <c r="AAS105" s="765"/>
      <c r="AAT105" s="765"/>
      <c r="AAU105" s="765"/>
      <c r="AAV105" s="765"/>
      <c r="AAW105" s="765"/>
      <c r="AAX105" s="765"/>
      <c r="AAY105" s="765"/>
      <c r="AAZ105" s="765"/>
      <c r="ABA105" s="765"/>
      <c r="ABB105" s="765"/>
      <c r="ABC105" s="765"/>
      <c r="ABD105" s="765"/>
      <c r="ABE105" s="765"/>
      <c r="ABF105" s="765"/>
      <c r="ABG105" s="765"/>
      <c r="ABH105" s="765"/>
      <c r="ABI105" s="765"/>
      <c r="ABJ105" s="765"/>
      <c r="ABK105" s="765"/>
      <c r="ABL105" s="765"/>
      <c r="ABM105" s="765"/>
      <c r="ABN105" s="765"/>
      <c r="ABO105" s="765"/>
      <c r="ABP105" s="765"/>
      <c r="ABQ105" s="765"/>
      <c r="ABR105" s="765"/>
      <c r="ABS105" s="765"/>
      <c r="ABT105" s="765"/>
      <c r="ABU105" s="765"/>
      <c r="ABV105" s="765"/>
      <c r="ABW105" s="765"/>
      <c r="ABX105" s="765"/>
      <c r="ABY105" s="765"/>
      <c r="ABZ105" s="765"/>
      <c r="ACA105" s="765"/>
      <c r="ACB105" s="765"/>
      <c r="ACC105" s="765"/>
      <c r="ACD105" s="765"/>
      <c r="ACE105" s="765"/>
      <c r="ACF105" s="765"/>
      <c r="ACG105" s="765"/>
      <c r="ACH105" s="765"/>
      <c r="ACI105" s="765"/>
      <c r="ACJ105" s="765"/>
      <c r="ACK105" s="765"/>
      <c r="ACL105" s="765"/>
      <c r="ACM105" s="765"/>
      <c r="ACN105" s="765"/>
      <c r="ACO105" s="765"/>
      <c r="ACP105" s="765"/>
      <c r="ACQ105" s="765"/>
      <c r="ACR105" s="765"/>
      <c r="ACS105" s="765"/>
      <c r="ACT105" s="765"/>
      <c r="ACU105" s="765"/>
      <c r="ACV105" s="765"/>
      <c r="ACW105" s="765"/>
      <c r="ACX105" s="765"/>
      <c r="ACY105" s="765"/>
      <c r="ACZ105" s="765"/>
      <c r="ADA105" s="765"/>
      <c r="ADB105" s="765"/>
      <c r="ADC105" s="765"/>
      <c r="ADD105" s="765"/>
      <c r="ADE105" s="765"/>
      <c r="ADF105" s="765"/>
      <c r="ADG105" s="765"/>
      <c r="ADH105" s="765"/>
      <c r="ADI105" s="765"/>
      <c r="ADJ105" s="765"/>
      <c r="ADK105" s="765"/>
      <c r="ADL105" s="765"/>
      <c r="ADM105" s="765"/>
      <c r="ADN105" s="765"/>
      <c r="ADO105" s="765"/>
      <c r="ADP105" s="765"/>
      <c r="ADQ105" s="765"/>
      <c r="ADR105" s="765"/>
      <c r="ADS105" s="765"/>
      <c r="ADT105" s="765"/>
      <c r="ADU105" s="765"/>
      <c r="ADV105" s="765"/>
      <c r="ADW105" s="765"/>
      <c r="ADX105" s="765"/>
      <c r="ADY105" s="765"/>
      <c r="ADZ105" s="765"/>
      <c r="AEA105" s="765"/>
      <c r="AEB105" s="765"/>
      <c r="AEC105" s="765"/>
      <c r="AED105" s="765"/>
      <c r="AEE105" s="765"/>
      <c r="AEF105" s="765"/>
      <c r="AEG105" s="765"/>
      <c r="AEH105" s="765"/>
      <c r="AEI105" s="765"/>
      <c r="AEJ105" s="765"/>
      <c r="AEK105" s="765"/>
      <c r="AEL105" s="765"/>
      <c r="AEM105" s="765"/>
      <c r="AEN105" s="765"/>
      <c r="AEO105" s="765"/>
      <c r="AEP105" s="765"/>
      <c r="AEQ105" s="765"/>
      <c r="AER105" s="765"/>
      <c r="AES105" s="765"/>
      <c r="AET105" s="765"/>
      <c r="AEU105" s="765"/>
      <c r="AEV105" s="765"/>
      <c r="AEW105" s="765"/>
      <c r="AEX105" s="765"/>
      <c r="AEY105" s="765"/>
      <c r="AEZ105" s="765"/>
      <c r="AFA105" s="765"/>
      <c r="AFB105" s="765"/>
      <c r="AFC105" s="765"/>
      <c r="AFD105" s="765"/>
      <c r="AFE105" s="765"/>
      <c r="AFF105" s="765"/>
      <c r="AFG105" s="765"/>
      <c r="AFH105" s="765"/>
      <c r="AFI105" s="765"/>
      <c r="AFJ105" s="765"/>
      <c r="AFK105" s="765"/>
      <c r="AFL105" s="765"/>
      <c r="AFM105" s="765"/>
      <c r="AFN105" s="765"/>
      <c r="AFO105" s="765"/>
      <c r="AFP105" s="765"/>
      <c r="AFQ105" s="765"/>
      <c r="AFR105" s="765"/>
      <c r="AFS105" s="765"/>
      <c r="AFT105" s="765"/>
      <c r="AFU105" s="765"/>
      <c r="AFV105" s="765"/>
      <c r="AFW105" s="765"/>
      <c r="AFX105" s="765"/>
      <c r="AFY105" s="765"/>
      <c r="AFZ105" s="765"/>
      <c r="AGA105" s="765"/>
      <c r="AGB105" s="765"/>
      <c r="AGC105" s="765"/>
      <c r="AGD105" s="765"/>
      <c r="AGE105" s="765"/>
      <c r="AGF105" s="765"/>
      <c r="AGG105" s="765"/>
      <c r="AGH105" s="765"/>
      <c r="AGI105" s="765"/>
      <c r="AGJ105" s="765"/>
      <c r="AGK105" s="765"/>
      <c r="AGL105" s="765"/>
      <c r="AGM105" s="765"/>
      <c r="AGN105" s="765"/>
      <c r="AGO105" s="765"/>
      <c r="AGP105" s="765"/>
      <c r="AGQ105" s="765"/>
      <c r="AGR105" s="765"/>
      <c r="AGS105" s="765"/>
      <c r="AGT105" s="765"/>
      <c r="AGU105" s="765"/>
      <c r="AGV105" s="765"/>
      <c r="AGW105" s="765"/>
      <c r="AGX105" s="765"/>
      <c r="AGY105" s="765"/>
      <c r="AGZ105" s="765"/>
      <c r="AHA105" s="765"/>
      <c r="AHB105" s="765"/>
      <c r="AHC105" s="765"/>
      <c r="AHD105" s="765"/>
      <c r="AHE105" s="765"/>
      <c r="AHF105" s="765"/>
      <c r="AHG105" s="765"/>
      <c r="AHH105" s="765"/>
      <c r="AHI105" s="765"/>
      <c r="AHJ105" s="765"/>
      <c r="AHK105" s="765"/>
      <c r="AHL105" s="765"/>
      <c r="AHM105" s="765"/>
      <c r="AHN105" s="765"/>
      <c r="AHO105" s="765"/>
      <c r="AHP105" s="765"/>
      <c r="AHQ105" s="765"/>
      <c r="AHR105" s="765"/>
      <c r="AHS105" s="765"/>
      <c r="AHT105" s="765"/>
      <c r="AHU105" s="765"/>
      <c r="AHV105" s="765"/>
      <c r="AHW105" s="765"/>
      <c r="AHX105" s="765"/>
      <c r="AHY105" s="765"/>
      <c r="AHZ105" s="765"/>
      <c r="AIA105" s="765"/>
      <c r="AIB105" s="765"/>
      <c r="AIC105" s="765"/>
      <c r="AID105" s="765"/>
      <c r="AIE105" s="765"/>
      <c r="AIF105" s="765"/>
      <c r="AIG105" s="765"/>
      <c r="AIH105" s="765"/>
      <c r="AII105" s="765"/>
      <c r="AIJ105" s="765"/>
      <c r="AIK105" s="765"/>
      <c r="AIL105" s="765"/>
      <c r="AIM105" s="765"/>
      <c r="AIN105" s="765"/>
      <c r="AIO105" s="765"/>
      <c r="AIP105" s="765"/>
      <c r="AIQ105" s="765"/>
      <c r="AIR105" s="765"/>
      <c r="AIS105" s="765"/>
      <c r="AIT105" s="765"/>
      <c r="AIU105" s="765"/>
      <c r="AIV105" s="765"/>
      <c r="AIW105" s="765"/>
      <c r="AIX105" s="765"/>
      <c r="AIY105" s="765"/>
      <c r="AIZ105" s="765"/>
      <c r="AJA105" s="765"/>
      <c r="AJB105" s="765"/>
      <c r="AJC105" s="765"/>
      <c r="AJD105" s="765"/>
      <c r="AJE105" s="765"/>
      <c r="AJF105" s="765"/>
      <c r="AJG105" s="765"/>
      <c r="AJH105" s="765"/>
      <c r="AJI105" s="765"/>
      <c r="AJJ105" s="765"/>
      <c r="AJK105" s="765"/>
      <c r="AJL105" s="765"/>
      <c r="AJM105" s="765"/>
      <c r="AJN105" s="765"/>
      <c r="AJO105" s="765"/>
      <c r="AJP105" s="765"/>
      <c r="AJQ105" s="765"/>
      <c r="AJR105" s="765"/>
      <c r="AJS105" s="765"/>
      <c r="AJT105" s="765"/>
      <c r="AJU105" s="765"/>
      <c r="AJV105" s="765"/>
      <c r="AJW105" s="765"/>
      <c r="AJX105" s="765"/>
      <c r="AJY105" s="765"/>
      <c r="AJZ105" s="765"/>
      <c r="AKA105" s="765"/>
      <c r="AKB105" s="765"/>
      <c r="AKC105" s="765"/>
      <c r="AKD105" s="765"/>
      <c r="AKE105" s="765"/>
      <c r="AKF105" s="765"/>
      <c r="AKG105" s="765"/>
      <c r="AKH105" s="765"/>
      <c r="AKI105" s="765"/>
      <c r="AKJ105" s="765"/>
      <c r="AKK105" s="765"/>
      <c r="AKL105" s="765"/>
      <c r="AKM105" s="765"/>
      <c r="AKN105" s="765"/>
      <c r="AKO105" s="765"/>
      <c r="AKP105" s="765"/>
      <c r="AKQ105" s="765"/>
      <c r="AKR105" s="765"/>
      <c r="AKS105" s="765"/>
      <c r="AKT105" s="765"/>
      <c r="AKU105" s="765"/>
    </row>
    <row r="106" spans="1:983" s="764" customFormat="1">
      <c r="B106" s="779" t="s">
        <v>562</v>
      </c>
      <c r="C106" s="788"/>
      <c r="D106" s="788">
        <v>0</v>
      </c>
      <c r="E106" s="788">
        <v>0</v>
      </c>
      <c r="F106" s="788">
        <v>0</v>
      </c>
      <c r="G106" s="788">
        <v>7.4735616806293981E-2</v>
      </c>
      <c r="H106" s="788">
        <v>0.29194334025569257</v>
      </c>
      <c r="I106" s="788">
        <v>0.6856458980000647</v>
      </c>
      <c r="J106" s="788">
        <v>1.3009663231808284</v>
      </c>
      <c r="K106" s="788">
        <v>2.0760502719017171</v>
      </c>
      <c r="L106" s="778"/>
      <c r="M106" s="786"/>
      <c r="N106" s="765"/>
      <c r="O106" s="778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84"/>
      <c r="AA106" s="784"/>
      <c r="AB106" s="784"/>
      <c r="AC106" s="784"/>
      <c r="AD106" s="784"/>
      <c r="AE106" s="784"/>
      <c r="AF106" s="784"/>
      <c r="AG106" s="784"/>
      <c r="AH106" s="784"/>
      <c r="AI106" s="784"/>
      <c r="AJ106" s="784"/>
      <c r="AK106" s="784"/>
      <c r="AL106" s="784"/>
      <c r="AM106" s="784"/>
      <c r="AN106" s="784"/>
      <c r="AO106" s="784"/>
      <c r="AP106" s="784"/>
      <c r="AQ106" s="784"/>
      <c r="AR106" s="784"/>
      <c r="AS106" s="784"/>
      <c r="AT106" s="784"/>
      <c r="AU106" s="784"/>
      <c r="AV106" s="784"/>
      <c r="AW106" s="784"/>
      <c r="AX106" s="784"/>
      <c r="AY106" s="784"/>
      <c r="AZ106" s="784"/>
      <c r="BA106" s="784"/>
      <c r="BB106" s="784"/>
      <c r="BC106" s="784"/>
      <c r="BD106" s="784"/>
      <c r="BE106" s="784"/>
      <c r="BF106" s="784"/>
      <c r="BG106" s="784"/>
      <c r="BH106" s="784"/>
      <c r="BI106" s="784"/>
      <c r="BJ106" s="784"/>
      <c r="BK106" s="784"/>
      <c r="BL106" s="784"/>
      <c r="BM106" s="784"/>
      <c r="BN106" s="784"/>
      <c r="BO106" s="784"/>
      <c r="BP106" s="784"/>
      <c r="BQ106" s="784"/>
      <c r="BR106" s="784"/>
      <c r="BS106" s="784"/>
      <c r="BT106" s="784"/>
      <c r="BU106" s="784"/>
      <c r="BV106" s="784"/>
      <c r="BW106" s="784"/>
      <c r="BX106" s="784"/>
      <c r="BY106" s="784"/>
      <c r="BZ106" s="784"/>
      <c r="CA106" s="784"/>
      <c r="CB106" s="784"/>
      <c r="CC106" s="784"/>
      <c r="CD106" s="784"/>
      <c r="CE106" s="784"/>
      <c r="CF106" s="784"/>
      <c r="CG106" s="784"/>
      <c r="CH106" s="784"/>
      <c r="CI106" s="784"/>
      <c r="CJ106" s="784"/>
      <c r="CK106" s="784"/>
      <c r="CL106" s="784"/>
      <c r="CM106" s="784"/>
      <c r="CN106" s="784"/>
      <c r="CO106" s="784"/>
      <c r="CP106" s="784"/>
      <c r="CQ106" s="784"/>
      <c r="CR106" s="784"/>
      <c r="CS106" s="784"/>
      <c r="CT106" s="784"/>
      <c r="CU106" s="784"/>
      <c r="CV106" s="784"/>
      <c r="CW106" s="784"/>
      <c r="CX106" s="784"/>
      <c r="CY106" s="784"/>
      <c r="CZ106" s="784"/>
      <c r="DA106" s="784"/>
      <c r="DB106" s="784"/>
      <c r="DC106" s="784"/>
      <c r="DD106" s="784"/>
      <c r="DE106" s="784"/>
      <c r="DF106" s="784"/>
      <c r="DG106" s="784"/>
      <c r="DH106" s="784"/>
      <c r="DI106" s="784"/>
      <c r="DJ106" s="784"/>
      <c r="DK106" s="784"/>
      <c r="DL106" s="784"/>
      <c r="DM106" s="784"/>
      <c r="DN106" s="784"/>
      <c r="DO106" s="784"/>
      <c r="DP106" s="784"/>
      <c r="DQ106" s="784"/>
      <c r="DR106" s="784"/>
      <c r="DS106" s="784"/>
      <c r="DT106" s="784"/>
      <c r="DU106" s="784"/>
      <c r="DV106" s="784"/>
      <c r="DW106" s="784"/>
      <c r="DX106" s="784"/>
      <c r="DY106" s="784"/>
      <c r="DZ106" s="784"/>
      <c r="EA106" s="784"/>
      <c r="EB106" s="784"/>
      <c r="EC106" s="784"/>
      <c r="ED106" s="784"/>
      <c r="EE106" s="784"/>
      <c r="EF106" s="784"/>
      <c r="EG106" s="784"/>
      <c r="EH106" s="784"/>
      <c r="EI106" s="784"/>
      <c r="EJ106" s="784"/>
      <c r="EK106" s="784"/>
      <c r="EL106" s="784"/>
      <c r="EM106" s="784"/>
      <c r="EN106" s="784"/>
      <c r="EO106" s="784"/>
      <c r="EP106" s="784"/>
      <c r="EQ106" s="784"/>
      <c r="ER106" s="784"/>
      <c r="ES106" s="784"/>
      <c r="ET106" s="784"/>
      <c r="EU106" s="784"/>
      <c r="EV106" s="784"/>
      <c r="EW106" s="784"/>
      <c r="EX106" s="784"/>
      <c r="EY106" s="784"/>
      <c r="EZ106" s="784"/>
      <c r="FA106" s="784"/>
      <c r="FB106" s="784"/>
      <c r="FC106" s="784"/>
      <c r="FD106" s="784"/>
      <c r="FE106" s="784"/>
      <c r="FF106" s="784"/>
      <c r="FG106" s="784"/>
      <c r="FH106" s="784"/>
      <c r="FI106" s="784"/>
      <c r="FJ106" s="784"/>
      <c r="FK106" s="784"/>
      <c r="FL106" s="784"/>
      <c r="FM106" s="784"/>
      <c r="FN106" s="784"/>
      <c r="FO106" s="784"/>
      <c r="FP106" s="784"/>
      <c r="FQ106" s="784"/>
      <c r="FR106" s="784"/>
      <c r="FS106" s="784"/>
      <c r="FT106" s="784"/>
      <c r="FU106" s="784"/>
      <c r="FV106" s="784"/>
      <c r="FW106" s="784"/>
      <c r="FX106" s="784"/>
      <c r="FY106" s="784"/>
      <c r="FZ106" s="784"/>
      <c r="GA106" s="784"/>
      <c r="GB106" s="784"/>
      <c r="GC106" s="784"/>
      <c r="GD106" s="784"/>
      <c r="GE106" s="784"/>
      <c r="GF106" s="784"/>
      <c r="GG106" s="784"/>
      <c r="GH106" s="784"/>
      <c r="GI106" s="784"/>
      <c r="GJ106" s="784"/>
      <c r="GK106" s="784"/>
      <c r="GL106" s="784"/>
      <c r="GM106" s="784"/>
      <c r="GN106" s="784"/>
      <c r="GO106" s="784"/>
      <c r="GP106" s="784"/>
      <c r="GQ106" s="784"/>
      <c r="GR106" s="784"/>
      <c r="GS106" s="784"/>
      <c r="GT106" s="784"/>
      <c r="GU106" s="784"/>
      <c r="GV106" s="784"/>
      <c r="GW106" s="784"/>
      <c r="GX106" s="784"/>
      <c r="GY106" s="784"/>
      <c r="GZ106" s="784"/>
      <c r="HA106" s="784"/>
      <c r="HB106" s="784"/>
      <c r="HC106" s="784"/>
      <c r="HD106" s="784"/>
      <c r="HE106" s="784"/>
      <c r="HF106" s="784"/>
      <c r="HG106" s="784"/>
      <c r="HH106" s="784"/>
      <c r="HI106" s="784"/>
      <c r="HJ106" s="784"/>
      <c r="HK106" s="784"/>
      <c r="HL106" s="784"/>
      <c r="HM106" s="784"/>
      <c r="HN106" s="784"/>
      <c r="HO106" s="784"/>
      <c r="HP106" s="784"/>
      <c r="HQ106" s="784"/>
      <c r="HR106" s="784"/>
      <c r="HS106" s="784"/>
      <c r="HT106" s="784"/>
      <c r="HU106" s="784"/>
      <c r="HV106" s="784"/>
      <c r="HW106" s="784"/>
      <c r="HX106" s="784"/>
      <c r="HY106" s="784"/>
      <c r="HZ106" s="784"/>
      <c r="IA106" s="784"/>
      <c r="IB106" s="784"/>
      <c r="IC106" s="784"/>
      <c r="ID106" s="784"/>
      <c r="IE106" s="784"/>
      <c r="IF106" s="784"/>
      <c r="IG106" s="784"/>
      <c r="IH106" s="784"/>
      <c r="II106" s="784"/>
      <c r="IJ106" s="784"/>
      <c r="IK106" s="784"/>
      <c r="IL106" s="784"/>
      <c r="IM106" s="784"/>
      <c r="IN106" s="784"/>
      <c r="IO106" s="784"/>
      <c r="IP106" s="784"/>
      <c r="IQ106" s="784"/>
      <c r="IR106" s="784"/>
      <c r="IS106" s="784"/>
      <c r="IT106" s="784"/>
      <c r="IU106" s="784"/>
      <c r="IV106" s="784"/>
      <c r="IW106" s="784"/>
      <c r="IX106" s="784"/>
      <c r="IY106" s="784"/>
      <c r="IZ106" s="784"/>
      <c r="JA106" s="784"/>
      <c r="JB106" s="784"/>
      <c r="JC106" s="784"/>
      <c r="JD106" s="784"/>
      <c r="JE106" s="784"/>
      <c r="JF106" s="784"/>
      <c r="JG106" s="784"/>
      <c r="JH106" s="784"/>
      <c r="JI106" s="784"/>
      <c r="JJ106" s="784"/>
      <c r="JK106" s="784"/>
      <c r="JL106" s="784"/>
      <c r="JM106" s="784"/>
      <c r="JN106" s="784"/>
      <c r="JO106" s="784"/>
      <c r="JP106" s="784"/>
      <c r="JQ106" s="784"/>
      <c r="JR106" s="784"/>
      <c r="JS106" s="784"/>
      <c r="JT106" s="784"/>
      <c r="JU106" s="784"/>
      <c r="JV106" s="784"/>
      <c r="JW106" s="784"/>
      <c r="JX106" s="784"/>
      <c r="JY106" s="784"/>
      <c r="JZ106" s="784"/>
      <c r="KA106" s="784"/>
      <c r="KB106" s="784"/>
      <c r="KC106" s="784"/>
      <c r="KD106" s="784"/>
      <c r="KE106" s="784"/>
      <c r="KF106" s="784"/>
      <c r="KG106" s="784"/>
      <c r="KH106" s="784"/>
      <c r="KI106" s="784"/>
      <c r="KJ106" s="784"/>
      <c r="KK106" s="784"/>
      <c r="KL106" s="784"/>
      <c r="KM106" s="784"/>
      <c r="KN106" s="784"/>
      <c r="KO106" s="784"/>
      <c r="KP106" s="784"/>
      <c r="KQ106" s="784"/>
      <c r="KR106" s="784"/>
      <c r="KS106" s="784"/>
      <c r="KT106" s="784"/>
      <c r="KU106" s="784"/>
      <c r="KV106" s="784"/>
      <c r="KW106" s="784"/>
      <c r="KX106" s="784"/>
      <c r="KY106" s="784"/>
      <c r="KZ106" s="784"/>
      <c r="LA106" s="784"/>
      <c r="LB106" s="784"/>
      <c r="LC106" s="784"/>
      <c r="LD106" s="784"/>
      <c r="LE106" s="784"/>
      <c r="LF106" s="784"/>
      <c r="LG106" s="784"/>
      <c r="LH106" s="784"/>
      <c r="LI106" s="784"/>
      <c r="LJ106" s="784"/>
      <c r="LK106" s="784"/>
      <c r="LL106" s="784"/>
      <c r="LM106" s="784"/>
      <c r="LN106" s="784"/>
      <c r="LO106" s="784"/>
      <c r="LP106" s="784"/>
      <c r="LQ106" s="784"/>
      <c r="LR106" s="784"/>
      <c r="LS106" s="784"/>
      <c r="LT106" s="784"/>
      <c r="LU106" s="784"/>
      <c r="LV106" s="784"/>
      <c r="LW106" s="784"/>
      <c r="LX106" s="784"/>
      <c r="LY106" s="784"/>
      <c r="LZ106" s="784"/>
      <c r="MA106" s="784"/>
      <c r="MB106" s="784"/>
      <c r="MC106" s="784"/>
      <c r="MD106" s="784"/>
      <c r="ME106" s="784"/>
      <c r="MF106" s="784"/>
      <c r="MG106" s="784"/>
      <c r="MH106" s="784"/>
      <c r="MI106" s="784"/>
      <c r="MJ106" s="784"/>
      <c r="MK106" s="784"/>
      <c r="ML106" s="784"/>
      <c r="MM106" s="784"/>
      <c r="MN106" s="784"/>
      <c r="MO106" s="784"/>
      <c r="MP106" s="784"/>
      <c r="MQ106" s="784"/>
      <c r="MR106" s="784"/>
      <c r="MS106" s="784"/>
      <c r="MT106" s="784"/>
      <c r="MU106" s="784"/>
      <c r="MV106" s="784"/>
      <c r="MW106" s="784"/>
      <c r="MX106" s="784"/>
      <c r="MY106" s="784"/>
      <c r="MZ106" s="784"/>
      <c r="NA106" s="784"/>
      <c r="NB106" s="784"/>
      <c r="NC106" s="784"/>
      <c r="ND106" s="784"/>
      <c r="NE106" s="784"/>
      <c r="NF106" s="784"/>
      <c r="NG106" s="784"/>
      <c r="NH106" s="784"/>
      <c r="NI106" s="784"/>
      <c r="NJ106" s="784"/>
      <c r="NK106" s="784"/>
      <c r="NL106" s="784"/>
      <c r="NM106" s="784"/>
      <c r="NN106" s="784"/>
      <c r="NO106" s="784"/>
      <c r="NP106" s="784"/>
      <c r="NQ106" s="784"/>
      <c r="NR106" s="784"/>
      <c r="NS106" s="784"/>
      <c r="NT106" s="784"/>
      <c r="NU106" s="784"/>
      <c r="NV106" s="784"/>
      <c r="NW106" s="784"/>
      <c r="NX106" s="784"/>
      <c r="NY106" s="784"/>
      <c r="NZ106" s="784"/>
      <c r="OA106" s="784"/>
      <c r="OB106" s="784"/>
      <c r="OC106" s="784"/>
      <c r="OD106" s="784"/>
      <c r="OE106" s="784"/>
      <c r="OF106" s="784"/>
      <c r="OG106" s="784"/>
      <c r="OH106" s="784"/>
      <c r="OI106" s="784"/>
      <c r="OJ106" s="784"/>
      <c r="OK106" s="784"/>
      <c r="OL106" s="784"/>
      <c r="OM106" s="784"/>
      <c r="ON106" s="784"/>
      <c r="OO106" s="784"/>
      <c r="OP106" s="784"/>
      <c r="OQ106" s="784"/>
      <c r="OR106" s="784"/>
      <c r="OS106" s="784"/>
      <c r="OT106" s="784"/>
      <c r="OU106" s="784"/>
      <c r="OV106" s="784"/>
      <c r="OW106" s="784"/>
      <c r="OX106" s="784"/>
      <c r="OY106" s="784"/>
      <c r="OZ106" s="784"/>
      <c r="PA106" s="784"/>
      <c r="PB106" s="784"/>
      <c r="PC106" s="784"/>
      <c r="PD106" s="784"/>
      <c r="PE106" s="784"/>
      <c r="PF106" s="784"/>
      <c r="PG106" s="784"/>
      <c r="PH106" s="784"/>
      <c r="PI106" s="784"/>
      <c r="PJ106" s="784"/>
      <c r="PK106" s="784"/>
      <c r="PL106" s="784"/>
      <c r="PM106" s="784"/>
      <c r="PN106" s="784"/>
      <c r="PO106" s="784"/>
      <c r="PP106" s="784"/>
      <c r="PQ106" s="784"/>
      <c r="PR106" s="784"/>
      <c r="PS106" s="784"/>
      <c r="PT106" s="784"/>
      <c r="PU106" s="784"/>
      <c r="PV106" s="784"/>
      <c r="PW106" s="784"/>
      <c r="PX106" s="784"/>
      <c r="PY106" s="784"/>
      <c r="PZ106" s="784"/>
      <c r="QA106" s="784"/>
      <c r="QB106" s="784"/>
      <c r="QC106" s="784"/>
      <c r="QD106" s="784"/>
      <c r="QE106" s="784"/>
      <c r="QF106" s="784"/>
      <c r="QG106" s="784"/>
      <c r="QH106" s="784"/>
      <c r="QI106" s="784"/>
      <c r="QJ106" s="784"/>
      <c r="QK106" s="784"/>
      <c r="QL106" s="784"/>
      <c r="QM106" s="784"/>
      <c r="QN106" s="784"/>
      <c r="QO106" s="784"/>
      <c r="QP106" s="784"/>
      <c r="QQ106" s="784"/>
      <c r="QR106" s="784"/>
      <c r="QS106" s="784"/>
      <c r="QT106" s="784"/>
      <c r="QU106" s="784"/>
      <c r="QV106" s="784"/>
      <c r="QW106" s="784"/>
      <c r="QX106" s="784"/>
      <c r="QY106" s="784"/>
      <c r="QZ106" s="784"/>
      <c r="RA106" s="784"/>
      <c r="RB106" s="784"/>
      <c r="RC106" s="784"/>
      <c r="RD106" s="784"/>
      <c r="RE106" s="784"/>
      <c r="RF106" s="784"/>
      <c r="RG106" s="784"/>
      <c r="RH106" s="784"/>
      <c r="RI106" s="784"/>
      <c r="RJ106" s="784"/>
      <c r="RK106" s="784"/>
      <c r="RL106" s="784"/>
      <c r="RM106" s="784"/>
      <c r="RN106" s="784"/>
      <c r="RO106" s="784"/>
      <c r="RP106" s="784"/>
      <c r="RQ106" s="784"/>
      <c r="RR106" s="784"/>
      <c r="RS106" s="784"/>
      <c r="RT106" s="784"/>
      <c r="RU106" s="784"/>
      <c r="RV106" s="784"/>
      <c r="RW106" s="784"/>
      <c r="RX106" s="784"/>
      <c r="RY106" s="784"/>
      <c r="RZ106" s="784"/>
      <c r="SA106" s="784"/>
      <c r="SB106" s="784"/>
      <c r="SC106" s="784"/>
      <c r="SD106" s="784"/>
      <c r="SE106" s="784"/>
      <c r="SF106" s="784"/>
      <c r="SG106" s="784"/>
      <c r="SH106" s="784"/>
      <c r="SI106" s="784"/>
      <c r="SJ106" s="784"/>
      <c r="SK106" s="784"/>
      <c r="SL106" s="784"/>
      <c r="SM106" s="784"/>
      <c r="SN106" s="784"/>
      <c r="SO106" s="784"/>
      <c r="SP106" s="784"/>
      <c r="SQ106" s="784"/>
      <c r="SR106" s="784"/>
      <c r="SS106" s="784"/>
      <c r="ST106" s="784"/>
      <c r="SU106" s="784"/>
      <c r="SV106" s="784"/>
      <c r="SW106" s="784"/>
      <c r="SX106" s="784"/>
      <c r="SY106" s="784"/>
      <c r="SZ106" s="784"/>
      <c r="TA106" s="784"/>
      <c r="TB106" s="784"/>
      <c r="TC106" s="784"/>
      <c r="TD106" s="784"/>
      <c r="TE106" s="784"/>
      <c r="TF106" s="784"/>
      <c r="TG106" s="784"/>
      <c r="TH106" s="784"/>
      <c r="TI106" s="784"/>
      <c r="TJ106" s="784"/>
      <c r="TK106" s="784"/>
      <c r="TL106" s="784"/>
      <c r="TM106" s="784"/>
      <c r="TN106" s="784"/>
      <c r="TO106" s="784"/>
      <c r="TP106" s="784"/>
      <c r="TQ106" s="784"/>
      <c r="TR106" s="784"/>
      <c r="TS106" s="784"/>
      <c r="TT106" s="784"/>
      <c r="TU106" s="784"/>
      <c r="TV106" s="784"/>
      <c r="TW106" s="784"/>
      <c r="TX106" s="784"/>
      <c r="TY106" s="784"/>
      <c r="TZ106" s="784"/>
      <c r="UA106" s="784"/>
      <c r="UB106" s="784"/>
      <c r="UC106" s="784"/>
      <c r="UD106" s="784"/>
      <c r="UE106" s="784"/>
      <c r="UF106" s="784"/>
      <c r="UG106" s="784"/>
      <c r="UH106" s="784"/>
      <c r="UI106" s="784"/>
      <c r="UJ106" s="784"/>
      <c r="UK106" s="784"/>
      <c r="UL106" s="784"/>
      <c r="UM106" s="784"/>
      <c r="UN106" s="784"/>
      <c r="UO106" s="784"/>
      <c r="UP106" s="784"/>
      <c r="UQ106" s="784"/>
      <c r="UR106" s="784"/>
      <c r="US106" s="784"/>
      <c r="UT106" s="784"/>
      <c r="UU106" s="784"/>
      <c r="UV106" s="784"/>
      <c r="UW106" s="784"/>
      <c r="UX106" s="784"/>
      <c r="UY106" s="784"/>
      <c r="UZ106" s="784"/>
      <c r="VA106" s="784"/>
      <c r="VB106" s="784"/>
      <c r="VC106" s="784"/>
      <c r="VD106" s="784"/>
      <c r="VE106" s="784"/>
      <c r="VF106" s="784"/>
      <c r="VG106" s="784"/>
      <c r="VH106" s="784"/>
      <c r="VI106" s="784"/>
      <c r="VJ106" s="784"/>
      <c r="VK106" s="784"/>
      <c r="VL106" s="784"/>
      <c r="VM106" s="784"/>
      <c r="VN106" s="784"/>
      <c r="VO106" s="784"/>
      <c r="VP106" s="784"/>
      <c r="VQ106" s="784"/>
      <c r="VR106" s="784"/>
      <c r="VS106" s="784"/>
      <c r="VT106" s="784"/>
      <c r="VU106" s="784"/>
      <c r="VV106" s="784"/>
      <c r="VW106" s="784"/>
      <c r="VX106" s="784"/>
      <c r="VY106" s="784"/>
      <c r="VZ106" s="784"/>
      <c r="WA106" s="784"/>
      <c r="WB106" s="784"/>
      <c r="WC106" s="784"/>
      <c r="WD106" s="784"/>
      <c r="WE106" s="784"/>
      <c r="WF106" s="784"/>
      <c r="WG106" s="784"/>
      <c r="WH106" s="784"/>
      <c r="WI106" s="784"/>
      <c r="WJ106" s="784"/>
      <c r="WK106" s="784"/>
      <c r="WL106" s="784"/>
      <c r="WM106" s="784"/>
      <c r="WN106" s="784"/>
      <c r="WO106" s="784"/>
      <c r="WP106" s="784"/>
      <c r="WQ106" s="784"/>
      <c r="WR106" s="784"/>
      <c r="WS106" s="784"/>
      <c r="WT106" s="784"/>
      <c r="WU106" s="784"/>
      <c r="WV106" s="784"/>
      <c r="WW106" s="784"/>
      <c r="WX106" s="784"/>
      <c r="WY106" s="784"/>
      <c r="WZ106" s="784"/>
      <c r="XA106" s="784"/>
      <c r="XB106" s="784"/>
      <c r="XC106" s="784"/>
      <c r="XD106" s="784"/>
      <c r="XE106" s="784"/>
      <c r="XF106" s="784"/>
      <c r="XG106" s="784"/>
      <c r="XH106" s="784"/>
      <c r="XI106" s="784"/>
      <c r="XJ106" s="784"/>
      <c r="XK106" s="784"/>
      <c r="XL106" s="784"/>
      <c r="XM106" s="784"/>
      <c r="XN106" s="784"/>
      <c r="XO106" s="784"/>
      <c r="XP106" s="784"/>
      <c r="XQ106" s="784"/>
      <c r="XR106" s="784"/>
      <c r="XS106" s="784"/>
      <c r="XT106" s="784"/>
      <c r="XU106" s="784"/>
      <c r="XV106" s="784"/>
      <c r="XW106" s="784"/>
      <c r="XX106" s="784"/>
      <c r="XY106" s="784"/>
      <c r="XZ106" s="784"/>
      <c r="YA106" s="784"/>
      <c r="YB106" s="784"/>
      <c r="YC106" s="784"/>
      <c r="YD106" s="784"/>
      <c r="YE106" s="784"/>
      <c r="YF106" s="784"/>
      <c r="YG106" s="784"/>
      <c r="YH106" s="784"/>
      <c r="YI106" s="784"/>
      <c r="YJ106" s="784"/>
      <c r="YK106" s="784"/>
      <c r="YL106" s="784"/>
      <c r="YM106" s="784"/>
      <c r="YN106" s="784"/>
      <c r="YO106" s="784"/>
      <c r="YP106" s="784"/>
      <c r="YQ106" s="784"/>
      <c r="YR106" s="784"/>
      <c r="YS106" s="784"/>
      <c r="YT106" s="784"/>
      <c r="YU106" s="784"/>
      <c r="YV106" s="784"/>
      <c r="YW106" s="784"/>
      <c r="YX106" s="784"/>
      <c r="YY106" s="784"/>
      <c r="YZ106" s="784"/>
      <c r="ZA106" s="784"/>
      <c r="ZB106" s="784"/>
      <c r="ZC106" s="784"/>
      <c r="ZD106" s="784"/>
      <c r="ZE106" s="784"/>
      <c r="ZF106" s="784"/>
      <c r="ZG106" s="784"/>
      <c r="ZH106" s="784"/>
      <c r="ZI106" s="784"/>
      <c r="ZJ106" s="784"/>
      <c r="ZK106" s="784"/>
      <c r="ZL106" s="784"/>
      <c r="ZM106" s="784"/>
      <c r="ZN106" s="784"/>
      <c r="ZO106" s="784"/>
      <c r="ZP106" s="784"/>
      <c r="ZQ106" s="784"/>
      <c r="ZR106" s="784"/>
      <c r="ZS106" s="784"/>
      <c r="ZT106" s="784"/>
      <c r="ZU106" s="784"/>
      <c r="ZV106" s="784"/>
      <c r="ZW106" s="784"/>
      <c r="ZX106" s="784"/>
      <c r="ZY106" s="784"/>
      <c r="ZZ106" s="784"/>
      <c r="AAA106" s="784"/>
      <c r="AAB106" s="784"/>
      <c r="AAC106" s="784"/>
      <c r="AAD106" s="784"/>
      <c r="AAE106" s="784"/>
      <c r="AAF106" s="784"/>
      <c r="AAG106" s="784"/>
      <c r="AAH106" s="784"/>
      <c r="AAI106" s="784"/>
      <c r="AAJ106" s="784"/>
      <c r="AAK106" s="784"/>
      <c r="AAL106" s="784"/>
      <c r="AAM106" s="784"/>
      <c r="AAN106" s="784"/>
      <c r="AAO106" s="784"/>
      <c r="AAP106" s="784"/>
      <c r="AAQ106" s="784"/>
      <c r="AAR106" s="784"/>
      <c r="AAS106" s="784"/>
      <c r="AAT106" s="784"/>
      <c r="AAU106" s="784"/>
      <c r="AAV106" s="784"/>
      <c r="AAW106" s="784"/>
      <c r="AAX106" s="784"/>
      <c r="AAY106" s="784"/>
      <c r="AAZ106" s="784"/>
      <c r="ABA106" s="784"/>
      <c r="ABB106" s="784"/>
      <c r="ABC106" s="784"/>
      <c r="ABD106" s="784"/>
      <c r="ABE106" s="784"/>
      <c r="ABF106" s="784"/>
      <c r="ABG106" s="784"/>
      <c r="ABH106" s="784"/>
      <c r="ABI106" s="784"/>
      <c r="ABJ106" s="784"/>
      <c r="ABK106" s="784"/>
      <c r="ABL106" s="784"/>
      <c r="ABM106" s="784"/>
      <c r="ABN106" s="784"/>
      <c r="ABO106" s="784"/>
      <c r="ABP106" s="784"/>
      <c r="ABQ106" s="784"/>
      <c r="ABR106" s="784"/>
      <c r="ABS106" s="784"/>
      <c r="ABT106" s="784"/>
      <c r="ABU106" s="784"/>
      <c r="ABV106" s="784"/>
      <c r="ABW106" s="784"/>
      <c r="ABX106" s="784"/>
      <c r="ABY106" s="784"/>
      <c r="ABZ106" s="784"/>
      <c r="ACA106" s="784"/>
      <c r="ACB106" s="784"/>
      <c r="ACC106" s="784"/>
      <c r="ACD106" s="784"/>
      <c r="ACE106" s="784"/>
      <c r="ACF106" s="784"/>
      <c r="ACG106" s="784"/>
      <c r="ACH106" s="784"/>
      <c r="ACI106" s="784"/>
      <c r="ACJ106" s="784"/>
      <c r="ACK106" s="784"/>
      <c r="ACL106" s="784"/>
      <c r="ACM106" s="784"/>
      <c r="ACN106" s="784"/>
      <c r="ACO106" s="784"/>
      <c r="ACP106" s="784"/>
      <c r="ACQ106" s="784"/>
      <c r="ACR106" s="784"/>
      <c r="ACS106" s="784"/>
      <c r="ACT106" s="784"/>
      <c r="ACU106" s="784"/>
      <c r="ACV106" s="784"/>
      <c r="ACW106" s="784"/>
      <c r="ACX106" s="784"/>
      <c r="ACY106" s="784"/>
      <c r="ACZ106" s="784"/>
      <c r="ADA106" s="784"/>
      <c r="ADB106" s="784"/>
      <c r="ADC106" s="784"/>
      <c r="ADD106" s="784"/>
      <c r="ADE106" s="784"/>
      <c r="ADF106" s="784"/>
      <c r="ADG106" s="784"/>
      <c r="ADH106" s="784"/>
      <c r="ADI106" s="784"/>
      <c r="ADJ106" s="784"/>
      <c r="ADK106" s="784"/>
      <c r="ADL106" s="784"/>
      <c r="ADM106" s="784"/>
      <c r="ADN106" s="784"/>
      <c r="ADO106" s="784"/>
      <c r="ADP106" s="784"/>
      <c r="ADQ106" s="784"/>
      <c r="ADR106" s="784"/>
      <c r="ADS106" s="784"/>
      <c r="ADT106" s="784"/>
      <c r="ADU106" s="784"/>
      <c r="ADV106" s="784"/>
      <c r="ADW106" s="784"/>
      <c r="ADX106" s="784"/>
      <c r="ADY106" s="784"/>
      <c r="ADZ106" s="784"/>
      <c r="AEA106" s="784"/>
      <c r="AEB106" s="784"/>
      <c r="AEC106" s="784"/>
      <c r="AED106" s="784"/>
      <c r="AEE106" s="784"/>
      <c r="AEF106" s="784"/>
      <c r="AEG106" s="784"/>
      <c r="AEH106" s="784"/>
      <c r="AEI106" s="784"/>
      <c r="AEJ106" s="784"/>
      <c r="AEK106" s="784"/>
      <c r="AEL106" s="784"/>
      <c r="AEM106" s="784"/>
      <c r="AEN106" s="784"/>
      <c r="AEO106" s="784"/>
      <c r="AEP106" s="784"/>
      <c r="AEQ106" s="784"/>
      <c r="AER106" s="784"/>
      <c r="AES106" s="784"/>
      <c r="AET106" s="784"/>
      <c r="AEU106" s="784"/>
      <c r="AEV106" s="784"/>
      <c r="AEW106" s="784"/>
      <c r="AEX106" s="784"/>
      <c r="AEY106" s="784"/>
      <c r="AEZ106" s="784"/>
      <c r="AFA106" s="784"/>
      <c r="AFB106" s="784"/>
      <c r="AFC106" s="784"/>
      <c r="AFD106" s="784"/>
      <c r="AFE106" s="784"/>
      <c r="AFF106" s="784"/>
      <c r="AFG106" s="784"/>
      <c r="AFH106" s="784"/>
      <c r="AFI106" s="784"/>
      <c r="AFJ106" s="784"/>
      <c r="AFK106" s="784"/>
      <c r="AFL106" s="784"/>
      <c r="AFM106" s="784"/>
      <c r="AFN106" s="784"/>
      <c r="AFO106" s="784"/>
      <c r="AFP106" s="784"/>
      <c r="AFQ106" s="784"/>
      <c r="AFR106" s="784"/>
      <c r="AFS106" s="784"/>
      <c r="AFT106" s="784"/>
      <c r="AFU106" s="784"/>
      <c r="AFV106" s="784"/>
      <c r="AFW106" s="784"/>
      <c r="AFX106" s="784"/>
      <c r="AFY106" s="784"/>
      <c r="AFZ106" s="784"/>
      <c r="AGA106" s="784"/>
      <c r="AGB106" s="784"/>
      <c r="AGC106" s="784"/>
      <c r="AGD106" s="784"/>
      <c r="AGE106" s="784"/>
      <c r="AGF106" s="784"/>
      <c r="AGG106" s="784"/>
      <c r="AGH106" s="784"/>
      <c r="AGI106" s="784"/>
      <c r="AGJ106" s="784"/>
      <c r="AGK106" s="784"/>
      <c r="AGL106" s="784"/>
      <c r="AGM106" s="784"/>
      <c r="AGN106" s="784"/>
      <c r="AGO106" s="784"/>
      <c r="AGP106" s="784"/>
      <c r="AGQ106" s="784"/>
      <c r="AGR106" s="784"/>
      <c r="AGS106" s="784"/>
      <c r="AGT106" s="784"/>
      <c r="AGU106" s="784"/>
      <c r="AGV106" s="784"/>
      <c r="AGW106" s="784"/>
      <c r="AGX106" s="784"/>
      <c r="AGY106" s="784"/>
      <c r="AGZ106" s="784"/>
      <c r="AHA106" s="784"/>
      <c r="AHB106" s="784"/>
      <c r="AHC106" s="784"/>
      <c r="AHD106" s="784"/>
      <c r="AHE106" s="784"/>
      <c r="AHF106" s="784"/>
      <c r="AHG106" s="784"/>
      <c r="AHH106" s="784"/>
      <c r="AHI106" s="784"/>
      <c r="AHJ106" s="784"/>
      <c r="AHK106" s="784"/>
      <c r="AHL106" s="784"/>
      <c r="AHM106" s="784"/>
      <c r="AHN106" s="784"/>
      <c r="AHO106" s="784"/>
      <c r="AHP106" s="784"/>
      <c r="AHQ106" s="784"/>
      <c r="AHR106" s="784"/>
      <c r="AHS106" s="784"/>
      <c r="AHT106" s="784"/>
      <c r="AHU106" s="784"/>
      <c r="AHV106" s="784"/>
      <c r="AHW106" s="784"/>
      <c r="AHX106" s="784"/>
      <c r="AHY106" s="784"/>
      <c r="AHZ106" s="784"/>
      <c r="AIA106" s="784"/>
      <c r="AIB106" s="784"/>
      <c r="AIC106" s="784"/>
      <c r="AID106" s="784"/>
      <c r="AIE106" s="784"/>
      <c r="AIF106" s="784"/>
      <c r="AIG106" s="784"/>
      <c r="AIH106" s="784"/>
      <c r="AII106" s="784"/>
      <c r="AIJ106" s="784"/>
      <c r="AIK106" s="784"/>
      <c r="AIL106" s="784"/>
      <c r="AIM106" s="784"/>
      <c r="AIN106" s="784"/>
      <c r="AIO106" s="784"/>
      <c r="AIP106" s="784"/>
      <c r="AIQ106" s="784"/>
      <c r="AIR106" s="784"/>
      <c r="AIS106" s="784"/>
      <c r="AIT106" s="784"/>
      <c r="AIU106" s="784"/>
      <c r="AIV106" s="784"/>
      <c r="AIW106" s="784"/>
      <c r="AIX106" s="784"/>
      <c r="AIY106" s="784"/>
      <c r="AIZ106" s="784"/>
      <c r="AJA106" s="784"/>
      <c r="AJB106" s="784"/>
      <c r="AJC106" s="784"/>
      <c r="AJD106" s="784"/>
      <c r="AJE106" s="784"/>
      <c r="AJF106" s="784"/>
      <c r="AJG106" s="784"/>
      <c r="AJH106" s="784"/>
      <c r="AJI106" s="784"/>
      <c r="AJJ106" s="784"/>
      <c r="AJK106" s="784"/>
      <c r="AJL106" s="784"/>
      <c r="AJM106" s="784"/>
      <c r="AJN106" s="784"/>
      <c r="AJO106" s="784"/>
      <c r="AJP106" s="784"/>
      <c r="AJQ106" s="784"/>
      <c r="AJR106" s="784"/>
      <c r="AJS106" s="784"/>
      <c r="AJT106" s="784"/>
      <c r="AJU106" s="784"/>
      <c r="AJV106" s="784"/>
      <c r="AJW106" s="784"/>
      <c r="AJX106" s="784"/>
      <c r="AJY106" s="784"/>
      <c r="AJZ106" s="784"/>
      <c r="AKA106" s="784"/>
      <c r="AKB106" s="784"/>
      <c r="AKC106" s="784"/>
      <c r="AKD106" s="784"/>
      <c r="AKE106" s="784"/>
      <c r="AKF106" s="784"/>
      <c r="AKG106" s="784"/>
      <c r="AKH106" s="784"/>
      <c r="AKI106" s="784"/>
      <c r="AKJ106" s="784"/>
      <c r="AKK106" s="784"/>
      <c r="AKL106" s="784"/>
      <c r="AKM106" s="784"/>
      <c r="AKN106" s="784"/>
      <c r="AKO106" s="784"/>
      <c r="AKP106" s="784"/>
      <c r="AKQ106" s="784"/>
      <c r="AKR106" s="784"/>
      <c r="AKS106" s="784"/>
      <c r="AKT106" s="784"/>
      <c r="AKU106" s="784"/>
    </row>
    <row r="107" spans="1:983" s="764" customFormat="1">
      <c r="B107" s="779" t="s">
        <v>83</v>
      </c>
      <c r="C107" s="788"/>
      <c r="D107" s="788">
        <v>0</v>
      </c>
      <c r="E107" s="788">
        <v>0</v>
      </c>
      <c r="F107" s="788">
        <v>0</v>
      </c>
      <c r="G107" s="788">
        <v>0</v>
      </c>
      <c r="H107" s="788">
        <v>4.7121793524416859E-2</v>
      </c>
      <c r="I107" s="788">
        <v>0.2178426030510657</v>
      </c>
      <c r="J107" s="788">
        <v>0.42992412639599714</v>
      </c>
      <c r="K107" s="788">
        <v>0.63173139228311181</v>
      </c>
      <c r="L107" s="778"/>
      <c r="M107" s="786"/>
      <c r="N107" s="765"/>
      <c r="O107" s="778"/>
      <c r="P107" s="765"/>
      <c r="Q107" s="765"/>
      <c r="R107" s="765"/>
      <c r="S107" s="765"/>
      <c r="T107" s="765"/>
      <c r="U107" s="765"/>
      <c r="V107" s="765"/>
      <c r="W107" s="765"/>
      <c r="X107" s="765"/>
      <c r="Y107" s="765"/>
      <c r="Z107" s="784"/>
      <c r="AA107" s="784"/>
      <c r="AB107" s="784"/>
      <c r="AC107" s="784"/>
      <c r="AD107" s="784"/>
      <c r="AE107" s="784"/>
      <c r="AF107" s="784"/>
      <c r="AG107" s="784"/>
      <c r="AH107" s="784"/>
      <c r="AI107" s="784"/>
      <c r="AJ107" s="784"/>
      <c r="AK107" s="784"/>
      <c r="AL107" s="784"/>
      <c r="AM107" s="784"/>
      <c r="AN107" s="784"/>
      <c r="AO107" s="784"/>
      <c r="AP107" s="784"/>
      <c r="AQ107" s="784"/>
      <c r="AR107" s="784"/>
      <c r="AS107" s="784"/>
      <c r="AT107" s="784"/>
      <c r="AU107" s="784"/>
      <c r="AV107" s="784"/>
      <c r="AW107" s="784"/>
      <c r="AX107" s="784"/>
      <c r="AY107" s="784"/>
      <c r="AZ107" s="784"/>
      <c r="BA107" s="784"/>
      <c r="BB107" s="784"/>
      <c r="BC107" s="784"/>
      <c r="BD107" s="784"/>
      <c r="BE107" s="784"/>
      <c r="BF107" s="784"/>
      <c r="BG107" s="784"/>
      <c r="BH107" s="784"/>
      <c r="BI107" s="784"/>
      <c r="BJ107" s="784"/>
      <c r="BK107" s="784"/>
      <c r="BL107" s="784"/>
      <c r="BM107" s="784"/>
      <c r="BN107" s="784"/>
      <c r="BO107" s="784"/>
      <c r="BP107" s="784"/>
      <c r="BQ107" s="784"/>
      <c r="BR107" s="784"/>
      <c r="BS107" s="784"/>
      <c r="BT107" s="784"/>
      <c r="BU107" s="784"/>
      <c r="BV107" s="784"/>
      <c r="BW107" s="784"/>
      <c r="BX107" s="784"/>
      <c r="BY107" s="784"/>
      <c r="BZ107" s="784"/>
      <c r="CA107" s="784"/>
      <c r="CB107" s="784"/>
      <c r="CC107" s="784"/>
      <c r="CD107" s="784"/>
      <c r="CE107" s="784"/>
      <c r="CF107" s="784"/>
      <c r="CG107" s="784"/>
      <c r="CH107" s="784"/>
      <c r="CI107" s="784"/>
      <c r="CJ107" s="784"/>
      <c r="CK107" s="784"/>
      <c r="CL107" s="784"/>
      <c r="CM107" s="784"/>
      <c r="CN107" s="784"/>
      <c r="CO107" s="784"/>
      <c r="CP107" s="784"/>
      <c r="CQ107" s="784"/>
      <c r="CR107" s="784"/>
      <c r="CS107" s="784"/>
      <c r="CT107" s="784"/>
      <c r="CU107" s="784"/>
      <c r="CV107" s="784"/>
      <c r="CW107" s="784"/>
      <c r="CX107" s="784"/>
      <c r="CY107" s="784"/>
      <c r="CZ107" s="784"/>
      <c r="DA107" s="784"/>
      <c r="DB107" s="784"/>
      <c r="DC107" s="784"/>
      <c r="DD107" s="784"/>
      <c r="DE107" s="784"/>
      <c r="DF107" s="784"/>
      <c r="DG107" s="784"/>
      <c r="DH107" s="784"/>
      <c r="DI107" s="784"/>
      <c r="DJ107" s="784"/>
      <c r="DK107" s="784"/>
      <c r="DL107" s="784"/>
      <c r="DM107" s="784"/>
      <c r="DN107" s="784"/>
      <c r="DO107" s="784"/>
      <c r="DP107" s="784"/>
      <c r="DQ107" s="784"/>
      <c r="DR107" s="784"/>
      <c r="DS107" s="784"/>
      <c r="DT107" s="784"/>
      <c r="DU107" s="784"/>
      <c r="DV107" s="784"/>
      <c r="DW107" s="784"/>
      <c r="DX107" s="784"/>
      <c r="DY107" s="784"/>
      <c r="DZ107" s="784"/>
      <c r="EA107" s="784"/>
      <c r="EB107" s="784"/>
      <c r="EC107" s="784"/>
      <c r="ED107" s="784"/>
      <c r="EE107" s="784"/>
      <c r="EF107" s="784"/>
      <c r="EG107" s="784"/>
      <c r="EH107" s="784"/>
      <c r="EI107" s="784"/>
      <c r="EJ107" s="784"/>
      <c r="EK107" s="784"/>
      <c r="EL107" s="784"/>
      <c r="EM107" s="784"/>
      <c r="EN107" s="784"/>
      <c r="EO107" s="784"/>
      <c r="EP107" s="784"/>
      <c r="EQ107" s="784"/>
      <c r="ER107" s="784"/>
      <c r="ES107" s="784"/>
      <c r="ET107" s="784"/>
      <c r="EU107" s="784"/>
      <c r="EV107" s="784"/>
      <c r="EW107" s="784"/>
      <c r="EX107" s="784"/>
      <c r="EY107" s="784"/>
      <c r="EZ107" s="784"/>
      <c r="FA107" s="784"/>
      <c r="FB107" s="784"/>
      <c r="FC107" s="784"/>
      <c r="FD107" s="784"/>
      <c r="FE107" s="784"/>
      <c r="FF107" s="784"/>
      <c r="FG107" s="784"/>
      <c r="FH107" s="784"/>
      <c r="FI107" s="784"/>
      <c r="FJ107" s="784"/>
      <c r="FK107" s="784"/>
      <c r="FL107" s="784"/>
      <c r="FM107" s="784"/>
      <c r="FN107" s="784"/>
      <c r="FO107" s="784"/>
      <c r="FP107" s="784"/>
      <c r="FQ107" s="784"/>
      <c r="FR107" s="784"/>
      <c r="FS107" s="784"/>
      <c r="FT107" s="784"/>
      <c r="FU107" s="784"/>
      <c r="FV107" s="784"/>
      <c r="FW107" s="784"/>
      <c r="FX107" s="784"/>
      <c r="FY107" s="784"/>
      <c r="FZ107" s="784"/>
      <c r="GA107" s="784"/>
      <c r="GB107" s="784"/>
      <c r="GC107" s="784"/>
      <c r="GD107" s="784"/>
      <c r="GE107" s="784"/>
      <c r="GF107" s="784"/>
      <c r="GG107" s="784"/>
      <c r="GH107" s="784"/>
      <c r="GI107" s="784"/>
      <c r="GJ107" s="784"/>
      <c r="GK107" s="784"/>
      <c r="GL107" s="784"/>
      <c r="GM107" s="784"/>
      <c r="GN107" s="784"/>
      <c r="GO107" s="784"/>
      <c r="GP107" s="784"/>
      <c r="GQ107" s="784"/>
      <c r="GR107" s="784"/>
      <c r="GS107" s="784"/>
      <c r="GT107" s="784"/>
      <c r="GU107" s="784"/>
      <c r="GV107" s="784"/>
      <c r="GW107" s="784"/>
      <c r="GX107" s="784"/>
      <c r="GY107" s="784"/>
      <c r="GZ107" s="784"/>
      <c r="HA107" s="784"/>
      <c r="HB107" s="784"/>
      <c r="HC107" s="784"/>
      <c r="HD107" s="784"/>
      <c r="HE107" s="784"/>
      <c r="HF107" s="784"/>
      <c r="HG107" s="784"/>
      <c r="HH107" s="784"/>
      <c r="HI107" s="784"/>
      <c r="HJ107" s="784"/>
      <c r="HK107" s="784"/>
      <c r="HL107" s="784"/>
      <c r="HM107" s="784"/>
      <c r="HN107" s="784"/>
      <c r="HO107" s="784"/>
      <c r="HP107" s="784"/>
      <c r="HQ107" s="784"/>
      <c r="HR107" s="784"/>
      <c r="HS107" s="784"/>
      <c r="HT107" s="784"/>
      <c r="HU107" s="784"/>
      <c r="HV107" s="784"/>
      <c r="HW107" s="784"/>
      <c r="HX107" s="784"/>
      <c r="HY107" s="784"/>
      <c r="HZ107" s="784"/>
      <c r="IA107" s="784"/>
      <c r="IB107" s="784"/>
      <c r="IC107" s="784"/>
      <c r="ID107" s="784"/>
      <c r="IE107" s="784"/>
      <c r="IF107" s="784"/>
      <c r="IG107" s="784"/>
      <c r="IH107" s="784"/>
      <c r="II107" s="784"/>
      <c r="IJ107" s="784"/>
      <c r="IK107" s="784"/>
      <c r="IL107" s="784"/>
      <c r="IM107" s="784"/>
      <c r="IN107" s="784"/>
      <c r="IO107" s="784"/>
      <c r="IP107" s="784"/>
      <c r="IQ107" s="784"/>
      <c r="IR107" s="784"/>
      <c r="IS107" s="784"/>
      <c r="IT107" s="784"/>
      <c r="IU107" s="784"/>
      <c r="IV107" s="784"/>
      <c r="IW107" s="784"/>
      <c r="IX107" s="784"/>
      <c r="IY107" s="784"/>
      <c r="IZ107" s="784"/>
      <c r="JA107" s="784"/>
      <c r="JB107" s="784"/>
      <c r="JC107" s="784"/>
      <c r="JD107" s="784"/>
      <c r="JE107" s="784"/>
      <c r="JF107" s="784"/>
      <c r="JG107" s="784"/>
      <c r="JH107" s="784"/>
      <c r="JI107" s="784"/>
      <c r="JJ107" s="784"/>
      <c r="JK107" s="784"/>
      <c r="JL107" s="784"/>
      <c r="JM107" s="784"/>
      <c r="JN107" s="784"/>
      <c r="JO107" s="784"/>
      <c r="JP107" s="784"/>
      <c r="JQ107" s="784"/>
      <c r="JR107" s="784"/>
      <c r="JS107" s="784"/>
      <c r="JT107" s="784"/>
      <c r="JU107" s="784"/>
      <c r="JV107" s="784"/>
      <c r="JW107" s="784"/>
      <c r="JX107" s="784"/>
      <c r="JY107" s="784"/>
      <c r="JZ107" s="784"/>
      <c r="KA107" s="784"/>
      <c r="KB107" s="784"/>
      <c r="KC107" s="784"/>
      <c r="KD107" s="784"/>
      <c r="KE107" s="784"/>
      <c r="KF107" s="784"/>
      <c r="KG107" s="784"/>
      <c r="KH107" s="784"/>
      <c r="KI107" s="784"/>
      <c r="KJ107" s="784"/>
      <c r="KK107" s="784"/>
      <c r="KL107" s="784"/>
      <c r="KM107" s="784"/>
      <c r="KN107" s="784"/>
      <c r="KO107" s="784"/>
      <c r="KP107" s="784"/>
      <c r="KQ107" s="784"/>
      <c r="KR107" s="784"/>
      <c r="KS107" s="784"/>
      <c r="KT107" s="784"/>
      <c r="KU107" s="784"/>
      <c r="KV107" s="784"/>
      <c r="KW107" s="784"/>
      <c r="KX107" s="784"/>
      <c r="KY107" s="784"/>
      <c r="KZ107" s="784"/>
      <c r="LA107" s="784"/>
      <c r="LB107" s="784"/>
      <c r="LC107" s="784"/>
      <c r="LD107" s="784"/>
      <c r="LE107" s="784"/>
      <c r="LF107" s="784"/>
      <c r="LG107" s="784"/>
      <c r="LH107" s="784"/>
      <c r="LI107" s="784"/>
      <c r="LJ107" s="784"/>
      <c r="LK107" s="784"/>
      <c r="LL107" s="784"/>
      <c r="LM107" s="784"/>
      <c r="LN107" s="784"/>
      <c r="LO107" s="784"/>
      <c r="LP107" s="784"/>
      <c r="LQ107" s="784"/>
      <c r="LR107" s="784"/>
      <c r="LS107" s="784"/>
      <c r="LT107" s="784"/>
      <c r="LU107" s="784"/>
      <c r="LV107" s="784"/>
      <c r="LW107" s="784"/>
      <c r="LX107" s="784"/>
      <c r="LY107" s="784"/>
      <c r="LZ107" s="784"/>
      <c r="MA107" s="784"/>
      <c r="MB107" s="784"/>
      <c r="MC107" s="784"/>
      <c r="MD107" s="784"/>
      <c r="ME107" s="784"/>
      <c r="MF107" s="784"/>
      <c r="MG107" s="784"/>
      <c r="MH107" s="784"/>
      <c r="MI107" s="784"/>
      <c r="MJ107" s="784"/>
      <c r="MK107" s="784"/>
      <c r="ML107" s="784"/>
      <c r="MM107" s="784"/>
      <c r="MN107" s="784"/>
      <c r="MO107" s="784"/>
      <c r="MP107" s="784"/>
      <c r="MQ107" s="784"/>
      <c r="MR107" s="784"/>
      <c r="MS107" s="784"/>
      <c r="MT107" s="784"/>
      <c r="MU107" s="784"/>
      <c r="MV107" s="784"/>
      <c r="MW107" s="784"/>
      <c r="MX107" s="784"/>
      <c r="MY107" s="784"/>
      <c r="MZ107" s="784"/>
      <c r="NA107" s="784"/>
      <c r="NB107" s="784"/>
      <c r="NC107" s="784"/>
      <c r="ND107" s="784"/>
      <c r="NE107" s="784"/>
      <c r="NF107" s="784"/>
      <c r="NG107" s="784"/>
      <c r="NH107" s="784"/>
      <c r="NI107" s="784"/>
      <c r="NJ107" s="784"/>
      <c r="NK107" s="784"/>
      <c r="NL107" s="784"/>
      <c r="NM107" s="784"/>
      <c r="NN107" s="784"/>
      <c r="NO107" s="784"/>
      <c r="NP107" s="784"/>
      <c r="NQ107" s="784"/>
      <c r="NR107" s="784"/>
      <c r="NS107" s="784"/>
      <c r="NT107" s="784"/>
      <c r="NU107" s="784"/>
      <c r="NV107" s="784"/>
      <c r="NW107" s="784"/>
      <c r="NX107" s="784"/>
      <c r="NY107" s="784"/>
      <c r="NZ107" s="784"/>
      <c r="OA107" s="784"/>
      <c r="OB107" s="784"/>
      <c r="OC107" s="784"/>
      <c r="OD107" s="784"/>
      <c r="OE107" s="784"/>
      <c r="OF107" s="784"/>
      <c r="OG107" s="784"/>
      <c r="OH107" s="784"/>
      <c r="OI107" s="784"/>
      <c r="OJ107" s="784"/>
      <c r="OK107" s="784"/>
      <c r="OL107" s="784"/>
      <c r="OM107" s="784"/>
      <c r="ON107" s="784"/>
      <c r="OO107" s="784"/>
      <c r="OP107" s="784"/>
      <c r="OQ107" s="784"/>
      <c r="OR107" s="784"/>
      <c r="OS107" s="784"/>
      <c r="OT107" s="784"/>
      <c r="OU107" s="784"/>
      <c r="OV107" s="784"/>
      <c r="OW107" s="784"/>
      <c r="OX107" s="784"/>
      <c r="OY107" s="784"/>
      <c r="OZ107" s="784"/>
      <c r="PA107" s="784"/>
      <c r="PB107" s="784"/>
      <c r="PC107" s="784"/>
      <c r="PD107" s="784"/>
      <c r="PE107" s="784"/>
      <c r="PF107" s="784"/>
      <c r="PG107" s="784"/>
      <c r="PH107" s="784"/>
      <c r="PI107" s="784"/>
      <c r="PJ107" s="784"/>
      <c r="PK107" s="784"/>
      <c r="PL107" s="784"/>
      <c r="PM107" s="784"/>
      <c r="PN107" s="784"/>
      <c r="PO107" s="784"/>
      <c r="PP107" s="784"/>
      <c r="PQ107" s="784"/>
      <c r="PR107" s="784"/>
      <c r="PS107" s="784"/>
      <c r="PT107" s="784"/>
      <c r="PU107" s="784"/>
      <c r="PV107" s="784"/>
      <c r="PW107" s="784"/>
      <c r="PX107" s="784"/>
      <c r="PY107" s="784"/>
      <c r="PZ107" s="784"/>
      <c r="QA107" s="784"/>
      <c r="QB107" s="784"/>
      <c r="QC107" s="784"/>
      <c r="QD107" s="784"/>
      <c r="QE107" s="784"/>
      <c r="QF107" s="784"/>
      <c r="QG107" s="784"/>
      <c r="QH107" s="784"/>
      <c r="QI107" s="784"/>
      <c r="QJ107" s="784"/>
      <c r="QK107" s="784"/>
      <c r="QL107" s="784"/>
      <c r="QM107" s="784"/>
      <c r="QN107" s="784"/>
      <c r="QO107" s="784"/>
      <c r="QP107" s="784"/>
      <c r="QQ107" s="784"/>
      <c r="QR107" s="784"/>
      <c r="QS107" s="784"/>
      <c r="QT107" s="784"/>
      <c r="QU107" s="784"/>
      <c r="QV107" s="784"/>
      <c r="QW107" s="784"/>
      <c r="QX107" s="784"/>
      <c r="QY107" s="784"/>
      <c r="QZ107" s="784"/>
      <c r="RA107" s="784"/>
      <c r="RB107" s="784"/>
      <c r="RC107" s="784"/>
      <c r="RD107" s="784"/>
      <c r="RE107" s="784"/>
      <c r="RF107" s="784"/>
      <c r="RG107" s="784"/>
      <c r="RH107" s="784"/>
      <c r="RI107" s="784"/>
      <c r="RJ107" s="784"/>
      <c r="RK107" s="784"/>
      <c r="RL107" s="784"/>
      <c r="RM107" s="784"/>
      <c r="RN107" s="784"/>
      <c r="RO107" s="784"/>
      <c r="RP107" s="784"/>
      <c r="RQ107" s="784"/>
      <c r="RR107" s="784"/>
      <c r="RS107" s="784"/>
      <c r="RT107" s="784"/>
      <c r="RU107" s="784"/>
      <c r="RV107" s="784"/>
      <c r="RW107" s="784"/>
      <c r="RX107" s="784"/>
      <c r="RY107" s="784"/>
      <c r="RZ107" s="784"/>
      <c r="SA107" s="784"/>
      <c r="SB107" s="784"/>
      <c r="SC107" s="784"/>
      <c r="SD107" s="784"/>
      <c r="SE107" s="784"/>
      <c r="SF107" s="784"/>
      <c r="SG107" s="784"/>
      <c r="SH107" s="784"/>
      <c r="SI107" s="784"/>
      <c r="SJ107" s="784"/>
      <c r="SK107" s="784"/>
      <c r="SL107" s="784"/>
      <c r="SM107" s="784"/>
      <c r="SN107" s="784"/>
      <c r="SO107" s="784"/>
      <c r="SP107" s="784"/>
      <c r="SQ107" s="784"/>
      <c r="SR107" s="784"/>
      <c r="SS107" s="784"/>
      <c r="ST107" s="784"/>
      <c r="SU107" s="784"/>
      <c r="SV107" s="784"/>
      <c r="SW107" s="784"/>
      <c r="SX107" s="784"/>
      <c r="SY107" s="784"/>
      <c r="SZ107" s="784"/>
      <c r="TA107" s="784"/>
      <c r="TB107" s="784"/>
      <c r="TC107" s="784"/>
      <c r="TD107" s="784"/>
      <c r="TE107" s="784"/>
      <c r="TF107" s="784"/>
      <c r="TG107" s="784"/>
      <c r="TH107" s="784"/>
      <c r="TI107" s="784"/>
      <c r="TJ107" s="784"/>
      <c r="TK107" s="784"/>
      <c r="TL107" s="784"/>
      <c r="TM107" s="784"/>
      <c r="TN107" s="784"/>
      <c r="TO107" s="784"/>
      <c r="TP107" s="784"/>
      <c r="TQ107" s="784"/>
      <c r="TR107" s="784"/>
      <c r="TS107" s="784"/>
      <c r="TT107" s="784"/>
      <c r="TU107" s="784"/>
      <c r="TV107" s="784"/>
      <c r="TW107" s="784"/>
      <c r="TX107" s="784"/>
      <c r="TY107" s="784"/>
      <c r="TZ107" s="784"/>
      <c r="UA107" s="784"/>
      <c r="UB107" s="784"/>
      <c r="UC107" s="784"/>
      <c r="UD107" s="784"/>
      <c r="UE107" s="784"/>
      <c r="UF107" s="784"/>
      <c r="UG107" s="784"/>
      <c r="UH107" s="784"/>
      <c r="UI107" s="784"/>
      <c r="UJ107" s="784"/>
      <c r="UK107" s="784"/>
      <c r="UL107" s="784"/>
      <c r="UM107" s="784"/>
      <c r="UN107" s="784"/>
      <c r="UO107" s="784"/>
      <c r="UP107" s="784"/>
      <c r="UQ107" s="784"/>
      <c r="UR107" s="784"/>
      <c r="US107" s="784"/>
      <c r="UT107" s="784"/>
      <c r="UU107" s="784"/>
      <c r="UV107" s="784"/>
      <c r="UW107" s="784"/>
      <c r="UX107" s="784"/>
      <c r="UY107" s="784"/>
      <c r="UZ107" s="784"/>
      <c r="VA107" s="784"/>
      <c r="VB107" s="784"/>
      <c r="VC107" s="784"/>
      <c r="VD107" s="784"/>
      <c r="VE107" s="784"/>
      <c r="VF107" s="784"/>
      <c r="VG107" s="784"/>
      <c r="VH107" s="784"/>
      <c r="VI107" s="784"/>
      <c r="VJ107" s="784"/>
      <c r="VK107" s="784"/>
      <c r="VL107" s="784"/>
      <c r="VM107" s="784"/>
      <c r="VN107" s="784"/>
      <c r="VO107" s="784"/>
      <c r="VP107" s="784"/>
      <c r="VQ107" s="784"/>
      <c r="VR107" s="784"/>
      <c r="VS107" s="784"/>
      <c r="VT107" s="784"/>
      <c r="VU107" s="784"/>
      <c r="VV107" s="784"/>
      <c r="VW107" s="784"/>
      <c r="VX107" s="784"/>
      <c r="VY107" s="784"/>
      <c r="VZ107" s="784"/>
      <c r="WA107" s="784"/>
      <c r="WB107" s="784"/>
      <c r="WC107" s="784"/>
      <c r="WD107" s="784"/>
      <c r="WE107" s="784"/>
      <c r="WF107" s="784"/>
      <c r="WG107" s="784"/>
      <c r="WH107" s="784"/>
      <c r="WI107" s="784"/>
      <c r="WJ107" s="784"/>
      <c r="WK107" s="784"/>
      <c r="WL107" s="784"/>
      <c r="WM107" s="784"/>
      <c r="WN107" s="784"/>
      <c r="WO107" s="784"/>
      <c r="WP107" s="784"/>
      <c r="WQ107" s="784"/>
      <c r="WR107" s="784"/>
      <c r="WS107" s="784"/>
      <c r="WT107" s="784"/>
      <c r="WU107" s="784"/>
      <c r="WV107" s="784"/>
      <c r="WW107" s="784"/>
      <c r="WX107" s="784"/>
      <c r="WY107" s="784"/>
      <c r="WZ107" s="784"/>
      <c r="XA107" s="784"/>
      <c r="XB107" s="784"/>
      <c r="XC107" s="784"/>
      <c r="XD107" s="784"/>
      <c r="XE107" s="784"/>
      <c r="XF107" s="784"/>
      <c r="XG107" s="784"/>
      <c r="XH107" s="784"/>
      <c r="XI107" s="784"/>
      <c r="XJ107" s="784"/>
      <c r="XK107" s="784"/>
      <c r="XL107" s="784"/>
      <c r="XM107" s="784"/>
      <c r="XN107" s="784"/>
      <c r="XO107" s="784"/>
      <c r="XP107" s="784"/>
      <c r="XQ107" s="784"/>
      <c r="XR107" s="784"/>
      <c r="XS107" s="784"/>
      <c r="XT107" s="784"/>
      <c r="XU107" s="784"/>
      <c r="XV107" s="784"/>
      <c r="XW107" s="784"/>
      <c r="XX107" s="784"/>
      <c r="XY107" s="784"/>
      <c r="XZ107" s="784"/>
      <c r="YA107" s="784"/>
      <c r="YB107" s="784"/>
      <c r="YC107" s="784"/>
      <c r="YD107" s="784"/>
      <c r="YE107" s="784"/>
      <c r="YF107" s="784"/>
      <c r="YG107" s="784"/>
      <c r="YH107" s="784"/>
      <c r="YI107" s="784"/>
      <c r="YJ107" s="784"/>
      <c r="YK107" s="784"/>
      <c r="YL107" s="784"/>
      <c r="YM107" s="784"/>
      <c r="YN107" s="784"/>
      <c r="YO107" s="784"/>
      <c r="YP107" s="784"/>
      <c r="YQ107" s="784"/>
      <c r="YR107" s="784"/>
      <c r="YS107" s="784"/>
      <c r="YT107" s="784"/>
      <c r="YU107" s="784"/>
      <c r="YV107" s="784"/>
      <c r="YW107" s="784"/>
      <c r="YX107" s="784"/>
      <c r="YY107" s="784"/>
      <c r="YZ107" s="784"/>
      <c r="ZA107" s="784"/>
      <c r="ZB107" s="784"/>
      <c r="ZC107" s="784"/>
      <c r="ZD107" s="784"/>
      <c r="ZE107" s="784"/>
      <c r="ZF107" s="784"/>
      <c r="ZG107" s="784"/>
      <c r="ZH107" s="784"/>
      <c r="ZI107" s="784"/>
      <c r="ZJ107" s="784"/>
      <c r="ZK107" s="784"/>
      <c r="ZL107" s="784"/>
      <c r="ZM107" s="784"/>
      <c r="ZN107" s="784"/>
      <c r="ZO107" s="784"/>
      <c r="ZP107" s="784"/>
      <c r="ZQ107" s="784"/>
      <c r="ZR107" s="784"/>
      <c r="ZS107" s="784"/>
      <c r="ZT107" s="784"/>
      <c r="ZU107" s="784"/>
      <c r="ZV107" s="784"/>
      <c r="ZW107" s="784"/>
      <c r="ZX107" s="784"/>
      <c r="ZY107" s="784"/>
      <c r="ZZ107" s="784"/>
      <c r="AAA107" s="784"/>
      <c r="AAB107" s="784"/>
      <c r="AAC107" s="784"/>
      <c r="AAD107" s="784"/>
      <c r="AAE107" s="784"/>
      <c r="AAF107" s="784"/>
      <c r="AAG107" s="784"/>
      <c r="AAH107" s="784"/>
      <c r="AAI107" s="784"/>
      <c r="AAJ107" s="784"/>
      <c r="AAK107" s="784"/>
      <c r="AAL107" s="784"/>
      <c r="AAM107" s="784"/>
      <c r="AAN107" s="784"/>
      <c r="AAO107" s="784"/>
      <c r="AAP107" s="784"/>
      <c r="AAQ107" s="784"/>
      <c r="AAR107" s="784"/>
      <c r="AAS107" s="784"/>
      <c r="AAT107" s="784"/>
      <c r="AAU107" s="784"/>
      <c r="AAV107" s="784"/>
      <c r="AAW107" s="784"/>
      <c r="AAX107" s="784"/>
      <c r="AAY107" s="784"/>
      <c r="AAZ107" s="784"/>
      <c r="ABA107" s="784"/>
      <c r="ABB107" s="784"/>
      <c r="ABC107" s="784"/>
      <c r="ABD107" s="784"/>
      <c r="ABE107" s="784"/>
      <c r="ABF107" s="784"/>
      <c r="ABG107" s="784"/>
      <c r="ABH107" s="784"/>
      <c r="ABI107" s="784"/>
      <c r="ABJ107" s="784"/>
      <c r="ABK107" s="784"/>
      <c r="ABL107" s="784"/>
      <c r="ABM107" s="784"/>
      <c r="ABN107" s="784"/>
      <c r="ABO107" s="784"/>
      <c r="ABP107" s="784"/>
      <c r="ABQ107" s="784"/>
      <c r="ABR107" s="784"/>
      <c r="ABS107" s="784"/>
      <c r="ABT107" s="784"/>
      <c r="ABU107" s="784"/>
      <c r="ABV107" s="784"/>
      <c r="ABW107" s="784"/>
      <c r="ABX107" s="784"/>
      <c r="ABY107" s="784"/>
      <c r="ABZ107" s="784"/>
      <c r="ACA107" s="784"/>
      <c r="ACB107" s="784"/>
      <c r="ACC107" s="784"/>
      <c r="ACD107" s="784"/>
      <c r="ACE107" s="784"/>
      <c r="ACF107" s="784"/>
      <c r="ACG107" s="784"/>
      <c r="ACH107" s="784"/>
      <c r="ACI107" s="784"/>
      <c r="ACJ107" s="784"/>
      <c r="ACK107" s="784"/>
      <c r="ACL107" s="784"/>
      <c r="ACM107" s="784"/>
      <c r="ACN107" s="784"/>
      <c r="ACO107" s="784"/>
      <c r="ACP107" s="784"/>
      <c r="ACQ107" s="784"/>
      <c r="ACR107" s="784"/>
      <c r="ACS107" s="784"/>
      <c r="ACT107" s="784"/>
      <c r="ACU107" s="784"/>
      <c r="ACV107" s="784"/>
      <c r="ACW107" s="784"/>
      <c r="ACX107" s="784"/>
      <c r="ACY107" s="784"/>
      <c r="ACZ107" s="784"/>
      <c r="ADA107" s="784"/>
      <c r="ADB107" s="784"/>
      <c r="ADC107" s="784"/>
      <c r="ADD107" s="784"/>
      <c r="ADE107" s="784"/>
      <c r="ADF107" s="784"/>
      <c r="ADG107" s="784"/>
      <c r="ADH107" s="784"/>
      <c r="ADI107" s="784"/>
      <c r="ADJ107" s="784"/>
      <c r="ADK107" s="784"/>
      <c r="ADL107" s="784"/>
      <c r="ADM107" s="784"/>
      <c r="ADN107" s="784"/>
      <c r="ADO107" s="784"/>
      <c r="ADP107" s="784"/>
      <c r="ADQ107" s="784"/>
      <c r="ADR107" s="784"/>
      <c r="ADS107" s="784"/>
      <c r="ADT107" s="784"/>
      <c r="ADU107" s="784"/>
      <c r="ADV107" s="784"/>
      <c r="ADW107" s="784"/>
      <c r="ADX107" s="784"/>
      <c r="ADY107" s="784"/>
      <c r="ADZ107" s="784"/>
      <c r="AEA107" s="784"/>
      <c r="AEB107" s="784"/>
      <c r="AEC107" s="784"/>
      <c r="AED107" s="784"/>
      <c r="AEE107" s="784"/>
      <c r="AEF107" s="784"/>
      <c r="AEG107" s="784"/>
      <c r="AEH107" s="784"/>
      <c r="AEI107" s="784"/>
      <c r="AEJ107" s="784"/>
      <c r="AEK107" s="784"/>
      <c r="AEL107" s="784"/>
      <c r="AEM107" s="784"/>
      <c r="AEN107" s="784"/>
      <c r="AEO107" s="784"/>
      <c r="AEP107" s="784"/>
      <c r="AEQ107" s="784"/>
      <c r="AER107" s="784"/>
      <c r="AES107" s="784"/>
      <c r="AET107" s="784"/>
      <c r="AEU107" s="784"/>
      <c r="AEV107" s="784"/>
      <c r="AEW107" s="784"/>
      <c r="AEX107" s="784"/>
      <c r="AEY107" s="784"/>
      <c r="AEZ107" s="784"/>
      <c r="AFA107" s="784"/>
      <c r="AFB107" s="784"/>
      <c r="AFC107" s="784"/>
      <c r="AFD107" s="784"/>
      <c r="AFE107" s="784"/>
      <c r="AFF107" s="784"/>
      <c r="AFG107" s="784"/>
      <c r="AFH107" s="784"/>
      <c r="AFI107" s="784"/>
      <c r="AFJ107" s="784"/>
      <c r="AFK107" s="784"/>
      <c r="AFL107" s="784"/>
      <c r="AFM107" s="784"/>
      <c r="AFN107" s="784"/>
      <c r="AFO107" s="784"/>
      <c r="AFP107" s="784"/>
      <c r="AFQ107" s="784"/>
      <c r="AFR107" s="784"/>
      <c r="AFS107" s="784"/>
      <c r="AFT107" s="784"/>
      <c r="AFU107" s="784"/>
      <c r="AFV107" s="784"/>
      <c r="AFW107" s="784"/>
      <c r="AFX107" s="784"/>
      <c r="AFY107" s="784"/>
      <c r="AFZ107" s="784"/>
      <c r="AGA107" s="784"/>
      <c r="AGB107" s="784"/>
      <c r="AGC107" s="784"/>
      <c r="AGD107" s="784"/>
      <c r="AGE107" s="784"/>
      <c r="AGF107" s="784"/>
      <c r="AGG107" s="784"/>
      <c r="AGH107" s="784"/>
      <c r="AGI107" s="784"/>
      <c r="AGJ107" s="784"/>
      <c r="AGK107" s="784"/>
      <c r="AGL107" s="784"/>
      <c r="AGM107" s="784"/>
      <c r="AGN107" s="784"/>
      <c r="AGO107" s="784"/>
      <c r="AGP107" s="784"/>
      <c r="AGQ107" s="784"/>
      <c r="AGR107" s="784"/>
      <c r="AGS107" s="784"/>
      <c r="AGT107" s="784"/>
      <c r="AGU107" s="784"/>
      <c r="AGV107" s="784"/>
      <c r="AGW107" s="784"/>
      <c r="AGX107" s="784"/>
      <c r="AGY107" s="784"/>
      <c r="AGZ107" s="784"/>
      <c r="AHA107" s="784"/>
      <c r="AHB107" s="784"/>
      <c r="AHC107" s="784"/>
      <c r="AHD107" s="784"/>
      <c r="AHE107" s="784"/>
      <c r="AHF107" s="784"/>
      <c r="AHG107" s="784"/>
      <c r="AHH107" s="784"/>
      <c r="AHI107" s="784"/>
      <c r="AHJ107" s="784"/>
      <c r="AHK107" s="784"/>
      <c r="AHL107" s="784"/>
      <c r="AHM107" s="784"/>
      <c r="AHN107" s="784"/>
      <c r="AHO107" s="784"/>
      <c r="AHP107" s="784"/>
      <c r="AHQ107" s="784"/>
      <c r="AHR107" s="784"/>
      <c r="AHS107" s="784"/>
      <c r="AHT107" s="784"/>
      <c r="AHU107" s="784"/>
      <c r="AHV107" s="784"/>
      <c r="AHW107" s="784"/>
      <c r="AHX107" s="784"/>
      <c r="AHY107" s="784"/>
      <c r="AHZ107" s="784"/>
      <c r="AIA107" s="784"/>
      <c r="AIB107" s="784"/>
      <c r="AIC107" s="784"/>
      <c r="AID107" s="784"/>
      <c r="AIE107" s="784"/>
      <c r="AIF107" s="784"/>
      <c r="AIG107" s="784"/>
      <c r="AIH107" s="784"/>
      <c r="AII107" s="784"/>
      <c r="AIJ107" s="784"/>
      <c r="AIK107" s="784"/>
      <c r="AIL107" s="784"/>
      <c r="AIM107" s="784"/>
      <c r="AIN107" s="784"/>
      <c r="AIO107" s="784"/>
      <c r="AIP107" s="784"/>
      <c r="AIQ107" s="784"/>
      <c r="AIR107" s="784"/>
      <c r="AIS107" s="784"/>
      <c r="AIT107" s="784"/>
      <c r="AIU107" s="784"/>
      <c r="AIV107" s="784"/>
      <c r="AIW107" s="784"/>
      <c r="AIX107" s="784"/>
      <c r="AIY107" s="784"/>
      <c r="AIZ107" s="784"/>
      <c r="AJA107" s="784"/>
      <c r="AJB107" s="784"/>
      <c r="AJC107" s="784"/>
      <c r="AJD107" s="784"/>
      <c r="AJE107" s="784"/>
      <c r="AJF107" s="784"/>
      <c r="AJG107" s="784"/>
      <c r="AJH107" s="784"/>
      <c r="AJI107" s="784"/>
      <c r="AJJ107" s="784"/>
      <c r="AJK107" s="784"/>
      <c r="AJL107" s="784"/>
      <c r="AJM107" s="784"/>
      <c r="AJN107" s="784"/>
      <c r="AJO107" s="784"/>
      <c r="AJP107" s="784"/>
      <c r="AJQ107" s="784"/>
      <c r="AJR107" s="784"/>
      <c r="AJS107" s="784"/>
      <c r="AJT107" s="784"/>
      <c r="AJU107" s="784"/>
      <c r="AJV107" s="784"/>
      <c r="AJW107" s="784"/>
      <c r="AJX107" s="784"/>
      <c r="AJY107" s="784"/>
      <c r="AJZ107" s="784"/>
      <c r="AKA107" s="784"/>
      <c r="AKB107" s="784"/>
      <c r="AKC107" s="784"/>
      <c r="AKD107" s="784"/>
      <c r="AKE107" s="784"/>
      <c r="AKF107" s="784"/>
      <c r="AKG107" s="784"/>
      <c r="AKH107" s="784"/>
      <c r="AKI107" s="784"/>
      <c r="AKJ107" s="784"/>
      <c r="AKK107" s="784"/>
      <c r="AKL107" s="784"/>
      <c r="AKM107" s="784"/>
      <c r="AKN107" s="784"/>
      <c r="AKO107" s="784"/>
      <c r="AKP107" s="784"/>
      <c r="AKQ107" s="784"/>
      <c r="AKR107" s="784"/>
      <c r="AKS107" s="784"/>
      <c r="AKT107" s="784"/>
      <c r="AKU107" s="784"/>
    </row>
    <row r="108" spans="1:983" s="764" customFormat="1">
      <c r="A108" s="778"/>
      <c r="B108" s="779" t="s">
        <v>489</v>
      </c>
      <c r="C108" s="788"/>
      <c r="D108" s="788">
        <v>6.0765395623849949</v>
      </c>
      <c r="E108" s="788">
        <v>2.5093328292910013</v>
      </c>
      <c r="F108" s="788">
        <v>5.8505079501378825</v>
      </c>
      <c r="G108" s="788">
        <v>5.8542899829950397</v>
      </c>
      <c r="H108" s="788">
        <v>4.6710934440910821</v>
      </c>
      <c r="I108" s="788">
        <v>3.3227455056926205</v>
      </c>
      <c r="J108" s="788">
        <v>2.216461143196967</v>
      </c>
      <c r="K108" s="788">
        <v>0.62281508157051602</v>
      </c>
      <c r="L108" s="778"/>
      <c r="M108" s="786"/>
      <c r="N108" s="765"/>
      <c r="O108" s="778"/>
      <c r="P108" s="765"/>
      <c r="Q108" s="765"/>
      <c r="R108" s="765"/>
      <c r="S108" s="765"/>
      <c r="T108" s="765"/>
      <c r="U108" s="765"/>
      <c r="V108" s="765"/>
      <c r="W108" s="765"/>
      <c r="X108" s="765"/>
      <c r="Y108" s="765"/>
      <c r="Z108" s="765"/>
      <c r="AA108" s="765"/>
      <c r="AB108" s="765"/>
      <c r="AC108" s="765"/>
      <c r="AD108" s="765"/>
      <c r="AE108" s="765"/>
      <c r="AF108" s="765"/>
      <c r="AG108" s="765"/>
      <c r="AH108" s="765"/>
      <c r="AI108" s="765"/>
      <c r="AJ108" s="765"/>
      <c r="AK108" s="765"/>
      <c r="AL108" s="765"/>
      <c r="AM108" s="765"/>
      <c r="AN108" s="765"/>
      <c r="AO108" s="765"/>
      <c r="AP108" s="765"/>
      <c r="AQ108" s="765"/>
      <c r="AR108" s="765"/>
      <c r="AS108" s="765"/>
      <c r="AT108" s="765"/>
      <c r="AU108" s="765"/>
      <c r="AV108" s="765"/>
      <c r="AW108" s="765"/>
      <c r="AX108" s="765"/>
      <c r="AY108" s="765"/>
      <c r="AZ108" s="765"/>
      <c r="BA108" s="765"/>
      <c r="BB108" s="765"/>
      <c r="BC108" s="765"/>
      <c r="BD108" s="765"/>
      <c r="BE108" s="765"/>
      <c r="BF108" s="765"/>
      <c r="BG108" s="765"/>
      <c r="BH108" s="765"/>
      <c r="BI108" s="765"/>
      <c r="BJ108" s="765"/>
      <c r="BK108" s="765"/>
      <c r="BL108" s="765"/>
      <c r="BM108" s="765"/>
      <c r="BN108" s="765"/>
      <c r="BO108" s="765"/>
      <c r="BP108" s="765"/>
      <c r="BQ108" s="765"/>
      <c r="BR108" s="765"/>
      <c r="BS108" s="765"/>
      <c r="BT108" s="765"/>
      <c r="BU108" s="765"/>
      <c r="BV108" s="765"/>
      <c r="BW108" s="765"/>
      <c r="BX108" s="765"/>
      <c r="BY108" s="765"/>
      <c r="BZ108" s="765"/>
      <c r="CA108" s="765"/>
      <c r="CB108" s="765"/>
      <c r="CC108" s="765"/>
      <c r="CD108" s="765"/>
      <c r="CE108" s="765"/>
      <c r="CF108" s="765"/>
      <c r="CG108" s="765"/>
      <c r="CH108" s="765"/>
      <c r="CI108" s="765"/>
      <c r="CJ108" s="765"/>
      <c r="CK108" s="765"/>
      <c r="CL108" s="765"/>
      <c r="CM108" s="765"/>
      <c r="CN108" s="765"/>
      <c r="CO108" s="765"/>
      <c r="CP108" s="765"/>
      <c r="CQ108" s="765"/>
      <c r="CR108" s="765"/>
      <c r="CS108" s="765"/>
      <c r="CT108" s="765"/>
      <c r="CU108" s="765"/>
      <c r="CV108" s="765"/>
      <c r="CW108" s="765"/>
      <c r="CX108" s="765"/>
      <c r="CY108" s="765"/>
      <c r="CZ108" s="765"/>
      <c r="DA108" s="765"/>
      <c r="DB108" s="765"/>
      <c r="DC108" s="765"/>
      <c r="DD108" s="765"/>
      <c r="DE108" s="765"/>
      <c r="DF108" s="765"/>
      <c r="DG108" s="765"/>
      <c r="DH108" s="765"/>
      <c r="DI108" s="765"/>
      <c r="DJ108" s="765"/>
      <c r="DK108" s="765"/>
      <c r="DL108" s="765"/>
      <c r="DM108" s="765"/>
      <c r="DN108" s="765"/>
      <c r="DO108" s="765"/>
      <c r="DP108" s="765"/>
      <c r="DQ108" s="765"/>
      <c r="DR108" s="765"/>
      <c r="DS108" s="765"/>
      <c r="DT108" s="765"/>
      <c r="DU108" s="765"/>
      <c r="DV108" s="765"/>
      <c r="DW108" s="765"/>
      <c r="DX108" s="765"/>
      <c r="DY108" s="765"/>
      <c r="DZ108" s="765"/>
      <c r="EA108" s="765"/>
      <c r="EB108" s="765"/>
      <c r="EC108" s="765"/>
      <c r="ED108" s="765"/>
      <c r="EE108" s="765"/>
      <c r="EF108" s="765"/>
      <c r="EG108" s="765"/>
      <c r="EH108" s="765"/>
      <c r="EI108" s="765"/>
      <c r="EJ108" s="765"/>
      <c r="EK108" s="765"/>
      <c r="EL108" s="765"/>
      <c r="EM108" s="765"/>
      <c r="EN108" s="765"/>
      <c r="EO108" s="765"/>
      <c r="EP108" s="765"/>
      <c r="EQ108" s="765"/>
      <c r="ER108" s="765"/>
      <c r="ES108" s="765"/>
      <c r="ET108" s="765"/>
      <c r="EU108" s="765"/>
      <c r="EV108" s="765"/>
      <c r="EW108" s="765"/>
      <c r="EX108" s="765"/>
      <c r="EY108" s="765"/>
      <c r="EZ108" s="765"/>
      <c r="FA108" s="765"/>
      <c r="FB108" s="765"/>
      <c r="FC108" s="765"/>
      <c r="FD108" s="765"/>
      <c r="FE108" s="765"/>
      <c r="FF108" s="765"/>
      <c r="FG108" s="765"/>
      <c r="FH108" s="765"/>
      <c r="FI108" s="765"/>
      <c r="FJ108" s="765"/>
      <c r="FK108" s="765"/>
      <c r="FL108" s="765"/>
      <c r="FM108" s="765"/>
      <c r="FN108" s="765"/>
      <c r="FO108" s="765"/>
      <c r="FP108" s="765"/>
      <c r="FQ108" s="765"/>
      <c r="FR108" s="765"/>
      <c r="FS108" s="765"/>
      <c r="FT108" s="765"/>
      <c r="FU108" s="765"/>
      <c r="FV108" s="765"/>
      <c r="FW108" s="765"/>
      <c r="FX108" s="765"/>
      <c r="FY108" s="765"/>
      <c r="FZ108" s="765"/>
      <c r="GA108" s="765"/>
      <c r="GB108" s="765"/>
      <c r="GC108" s="765"/>
      <c r="GD108" s="765"/>
      <c r="GE108" s="765"/>
      <c r="GF108" s="765"/>
      <c r="GG108" s="765"/>
      <c r="GH108" s="765"/>
      <c r="GI108" s="765"/>
      <c r="GJ108" s="765"/>
      <c r="GK108" s="765"/>
      <c r="GL108" s="765"/>
      <c r="GM108" s="765"/>
      <c r="GN108" s="765"/>
      <c r="GO108" s="765"/>
      <c r="GP108" s="765"/>
      <c r="GQ108" s="765"/>
      <c r="GR108" s="765"/>
      <c r="GS108" s="765"/>
      <c r="GT108" s="765"/>
      <c r="GU108" s="765"/>
      <c r="GV108" s="765"/>
      <c r="GW108" s="765"/>
      <c r="GX108" s="765"/>
      <c r="GY108" s="765"/>
      <c r="GZ108" s="765"/>
      <c r="HA108" s="765"/>
      <c r="HB108" s="765"/>
      <c r="HC108" s="765"/>
      <c r="HD108" s="765"/>
      <c r="HE108" s="765"/>
      <c r="HF108" s="765"/>
      <c r="HG108" s="765"/>
      <c r="HH108" s="765"/>
      <c r="HI108" s="765"/>
      <c r="HJ108" s="765"/>
      <c r="HK108" s="765"/>
      <c r="HL108" s="765"/>
      <c r="HM108" s="765"/>
      <c r="HN108" s="765"/>
      <c r="HO108" s="765"/>
      <c r="HP108" s="765"/>
      <c r="HQ108" s="765"/>
      <c r="HR108" s="765"/>
      <c r="HS108" s="765"/>
      <c r="HT108" s="765"/>
      <c r="HU108" s="765"/>
      <c r="HV108" s="765"/>
      <c r="HW108" s="765"/>
      <c r="HX108" s="765"/>
      <c r="HY108" s="765"/>
      <c r="HZ108" s="765"/>
      <c r="IA108" s="765"/>
      <c r="IB108" s="765"/>
      <c r="IC108" s="765"/>
      <c r="ID108" s="765"/>
      <c r="IE108" s="765"/>
      <c r="IF108" s="765"/>
      <c r="IG108" s="765"/>
      <c r="IH108" s="765"/>
      <c r="II108" s="765"/>
      <c r="IJ108" s="765"/>
      <c r="IK108" s="765"/>
      <c r="IL108" s="765"/>
      <c r="IM108" s="765"/>
      <c r="IN108" s="765"/>
      <c r="IO108" s="765"/>
      <c r="IP108" s="765"/>
      <c r="IQ108" s="765"/>
      <c r="IR108" s="765"/>
      <c r="IS108" s="765"/>
      <c r="IT108" s="765"/>
      <c r="IU108" s="765"/>
      <c r="IV108" s="765"/>
      <c r="IW108" s="765"/>
      <c r="IX108" s="765"/>
      <c r="IY108" s="765"/>
      <c r="IZ108" s="765"/>
      <c r="JA108" s="765"/>
      <c r="JB108" s="765"/>
      <c r="JC108" s="765"/>
      <c r="JD108" s="765"/>
      <c r="JE108" s="765"/>
      <c r="JF108" s="765"/>
      <c r="JG108" s="765"/>
      <c r="JH108" s="765"/>
      <c r="JI108" s="765"/>
      <c r="JJ108" s="765"/>
      <c r="JK108" s="765"/>
      <c r="JL108" s="765"/>
      <c r="JM108" s="765"/>
      <c r="JN108" s="765"/>
      <c r="JO108" s="765"/>
      <c r="JP108" s="765"/>
      <c r="JQ108" s="765"/>
      <c r="JR108" s="765"/>
      <c r="JS108" s="765"/>
      <c r="JT108" s="765"/>
      <c r="JU108" s="765"/>
      <c r="JV108" s="765"/>
      <c r="JW108" s="765"/>
      <c r="JX108" s="765"/>
      <c r="JY108" s="765"/>
      <c r="JZ108" s="765"/>
      <c r="KA108" s="765"/>
      <c r="KB108" s="765"/>
      <c r="KC108" s="765"/>
      <c r="KD108" s="765"/>
      <c r="KE108" s="765"/>
      <c r="KF108" s="765"/>
      <c r="KG108" s="765"/>
      <c r="KH108" s="765"/>
      <c r="KI108" s="765"/>
      <c r="KJ108" s="765"/>
      <c r="KK108" s="765"/>
      <c r="KL108" s="765"/>
      <c r="KM108" s="765"/>
      <c r="KN108" s="765"/>
      <c r="KO108" s="765"/>
      <c r="KP108" s="765"/>
      <c r="KQ108" s="765"/>
      <c r="KR108" s="765"/>
      <c r="KS108" s="765"/>
      <c r="KT108" s="765"/>
      <c r="KU108" s="765"/>
      <c r="KV108" s="765"/>
      <c r="KW108" s="765"/>
      <c r="KX108" s="765"/>
      <c r="KY108" s="765"/>
      <c r="KZ108" s="765"/>
      <c r="LA108" s="765"/>
      <c r="LB108" s="765"/>
      <c r="LC108" s="765"/>
      <c r="LD108" s="765"/>
      <c r="LE108" s="765"/>
      <c r="LF108" s="765"/>
      <c r="LG108" s="765"/>
      <c r="LH108" s="765"/>
      <c r="LI108" s="765"/>
      <c r="LJ108" s="765"/>
      <c r="LK108" s="765"/>
      <c r="LL108" s="765"/>
      <c r="LM108" s="765"/>
      <c r="LN108" s="765"/>
      <c r="LO108" s="765"/>
      <c r="LP108" s="765"/>
      <c r="LQ108" s="765"/>
      <c r="LR108" s="765"/>
      <c r="LS108" s="765"/>
      <c r="LT108" s="765"/>
      <c r="LU108" s="765"/>
      <c r="LV108" s="765"/>
      <c r="LW108" s="765"/>
      <c r="LX108" s="765"/>
      <c r="LY108" s="765"/>
      <c r="LZ108" s="765"/>
      <c r="MA108" s="765"/>
      <c r="MB108" s="765"/>
      <c r="MC108" s="765"/>
      <c r="MD108" s="765"/>
      <c r="ME108" s="765"/>
      <c r="MF108" s="765"/>
      <c r="MG108" s="765"/>
      <c r="MH108" s="765"/>
      <c r="MI108" s="765"/>
      <c r="MJ108" s="765"/>
      <c r="MK108" s="765"/>
      <c r="ML108" s="765"/>
      <c r="MM108" s="765"/>
      <c r="MN108" s="765"/>
      <c r="MO108" s="765"/>
      <c r="MP108" s="765"/>
      <c r="MQ108" s="765"/>
      <c r="MR108" s="765"/>
      <c r="MS108" s="765"/>
      <c r="MT108" s="765"/>
      <c r="MU108" s="765"/>
      <c r="MV108" s="765"/>
      <c r="MW108" s="765"/>
      <c r="MX108" s="765"/>
      <c r="MY108" s="765"/>
      <c r="MZ108" s="765"/>
      <c r="NA108" s="765"/>
      <c r="NB108" s="765"/>
      <c r="NC108" s="765"/>
      <c r="ND108" s="765"/>
      <c r="NE108" s="765"/>
      <c r="NF108" s="765"/>
      <c r="NG108" s="765"/>
      <c r="NH108" s="765"/>
      <c r="NI108" s="765"/>
      <c r="NJ108" s="765"/>
      <c r="NK108" s="765"/>
      <c r="NL108" s="765"/>
      <c r="NM108" s="765"/>
      <c r="NN108" s="765"/>
      <c r="NO108" s="765"/>
      <c r="NP108" s="765"/>
      <c r="NQ108" s="765"/>
      <c r="NR108" s="765"/>
      <c r="NS108" s="765"/>
      <c r="NT108" s="765"/>
      <c r="NU108" s="765"/>
      <c r="NV108" s="765"/>
      <c r="NW108" s="765"/>
      <c r="NX108" s="765"/>
      <c r="NY108" s="765"/>
      <c r="NZ108" s="765"/>
      <c r="OA108" s="765"/>
      <c r="OB108" s="765"/>
      <c r="OC108" s="765"/>
      <c r="OD108" s="765"/>
      <c r="OE108" s="765"/>
      <c r="OF108" s="765"/>
      <c r="OG108" s="765"/>
      <c r="OH108" s="765"/>
      <c r="OI108" s="765"/>
      <c r="OJ108" s="765"/>
      <c r="OK108" s="765"/>
      <c r="OL108" s="765"/>
      <c r="OM108" s="765"/>
      <c r="ON108" s="765"/>
      <c r="OO108" s="765"/>
      <c r="OP108" s="765"/>
      <c r="OQ108" s="765"/>
      <c r="OR108" s="765"/>
      <c r="OS108" s="765"/>
      <c r="OT108" s="765"/>
      <c r="OU108" s="765"/>
      <c r="OV108" s="765"/>
      <c r="OW108" s="765"/>
      <c r="OX108" s="765"/>
      <c r="OY108" s="765"/>
      <c r="OZ108" s="765"/>
      <c r="PA108" s="765"/>
      <c r="PB108" s="765"/>
      <c r="PC108" s="765"/>
      <c r="PD108" s="765"/>
      <c r="PE108" s="765"/>
      <c r="PF108" s="765"/>
      <c r="PG108" s="765"/>
      <c r="PH108" s="765"/>
      <c r="PI108" s="765"/>
      <c r="PJ108" s="765"/>
      <c r="PK108" s="765"/>
      <c r="PL108" s="765"/>
      <c r="PM108" s="765"/>
      <c r="PN108" s="765"/>
      <c r="PO108" s="765"/>
      <c r="PP108" s="765"/>
      <c r="PQ108" s="765"/>
      <c r="PR108" s="765"/>
      <c r="PS108" s="765"/>
      <c r="PT108" s="765"/>
      <c r="PU108" s="765"/>
      <c r="PV108" s="765"/>
      <c r="PW108" s="765"/>
      <c r="PX108" s="765"/>
      <c r="PY108" s="765"/>
      <c r="PZ108" s="765"/>
      <c r="QA108" s="765"/>
      <c r="QB108" s="765"/>
      <c r="QC108" s="765"/>
      <c r="QD108" s="765"/>
      <c r="QE108" s="765"/>
      <c r="QF108" s="765"/>
      <c r="QG108" s="765"/>
      <c r="QH108" s="765"/>
      <c r="QI108" s="765"/>
      <c r="QJ108" s="765"/>
      <c r="QK108" s="765"/>
      <c r="QL108" s="765"/>
      <c r="QM108" s="765"/>
      <c r="QN108" s="765"/>
      <c r="QO108" s="765"/>
      <c r="QP108" s="765"/>
      <c r="QQ108" s="765"/>
      <c r="QR108" s="765"/>
      <c r="QS108" s="765"/>
      <c r="QT108" s="765"/>
      <c r="QU108" s="765"/>
      <c r="QV108" s="765"/>
      <c r="QW108" s="765"/>
      <c r="QX108" s="765"/>
      <c r="QY108" s="765"/>
      <c r="QZ108" s="765"/>
      <c r="RA108" s="765"/>
      <c r="RB108" s="765"/>
      <c r="RC108" s="765"/>
      <c r="RD108" s="765"/>
      <c r="RE108" s="765"/>
      <c r="RF108" s="765"/>
      <c r="RG108" s="765"/>
      <c r="RH108" s="765"/>
      <c r="RI108" s="765"/>
      <c r="RJ108" s="765"/>
      <c r="RK108" s="765"/>
      <c r="RL108" s="765"/>
      <c r="RM108" s="765"/>
      <c r="RN108" s="765"/>
      <c r="RO108" s="765"/>
      <c r="RP108" s="765"/>
      <c r="RQ108" s="765"/>
      <c r="RR108" s="765"/>
      <c r="RS108" s="765"/>
      <c r="RT108" s="765"/>
      <c r="RU108" s="765"/>
      <c r="RV108" s="765"/>
      <c r="RW108" s="765"/>
      <c r="RX108" s="765"/>
      <c r="RY108" s="765"/>
      <c r="RZ108" s="765"/>
      <c r="SA108" s="765"/>
      <c r="SB108" s="765"/>
      <c r="SC108" s="765"/>
      <c r="SD108" s="765"/>
      <c r="SE108" s="765"/>
      <c r="SF108" s="765"/>
      <c r="SG108" s="765"/>
      <c r="SH108" s="765"/>
      <c r="SI108" s="765"/>
      <c r="SJ108" s="765"/>
      <c r="SK108" s="765"/>
      <c r="SL108" s="765"/>
      <c r="SM108" s="765"/>
      <c r="SN108" s="765"/>
      <c r="SO108" s="765"/>
      <c r="SP108" s="765"/>
      <c r="SQ108" s="765"/>
      <c r="SR108" s="765"/>
      <c r="SS108" s="765"/>
      <c r="ST108" s="765"/>
      <c r="SU108" s="765"/>
      <c r="SV108" s="765"/>
      <c r="SW108" s="765"/>
      <c r="SX108" s="765"/>
      <c r="SY108" s="765"/>
      <c r="SZ108" s="765"/>
      <c r="TA108" s="765"/>
      <c r="TB108" s="765"/>
      <c r="TC108" s="765"/>
      <c r="TD108" s="765"/>
      <c r="TE108" s="765"/>
      <c r="TF108" s="765"/>
      <c r="TG108" s="765"/>
      <c r="TH108" s="765"/>
      <c r="TI108" s="765"/>
      <c r="TJ108" s="765"/>
      <c r="TK108" s="765"/>
      <c r="TL108" s="765"/>
      <c r="TM108" s="765"/>
      <c r="TN108" s="765"/>
      <c r="TO108" s="765"/>
      <c r="TP108" s="765"/>
      <c r="TQ108" s="765"/>
      <c r="TR108" s="765"/>
      <c r="TS108" s="765"/>
      <c r="TT108" s="765"/>
      <c r="TU108" s="765"/>
      <c r="TV108" s="765"/>
      <c r="TW108" s="765"/>
      <c r="TX108" s="765"/>
      <c r="TY108" s="765"/>
      <c r="TZ108" s="765"/>
      <c r="UA108" s="765"/>
      <c r="UB108" s="765"/>
      <c r="UC108" s="765"/>
      <c r="UD108" s="765"/>
      <c r="UE108" s="765"/>
      <c r="UF108" s="765"/>
      <c r="UG108" s="765"/>
      <c r="UH108" s="765"/>
      <c r="UI108" s="765"/>
      <c r="UJ108" s="765"/>
      <c r="UK108" s="765"/>
      <c r="UL108" s="765"/>
      <c r="UM108" s="765"/>
      <c r="UN108" s="765"/>
      <c r="UO108" s="765"/>
      <c r="UP108" s="765"/>
      <c r="UQ108" s="765"/>
      <c r="UR108" s="765"/>
      <c r="US108" s="765"/>
      <c r="UT108" s="765"/>
      <c r="UU108" s="765"/>
      <c r="UV108" s="765"/>
      <c r="UW108" s="765"/>
      <c r="UX108" s="765"/>
      <c r="UY108" s="765"/>
      <c r="UZ108" s="765"/>
      <c r="VA108" s="765"/>
      <c r="VB108" s="765"/>
      <c r="VC108" s="765"/>
      <c r="VD108" s="765"/>
      <c r="VE108" s="765"/>
      <c r="VF108" s="765"/>
      <c r="VG108" s="765"/>
      <c r="VH108" s="765"/>
      <c r="VI108" s="765"/>
      <c r="VJ108" s="765"/>
      <c r="VK108" s="765"/>
      <c r="VL108" s="765"/>
      <c r="VM108" s="765"/>
      <c r="VN108" s="765"/>
      <c r="VO108" s="765"/>
      <c r="VP108" s="765"/>
      <c r="VQ108" s="765"/>
      <c r="VR108" s="765"/>
      <c r="VS108" s="765"/>
      <c r="VT108" s="765"/>
      <c r="VU108" s="765"/>
      <c r="VV108" s="765"/>
      <c r="VW108" s="765"/>
      <c r="VX108" s="765"/>
      <c r="VY108" s="765"/>
      <c r="VZ108" s="765"/>
      <c r="WA108" s="765"/>
      <c r="WB108" s="765"/>
      <c r="WC108" s="765"/>
      <c r="WD108" s="765"/>
      <c r="WE108" s="765"/>
      <c r="WF108" s="765"/>
      <c r="WG108" s="765"/>
      <c r="WH108" s="765"/>
      <c r="WI108" s="765"/>
      <c r="WJ108" s="765"/>
      <c r="WK108" s="765"/>
      <c r="WL108" s="765"/>
      <c r="WM108" s="765"/>
      <c r="WN108" s="765"/>
      <c r="WO108" s="765"/>
      <c r="WP108" s="765"/>
      <c r="WQ108" s="765"/>
      <c r="WR108" s="765"/>
      <c r="WS108" s="765"/>
      <c r="WT108" s="765"/>
      <c r="WU108" s="765"/>
      <c r="WV108" s="765"/>
      <c r="WW108" s="765"/>
      <c r="WX108" s="765"/>
      <c r="WY108" s="765"/>
      <c r="WZ108" s="765"/>
      <c r="XA108" s="765"/>
      <c r="XB108" s="765"/>
      <c r="XC108" s="765"/>
      <c r="XD108" s="765"/>
      <c r="XE108" s="765"/>
      <c r="XF108" s="765"/>
      <c r="XG108" s="765"/>
      <c r="XH108" s="765"/>
      <c r="XI108" s="765"/>
      <c r="XJ108" s="765"/>
      <c r="XK108" s="765"/>
      <c r="XL108" s="765"/>
      <c r="XM108" s="765"/>
      <c r="XN108" s="765"/>
      <c r="XO108" s="765"/>
      <c r="XP108" s="765"/>
      <c r="XQ108" s="765"/>
      <c r="XR108" s="765"/>
      <c r="XS108" s="765"/>
      <c r="XT108" s="765"/>
      <c r="XU108" s="765"/>
      <c r="XV108" s="765"/>
      <c r="XW108" s="765"/>
      <c r="XX108" s="765"/>
      <c r="XY108" s="765"/>
      <c r="XZ108" s="765"/>
      <c r="YA108" s="765"/>
      <c r="YB108" s="765"/>
      <c r="YC108" s="765"/>
      <c r="YD108" s="765"/>
      <c r="YE108" s="765"/>
      <c r="YF108" s="765"/>
      <c r="YG108" s="765"/>
      <c r="YH108" s="765"/>
      <c r="YI108" s="765"/>
      <c r="YJ108" s="765"/>
      <c r="YK108" s="765"/>
      <c r="YL108" s="765"/>
      <c r="YM108" s="765"/>
      <c r="YN108" s="765"/>
      <c r="YO108" s="765"/>
      <c r="YP108" s="765"/>
      <c r="YQ108" s="765"/>
      <c r="YR108" s="765"/>
      <c r="YS108" s="765"/>
      <c r="YT108" s="765"/>
      <c r="YU108" s="765"/>
      <c r="YV108" s="765"/>
      <c r="YW108" s="765"/>
      <c r="YX108" s="765"/>
      <c r="YY108" s="765"/>
      <c r="YZ108" s="765"/>
      <c r="ZA108" s="765"/>
      <c r="ZB108" s="765"/>
      <c r="ZC108" s="765"/>
      <c r="ZD108" s="765"/>
      <c r="ZE108" s="765"/>
      <c r="ZF108" s="765"/>
      <c r="ZG108" s="765"/>
      <c r="ZH108" s="765"/>
      <c r="ZI108" s="765"/>
      <c r="ZJ108" s="765"/>
      <c r="ZK108" s="765"/>
      <c r="ZL108" s="765"/>
      <c r="ZM108" s="765"/>
      <c r="ZN108" s="765"/>
      <c r="ZO108" s="765"/>
      <c r="ZP108" s="765"/>
      <c r="ZQ108" s="765"/>
      <c r="ZR108" s="765"/>
      <c r="ZS108" s="765"/>
      <c r="ZT108" s="765"/>
      <c r="ZU108" s="765"/>
      <c r="ZV108" s="765"/>
      <c r="ZW108" s="765"/>
      <c r="ZX108" s="765"/>
      <c r="ZY108" s="765"/>
      <c r="ZZ108" s="765"/>
      <c r="AAA108" s="765"/>
      <c r="AAB108" s="765"/>
      <c r="AAC108" s="765"/>
      <c r="AAD108" s="765"/>
      <c r="AAE108" s="765"/>
      <c r="AAF108" s="765"/>
      <c r="AAG108" s="765"/>
      <c r="AAH108" s="765"/>
      <c r="AAI108" s="765"/>
      <c r="AAJ108" s="765"/>
      <c r="AAK108" s="765"/>
      <c r="AAL108" s="765"/>
      <c r="AAM108" s="765"/>
      <c r="AAN108" s="765"/>
      <c r="AAO108" s="765"/>
      <c r="AAP108" s="765"/>
      <c r="AAQ108" s="765"/>
      <c r="AAR108" s="765"/>
      <c r="AAS108" s="765"/>
      <c r="AAT108" s="765"/>
      <c r="AAU108" s="765"/>
      <c r="AAV108" s="765"/>
      <c r="AAW108" s="765"/>
      <c r="AAX108" s="765"/>
      <c r="AAY108" s="765"/>
      <c r="AAZ108" s="765"/>
      <c r="ABA108" s="765"/>
      <c r="ABB108" s="765"/>
      <c r="ABC108" s="765"/>
      <c r="ABD108" s="765"/>
      <c r="ABE108" s="765"/>
      <c r="ABF108" s="765"/>
      <c r="ABG108" s="765"/>
      <c r="ABH108" s="765"/>
      <c r="ABI108" s="765"/>
      <c r="ABJ108" s="765"/>
      <c r="ABK108" s="765"/>
      <c r="ABL108" s="765"/>
      <c r="ABM108" s="765"/>
      <c r="ABN108" s="765"/>
      <c r="ABO108" s="765"/>
      <c r="ABP108" s="765"/>
      <c r="ABQ108" s="765"/>
      <c r="ABR108" s="765"/>
      <c r="ABS108" s="765"/>
      <c r="ABT108" s="765"/>
      <c r="ABU108" s="765"/>
      <c r="ABV108" s="765"/>
      <c r="ABW108" s="765"/>
      <c r="ABX108" s="765"/>
      <c r="ABY108" s="765"/>
      <c r="ABZ108" s="765"/>
      <c r="ACA108" s="765"/>
      <c r="ACB108" s="765"/>
      <c r="ACC108" s="765"/>
      <c r="ACD108" s="765"/>
      <c r="ACE108" s="765"/>
      <c r="ACF108" s="765"/>
      <c r="ACG108" s="765"/>
      <c r="ACH108" s="765"/>
      <c r="ACI108" s="765"/>
      <c r="ACJ108" s="765"/>
      <c r="ACK108" s="765"/>
      <c r="ACL108" s="765"/>
      <c r="ACM108" s="765"/>
      <c r="ACN108" s="765"/>
      <c r="ACO108" s="765"/>
      <c r="ACP108" s="765"/>
      <c r="ACQ108" s="765"/>
      <c r="ACR108" s="765"/>
      <c r="ACS108" s="765"/>
      <c r="ACT108" s="765"/>
      <c r="ACU108" s="765"/>
      <c r="ACV108" s="765"/>
      <c r="ACW108" s="765"/>
      <c r="ACX108" s="765"/>
      <c r="ACY108" s="765"/>
      <c r="ACZ108" s="765"/>
      <c r="ADA108" s="765"/>
      <c r="ADB108" s="765"/>
      <c r="ADC108" s="765"/>
      <c r="ADD108" s="765"/>
      <c r="ADE108" s="765"/>
      <c r="ADF108" s="765"/>
      <c r="ADG108" s="765"/>
      <c r="ADH108" s="765"/>
      <c r="ADI108" s="765"/>
      <c r="ADJ108" s="765"/>
      <c r="ADK108" s="765"/>
      <c r="ADL108" s="765"/>
      <c r="ADM108" s="765"/>
      <c r="ADN108" s="765"/>
      <c r="ADO108" s="765"/>
      <c r="ADP108" s="765"/>
      <c r="ADQ108" s="765"/>
      <c r="ADR108" s="765"/>
      <c r="ADS108" s="765"/>
      <c r="ADT108" s="765"/>
      <c r="ADU108" s="765"/>
      <c r="ADV108" s="765"/>
      <c r="ADW108" s="765"/>
      <c r="ADX108" s="765"/>
      <c r="ADY108" s="765"/>
      <c r="ADZ108" s="765"/>
      <c r="AEA108" s="765"/>
      <c r="AEB108" s="765"/>
      <c r="AEC108" s="765"/>
      <c r="AED108" s="765"/>
      <c r="AEE108" s="765"/>
      <c r="AEF108" s="765"/>
      <c r="AEG108" s="765"/>
      <c r="AEH108" s="765"/>
      <c r="AEI108" s="765"/>
      <c r="AEJ108" s="765"/>
      <c r="AEK108" s="765"/>
      <c r="AEL108" s="765"/>
      <c r="AEM108" s="765"/>
      <c r="AEN108" s="765"/>
      <c r="AEO108" s="765"/>
      <c r="AEP108" s="765"/>
      <c r="AEQ108" s="765"/>
      <c r="AER108" s="765"/>
      <c r="AES108" s="765"/>
      <c r="AET108" s="765"/>
      <c r="AEU108" s="765"/>
      <c r="AEV108" s="765"/>
      <c r="AEW108" s="765"/>
      <c r="AEX108" s="765"/>
      <c r="AEY108" s="765"/>
      <c r="AEZ108" s="765"/>
      <c r="AFA108" s="765"/>
      <c r="AFB108" s="765"/>
      <c r="AFC108" s="765"/>
      <c r="AFD108" s="765"/>
      <c r="AFE108" s="765"/>
      <c r="AFF108" s="765"/>
      <c r="AFG108" s="765"/>
      <c r="AFH108" s="765"/>
      <c r="AFI108" s="765"/>
      <c r="AFJ108" s="765"/>
      <c r="AFK108" s="765"/>
      <c r="AFL108" s="765"/>
      <c r="AFM108" s="765"/>
      <c r="AFN108" s="765"/>
      <c r="AFO108" s="765"/>
      <c r="AFP108" s="765"/>
      <c r="AFQ108" s="765"/>
      <c r="AFR108" s="765"/>
      <c r="AFS108" s="765"/>
      <c r="AFT108" s="765"/>
      <c r="AFU108" s="765"/>
      <c r="AFV108" s="765"/>
      <c r="AFW108" s="765"/>
      <c r="AFX108" s="765"/>
      <c r="AFY108" s="765"/>
      <c r="AFZ108" s="765"/>
      <c r="AGA108" s="765"/>
      <c r="AGB108" s="765"/>
      <c r="AGC108" s="765"/>
      <c r="AGD108" s="765"/>
      <c r="AGE108" s="765"/>
      <c r="AGF108" s="765"/>
      <c r="AGG108" s="765"/>
      <c r="AGH108" s="765"/>
      <c r="AGI108" s="765"/>
      <c r="AGJ108" s="765"/>
      <c r="AGK108" s="765"/>
      <c r="AGL108" s="765"/>
      <c r="AGM108" s="765"/>
      <c r="AGN108" s="765"/>
      <c r="AGO108" s="765"/>
      <c r="AGP108" s="765"/>
      <c r="AGQ108" s="765"/>
      <c r="AGR108" s="765"/>
      <c r="AGS108" s="765"/>
      <c r="AGT108" s="765"/>
      <c r="AGU108" s="765"/>
      <c r="AGV108" s="765"/>
      <c r="AGW108" s="765"/>
      <c r="AGX108" s="765"/>
      <c r="AGY108" s="765"/>
      <c r="AGZ108" s="765"/>
      <c r="AHA108" s="765"/>
      <c r="AHB108" s="765"/>
      <c r="AHC108" s="765"/>
      <c r="AHD108" s="765"/>
      <c r="AHE108" s="765"/>
      <c r="AHF108" s="765"/>
      <c r="AHG108" s="765"/>
      <c r="AHH108" s="765"/>
      <c r="AHI108" s="765"/>
      <c r="AHJ108" s="765"/>
      <c r="AHK108" s="765"/>
      <c r="AHL108" s="765"/>
      <c r="AHM108" s="765"/>
      <c r="AHN108" s="765"/>
      <c r="AHO108" s="765"/>
      <c r="AHP108" s="765"/>
      <c r="AHQ108" s="765"/>
      <c r="AHR108" s="765"/>
      <c r="AHS108" s="765"/>
      <c r="AHT108" s="765"/>
      <c r="AHU108" s="765"/>
      <c r="AHV108" s="765"/>
      <c r="AHW108" s="765"/>
      <c r="AHX108" s="765"/>
      <c r="AHY108" s="765"/>
      <c r="AHZ108" s="765"/>
      <c r="AIA108" s="765"/>
      <c r="AIB108" s="765"/>
      <c r="AIC108" s="765"/>
      <c r="AID108" s="765"/>
      <c r="AIE108" s="765"/>
      <c r="AIF108" s="765"/>
      <c r="AIG108" s="765"/>
      <c r="AIH108" s="765"/>
      <c r="AII108" s="765"/>
      <c r="AIJ108" s="765"/>
      <c r="AIK108" s="765"/>
      <c r="AIL108" s="765"/>
      <c r="AIM108" s="765"/>
      <c r="AIN108" s="765"/>
      <c r="AIO108" s="765"/>
      <c r="AIP108" s="765"/>
      <c r="AIQ108" s="765"/>
      <c r="AIR108" s="765"/>
      <c r="AIS108" s="765"/>
      <c r="AIT108" s="765"/>
      <c r="AIU108" s="765"/>
      <c r="AIV108" s="765"/>
      <c r="AIW108" s="765"/>
      <c r="AIX108" s="765"/>
      <c r="AIY108" s="765"/>
      <c r="AIZ108" s="765"/>
      <c r="AJA108" s="765"/>
      <c r="AJB108" s="765"/>
      <c r="AJC108" s="765"/>
      <c r="AJD108" s="765"/>
      <c r="AJE108" s="765"/>
      <c r="AJF108" s="765"/>
      <c r="AJG108" s="765"/>
      <c r="AJH108" s="765"/>
      <c r="AJI108" s="765"/>
      <c r="AJJ108" s="765"/>
      <c r="AJK108" s="765"/>
      <c r="AJL108" s="765"/>
      <c r="AJM108" s="765"/>
      <c r="AJN108" s="765"/>
      <c r="AJO108" s="765"/>
      <c r="AJP108" s="765"/>
      <c r="AJQ108" s="765"/>
      <c r="AJR108" s="765"/>
      <c r="AJS108" s="765"/>
      <c r="AJT108" s="765"/>
      <c r="AJU108" s="765"/>
      <c r="AJV108" s="765"/>
      <c r="AJW108" s="765"/>
      <c r="AJX108" s="765"/>
      <c r="AJY108" s="765"/>
      <c r="AJZ108" s="765"/>
      <c r="AKA108" s="765"/>
      <c r="AKB108" s="765"/>
      <c r="AKC108" s="765"/>
      <c r="AKD108" s="765"/>
      <c r="AKE108" s="765"/>
      <c r="AKF108" s="765"/>
      <c r="AKG108" s="765"/>
      <c r="AKH108" s="765"/>
      <c r="AKI108" s="765"/>
      <c r="AKJ108" s="765"/>
      <c r="AKK108" s="765"/>
      <c r="AKL108" s="765"/>
      <c r="AKM108" s="765"/>
      <c r="AKN108" s="765"/>
      <c r="AKO108" s="765"/>
      <c r="AKP108" s="765"/>
      <c r="AKQ108" s="765"/>
      <c r="AKR108" s="765"/>
      <c r="AKS108" s="765"/>
      <c r="AKT108" s="765"/>
    </row>
    <row r="109" spans="1:983" s="764" customFormat="1">
      <c r="A109" s="778"/>
      <c r="B109" s="780" t="s">
        <v>563</v>
      </c>
      <c r="C109" s="788"/>
      <c r="D109" s="788">
        <v>6.0765395623849949</v>
      </c>
      <c r="E109" s="788">
        <v>2.5093328292910013</v>
      </c>
      <c r="F109" s="788">
        <v>5.9699060715692678</v>
      </c>
      <c r="G109" s="788">
        <v>6.2279680671911644</v>
      </c>
      <c r="H109" s="788">
        <v>5.8859885986382698</v>
      </c>
      <c r="I109" s="788">
        <v>5.492041818436177</v>
      </c>
      <c r="J109" s="788">
        <v>5.2483179159546207</v>
      </c>
      <c r="K109" s="788">
        <v>4.7838319360865462</v>
      </c>
      <c r="L109" s="778"/>
      <c r="M109" s="786"/>
      <c r="N109" s="765"/>
      <c r="O109" s="778"/>
      <c r="P109" s="765"/>
      <c r="Q109" s="765"/>
      <c r="R109" s="765"/>
      <c r="S109" s="765"/>
      <c r="T109" s="765"/>
      <c r="U109" s="765"/>
      <c r="V109" s="765"/>
      <c r="W109" s="765"/>
      <c r="X109" s="765"/>
      <c r="Y109" s="765"/>
    </row>
    <row r="110" spans="1:983" s="764" customFormat="1">
      <c r="A110" s="778"/>
      <c r="B110" s="788"/>
      <c r="C110" s="810"/>
      <c r="D110" s="810"/>
      <c r="E110" s="810"/>
      <c r="F110" s="810"/>
      <c r="G110" s="810"/>
      <c r="H110" s="810"/>
      <c r="I110" s="810"/>
      <c r="J110" s="810"/>
      <c r="K110" s="810"/>
      <c r="L110" s="778"/>
      <c r="M110" s="786"/>
      <c r="N110" s="765"/>
      <c r="O110" s="778"/>
      <c r="P110" s="765"/>
      <c r="Q110" s="765"/>
      <c r="R110" s="765"/>
      <c r="S110" s="765"/>
      <c r="T110" s="765"/>
      <c r="U110" s="765"/>
      <c r="V110" s="765"/>
      <c r="W110" s="765"/>
      <c r="X110" s="765"/>
      <c r="Y110" s="765"/>
    </row>
    <row r="111" spans="1:983" s="764" customFormat="1">
      <c r="A111" s="778"/>
      <c r="B111" s="787" t="s">
        <v>63</v>
      </c>
      <c r="C111" s="807">
        <v>2018</v>
      </c>
      <c r="D111" s="781">
        <v>2019</v>
      </c>
      <c r="E111" s="781">
        <v>2020</v>
      </c>
      <c r="F111" s="781">
        <v>2025</v>
      </c>
      <c r="G111" s="781">
        <v>2030</v>
      </c>
      <c r="H111" s="781">
        <v>2035</v>
      </c>
      <c r="I111" s="781">
        <v>2040</v>
      </c>
      <c r="J111" s="781">
        <v>2045</v>
      </c>
      <c r="K111" s="781">
        <v>2050</v>
      </c>
      <c r="L111" s="778"/>
      <c r="M111" s="786"/>
      <c r="N111" s="765"/>
      <c r="O111" s="778"/>
      <c r="P111" s="765"/>
      <c r="Q111" s="765"/>
      <c r="R111" s="765"/>
      <c r="S111" s="765"/>
      <c r="T111" s="765"/>
      <c r="U111" s="765"/>
      <c r="V111" s="765"/>
      <c r="W111" s="765"/>
      <c r="X111" s="765"/>
      <c r="Y111" s="765"/>
    </row>
    <row r="112" spans="1:983" s="764" customFormat="1">
      <c r="A112" s="778"/>
      <c r="B112" s="779" t="s">
        <v>561</v>
      </c>
      <c r="C112" s="788"/>
      <c r="D112" s="788">
        <v>0</v>
      </c>
      <c r="E112" s="788">
        <v>0</v>
      </c>
      <c r="F112" s="788">
        <v>0.14856057797374397</v>
      </c>
      <c r="G112" s="788">
        <v>0.36953662620258731</v>
      </c>
      <c r="H112" s="788">
        <v>1.0366583222000936</v>
      </c>
      <c r="I112" s="788">
        <v>1.4947634657753928</v>
      </c>
      <c r="J112" s="788">
        <v>1.5342165410759083</v>
      </c>
      <c r="K112" s="788">
        <v>1.7219422285636754</v>
      </c>
      <c r="L112" s="778"/>
      <c r="M112" s="786"/>
      <c r="N112" s="765"/>
      <c r="O112" s="778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</row>
    <row r="113" spans="1:984" s="764" customFormat="1">
      <c r="A113" s="778"/>
      <c r="B113" s="779" t="s">
        <v>562</v>
      </c>
      <c r="C113" s="788"/>
      <c r="D113" s="788">
        <v>0</v>
      </c>
      <c r="E113" s="788">
        <v>0</v>
      </c>
      <c r="F113" s="788">
        <v>0</v>
      </c>
      <c r="G113" s="788">
        <v>9.2384156550646829E-2</v>
      </c>
      <c r="H113" s="788">
        <v>0.34555277406669788</v>
      </c>
      <c r="I113" s="788">
        <v>0.80966354396167106</v>
      </c>
      <c r="J113" s="788">
        <v>1.5342165410759083</v>
      </c>
      <c r="K113" s="788">
        <v>2.4599174693766797</v>
      </c>
      <c r="L113" s="778"/>
      <c r="M113" s="786"/>
      <c r="N113" s="765"/>
      <c r="O113" s="778"/>
      <c r="P113" s="765"/>
      <c r="Q113" s="765"/>
      <c r="R113" s="765"/>
      <c r="S113" s="765"/>
      <c r="T113" s="765"/>
      <c r="U113" s="765"/>
      <c r="V113" s="765"/>
      <c r="W113" s="765"/>
      <c r="X113" s="765"/>
      <c r="Y113" s="765"/>
    </row>
    <row r="114" spans="1:984" s="764" customFormat="1">
      <c r="B114" s="779" t="s">
        <v>83</v>
      </c>
      <c r="C114" s="788"/>
      <c r="D114" s="788">
        <v>0</v>
      </c>
      <c r="E114" s="788">
        <v>0</v>
      </c>
      <c r="F114" s="788">
        <v>0</v>
      </c>
      <c r="G114" s="788">
        <v>0</v>
      </c>
      <c r="H114" s="788">
        <v>5.4583432398531098E-2</v>
      </c>
      <c r="I114" s="788">
        <v>0.25703365877113271</v>
      </c>
      <c r="J114" s="788">
        <v>0.49980160252234318</v>
      </c>
      <c r="K114" s="788">
        <v>0.73323473859277033</v>
      </c>
      <c r="L114" s="778"/>
      <c r="M114" s="786"/>
      <c r="N114" s="765"/>
      <c r="O114" s="778"/>
      <c r="P114" s="765"/>
      <c r="Q114" s="765"/>
      <c r="R114" s="765"/>
      <c r="S114" s="765"/>
      <c r="T114" s="765"/>
      <c r="U114" s="765"/>
      <c r="V114" s="765"/>
      <c r="W114" s="765"/>
      <c r="X114" s="765"/>
      <c r="Y114" s="765"/>
    </row>
    <row r="115" spans="1:984" s="764" customFormat="1">
      <c r="B115" s="779" t="s">
        <v>489</v>
      </c>
      <c r="C115" s="788"/>
      <c r="D115" s="788">
        <v>7.6784037795969944</v>
      </c>
      <c r="E115" s="788">
        <v>3.493346384440001</v>
      </c>
      <c r="F115" s="788">
        <v>7.2794683207134527</v>
      </c>
      <c r="G115" s="788">
        <v>7.23675892959713</v>
      </c>
      <c r="H115" s="788">
        <v>5.5288443850671669</v>
      </c>
      <c r="I115" s="788">
        <v>3.9237540976604048</v>
      </c>
      <c r="J115" s="788">
        <v>2.6138504033145109</v>
      </c>
      <c r="K115" s="788">
        <v>0.73797524081300492</v>
      </c>
      <c r="L115" s="778"/>
      <c r="M115" s="786"/>
      <c r="N115" s="765"/>
      <c r="O115" s="778"/>
      <c r="P115" s="765"/>
      <c r="Q115" s="765"/>
      <c r="R115" s="765"/>
      <c r="S115" s="765"/>
      <c r="T115" s="765"/>
      <c r="U115" s="765"/>
      <c r="V115" s="765"/>
      <c r="W115" s="765"/>
      <c r="X115" s="765"/>
      <c r="Y115" s="765"/>
    </row>
    <row r="116" spans="1:984" s="764" customFormat="1">
      <c r="B116" s="780" t="s">
        <v>563</v>
      </c>
      <c r="C116" s="788"/>
      <c r="D116" s="788">
        <v>7.6784037795969944</v>
      </c>
      <c r="E116" s="788">
        <v>3.493346384440001</v>
      </c>
      <c r="F116" s="788">
        <v>7.428028898687197</v>
      </c>
      <c r="G116" s="788">
        <v>7.6986797125539015</v>
      </c>
      <c r="H116" s="788">
        <v>6.9656389137324899</v>
      </c>
      <c r="I116" s="788">
        <v>6.4852147661686006</v>
      </c>
      <c r="J116" s="788">
        <v>6.1820850879886704</v>
      </c>
      <c r="K116" s="788">
        <v>5.6530696773461298</v>
      </c>
      <c r="L116" s="778"/>
      <c r="M116" s="786"/>
      <c r="N116" s="765"/>
      <c r="O116" s="778"/>
      <c r="P116" s="765"/>
      <c r="Q116" s="765"/>
      <c r="R116" s="765"/>
      <c r="S116" s="765"/>
      <c r="T116" s="765"/>
      <c r="U116" s="765"/>
      <c r="V116" s="765"/>
      <c r="W116" s="765"/>
      <c r="X116" s="765"/>
      <c r="Y116" s="765"/>
    </row>
    <row r="117" spans="1:984">
      <c r="C117"/>
      <c r="D117" s="497"/>
      <c r="E117" s="497"/>
      <c r="F117" s="497"/>
      <c r="G117" s="497"/>
      <c r="H117" s="497"/>
      <c r="I117" s="497"/>
      <c r="J117" s="497"/>
      <c r="K117" s="497"/>
      <c r="M117" s="786"/>
      <c r="N117" s="765"/>
      <c r="O117" s="778"/>
      <c r="P117" s="765"/>
      <c r="Q117" s="765"/>
      <c r="R117" s="765"/>
      <c r="S117" s="765"/>
      <c r="T117" s="765"/>
      <c r="U117" s="765"/>
      <c r="V117" s="765"/>
      <c r="W117" s="765"/>
      <c r="X117" s="765"/>
      <c r="Y117" s="765"/>
    </row>
    <row r="118" spans="1:984" s="913" customFormat="1">
      <c r="B118" s="914" t="s">
        <v>582</v>
      </c>
      <c r="C118" s="915"/>
      <c r="D118" s="916">
        <v>7.6784037795969944</v>
      </c>
      <c r="E118" s="916">
        <v>3.493346384440001</v>
      </c>
      <c r="F118" s="916">
        <v>7.2794683207134527</v>
      </c>
      <c r="G118" s="916">
        <v>7.3291430861477771</v>
      </c>
      <c r="H118" s="916">
        <v>5.8743971591338644</v>
      </c>
      <c r="I118" s="916">
        <v>4.7334176416220757</v>
      </c>
      <c r="J118" s="916">
        <v>4.1480669443904192</v>
      </c>
      <c r="K118" s="916">
        <v>3.1978927101896844</v>
      </c>
      <c r="M118" s="786"/>
      <c r="N118" s="765"/>
      <c r="O118" s="778"/>
      <c r="P118" s="765"/>
      <c r="Q118" s="765"/>
      <c r="R118" s="765"/>
      <c r="S118" s="765"/>
      <c r="T118" s="765"/>
      <c r="U118" s="765"/>
      <c r="V118" s="765"/>
      <c r="W118" s="765"/>
      <c r="X118" s="765"/>
      <c r="Y118" s="765"/>
      <c r="Z118" s="917"/>
      <c r="AA118" s="917"/>
    </row>
    <row r="119" spans="1:984">
      <c r="M119" s="786"/>
      <c r="N119" s="765"/>
      <c r="O119" s="778"/>
      <c r="P119" s="765"/>
      <c r="Q119" s="765"/>
      <c r="R119" s="765"/>
      <c r="S119" s="765"/>
      <c r="T119" s="765"/>
      <c r="U119" s="765"/>
      <c r="V119" s="765"/>
      <c r="W119" s="765"/>
      <c r="X119" s="765"/>
      <c r="Y119" s="765"/>
    </row>
    <row r="120" spans="1:984" s="782" customFormat="1">
      <c r="B120" s="789" t="s">
        <v>567</v>
      </c>
      <c r="C120" s="804"/>
      <c r="D120" s="790"/>
      <c r="E120" s="790"/>
      <c r="F120" s="790"/>
      <c r="G120" s="795"/>
      <c r="H120" s="790"/>
      <c r="I120" s="791"/>
      <c r="J120" s="791"/>
      <c r="L120" s="783"/>
      <c r="M120" s="783"/>
      <c r="N120" s="783"/>
      <c r="O120" s="783"/>
      <c r="P120" s="783"/>
      <c r="Q120" s="783"/>
      <c r="R120" s="783"/>
      <c r="S120" s="783"/>
      <c r="T120" s="783"/>
      <c r="U120" s="783"/>
      <c r="V120" s="783"/>
      <c r="Z120" s="789"/>
      <c r="AA120" s="789"/>
      <c r="AB120" s="789"/>
      <c r="AC120" s="789"/>
      <c r="AD120" s="789"/>
      <c r="AE120" s="789"/>
      <c r="AF120" s="789"/>
      <c r="AG120" s="789"/>
      <c r="AH120" s="789"/>
      <c r="AI120" s="789"/>
      <c r="AJ120" s="789"/>
      <c r="AK120" s="789"/>
      <c r="AL120" s="789"/>
      <c r="AM120" s="789"/>
      <c r="AN120" s="789"/>
      <c r="AO120" s="789"/>
      <c r="AP120" s="789"/>
      <c r="AQ120" s="789"/>
      <c r="AR120" s="789"/>
      <c r="AS120" s="789"/>
      <c r="AT120" s="789"/>
      <c r="AU120" s="789"/>
      <c r="AV120" s="789"/>
      <c r="AW120" s="789"/>
      <c r="AX120" s="789"/>
      <c r="AY120" s="789"/>
      <c r="AZ120" s="789"/>
      <c r="BA120" s="789"/>
      <c r="BB120" s="789"/>
      <c r="BC120" s="789"/>
      <c r="BD120" s="789"/>
      <c r="BE120" s="789"/>
      <c r="BF120" s="789"/>
      <c r="BG120" s="789"/>
      <c r="BH120" s="789"/>
      <c r="BI120" s="789"/>
      <c r="BJ120" s="789"/>
      <c r="BK120" s="789"/>
      <c r="BL120" s="789"/>
      <c r="BM120" s="789"/>
      <c r="BN120" s="789"/>
      <c r="BO120" s="789"/>
      <c r="BP120" s="789"/>
      <c r="BQ120" s="789"/>
      <c r="BR120" s="789"/>
      <c r="BS120" s="789"/>
      <c r="BT120" s="789"/>
      <c r="BU120" s="789"/>
      <c r="BV120" s="789"/>
      <c r="BW120" s="789"/>
      <c r="BX120" s="789"/>
      <c r="BY120" s="789"/>
      <c r="BZ120" s="789"/>
      <c r="CA120" s="789"/>
      <c r="CB120" s="789"/>
      <c r="CC120" s="789"/>
      <c r="CD120" s="789"/>
      <c r="CE120" s="789"/>
      <c r="CF120" s="789"/>
      <c r="CG120" s="789"/>
      <c r="CH120" s="789"/>
      <c r="CI120" s="789"/>
      <c r="CJ120" s="789"/>
      <c r="CK120" s="789"/>
      <c r="CL120" s="789"/>
      <c r="CM120" s="789"/>
      <c r="CN120" s="789"/>
      <c r="CO120" s="789"/>
      <c r="CP120" s="789"/>
      <c r="CQ120" s="789"/>
      <c r="CR120" s="789"/>
      <c r="CS120" s="789"/>
      <c r="CT120" s="789"/>
      <c r="CU120" s="789"/>
      <c r="CV120" s="789"/>
      <c r="CW120" s="789"/>
      <c r="CX120" s="789"/>
      <c r="CY120" s="789"/>
      <c r="CZ120" s="789"/>
      <c r="DA120" s="789"/>
      <c r="DB120" s="789"/>
      <c r="DC120" s="789"/>
      <c r="DD120" s="789"/>
      <c r="DE120" s="789"/>
      <c r="DF120" s="789"/>
      <c r="DG120" s="789"/>
      <c r="DH120" s="789"/>
      <c r="DI120" s="789"/>
      <c r="DJ120" s="789"/>
      <c r="DK120" s="789"/>
      <c r="DL120" s="789"/>
      <c r="DM120" s="789"/>
      <c r="DN120" s="789"/>
      <c r="DO120" s="789"/>
      <c r="DP120" s="789"/>
      <c r="DQ120" s="789"/>
      <c r="DR120" s="789"/>
      <c r="DS120" s="789"/>
      <c r="DT120" s="789"/>
      <c r="DU120" s="789"/>
      <c r="DV120" s="789"/>
      <c r="DW120" s="789"/>
      <c r="DX120" s="789"/>
      <c r="DY120" s="789"/>
      <c r="DZ120" s="789"/>
      <c r="EA120" s="789"/>
      <c r="EB120" s="789"/>
      <c r="EC120" s="789"/>
      <c r="ED120" s="789"/>
      <c r="EE120" s="789"/>
      <c r="EF120" s="789"/>
      <c r="EG120" s="789"/>
      <c r="EH120" s="789"/>
      <c r="EI120" s="789"/>
      <c r="EJ120" s="789"/>
      <c r="EK120" s="789"/>
      <c r="EL120" s="789"/>
      <c r="EM120" s="789"/>
      <c r="EN120" s="789"/>
      <c r="EO120" s="789"/>
      <c r="EP120" s="789"/>
      <c r="EQ120" s="789"/>
      <c r="ER120" s="789"/>
      <c r="ES120" s="789"/>
      <c r="ET120" s="789"/>
      <c r="EU120" s="789"/>
      <c r="EV120" s="789"/>
      <c r="EW120" s="789"/>
      <c r="EX120" s="789"/>
      <c r="EY120" s="789"/>
      <c r="EZ120" s="789"/>
      <c r="FA120" s="789"/>
      <c r="FB120" s="789"/>
      <c r="FC120" s="789"/>
      <c r="FD120" s="789"/>
      <c r="FE120" s="789"/>
      <c r="FF120" s="789"/>
      <c r="FG120" s="789"/>
      <c r="FH120" s="789"/>
      <c r="FI120" s="789"/>
      <c r="FJ120" s="789"/>
      <c r="FK120" s="789"/>
      <c r="FL120" s="789"/>
      <c r="FM120" s="789"/>
      <c r="FN120" s="789"/>
      <c r="FO120" s="789"/>
      <c r="FP120" s="789"/>
      <c r="FQ120" s="789"/>
      <c r="FR120" s="789"/>
      <c r="FS120" s="789"/>
      <c r="FT120" s="789"/>
      <c r="FU120" s="789"/>
      <c r="FV120" s="789"/>
      <c r="FW120" s="789"/>
      <c r="FX120" s="789"/>
      <c r="FY120" s="789"/>
      <c r="FZ120" s="789"/>
      <c r="GA120" s="789"/>
      <c r="GB120" s="789"/>
      <c r="GC120" s="789"/>
      <c r="GD120" s="789"/>
      <c r="GE120" s="789"/>
      <c r="GF120" s="789"/>
      <c r="GG120" s="789"/>
      <c r="GH120" s="789"/>
      <c r="GI120" s="789"/>
      <c r="GJ120" s="789"/>
      <c r="GK120" s="789"/>
      <c r="GL120" s="789"/>
      <c r="GM120" s="789"/>
      <c r="GN120" s="789"/>
      <c r="GO120" s="789"/>
      <c r="GP120" s="789"/>
      <c r="GQ120" s="789"/>
      <c r="GR120" s="789"/>
      <c r="GS120" s="789"/>
      <c r="GT120" s="789"/>
      <c r="GU120" s="789"/>
      <c r="GV120" s="789"/>
      <c r="GW120" s="789"/>
      <c r="GX120" s="789"/>
      <c r="GY120" s="789"/>
      <c r="GZ120" s="789"/>
      <c r="HA120" s="789"/>
      <c r="HB120" s="789"/>
      <c r="HC120" s="789"/>
      <c r="HD120" s="789"/>
      <c r="HE120" s="789"/>
      <c r="HF120" s="789"/>
      <c r="HG120" s="789"/>
      <c r="HH120" s="789"/>
      <c r="HI120" s="789"/>
      <c r="HJ120" s="789"/>
      <c r="HK120" s="789"/>
      <c r="HL120" s="789"/>
      <c r="HM120" s="789"/>
      <c r="HN120" s="789"/>
      <c r="HO120" s="789"/>
      <c r="HP120" s="789"/>
      <c r="HQ120" s="789"/>
      <c r="HR120" s="789"/>
      <c r="HS120" s="789"/>
      <c r="HT120" s="789"/>
      <c r="HU120" s="789"/>
      <c r="HV120" s="789"/>
      <c r="HW120" s="789"/>
      <c r="HX120" s="789"/>
      <c r="HY120" s="789"/>
      <c r="HZ120" s="789"/>
      <c r="IA120" s="789"/>
      <c r="IB120" s="789"/>
      <c r="IC120" s="789"/>
      <c r="ID120" s="789"/>
      <c r="IE120" s="789"/>
      <c r="IF120" s="789"/>
      <c r="IG120" s="789"/>
      <c r="IH120" s="789"/>
      <c r="II120" s="789"/>
      <c r="IJ120" s="789"/>
      <c r="IK120" s="789"/>
      <c r="IL120" s="789"/>
      <c r="IM120" s="789"/>
      <c r="IN120" s="789"/>
      <c r="IO120" s="789"/>
      <c r="IP120" s="789"/>
      <c r="IQ120" s="789"/>
      <c r="IR120" s="789"/>
      <c r="IS120" s="789"/>
      <c r="IT120" s="789"/>
      <c r="IU120" s="789"/>
      <c r="IV120" s="789"/>
      <c r="IW120" s="789"/>
      <c r="IX120" s="789"/>
      <c r="IY120" s="789"/>
      <c r="IZ120" s="789"/>
      <c r="JA120" s="789"/>
      <c r="JB120" s="789"/>
      <c r="JC120" s="789"/>
      <c r="JD120" s="789"/>
      <c r="JE120" s="789"/>
      <c r="JF120" s="789"/>
      <c r="JG120" s="789"/>
      <c r="JH120" s="789"/>
      <c r="JI120" s="789"/>
      <c r="JJ120" s="789"/>
      <c r="JK120" s="789"/>
      <c r="JL120" s="789"/>
      <c r="JM120" s="789"/>
      <c r="JN120" s="789"/>
      <c r="JO120" s="789"/>
      <c r="JP120" s="789"/>
      <c r="JQ120" s="789"/>
      <c r="JR120" s="789"/>
      <c r="JS120" s="789"/>
      <c r="JT120" s="789"/>
      <c r="JU120" s="789"/>
      <c r="JV120" s="789"/>
      <c r="JW120" s="789"/>
      <c r="JX120" s="789"/>
      <c r="JY120" s="789"/>
      <c r="JZ120" s="789"/>
      <c r="KA120" s="789"/>
      <c r="KB120" s="789"/>
      <c r="KC120" s="789"/>
      <c r="KD120" s="789"/>
      <c r="KE120" s="789"/>
      <c r="KF120" s="789"/>
      <c r="KG120" s="789"/>
      <c r="KH120" s="789"/>
      <c r="KI120" s="789"/>
      <c r="KJ120" s="789"/>
      <c r="KK120" s="789"/>
      <c r="KL120" s="789"/>
      <c r="KM120" s="789"/>
      <c r="KN120" s="789"/>
      <c r="KO120" s="789"/>
      <c r="KP120" s="789"/>
      <c r="KQ120" s="789"/>
      <c r="KR120" s="789"/>
      <c r="KS120" s="789"/>
      <c r="KT120" s="789"/>
      <c r="KU120" s="789"/>
      <c r="KV120" s="789"/>
      <c r="KW120" s="789"/>
      <c r="KX120" s="789"/>
      <c r="KY120" s="789"/>
      <c r="KZ120" s="789"/>
      <c r="LA120" s="789"/>
      <c r="LB120" s="789"/>
      <c r="LC120" s="789"/>
      <c r="LD120" s="789"/>
      <c r="LE120" s="789"/>
      <c r="LF120" s="789"/>
      <c r="LG120" s="789"/>
      <c r="LH120" s="789"/>
      <c r="LI120" s="789"/>
      <c r="LJ120" s="789"/>
      <c r="LK120" s="789"/>
      <c r="LL120" s="789"/>
      <c r="LM120" s="789"/>
      <c r="LN120" s="789"/>
      <c r="LO120" s="789"/>
      <c r="LP120" s="789"/>
      <c r="LQ120" s="789"/>
      <c r="LR120" s="789"/>
      <c r="LS120" s="789"/>
      <c r="LT120" s="789"/>
      <c r="LU120" s="789"/>
      <c r="LV120" s="789"/>
      <c r="LW120" s="789"/>
      <c r="LX120" s="789"/>
      <c r="LY120" s="789"/>
      <c r="LZ120" s="789"/>
      <c r="MA120" s="789"/>
      <c r="MB120" s="789"/>
      <c r="MC120" s="789"/>
      <c r="MD120" s="789"/>
      <c r="ME120" s="789"/>
      <c r="MF120" s="789"/>
      <c r="MG120" s="789"/>
      <c r="MH120" s="789"/>
      <c r="MI120" s="789"/>
      <c r="MJ120" s="789"/>
      <c r="MK120" s="789"/>
      <c r="ML120" s="789"/>
      <c r="MM120" s="789"/>
      <c r="MN120" s="789"/>
      <c r="MO120" s="789"/>
      <c r="MP120" s="789"/>
      <c r="MQ120" s="789"/>
      <c r="MR120" s="789"/>
      <c r="MS120" s="789"/>
      <c r="MT120" s="789"/>
      <c r="MU120" s="789"/>
      <c r="MV120" s="789"/>
      <c r="MW120" s="789"/>
      <c r="MX120" s="789"/>
      <c r="MY120" s="789"/>
      <c r="MZ120" s="789"/>
      <c r="NA120" s="789"/>
      <c r="NB120" s="789"/>
      <c r="NC120" s="789"/>
      <c r="ND120" s="789"/>
      <c r="NE120" s="789"/>
      <c r="NF120" s="789"/>
      <c r="NG120" s="789"/>
      <c r="NH120" s="789"/>
      <c r="NI120" s="789"/>
      <c r="NJ120" s="789"/>
      <c r="NK120" s="789"/>
      <c r="NL120" s="789"/>
      <c r="NM120" s="789"/>
      <c r="NN120" s="789"/>
      <c r="NO120" s="789"/>
      <c r="NP120" s="789"/>
      <c r="NQ120" s="789"/>
      <c r="NR120" s="789"/>
      <c r="NS120" s="789"/>
      <c r="NT120" s="789"/>
      <c r="NU120" s="789"/>
      <c r="NV120" s="789"/>
      <c r="NW120" s="789"/>
      <c r="NX120" s="789"/>
      <c r="NY120" s="789"/>
      <c r="NZ120" s="789"/>
      <c r="OA120" s="789"/>
      <c r="OB120" s="789"/>
      <c r="OC120" s="789"/>
      <c r="OD120" s="789"/>
      <c r="OE120" s="789"/>
      <c r="OF120" s="789"/>
      <c r="OG120" s="789"/>
      <c r="OH120" s="789"/>
      <c r="OI120" s="789"/>
      <c r="OJ120" s="789"/>
      <c r="OK120" s="789"/>
      <c r="OL120" s="789"/>
      <c r="OM120" s="789"/>
      <c r="ON120" s="789"/>
      <c r="OO120" s="789"/>
      <c r="OP120" s="789"/>
      <c r="OQ120" s="789"/>
      <c r="OR120" s="789"/>
      <c r="OS120" s="789"/>
      <c r="OT120" s="789"/>
      <c r="OU120" s="789"/>
      <c r="OV120" s="789"/>
      <c r="OW120" s="789"/>
      <c r="OX120" s="789"/>
      <c r="OY120" s="789"/>
      <c r="OZ120" s="789"/>
      <c r="PA120" s="789"/>
      <c r="PB120" s="789"/>
      <c r="PC120" s="789"/>
      <c r="PD120" s="789"/>
      <c r="PE120" s="789"/>
      <c r="PF120" s="789"/>
      <c r="PG120" s="789"/>
      <c r="PH120" s="789"/>
      <c r="PI120" s="789"/>
      <c r="PJ120" s="789"/>
      <c r="PK120" s="789"/>
      <c r="PL120" s="789"/>
      <c r="PM120" s="789"/>
      <c r="PN120" s="789"/>
      <c r="PO120" s="789"/>
      <c r="PP120" s="789"/>
      <c r="PQ120" s="789"/>
      <c r="PR120" s="789"/>
      <c r="PS120" s="789"/>
      <c r="PT120" s="789"/>
      <c r="PU120" s="789"/>
      <c r="PV120" s="789"/>
      <c r="PW120" s="789"/>
      <c r="PX120" s="789"/>
      <c r="PY120" s="789"/>
      <c r="PZ120" s="789"/>
      <c r="QA120" s="789"/>
      <c r="QB120" s="789"/>
      <c r="QC120" s="789"/>
      <c r="QD120" s="789"/>
      <c r="QE120" s="789"/>
      <c r="QF120" s="789"/>
      <c r="QG120" s="789"/>
      <c r="QH120" s="789"/>
      <c r="QI120" s="789"/>
      <c r="QJ120" s="789"/>
      <c r="QK120" s="789"/>
      <c r="QL120" s="789"/>
      <c r="QM120" s="789"/>
      <c r="QN120" s="789"/>
      <c r="QO120" s="789"/>
      <c r="QP120" s="789"/>
      <c r="QQ120" s="789"/>
      <c r="QR120" s="789"/>
      <c r="QS120" s="789"/>
      <c r="QT120" s="789"/>
      <c r="QU120" s="789"/>
      <c r="QV120" s="789"/>
      <c r="QW120" s="789"/>
      <c r="QX120" s="789"/>
      <c r="QY120" s="789"/>
      <c r="QZ120" s="789"/>
      <c r="RA120" s="789"/>
      <c r="RB120" s="789"/>
      <c r="RC120" s="789"/>
      <c r="RD120" s="789"/>
      <c r="RE120" s="789"/>
      <c r="RF120" s="789"/>
      <c r="RG120" s="789"/>
      <c r="RH120" s="789"/>
      <c r="RI120" s="789"/>
      <c r="RJ120" s="789"/>
      <c r="RK120" s="789"/>
      <c r="RL120" s="789"/>
      <c r="RM120" s="789"/>
      <c r="RN120" s="789"/>
      <c r="RO120" s="789"/>
      <c r="RP120" s="789"/>
      <c r="RQ120" s="789"/>
      <c r="RR120" s="789"/>
      <c r="RS120" s="789"/>
      <c r="RT120" s="789"/>
      <c r="RU120" s="789"/>
      <c r="RV120" s="789"/>
      <c r="RW120" s="789"/>
      <c r="RX120" s="789"/>
      <c r="RY120" s="789"/>
      <c r="RZ120" s="789"/>
      <c r="SA120" s="789"/>
      <c r="SB120" s="789"/>
      <c r="SC120" s="789"/>
      <c r="SD120" s="789"/>
      <c r="SE120" s="789"/>
      <c r="SF120" s="789"/>
      <c r="SG120" s="789"/>
      <c r="SH120" s="789"/>
      <c r="SI120" s="789"/>
      <c r="SJ120" s="789"/>
      <c r="SK120" s="789"/>
      <c r="SL120" s="789"/>
      <c r="SM120" s="789"/>
      <c r="SN120" s="789"/>
      <c r="SO120" s="789"/>
      <c r="SP120" s="789"/>
      <c r="SQ120" s="789"/>
      <c r="SR120" s="789"/>
      <c r="SS120" s="789"/>
      <c r="ST120" s="789"/>
      <c r="SU120" s="789"/>
      <c r="SV120" s="789"/>
      <c r="SW120" s="789"/>
      <c r="SX120" s="789"/>
      <c r="SY120" s="789"/>
      <c r="SZ120" s="789"/>
      <c r="TA120" s="789"/>
      <c r="TB120" s="789"/>
      <c r="TC120" s="789"/>
      <c r="TD120" s="789"/>
      <c r="TE120" s="789"/>
      <c r="TF120" s="789"/>
      <c r="TG120" s="789"/>
      <c r="TH120" s="789"/>
      <c r="TI120" s="789"/>
      <c r="TJ120" s="789"/>
      <c r="TK120" s="789"/>
      <c r="TL120" s="789"/>
      <c r="TM120" s="789"/>
      <c r="TN120" s="789"/>
      <c r="TO120" s="789"/>
      <c r="TP120" s="789"/>
      <c r="TQ120" s="789"/>
      <c r="TR120" s="789"/>
      <c r="TS120" s="789"/>
      <c r="TT120" s="789"/>
      <c r="TU120" s="789"/>
      <c r="TV120" s="789"/>
      <c r="TW120" s="789"/>
      <c r="TX120" s="789"/>
      <c r="TY120" s="789"/>
      <c r="TZ120" s="789"/>
      <c r="UA120" s="789"/>
      <c r="UB120" s="789"/>
      <c r="UC120" s="789"/>
      <c r="UD120" s="789"/>
      <c r="UE120" s="789"/>
      <c r="UF120" s="789"/>
      <c r="UG120" s="789"/>
      <c r="UH120" s="789"/>
      <c r="UI120" s="789"/>
      <c r="UJ120" s="789"/>
      <c r="UK120" s="789"/>
      <c r="UL120" s="789"/>
      <c r="UM120" s="789"/>
      <c r="UN120" s="789"/>
      <c r="UO120" s="789"/>
      <c r="UP120" s="789"/>
      <c r="UQ120" s="789"/>
      <c r="UR120" s="789"/>
      <c r="US120" s="789"/>
      <c r="UT120" s="789"/>
      <c r="UU120" s="789"/>
      <c r="UV120" s="789"/>
      <c r="UW120" s="789"/>
      <c r="UX120" s="789"/>
      <c r="UY120" s="789"/>
      <c r="UZ120" s="789"/>
      <c r="VA120" s="789"/>
      <c r="VB120" s="789"/>
      <c r="VC120" s="789"/>
      <c r="VD120" s="789"/>
      <c r="VE120" s="789"/>
      <c r="VF120" s="789"/>
      <c r="VG120" s="789"/>
      <c r="VH120" s="789"/>
      <c r="VI120" s="789"/>
      <c r="VJ120" s="789"/>
      <c r="VK120" s="789"/>
      <c r="VL120" s="789"/>
      <c r="VM120" s="789"/>
      <c r="VN120" s="789"/>
      <c r="VO120" s="789"/>
      <c r="VP120" s="789"/>
      <c r="VQ120" s="789"/>
      <c r="VR120" s="789"/>
      <c r="VS120" s="789"/>
      <c r="VT120" s="789"/>
      <c r="VU120" s="789"/>
      <c r="VV120" s="789"/>
      <c r="VW120" s="789"/>
      <c r="VX120" s="789"/>
      <c r="VY120" s="789"/>
      <c r="VZ120" s="789"/>
      <c r="WA120" s="789"/>
      <c r="WB120" s="789"/>
      <c r="WC120" s="789"/>
      <c r="WD120" s="789"/>
      <c r="WE120" s="789"/>
      <c r="WF120" s="789"/>
      <c r="WG120" s="789"/>
      <c r="WH120" s="789"/>
      <c r="WI120" s="789"/>
      <c r="WJ120" s="789"/>
      <c r="WK120" s="789"/>
      <c r="WL120" s="789"/>
      <c r="WM120" s="789"/>
      <c r="WN120" s="789"/>
      <c r="WO120" s="789"/>
      <c r="WP120" s="789"/>
      <c r="WQ120" s="789"/>
      <c r="WR120" s="789"/>
      <c r="WS120" s="789"/>
      <c r="WT120" s="789"/>
      <c r="WU120" s="789"/>
      <c r="WV120" s="789"/>
      <c r="WW120" s="789"/>
      <c r="WX120" s="789"/>
      <c r="WY120" s="789"/>
      <c r="WZ120" s="789"/>
      <c r="XA120" s="789"/>
      <c r="XB120" s="789"/>
      <c r="XC120" s="789"/>
      <c r="XD120" s="789"/>
      <c r="XE120" s="789"/>
      <c r="XF120" s="789"/>
      <c r="XG120" s="789"/>
      <c r="XH120" s="789"/>
      <c r="XI120" s="789"/>
      <c r="XJ120" s="789"/>
      <c r="XK120" s="789"/>
      <c r="XL120" s="789"/>
      <c r="XM120" s="789"/>
      <c r="XN120" s="789"/>
      <c r="XO120" s="789"/>
      <c r="XP120" s="789"/>
      <c r="XQ120" s="789"/>
      <c r="XR120" s="789"/>
      <c r="XS120" s="789"/>
      <c r="XT120" s="789"/>
      <c r="XU120" s="789"/>
      <c r="XV120" s="789"/>
      <c r="XW120" s="789"/>
      <c r="XX120" s="789"/>
      <c r="XY120" s="789"/>
      <c r="XZ120" s="789"/>
      <c r="YA120" s="789"/>
      <c r="YB120" s="789"/>
      <c r="YC120" s="789"/>
      <c r="YD120" s="789"/>
      <c r="YE120" s="789"/>
      <c r="YF120" s="789"/>
      <c r="YG120" s="789"/>
      <c r="YH120" s="789"/>
      <c r="YI120" s="789"/>
      <c r="YJ120" s="789"/>
      <c r="YK120" s="789"/>
      <c r="YL120" s="789"/>
      <c r="YM120" s="789"/>
      <c r="YN120" s="789"/>
      <c r="YO120" s="789"/>
      <c r="YP120" s="789"/>
      <c r="YQ120" s="789"/>
      <c r="YR120" s="789"/>
      <c r="YS120" s="789"/>
      <c r="YT120" s="789"/>
      <c r="YU120" s="789"/>
      <c r="YV120" s="789"/>
      <c r="YW120" s="789"/>
      <c r="YX120" s="789"/>
      <c r="YY120" s="789"/>
      <c r="YZ120" s="789"/>
      <c r="ZA120" s="789"/>
      <c r="ZB120" s="789"/>
      <c r="ZC120" s="789"/>
      <c r="ZD120" s="789"/>
      <c r="ZE120" s="789"/>
      <c r="ZF120" s="789"/>
      <c r="ZG120" s="789"/>
      <c r="ZH120" s="789"/>
      <c r="ZI120" s="789"/>
      <c r="ZJ120" s="789"/>
      <c r="ZK120" s="789"/>
      <c r="ZL120" s="789"/>
      <c r="ZM120" s="789"/>
      <c r="ZN120" s="789"/>
      <c r="ZO120" s="789"/>
      <c r="ZP120" s="789"/>
      <c r="ZQ120" s="789"/>
      <c r="ZR120" s="789"/>
      <c r="ZS120" s="789"/>
      <c r="ZT120" s="789"/>
      <c r="ZU120" s="789"/>
      <c r="ZV120" s="789"/>
      <c r="ZW120" s="789"/>
      <c r="ZX120" s="789"/>
      <c r="ZY120" s="789"/>
      <c r="ZZ120" s="789"/>
      <c r="AAA120" s="789"/>
      <c r="AAB120" s="789"/>
      <c r="AAC120" s="789"/>
      <c r="AAD120" s="789"/>
      <c r="AAE120" s="789"/>
      <c r="AAF120" s="789"/>
      <c r="AAG120" s="789"/>
      <c r="AAH120" s="789"/>
      <c r="AAI120" s="789"/>
      <c r="AAJ120" s="789"/>
      <c r="AAK120" s="789"/>
      <c r="AAL120" s="789"/>
      <c r="AAM120" s="789"/>
      <c r="AAN120" s="789"/>
      <c r="AAO120" s="789"/>
      <c r="AAP120" s="789"/>
      <c r="AAQ120" s="789"/>
      <c r="AAR120" s="789"/>
      <c r="AAS120" s="789"/>
      <c r="AAT120" s="789"/>
      <c r="AAU120" s="789"/>
      <c r="AAV120" s="789"/>
      <c r="AAW120" s="789"/>
      <c r="AAX120" s="789"/>
      <c r="AAY120" s="789"/>
      <c r="AAZ120" s="789"/>
      <c r="ABA120" s="789"/>
      <c r="ABB120" s="789"/>
      <c r="ABC120" s="789"/>
      <c r="ABD120" s="789"/>
      <c r="ABE120" s="789"/>
      <c r="ABF120" s="789"/>
      <c r="ABG120" s="789"/>
      <c r="ABH120" s="789"/>
      <c r="ABI120" s="789"/>
      <c r="ABJ120" s="789"/>
      <c r="ABK120" s="789"/>
      <c r="ABL120" s="789"/>
      <c r="ABM120" s="789"/>
      <c r="ABN120" s="789"/>
      <c r="ABO120" s="789"/>
      <c r="ABP120" s="789"/>
      <c r="ABQ120" s="789"/>
      <c r="ABR120" s="789"/>
      <c r="ABS120" s="789"/>
      <c r="ABT120" s="789"/>
      <c r="ABU120" s="789"/>
      <c r="ABV120" s="789"/>
      <c r="ABW120" s="789"/>
      <c r="ABX120" s="789"/>
      <c r="ABY120" s="789"/>
      <c r="ABZ120" s="789"/>
      <c r="ACA120" s="789"/>
      <c r="ACB120" s="789"/>
      <c r="ACC120" s="789"/>
      <c r="ACD120" s="789"/>
      <c r="ACE120" s="789"/>
      <c r="ACF120" s="789"/>
      <c r="ACG120" s="789"/>
      <c r="ACH120" s="789"/>
      <c r="ACI120" s="789"/>
      <c r="ACJ120" s="789"/>
      <c r="ACK120" s="789"/>
      <c r="ACL120" s="789"/>
      <c r="ACM120" s="789"/>
      <c r="ACN120" s="789"/>
      <c r="ACO120" s="789"/>
      <c r="ACP120" s="789"/>
      <c r="ACQ120" s="789"/>
      <c r="ACR120" s="789"/>
      <c r="ACS120" s="789"/>
      <c r="ACT120" s="789"/>
      <c r="ACU120" s="789"/>
      <c r="ACV120" s="789"/>
      <c r="ACW120" s="789"/>
      <c r="ACX120" s="789"/>
      <c r="ACY120" s="789"/>
      <c r="ACZ120" s="789"/>
      <c r="ADA120" s="789"/>
      <c r="ADB120" s="789"/>
      <c r="ADC120" s="789"/>
      <c r="ADD120" s="789"/>
      <c r="ADE120" s="789"/>
      <c r="ADF120" s="789"/>
      <c r="ADG120" s="789"/>
      <c r="ADH120" s="789"/>
      <c r="ADI120" s="789"/>
      <c r="ADJ120" s="789"/>
      <c r="ADK120" s="789"/>
      <c r="ADL120" s="789"/>
      <c r="ADM120" s="789"/>
      <c r="ADN120" s="789"/>
      <c r="ADO120" s="789"/>
      <c r="ADP120" s="789"/>
      <c r="ADQ120" s="789"/>
      <c r="ADR120" s="789"/>
      <c r="ADS120" s="789"/>
      <c r="ADT120" s="789"/>
      <c r="ADU120" s="789"/>
      <c r="ADV120" s="789"/>
      <c r="ADW120" s="789"/>
      <c r="ADX120" s="789"/>
      <c r="ADY120" s="789"/>
      <c r="ADZ120" s="789"/>
      <c r="AEA120" s="789"/>
      <c r="AEB120" s="789"/>
      <c r="AEC120" s="789"/>
      <c r="AED120" s="789"/>
      <c r="AEE120" s="789"/>
      <c r="AEF120" s="789"/>
      <c r="AEG120" s="789"/>
      <c r="AEH120" s="789"/>
      <c r="AEI120" s="789"/>
      <c r="AEJ120" s="789"/>
      <c r="AEK120" s="789"/>
      <c r="AEL120" s="789"/>
      <c r="AEM120" s="789"/>
      <c r="AEN120" s="789"/>
      <c r="AEO120" s="789"/>
      <c r="AEP120" s="789"/>
      <c r="AEQ120" s="789"/>
      <c r="AER120" s="789"/>
      <c r="AES120" s="789"/>
      <c r="AET120" s="789"/>
      <c r="AEU120" s="789"/>
      <c r="AEV120" s="789"/>
      <c r="AEW120" s="789"/>
      <c r="AEX120" s="789"/>
      <c r="AEY120" s="789"/>
      <c r="AEZ120" s="789"/>
      <c r="AFA120" s="789"/>
      <c r="AFB120" s="789"/>
      <c r="AFC120" s="789"/>
      <c r="AFD120" s="789"/>
      <c r="AFE120" s="789"/>
      <c r="AFF120" s="789"/>
      <c r="AFG120" s="789"/>
      <c r="AFH120" s="789"/>
      <c r="AFI120" s="789"/>
      <c r="AFJ120" s="789"/>
      <c r="AFK120" s="789"/>
      <c r="AFL120" s="789"/>
      <c r="AFM120" s="789"/>
      <c r="AFN120" s="789"/>
      <c r="AFO120" s="789"/>
      <c r="AFP120" s="789"/>
      <c r="AFQ120" s="789"/>
      <c r="AFR120" s="789"/>
      <c r="AFS120" s="789"/>
      <c r="AFT120" s="789"/>
      <c r="AFU120" s="789"/>
      <c r="AFV120" s="789"/>
      <c r="AFW120" s="789"/>
      <c r="AFX120" s="789"/>
      <c r="AFY120" s="789"/>
      <c r="AFZ120" s="789"/>
      <c r="AGA120" s="789"/>
      <c r="AGB120" s="789"/>
      <c r="AGC120" s="789"/>
      <c r="AGD120" s="789"/>
      <c r="AGE120" s="789"/>
      <c r="AGF120" s="789"/>
      <c r="AGG120" s="789"/>
      <c r="AGH120" s="789"/>
      <c r="AGI120" s="789"/>
      <c r="AGJ120" s="789"/>
      <c r="AGK120" s="789"/>
      <c r="AGL120" s="789"/>
      <c r="AGM120" s="789"/>
      <c r="AGN120" s="789"/>
      <c r="AGO120" s="789"/>
      <c r="AGP120" s="789"/>
      <c r="AGQ120" s="789"/>
      <c r="AGR120" s="789"/>
      <c r="AGS120" s="789"/>
      <c r="AGT120" s="789"/>
      <c r="AGU120" s="789"/>
      <c r="AGV120" s="789"/>
      <c r="AGW120" s="789"/>
      <c r="AGX120" s="789"/>
      <c r="AGY120" s="789"/>
      <c r="AGZ120" s="789"/>
      <c r="AHA120" s="789"/>
      <c r="AHB120" s="789"/>
      <c r="AHC120" s="789"/>
      <c r="AHD120" s="789"/>
      <c r="AHE120" s="789"/>
      <c r="AHF120" s="789"/>
      <c r="AHG120" s="789"/>
      <c r="AHH120" s="789"/>
      <c r="AHI120" s="789"/>
      <c r="AHJ120" s="789"/>
      <c r="AHK120" s="789"/>
      <c r="AHL120" s="789"/>
      <c r="AHM120" s="789"/>
      <c r="AHN120" s="789"/>
      <c r="AHO120" s="789"/>
      <c r="AHP120" s="789"/>
      <c r="AHQ120" s="789"/>
      <c r="AHR120" s="789"/>
      <c r="AHS120" s="789"/>
      <c r="AHT120" s="789"/>
      <c r="AHU120" s="789"/>
      <c r="AHV120" s="789"/>
      <c r="AHW120" s="789"/>
      <c r="AHX120" s="789"/>
      <c r="AHY120" s="789"/>
      <c r="AHZ120" s="789"/>
      <c r="AIA120" s="789"/>
      <c r="AIB120" s="789"/>
      <c r="AIC120" s="789"/>
      <c r="AID120" s="789"/>
      <c r="AIE120" s="789"/>
      <c r="AIF120" s="789"/>
      <c r="AIG120" s="789"/>
      <c r="AIH120" s="789"/>
      <c r="AII120" s="789"/>
      <c r="AIJ120" s="789"/>
      <c r="AIK120" s="789"/>
      <c r="AIL120" s="789"/>
      <c r="AIM120" s="789"/>
      <c r="AIN120" s="789"/>
      <c r="AIO120" s="789"/>
      <c r="AIP120" s="789"/>
      <c r="AIQ120" s="789"/>
      <c r="AIR120" s="789"/>
      <c r="AIS120" s="789"/>
      <c r="AIT120" s="789"/>
      <c r="AIU120" s="789"/>
      <c r="AIV120" s="789"/>
      <c r="AIW120" s="789"/>
      <c r="AIX120" s="789"/>
      <c r="AIY120" s="789"/>
      <c r="AIZ120" s="789"/>
      <c r="AJA120" s="789"/>
      <c r="AJB120" s="789"/>
      <c r="AJC120" s="789"/>
      <c r="AJD120" s="789"/>
      <c r="AJE120" s="789"/>
      <c r="AJF120" s="789"/>
      <c r="AJG120" s="789"/>
      <c r="AJH120" s="789"/>
      <c r="AJI120" s="789"/>
      <c r="AJJ120" s="789"/>
      <c r="AJK120" s="789"/>
      <c r="AJL120" s="789"/>
      <c r="AJM120" s="789"/>
      <c r="AJN120" s="789"/>
      <c r="AJO120" s="789"/>
      <c r="AJP120" s="789"/>
      <c r="AJQ120" s="789"/>
      <c r="AJR120" s="789"/>
      <c r="AJS120" s="789"/>
      <c r="AJT120" s="789"/>
      <c r="AJU120" s="789"/>
      <c r="AJV120" s="789"/>
      <c r="AJW120" s="789"/>
      <c r="AJX120" s="789"/>
      <c r="AJY120" s="789"/>
      <c r="AJZ120" s="789"/>
      <c r="AKA120" s="789"/>
      <c r="AKB120" s="789"/>
      <c r="AKC120" s="789"/>
      <c r="AKD120" s="789"/>
      <c r="AKE120" s="789"/>
      <c r="AKF120" s="789"/>
      <c r="AKG120" s="789"/>
      <c r="AKH120" s="789"/>
      <c r="AKI120" s="789"/>
      <c r="AKJ120" s="789"/>
      <c r="AKK120" s="789"/>
      <c r="AKL120" s="789"/>
      <c r="AKM120" s="789"/>
      <c r="AKN120" s="789"/>
      <c r="AKO120" s="789"/>
      <c r="AKP120" s="789"/>
      <c r="AKQ120" s="789"/>
      <c r="AKR120" s="789"/>
      <c r="AKS120" s="789"/>
      <c r="AKT120" s="789"/>
      <c r="AKU120" s="789"/>
      <c r="AKV120" s="789"/>
    </row>
    <row r="121" spans="1:984" s="764" customFormat="1">
      <c r="B121" s="784"/>
      <c r="C121" s="805"/>
      <c r="D121" s="785"/>
      <c r="E121" s="785"/>
      <c r="F121" s="785"/>
      <c r="G121" s="785"/>
      <c r="H121" s="785"/>
      <c r="K121" s="778"/>
      <c r="L121" s="778"/>
      <c r="M121" s="778"/>
      <c r="N121" s="778"/>
      <c r="O121" s="778"/>
      <c r="P121" s="778"/>
      <c r="Q121" s="778"/>
      <c r="R121" s="778"/>
      <c r="S121" s="778"/>
      <c r="T121" s="778"/>
      <c r="U121" s="778"/>
      <c r="V121" s="778"/>
      <c r="W121" s="765"/>
      <c r="X121" s="765"/>
      <c r="Y121" s="765"/>
      <c r="Z121" s="765"/>
      <c r="AA121" s="765"/>
      <c r="AB121" s="765"/>
      <c r="AC121" s="765"/>
      <c r="AD121" s="765"/>
      <c r="AE121" s="765"/>
      <c r="AF121" s="765"/>
      <c r="AG121" s="765"/>
      <c r="AH121" s="765"/>
      <c r="AI121" s="765"/>
      <c r="AJ121" s="765"/>
      <c r="AK121" s="765"/>
      <c r="AL121" s="765"/>
      <c r="AM121" s="765"/>
      <c r="AN121" s="765"/>
      <c r="AO121" s="765"/>
      <c r="AP121" s="765"/>
      <c r="AQ121" s="765"/>
      <c r="AR121" s="765"/>
      <c r="AS121" s="765"/>
      <c r="AT121" s="765"/>
      <c r="AU121" s="765"/>
      <c r="AV121" s="765"/>
      <c r="AW121" s="765"/>
      <c r="AX121" s="765"/>
      <c r="AY121" s="765"/>
      <c r="AZ121" s="765"/>
      <c r="BA121" s="765"/>
      <c r="BB121" s="765"/>
      <c r="BC121" s="765"/>
      <c r="BD121" s="765"/>
      <c r="BE121" s="765"/>
      <c r="BF121" s="765"/>
      <c r="BG121" s="765"/>
      <c r="BH121" s="765"/>
      <c r="BI121" s="765"/>
      <c r="BJ121" s="765"/>
      <c r="BK121" s="765"/>
      <c r="BL121" s="765"/>
      <c r="BM121" s="765"/>
      <c r="BN121" s="765"/>
      <c r="BO121" s="765"/>
      <c r="BP121" s="765"/>
      <c r="BQ121" s="765"/>
      <c r="BR121" s="765"/>
      <c r="BS121" s="765"/>
      <c r="BT121" s="765"/>
      <c r="BU121" s="765"/>
      <c r="BV121" s="765"/>
      <c r="BW121" s="765"/>
      <c r="BX121" s="765"/>
      <c r="BY121" s="765"/>
      <c r="BZ121" s="765"/>
      <c r="CA121" s="765"/>
      <c r="CB121" s="765"/>
      <c r="CC121" s="765"/>
      <c r="CD121" s="765"/>
      <c r="CE121" s="765"/>
      <c r="CF121" s="765"/>
      <c r="CG121" s="765"/>
      <c r="CH121" s="765"/>
      <c r="CI121" s="765"/>
      <c r="CJ121" s="765"/>
      <c r="CK121" s="765"/>
      <c r="CL121" s="765"/>
      <c r="CM121" s="765"/>
      <c r="CN121" s="765"/>
      <c r="CO121" s="765"/>
      <c r="CP121" s="765"/>
      <c r="CQ121" s="765"/>
      <c r="CR121" s="765"/>
      <c r="CS121" s="765"/>
      <c r="CT121" s="765"/>
      <c r="CU121" s="765"/>
      <c r="CV121" s="765"/>
      <c r="CW121" s="765"/>
      <c r="CX121" s="765"/>
      <c r="CY121" s="765"/>
      <c r="CZ121" s="765"/>
      <c r="DA121" s="765"/>
      <c r="DB121" s="765"/>
      <c r="DC121" s="765"/>
      <c r="DD121" s="765"/>
      <c r="DE121" s="765"/>
      <c r="DF121" s="765"/>
      <c r="DG121" s="765"/>
      <c r="DH121" s="765"/>
      <c r="DI121" s="765"/>
      <c r="DJ121" s="765"/>
      <c r="DK121" s="765"/>
      <c r="DL121" s="765"/>
      <c r="DM121" s="765"/>
      <c r="DN121" s="765"/>
      <c r="DO121" s="765"/>
      <c r="DP121" s="765"/>
      <c r="DQ121" s="765"/>
      <c r="DR121" s="765"/>
      <c r="DS121" s="765"/>
      <c r="DT121" s="765"/>
      <c r="DU121" s="765"/>
      <c r="DV121" s="765"/>
      <c r="DW121" s="765"/>
      <c r="DX121" s="765"/>
      <c r="DY121" s="765"/>
      <c r="DZ121" s="765"/>
      <c r="EA121" s="765"/>
      <c r="EB121" s="765"/>
      <c r="EC121" s="765"/>
      <c r="ED121" s="765"/>
      <c r="EE121" s="765"/>
      <c r="EF121" s="765"/>
      <c r="EG121" s="765"/>
      <c r="EH121" s="765"/>
      <c r="EI121" s="765"/>
      <c r="EJ121" s="765"/>
      <c r="EK121" s="765"/>
      <c r="EL121" s="765"/>
      <c r="EM121" s="765"/>
      <c r="EN121" s="765"/>
      <c r="EO121" s="765"/>
      <c r="EP121" s="765"/>
      <c r="EQ121" s="765"/>
      <c r="ER121" s="765"/>
      <c r="ES121" s="765"/>
      <c r="ET121" s="765"/>
      <c r="EU121" s="765"/>
      <c r="EV121" s="765"/>
      <c r="EW121" s="765"/>
      <c r="EX121" s="765"/>
      <c r="EY121" s="765"/>
      <c r="EZ121" s="765"/>
      <c r="FA121" s="765"/>
      <c r="FB121" s="765"/>
      <c r="FC121" s="765"/>
      <c r="FD121" s="765"/>
      <c r="FE121" s="765"/>
      <c r="FF121" s="765"/>
      <c r="FG121" s="765"/>
      <c r="FH121" s="765"/>
      <c r="FI121" s="765"/>
      <c r="FJ121" s="765"/>
      <c r="FK121" s="765"/>
      <c r="FL121" s="765"/>
      <c r="FM121" s="765"/>
      <c r="FN121" s="765"/>
      <c r="FO121" s="765"/>
      <c r="FP121" s="765"/>
      <c r="FQ121" s="765"/>
      <c r="FR121" s="765"/>
      <c r="FS121" s="765"/>
      <c r="FT121" s="765"/>
      <c r="FU121" s="765"/>
      <c r="FV121" s="765"/>
      <c r="FW121" s="765"/>
      <c r="FX121" s="765"/>
      <c r="FY121" s="765"/>
      <c r="FZ121" s="765"/>
      <c r="GA121" s="765"/>
      <c r="GB121" s="765"/>
      <c r="GC121" s="765"/>
      <c r="GD121" s="765"/>
      <c r="GE121" s="765"/>
      <c r="GF121" s="765"/>
      <c r="GG121" s="765"/>
      <c r="GH121" s="765"/>
      <c r="GI121" s="765"/>
      <c r="GJ121" s="765"/>
      <c r="GK121" s="765"/>
      <c r="GL121" s="765"/>
      <c r="GM121" s="765"/>
      <c r="GN121" s="765"/>
      <c r="GO121" s="765"/>
      <c r="GP121" s="765"/>
      <c r="GQ121" s="765"/>
      <c r="GR121" s="765"/>
      <c r="GS121" s="765"/>
      <c r="GT121" s="765"/>
      <c r="GU121" s="765"/>
      <c r="GV121" s="765"/>
      <c r="GW121" s="765"/>
      <c r="GX121" s="765"/>
      <c r="GY121" s="765"/>
      <c r="GZ121" s="765"/>
      <c r="HA121" s="765"/>
      <c r="HB121" s="765"/>
      <c r="HC121" s="765"/>
      <c r="HD121" s="765"/>
      <c r="HE121" s="765"/>
      <c r="HF121" s="765"/>
      <c r="HG121" s="765"/>
      <c r="HH121" s="765"/>
      <c r="HI121" s="765"/>
      <c r="HJ121" s="765"/>
      <c r="HK121" s="765"/>
      <c r="HL121" s="765"/>
      <c r="HM121" s="765"/>
      <c r="HN121" s="765"/>
      <c r="HO121" s="765"/>
      <c r="HP121" s="765"/>
      <c r="HQ121" s="765"/>
      <c r="HR121" s="765"/>
      <c r="HS121" s="765"/>
      <c r="HT121" s="765"/>
      <c r="HU121" s="765"/>
      <c r="HV121" s="765"/>
      <c r="HW121" s="765"/>
      <c r="HX121" s="765"/>
      <c r="HY121" s="765"/>
      <c r="HZ121" s="765"/>
      <c r="IA121" s="765"/>
      <c r="IB121" s="765"/>
      <c r="IC121" s="765"/>
      <c r="ID121" s="765"/>
      <c r="IE121" s="765"/>
      <c r="IF121" s="765"/>
      <c r="IG121" s="765"/>
      <c r="IH121" s="765"/>
      <c r="II121" s="765"/>
      <c r="IJ121" s="765"/>
      <c r="IK121" s="765"/>
      <c r="IL121" s="765"/>
      <c r="IM121" s="765"/>
      <c r="IN121" s="765"/>
      <c r="IO121" s="765"/>
      <c r="IP121" s="765"/>
      <c r="IQ121" s="765"/>
      <c r="IR121" s="765"/>
      <c r="IS121" s="765"/>
      <c r="IT121" s="765"/>
      <c r="IU121" s="765"/>
      <c r="IV121" s="765"/>
      <c r="IW121" s="765"/>
      <c r="IX121" s="765"/>
      <c r="IY121" s="765"/>
      <c r="IZ121" s="765"/>
      <c r="JA121" s="765"/>
      <c r="JB121" s="765"/>
      <c r="JC121" s="765"/>
      <c r="JD121" s="765"/>
      <c r="JE121" s="765"/>
      <c r="JF121" s="765"/>
      <c r="JG121" s="765"/>
      <c r="JH121" s="765"/>
      <c r="JI121" s="765"/>
      <c r="JJ121" s="765"/>
      <c r="JK121" s="765"/>
      <c r="JL121" s="765"/>
      <c r="JM121" s="765"/>
      <c r="JN121" s="765"/>
      <c r="JO121" s="765"/>
      <c r="JP121" s="765"/>
      <c r="JQ121" s="765"/>
      <c r="JR121" s="765"/>
      <c r="JS121" s="765"/>
      <c r="JT121" s="765"/>
      <c r="JU121" s="765"/>
      <c r="JV121" s="765"/>
      <c r="JW121" s="765"/>
      <c r="JX121" s="765"/>
      <c r="JY121" s="765"/>
      <c r="JZ121" s="765"/>
      <c r="KA121" s="765"/>
      <c r="KB121" s="765"/>
      <c r="KC121" s="765"/>
      <c r="KD121" s="765"/>
      <c r="KE121" s="765"/>
      <c r="KF121" s="765"/>
      <c r="KG121" s="765"/>
      <c r="KH121" s="765"/>
      <c r="KI121" s="765"/>
      <c r="KJ121" s="765"/>
      <c r="KK121" s="765"/>
      <c r="KL121" s="765"/>
      <c r="KM121" s="765"/>
      <c r="KN121" s="765"/>
      <c r="KO121" s="765"/>
      <c r="KP121" s="765"/>
      <c r="KQ121" s="765"/>
      <c r="KR121" s="765"/>
      <c r="KS121" s="765"/>
      <c r="KT121" s="765"/>
      <c r="KU121" s="765"/>
      <c r="KV121" s="765"/>
      <c r="KW121" s="765"/>
      <c r="KX121" s="765"/>
      <c r="KY121" s="765"/>
      <c r="KZ121" s="765"/>
      <c r="LA121" s="765"/>
      <c r="LB121" s="765"/>
      <c r="LC121" s="765"/>
      <c r="LD121" s="765"/>
      <c r="LE121" s="765"/>
      <c r="LF121" s="765"/>
      <c r="LG121" s="765"/>
      <c r="LH121" s="765"/>
      <c r="LI121" s="765"/>
      <c r="LJ121" s="765"/>
      <c r="LK121" s="765"/>
      <c r="LL121" s="765"/>
      <c r="LM121" s="765"/>
      <c r="LN121" s="765"/>
      <c r="LO121" s="765"/>
      <c r="LP121" s="765"/>
      <c r="LQ121" s="765"/>
      <c r="LR121" s="765"/>
      <c r="LS121" s="765"/>
      <c r="LT121" s="765"/>
      <c r="LU121" s="765"/>
      <c r="LV121" s="765"/>
      <c r="LW121" s="765"/>
      <c r="LX121" s="765"/>
      <c r="LY121" s="765"/>
      <c r="LZ121" s="765"/>
      <c r="MA121" s="765"/>
      <c r="MB121" s="765"/>
      <c r="MC121" s="765"/>
      <c r="MD121" s="765"/>
      <c r="ME121" s="765"/>
      <c r="MF121" s="765"/>
      <c r="MG121" s="765"/>
      <c r="MH121" s="765"/>
      <c r="MI121" s="765"/>
      <c r="MJ121" s="765"/>
      <c r="MK121" s="765"/>
      <c r="ML121" s="765"/>
      <c r="MM121" s="765"/>
      <c r="MN121" s="765"/>
      <c r="MO121" s="765"/>
      <c r="MP121" s="765"/>
      <c r="MQ121" s="765"/>
      <c r="MR121" s="765"/>
      <c r="MS121" s="765"/>
      <c r="MT121" s="765"/>
      <c r="MU121" s="765"/>
      <c r="MV121" s="765"/>
      <c r="MW121" s="765"/>
      <c r="MX121" s="765"/>
      <c r="MY121" s="765"/>
      <c r="MZ121" s="765"/>
      <c r="NA121" s="765"/>
      <c r="NB121" s="765"/>
      <c r="NC121" s="765"/>
      <c r="ND121" s="765"/>
      <c r="NE121" s="765"/>
      <c r="NF121" s="765"/>
      <c r="NG121" s="765"/>
      <c r="NH121" s="765"/>
      <c r="NI121" s="765"/>
      <c r="NJ121" s="765"/>
      <c r="NK121" s="765"/>
      <c r="NL121" s="765"/>
      <c r="NM121" s="765"/>
      <c r="NN121" s="765"/>
      <c r="NO121" s="765"/>
      <c r="NP121" s="765"/>
      <c r="NQ121" s="765"/>
      <c r="NR121" s="765"/>
      <c r="NS121" s="765"/>
      <c r="NT121" s="765"/>
      <c r="NU121" s="765"/>
      <c r="NV121" s="765"/>
      <c r="NW121" s="765"/>
      <c r="NX121" s="765"/>
      <c r="NY121" s="765"/>
      <c r="NZ121" s="765"/>
      <c r="OA121" s="765"/>
      <c r="OB121" s="765"/>
      <c r="OC121" s="765"/>
      <c r="OD121" s="765"/>
      <c r="OE121" s="765"/>
      <c r="OF121" s="765"/>
      <c r="OG121" s="765"/>
      <c r="OH121" s="765"/>
      <c r="OI121" s="765"/>
      <c r="OJ121" s="765"/>
      <c r="OK121" s="765"/>
      <c r="OL121" s="765"/>
      <c r="OM121" s="765"/>
      <c r="ON121" s="765"/>
      <c r="OO121" s="765"/>
      <c r="OP121" s="765"/>
      <c r="OQ121" s="765"/>
      <c r="OR121" s="765"/>
      <c r="OS121" s="765"/>
      <c r="OT121" s="765"/>
      <c r="OU121" s="765"/>
      <c r="OV121" s="765"/>
      <c r="OW121" s="765"/>
      <c r="OX121" s="765"/>
      <c r="OY121" s="765"/>
      <c r="OZ121" s="765"/>
      <c r="PA121" s="765"/>
      <c r="PB121" s="765"/>
      <c r="PC121" s="765"/>
      <c r="PD121" s="765"/>
      <c r="PE121" s="765"/>
      <c r="PF121" s="765"/>
      <c r="PG121" s="765"/>
      <c r="PH121" s="765"/>
      <c r="PI121" s="765"/>
      <c r="PJ121" s="765"/>
      <c r="PK121" s="765"/>
      <c r="PL121" s="765"/>
      <c r="PM121" s="765"/>
      <c r="PN121" s="765"/>
      <c r="PO121" s="765"/>
      <c r="PP121" s="765"/>
      <c r="PQ121" s="765"/>
      <c r="PR121" s="765"/>
      <c r="PS121" s="765"/>
      <c r="PT121" s="765"/>
      <c r="PU121" s="765"/>
      <c r="PV121" s="765"/>
      <c r="PW121" s="765"/>
      <c r="PX121" s="765"/>
      <c r="PY121" s="765"/>
      <c r="PZ121" s="765"/>
      <c r="QA121" s="765"/>
      <c r="QB121" s="765"/>
      <c r="QC121" s="765"/>
      <c r="QD121" s="765"/>
      <c r="QE121" s="765"/>
      <c r="QF121" s="765"/>
      <c r="QG121" s="765"/>
      <c r="QH121" s="765"/>
      <c r="QI121" s="765"/>
      <c r="QJ121" s="765"/>
      <c r="QK121" s="765"/>
      <c r="QL121" s="765"/>
      <c r="QM121" s="765"/>
      <c r="QN121" s="765"/>
      <c r="QO121" s="765"/>
      <c r="QP121" s="765"/>
      <c r="QQ121" s="765"/>
      <c r="QR121" s="765"/>
      <c r="QS121" s="765"/>
      <c r="QT121" s="765"/>
      <c r="QU121" s="765"/>
      <c r="QV121" s="765"/>
      <c r="QW121" s="765"/>
      <c r="QX121" s="765"/>
      <c r="QY121" s="765"/>
      <c r="QZ121" s="765"/>
      <c r="RA121" s="765"/>
      <c r="RB121" s="765"/>
      <c r="RC121" s="765"/>
      <c r="RD121" s="765"/>
      <c r="RE121" s="765"/>
      <c r="RF121" s="765"/>
      <c r="RG121" s="765"/>
      <c r="RH121" s="765"/>
      <c r="RI121" s="765"/>
      <c r="RJ121" s="765"/>
      <c r="RK121" s="765"/>
      <c r="RL121" s="765"/>
      <c r="RM121" s="765"/>
      <c r="RN121" s="765"/>
      <c r="RO121" s="765"/>
      <c r="RP121" s="765"/>
      <c r="RQ121" s="765"/>
      <c r="RR121" s="765"/>
      <c r="RS121" s="765"/>
      <c r="RT121" s="765"/>
      <c r="RU121" s="765"/>
      <c r="RV121" s="765"/>
      <c r="RW121" s="765"/>
      <c r="RX121" s="765"/>
      <c r="RY121" s="765"/>
      <c r="RZ121" s="765"/>
      <c r="SA121" s="765"/>
      <c r="SB121" s="765"/>
      <c r="SC121" s="765"/>
      <c r="SD121" s="765"/>
      <c r="SE121" s="765"/>
      <c r="SF121" s="765"/>
      <c r="SG121" s="765"/>
      <c r="SH121" s="765"/>
      <c r="SI121" s="765"/>
      <c r="SJ121" s="765"/>
      <c r="SK121" s="765"/>
      <c r="SL121" s="765"/>
      <c r="SM121" s="765"/>
      <c r="SN121" s="765"/>
      <c r="SO121" s="765"/>
      <c r="SP121" s="765"/>
      <c r="SQ121" s="765"/>
      <c r="SR121" s="765"/>
      <c r="SS121" s="765"/>
      <c r="ST121" s="765"/>
      <c r="SU121" s="765"/>
      <c r="SV121" s="765"/>
      <c r="SW121" s="765"/>
      <c r="SX121" s="765"/>
      <c r="SY121" s="765"/>
      <c r="SZ121" s="765"/>
      <c r="TA121" s="765"/>
      <c r="TB121" s="765"/>
      <c r="TC121" s="765"/>
      <c r="TD121" s="765"/>
      <c r="TE121" s="765"/>
      <c r="TF121" s="765"/>
      <c r="TG121" s="765"/>
      <c r="TH121" s="765"/>
      <c r="TI121" s="765"/>
      <c r="TJ121" s="765"/>
      <c r="TK121" s="765"/>
      <c r="TL121" s="765"/>
      <c r="TM121" s="765"/>
      <c r="TN121" s="765"/>
      <c r="TO121" s="765"/>
      <c r="TP121" s="765"/>
      <c r="TQ121" s="765"/>
      <c r="TR121" s="765"/>
      <c r="TS121" s="765"/>
      <c r="TT121" s="765"/>
      <c r="TU121" s="765"/>
      <c r="TV121" s="765"/>
      <c r="TW121" s="765"/>
      <c r="TX121" s="765"/>
      <c r="TY121" s="765"/>
      <c r="TZ121" s="765"/>
      <c r="UA121" s="765"/>
      <c r="UB121" s="765"/>
      <c r="UC121" s="765"/>
      <c r="UD121" s="765"/>
      <c r="UE121" s="765"/>
      <c r="UF121" s="765"/>
      <c r="UG121" s="765"/>
      <c r="UH121" s="765"/>
      <c r="UI121" s="765"/>
      <c r="UJ121" s="765"/>
      <c r="UK121" s="765"/>
      <c r="UL121" s="765"/>
      <c r="UM121" s="765"/>
      <c r="UN121" s="765"/>
      <c r="UO121" s="765"/>
      <c r="UP121" s="765"/>
      <c r="UQ121" s="765"/>
      <c r="UR121" s="765"/>
      <c r="US121" s="765"/>
      <c r="UT121" s="765"/>
      <c r="UU121" s="765"/>
      <c r="UV121" s="765"/>
      <c r="UW121" s="765"/>
      <c r="UX121" s="765"/>
      <c r="UY121" s="765"/>
      <c r="UZ121" s="765"/>
      <c r="VA121" s="765"/>
      <c r="VB121" s="765"/>
      <c r="VC121" s="765"/>
      <c r="VD121" s="765"/>
      <c r="VE121" s="765"/>
      <c r="VF121" s="765"/>
      <c r="VG121" s="765"/>
      <c r="VH121" s="765"/>
      <c r="VI121" s="765"/>
      <c r="VJ121" s="765"/>
      <c r="VK121" s="765"/>
      <c r="VL121" s="765"/>
      <c r="VM121" s="765"/>
      <c r="VN121" s="765"/>
      <c r="VO121" s="765"/>
      <c r="VP121" s="765"/>
      <c r="VQ121" s="765"/>
      <c r="VR121" s="765"/>
      <c r="VS121" s="765"/>
      <c r="VT121" s="765"/>
      <c r="VU121" s="765"/>
      <c r="VV121" s="765"/>
      <c r="VW121" s="765"/>
      <c r="VX121" s="765"/>
      <c r="VY121" s="765"/>
      <c r="VZ121" s="765"/>
      <c r="WA121" s="765"/>
      <c r="WB121" s="765"/>
      <c r="WC121" s="765"/>
      <c r="WD121" s="765"/>
      <c r="WE121" s="765"/>
      <c r="WF121" s="765"/>
      <c r="WG121" s="765"/>
      <c r="WH121" s="765"/>
      <c r="WI121" s="765"/>
      <c r="WJ121" s="765"/>
      <c r="WK121" s="765"/>
      <c r="WL121" s="765"/>
      <c r="WM121" s="765"/>
      <c r="WN121" s="765"/>
      <c r="WO121" s="765"/>
      <c r="WP121" s="765"/>
      <c r="WQ121" s="765"/>
      <c r="WR121" s="765"/>
      <c r="WS121" s="765"/>
      <c r="WT121" s="765"/>
      <c r="WU121" s="765"/>
      <c r="WV121" s="765"/>
      <c r="WW121" s="765"/>
      <c r="WX121" s="765"/>
      <c r="WY121" s="765"/>
      <c r="WZ121" s="765"/>
      <c r="XA121" s="765"/>
      <c r="XB121" s="765"/>
      <c r="XC121" s="765"/>
      <c r="XD121" s="765"/>
      <c r="XE121" s="765"/>
      <c r="XF121" s="765"/>
      <c r="XG121" s="765"/>
      <c r="XH121" s="765"/>
      <c r="XI121" s="765"/>
      <c r="XJ121" s="765"/>
      <c r="XK121" s="765"/>
      <c r="XL121" s="765"/>
      <c r="XM121" s="765"/>
      <c r="XN121" s="765"/>
      <c r="XO121" s="765"/>
      <c r="XP121" s="765"/>
      <c r="XQ121" s="765"/>
      <c r="XR121" s="765"/>
      <c r="XS121" s="765"/>
      <c r="XT121" s="765"/>
      <c r="XU121" s="765"/>
      <c r="XV121" s="765"/>
      <c r="XW121" s="765"/>
      <c r="XX121" s="765"/>
      <c r="XY121" s="765"/>
      <c r="XZ121" s="765"/>
      <c r="YA121" s="765"/>
      <c r="YB121" s="765"/>
      <c r="YC121" s="765"/>
      <c r="YD121" s="765"/>
      <c r="YE121" s="765"/>
      <c r="YF121" s="765"/>
      <c r="YG121" s="765"/>
      <c r="YH121" s="765"/>
      <c r="YI121" s="765"/>
      <c r="YJ121" s="765"/>
      <c r="YK121" s="765"/>
      <c r="YL121" s="765"/>
      <c r="YM121" s="765"/>
      <c r="YN121" s="765"/>
      <c r="YO121" s="765"/>
      <c r="YP121" s="765"/>
      <c r="YQ121" s="765"/>
      <c r="YR121" s="765"/>
      <c r="YS121" s="765"/>
      <c r="YT121" s="765"/>
      <c r="YU121" s="765"/>
      <c r="YV121" s="765"/>
      <c r="YW121" s="765"/>
      <c r="YX121" s="765"/>
      <c r="YY121" s="765"/>
      <c r="YZ121" s="765"/>
      <c r="ZA121" s="765"/>
      <c r="ZB121" s="765"/>
      <c r="ZC121" s="765"/>
      <c r="ZD121" s="765"/>
      <c r="ZE121" s="765"/>
      <c r="ZF121" s="765"/>
      <c r="ZG121" s="765"/>
      <c r="ZH121" s="765"/>
      <c r="ZI121" s="765"/>
      <c r="ZJ121" s="765"/>
      <c r="ZK121" s="765"/>
      <c r="ZL121" s="765"/>
      <c r="ZM121" s="765"/>
      <c r="ZN121" s="765"/>
      <c r="ZO121" s="765"/>
      <c r="ZP121" s="765"/>
      <c r="ZQ121" s="765"/>
      <c r="ZR121" s="765"/>
      <c r="ZS121" s="765"/>
      <c r="ZT121" s="765"/>
      <c r="ZU121" s="765"/>
      <c r="ZV121" s="765"/>
      <c r="ZW121" s="765"/>
      <c r="ZX121" s="765"/>
      <c r="ZY121" s="765"/>
      <c r="ZZ121" s="765"/>
      <c r="AAA121" s="765"/>
      <c r="AAB121" s="765"/>
      <c r="AAC121" s="765"/>
      <c r="AAD121" s="765"/>
      <c r="AAE121" s="765"/>
      <c r="AAF121" s="765"/>
      <c r="AAG121" s="765"/>
      <c r="AAH121" s="765"/>
      <c r="AAI121" s="765"/>
      <c r="AAJ121" s="765"/>
      <c r="AAK121" s="765"/>
      <c r="AAL121" s="765"/>
      <c r="AAM121" s="765"/>
      <c r="AAN121" s="765"/>
      <c r="AAO121" s="765"/>
      <c r="AAP121" s="765"/>
      <c r="AAQ121" s="765"/>
      <c r="AAR121" s="765"/>
      <c r="AAS121" s="765"/>
      <c r="AAT121" s="765"/>
      <c r="AAU121" s="765"/>
      <c r="AAV121" s="765"/>
      <c r="AAW121" s="765"/>
      <c r="AAX121" s="765"/>
      <c r="AAY121" s="765"/>
      <c r="AAZ121" s="765"/>
      <c r="ABA121" s="765"/>
      <c r="ABB121" s="765"/>
      <c r="ABC121" s="765"/>
      <c r="ABD121" s="765"/>
      <c r="ABE121" s="765"/>
      <c r="ABF121" s="765"/>
      <c r="ABG121" s="765"/>
      <c r="ABH121" s="765"/>
      <c r="ABI121" s="765"/>
      <c r="ABJ121" s="765"/>
      <c r="ABK121" s="765"/>
      <c r="ABL121" s="765"/>
      <c r="ABM121" s="765"/>
      <c r="ABN121" s="765"/>
      <c r="ABO121" s="765"/>
      <c r="ABP121" s="765"/>
      <c r="ABQ121" s="765"/>
      <c r="ABR121" s="765"/>
      <c r="ABS121" s="765"/>
      <c r="ABT121" s="765"/>
      <c r="ABU121" s="765"/>
      <c r="ABV121" s="765"/>
      <c r="ABW121" s="765"/>
      <c r="ABX121" s="765"/>
      <c r="ABY121" s="765"/>
      <c r="ABZ121" s="765"/>
      <c r="ACA121" s="765"/>
      <c r="ACB121" s="765"/>
      <c r="ACC121" s="765"/>
      <c r="ACD121" s="765"/>
      <c r="ACE121" s="765"/>
      <c r="ACF121" s="765"/>
      <c r="ACG121" s="765"/>
      <c r="ACH121" s="765"/>
      <c r="ACI121" s="765"/>
      <c r="ACJ121" s="765"/>
      <c r="ACK121" s="765"/>
      <c r="ACL121" s="765"/>
      <c r="ACM121" s="765"/>
      <c r="ACN121" s="765"/>
      <c r="ACO121" s="765"/>
      <c r="ACP121" s="765"/>
      <c r="ACQ121" s="765"/>
      <c r="ACR121" s="765"/>
      <c r="ACS121" s="765"/>
      <c r="ACT121" s="765"/>
      <c r="ACU121" s="765"/>
      <c r="ACV121" s="765"/>
      <c r="ACW121" s="765"/>
      <c r="ACX121" s="765"/>
      <c r="ACY121" s="765"/>
      <c r="ACZ121" s="765"/>
      <c r="ADA121" s="765"/>
      <c r="ADB121" s="765"/>
      <c r="ADC121" s="765"/>
      <c r="ADD121" s="765"/>
      <c r="ADE121" s="765"/>
      <c r="ADF121" s="765"/>
      <c r="ADG121" s="765"/>
      <c r="ADH121" s="765"/>
      <c r="ADI121" s="765"/>
      <c r="ADJ121" s="765"/>
      <c r="ADK121" s="765"/>
      <c r="ADL121" s="765"/>
      <c r="ADM121" s="765"/>
      <c r="ADN121" s="765"/>
      <c r="ADO121" s="765"/>
      <c r="ADP121" s="765"/>
      <c r="ADQ121" s="765"/>
      <c r="ADR121" s="765"/>
      <c r="ADS121" s="765"/>
      <c r="ADT121" s="765"/>
      <c r="ADU121" s="765"/>
      <c r="ADV121" s="765"/>
      <c r="ADW121" s="765"/>
      <c r="ADX121" s="765"/>
      <c r="ADY121" s="765"/>
      <c r="ADZ121" s="765"/>
      <c r="AEA121" s="765"/>
      <c r="AEB121" s="765"/>
      <c r="AEC121" s="765"/>
      <c r="AED121" s="765"/>
      <c r="AEE121" s="765"/>
      <c r="AEF121" s="765"/>
      <c r="AEG121" s="765"/>
      <c r="AEH121" s="765"/>
      <c r="AEI121" s="765"/>
      <c r="AEJ121" s="765"/>
      <c r="AEK121" s="765"/>
      <c r="AEL121" s="765"/>
      <c r="AEM121" s="765"/>
      <c r="AEN121" s="765"/>
      <c r="AEO121" s="765"/>
      <c r="AEP121" s="765"/>
      <c r="AEQ121" s="765"/>
      <c r="AER121" s="765"/>
      <c r="AES121" s="765"/>
      <c r="AET121" s="765"/>
      <c r="AEU121" s="765"/>
      <c r="AEV121" s="765"/>
      <c r="AEW121" s="765"/>
      <c r="AEX121" s="765"/>
      <c r="AEY121" s="765"/>
      <c r="AEZ121" s="765"/>
      <c r="AFA121" s="765"/>
      <c r="AFB121" s="765"/>
      <c r="AFC121" s="765"/>
      <c r="AFD121" s="765"/>
      <c r="AFE121" s="765"/>
      <c r="AFF121" s="765"/>
      <c r="AFG121" s="765"/>
      <c r="AFH121" s="765"/>
      <c r="AFI121" s="765"/>
      <c r="AFJ121" s="765"/>
      <c r="AFK121" s="765"/>
      <c r="AFL121" s="765"/>
      <c r="AFM121" s="765"/>
      <c r="AFN121" s="765"/>
      <c r="AFO121" s="765"/>
      <c r="AFP121" s="765"/>
      <c r="AFQ121" s="765"/>
      <c r="AFR121" s="765"/>
      <c r="AFS121" s="765"/>
      <c r="AFT121" s="765"/>
      <c r="AFU121" s="765"/>
      <c r="AFV121" s="765"/>
      <c r="AFW121" s="765"/>
      <c r="AFX121" s="765"/>
      <c r="AFY121" s="765"/>
      <c r="AFZ121" s="765"/>
      <c r="AGA121" s="765"/>
      <c r="AGB121" s="765"/>
      <c r="AGC121" s="765"/>
      <c r="AGD121" s="765"/>
      <c r="AGE121" s="765"/>
      <c r="AGF121" s="765"/>
      <c r="AGG121" s="765"/>
      <c r="AGH121" s="765"/>
      <c r="AGI121" s="765"/>
      <c r="AGJ121" s="765"/>
      <c r="AGK121" s="765"/>
      <c r="AGL121" s="765"/>
      <c r="AGM121" s="765"/>
      <c r="AGN121" s="765"/>
      <c r="AGO121" s="765"/>
      <c r="AGP121" s="765"/>
      <c r="AGQ121" s="765"/>
      <c r="AGR121" s="765"/>
      <c r="AGS121" s="765"/>
      <c r="AGT121" s="765"/>
      <c r="AGU121" s="765"/>
      <c r="AGV121" s="765"/>
      <c r="AGW121" s="765"/>
      <c r="AGX121" s="765"/>
      <c r="AGY121" s="765"/>
      <c r="AGZ121" s="765"/>
      <c r="AHA121" s="765"/>
      <c r="AHB121" s="765"/>
      <c r="AHC121" s="765"/>
      <c r="AHD121" s="765"/>
      <c r="AHE121" s="765"/>
      <c r="AHF121" s="765"/>
      <c r="AHG121" s="765"/>
      <c r="AHH121" s="765"/>
      <c r="AHI121" s="765"/>
      <c r="AHJ121" s="765"/>
      <c r="AHK121" s="765"/>
      <c r="AHL121" s="765"/>
      <c r="AHM121" s="765"/>
      <c r="AHN121" s="765"/>
      <c r="AHO121" s="765"/>
      <c r="AHP121" s="765"/>
      <c r="AHQ121" s="765"/>
      <c r="AHR121" s="765"/>
      <c r="AHS121" s="765"/>
      <c r="AHT121" s="765"/>
      <c r="AHU121" s="765"/>
      <c r="AHV121" s="765"/>
      <c r="AHW121" s="765"/>
      <c r="AHX121" s="765"/>
      <c r="AHY121" s="765"/>
      <c r="AHZ121" s="765"/>
      <c r="AIA121" s="765"/>
      <c r="AIB121" s="765"/>
      <c r="AIC121" s="765"/>
      <c r="AID121" s="765"/>
      <c r="AIE121" s="765"/>
      <c r="AIF121" s="765"/>
      <c r="AIG121" s="765"/>
      <c r="AIH121" s="765"/>
      <c r="AII121" s="765"/>
      <c r="AIJ121" s="765"/>
      <c r="AIK121" s="765"/>
      <c r="AIL121" s="765"/>
      <c r="AIM121" s="765"/>
      <c r="AIN121" s="765"/>
      <c r="AIO121" s="765"/>
      <c r="AIP121" s="765"/>
      <c r="AIQ121" s="765"/>
      <c r="AIR121" s="765"/>
      <c r="AIS121" s="765"/>
      <c r="AIT121" s="765"/>
      <c r="AIU121" s="765"/>
      <c r="AIV121" s="765"/>
      <c r="AIW121" s="765"/>
      <c r="AIX121" s="765"/>
      <c r="AIY121" s="765"/>
      <c r="AIZ121" s="765"/>
      <c r="AJA121" s="765"/>
      <c r="AJB121" s="765"/>
      <c r="AJC121" s="765"/>
      <c r="AJD121" s="765"/>
      <c r="AJE121" s="765"/>
      <c r="AJF121" s="765"/>
      <c r="AJG121" s="765"/>
      <c r="AJH121" s="765"/>
      <c r="AJI121" s="765"/>
      <c r="AJJ121" s="765"/>
      <c r="AJK121" s="765"/>
      <c r="AJL121" s="765"/>
      <c r="AJM121" s="765"/>
      <c r="AJN121" s="765"/>
      <c r="AJO121" s="765"/>
      <c r="AJP121" s="765"/>
      <c r="AJQ121" s="765"/>
      <c r="AJR121" s="765"/>
      <c r="AJS121" s="765"/>
      <c r="AJT121" s="765"/>
      <c r="AJU121" s="765"/>
      <c r="AJV121" s="765"/>
      <c r="AJW121" s="765"/>
      <c r="AJX121" s="765"/>
      <c r="AJY121" s="765"/>
      <c r="AJZ121" s="765"/>
      <c r="AKA121" s="765"/>
      <c r="AKB121" s="765"/>
      <c r="AKC121" s="765"/>
      <c r="AKD121" s="765"/>
      <c r="AKE121" s="765"/>
      <c r="AKF121" s="765"/>
      <c r="AKG121" s="765"/>
      <c r="AKH121" s="765"/>
      <c r="AKI121" s="765"/>
      <c r="AKJ121" s="765"/>
      <c r="AKK121" s="765"/>
      <c r="AKL121" s="765"/>
      <c r="AKM121" s="765"/>
      <c r="AKN121" s="765"/>
      <c r="AKO121" s="765"/>
      <c r="AKP121" s="765"/>
      <c r="AKQ121" s="765"/>
      <c r="AKR121" s="765"/>
      <c r="AKS121" s="765"/>
      <c r="AKT121" s="765"/>
      <c r="AKU121" s="765"/>
      <c r="AKV121" s="765"/>
    </row>
    <row r="122" spans="1:984" s="764" customFormat="1">
      <c r="A122" s="814"/>
      <c r="B122" s="784"/>
      <c r="C122" s="805"/>
      <c r="D122" s="785"/>
      <c r="E122" s="785"/>
      <c r="F122" s="785"/>
      <c r="G122" s="785"/>
      <c r="H122" s="785"/>
      <c r="K122" s="778"/>
      <c r="L122" s="778"/>
      <c r="M122" s="786" t="s">
        <v>621</v>
      </c>
      <c r="N122" s="765"/>
      <c r="O122" s="778"/>
      <c r="P122" s="765"/>
      <c r="Q122" s="765"/>
      <c r="R122" s="765"/>
      <c r="S122" s="765"/>
      <c r="T122" s="765"/>
      <c r="U122" s="765"/>
      <c r="V122" s="765"/>
      <c r="W122" s="765"/>
      <c r="X122" s="765"/>
      <c r="Y122" s="765"/>
      <c r="Z122" s="765"/>
      <c r="AA122" s="765"/>
      <c r="AB122" s="765"/>
      <c r="AC122" s="765"/>
      <c r="AD122" s="765"/>
      <c r="AE122" s="765"/>
      <c r="AF122" s="765"/>
      <c r="AG122" s="765"/>
      <c r="AH122" s="765"/>
      <c r="AI122" s="765"/>
      <c r="AJ122" s="765"/>
      <c r="AK122" s="765"/>
      <c r="AL122" s="765"/>
      <c r="AM122" s="765"/>
      <c r="AN122" s="765"/>
      <c r="AO122" s="765"/>
      <c r="AP122" s="765"/>
      <c r="AQ122" s="765"/>
      <c r="AR122" s="765"/>
      <c r="AS122" s="765"/>
      <c r="AT122" s="765"/>
      <c r="AU122" s="765"/>
      <c r="AV122" s="765"/>
      <c r="AW122" s="765"/>
      <c r="AX122" s="765"/>
      <c r="AY122" s="765"/>
      <c r="AZ122" s="765"/>
      <c r="BA122" s="765"/>
      <c r="BB122" s="765"/>
      <c r="BC122" s="765"/>
      <c r="BD122" s="765"/>
      <c r="BE122" s="765"/>
      <c r="BF122" s="765"/>
      <c r="BG122" s="765"/>
      <c r="BH122" s="765"/>
      <c r="BI122" s="765"/>
      <c r="BJ122" s="765"/>
      <c r="BK122" s="765"/>
      <c r="BL122" s="765"/>
      <c r="BM122" s="765"/>
      <c r="BN122" s="765"/>
      <c r="BO122" s="765"/>
      <c r="BP122" s="765"/>
      <c r="BQ122" s="765"/>
      <c r="BR122" s="765"/>
      <c r="BS122" s="765"/>
      <c r="BT122" s="765"/>
      <c r="BU122" s="765"/>
      <c r="BV122" s="765"/>
      <c r="BW122" s="765"/>
      <c r="BX122" s="765"/>
      <c r="BY122" s="765"/>
      <c r="BZ122" s="765"/>
      <c r="CA122" s="765"/>
      <c r="CB122" s="765"/>
      <c r="CC122" s="765"/>
      <c r="CD122" s="765"/>
      <c r="CE122" s="765"/>
      <c r="CF122" s="765"/>
      <c r="CG122" s="765"/>
      <c r="CH122" s="765"/>
      <c r="CI122" s="765"/>
      <c r="CJ122" s="765"/>
      <c r="CK122" s="765"/>
      <c r="CL122" s="765"/>
      <c r="CM122" s="765"/>
      <c r="CN122" s="765"/>
      <c r="CO122" s="765"/>
      <c r="CP122" s="765"/>
      <c r="CQ122" s="765"/>
      <c r="CR122" s="765"/>
      <c r="CS122" s="765"/>
      <c r="CT122" s="765"/>
      <c r="CU122" s="765"/>
      <c r="CV122" s="765"/>
      <c r="CW122" s="765"/>
      <c r="CX122" s="765"/>
      <c r="CY122" s="765"/>
      <c r="CZ122" s="765"/>
      <c r="DA122" s="765"/>
      <c r="DB122" s="765"/>
      <c r="DC122" s="765"/>
      <c r="DD122" s="765"/>
      <c r="DE122" s="765"/>
      <c r="DF122" s="765"/>
      <c r="DG122" s="765"/>
      <c r="DH122" s="765"/>
      <c r="DI122" s="765"/>
      <c r="DJ122" s="765"/>
      <c r="DK122" s="765"/>
      <c r="DL122" s="765"/>
      <c r="DM122" s="765"/>
      <c r="DN122" s="765"/>
      <c r="DO122" s="765"/>
      <c r="DP122" s="765"/>
      <c r="DQ122" s="765"/>
      <c r="DR122" s="765"/>
      <c r="DS122" s="765"/>
      <c r="DT122" s="765"/>
      <c r="DU122" s="765"/>
      <c r="DV122" s="765"/>
      <c r="DW122" s="765"/>
      <c r="DX122" s="765"/>
      <c r="DY122" s="765"/>
      <c r="DZ122" s="765"/>
      <c r="EA122" s="765"/>
      <c r="EB122" s="765"/>
      <c r="EC122" s="765"/>
      <c r="ED122" s="765"/>
      <c r="EE122" s="765"/>
      <c r="EF122" s="765"/>
      <c r="EG122" s="765"/>
      <c r="EH122" s="765"/>
      <c r="EI122" s="765"/>
      <c r="EJ122" s="765"/>
      <c r="EK122" s="765"/>
      <c r="EL122" s="765"/>
      <c r="EM122" s="765"/>
      <c r="EN122" s="765"/>
      <c r="EO122" s="765"/>
      <c r="EP122" s="765"/>
      <c r="EQ122" s="765"/>
      <c r="ER122" s="765"/>
      <c r="ES122" s="765"/>
      <c r="ET122" s="765"/>
      <c r="EU122" s="765"/>
      <c r="EV122" s="765"/>
      <c r="EW122" s="765"/>
      <c r="EX122" s="765"/>
      <c r="EY122" s="765"/>
      <c r="EZ122" s="765"/>
      <c r="FA122" s="765"/>
      <c r="FB122" s="765"/>
      <c r="FC122" s="765"/>
      <c r="FD122" s="765"/>
      <c r="FE122" s="765"/>
      <c r="FF122" s="765"/>
      <c r="FG122" s="765"/>
      <c r="FH122" s="765"/>
      <c r="FI122" s="765"/>
      <c r="FJ122" s="765"/>
      <c r="FK122" s="765"/>
      <c r="FL122" s="765"/>
      <c r="FM122" s="765"/>
      <c r="FN122" s="765"/>
      <c r="FO122" s="765"/>
      <c r="FP122" s="765"/>
      <c r="FQ122" s="765"/>
      <c r="FR122" s="765"/>
      <c r="FS122" s="765"/>
      <c r="FT122" s="765"/>
      <c r="FU122" s="765"/>
      <c r="FV122" s="765"/>
      <c r="FW122" s="765"/>
      <c r="FX122" s="765"/>
      <c r="FY122" s="765"/>
      <c r="FZ122" s="765"/>
      <c r="GA122" s="765"/>
      <c r="GB122" s="765"/>
      <c r="GC122" s="765"/>
      <c r="GD122" s="765"/>
      <c r="GE122" s="765"/>
      <c r="GF122" s="765"/>
      <c r="GG122" s="765"/>
      <c r="GH122" s="765"/>
      <c r="GI122" s="765"/>
      <c r="GJ122" s="765"/>
      <c r="GK122" s="765"/>
      <c r="GL122" s="765"/>
      <c r="GM122" s="765"/>
      <c r="GN122" s="765"/>
      <c r="GO122" s="765"/>
      <c r="GP122" s="765"/>
      <c r="GQ122" s="765"/>
      <c r="GR122" s="765"/>
      <c r="GS122" s="765"/>
      <c r="GT122" s="765"/>
      <c r="GU122" s="765"/>
      <c r="GV122" s="765"/>
      <c r="GW122" s="765"/>
      <c r="GX122" s="765"/>
      <c r="GY122" s="765"/>
      <c r="GZ122" s="765"/>
      <c r="HA122" s="765"/>
      <c r="HB122" s="765"/>
      <c r="HC122" s="765"/>
      <c r="HD122" s="765"/>
      <c r="HE122" s="765"/>
      <c r="HF122" s="765"/>
      <c r="HG122" s="765"/>
      <c r="HH122" s="765"/>
      <c r="HI122" s="765"/>
      <c r="HJ122" s="765"/>
      <c r="HK122" s="765"/>
      <c r="HL122" s="765"/>
      <c r="HM122" s="765"/>
      <c r="HN122" s="765"/>
      <c r="HO122" s="765"/>
      <c r="HP122" s="765"/>
      <c r="HQ122" s="765"/>
      <c r="HR122" s="765"/>
      <c r="HS122" s="765"/>
      <c r="HT122" s="765"/>
      <c r="HU122" s="765"/>
      <c r="HV122" s="765"/>
      <c r="HW122" s="765"/>
      <c r="HX122" s="765"/>
      <c r="HY122" s="765"/>
      <c r="HZ122" s="765"/>
      <c r="IA122" s="765"/>
      <c r="IB122" s="765"/>
      <c r="IC122" s="765"/>
      <c r="ID122" s="765"/>
      <c r="IE122" s="765"/>
      <c r="IF122" s="765"/>
      <c r="IG122" s="765"/>
      <c r="IH122" s="765"/>
      <c r="II122" s="765"/>
      <c r="IJ122" s="765"/>
      <c r="IK122" s="765"/>
      <c r="IL122" s="765"/>
      <c r="IM122" s="765"/>
      <c r="IN122" s="765"/>
      <c r="IO122" s="765"/>
      <c r="IP122" s="765"/>
      <c r="IQ122" s="765"/>
      <c r="IR122" s="765"/>
      <c r="IS122" s="765"/>
      <c r="IT122" s="765"/>
      <c r="IU122" s="765"/>
      <c r="IV122" s="765"/>
      <c r="IW122" s="765"/>
      <c r="IX122" s="765"/>
      <c r="IY122" s="765"/>
      <c r="IZ122" s="765"/>
      <c r="JA122" s="765"/>
      <c r="JB122" s="765"/>
      <c r="JC122" s="765"/>
      <c r="JD122" s="765"/>
      <c r="JE122" s="765"/>
      <c r="JF122" s="765"/>
      <c r="JG122" s="765"/>
      <c r="JH122" s="765"/>
      <c r="JI122" s="765"/>
      <c r="JJ122" s="765"/>
      <c r="JK122" s="765"/>
      <c r="JL122" s="765"/>
      <c r="JM122" s="765"/>
      <c r="JN122" s="765"/>
      <c r="JO122" s="765"/>
      <c r="JP122" s="765"/>
      <c r="JQ122" s="765"/>
      <c r="JR122" s="765"/>
      <c r="JS122" s="765"/>
      <c r="JT122" s="765"/>
      <c r="JU122" s="765"/>
      <c r="JV122" s="765"/>
      <c r="JW122" s="765"/>
      <c r="JX122" s="765"/>
      <c r="JY122" s="765"/>
      <c r="JZ122" s="765"/>
      <c r="KA122" s="765"/>
      <c r="KB122" s="765"/>
      <c r="KC122" s="765"/>
      <c r="KD122" s="765"/>
      <c r="KE122" s="765"/>
      <c r="KF122" s="765"/>
      <c r="KG122" s="765"/>
      <c r="KH122" s="765"/>
      <c r="KI122" s="765"/>
      <c r="KJ122" s="765"/>
      <c r="KK122" s="765"/>
      <c r="KL122" s="765"/>
      <c r="KM122" s="765"/>
      <c r="KN122" s="765"/>
      <c r="KO122" s="765"/>
      <c r="KP122" s="765"/>
      <c r="KQ122" s="765"/>
      <c r="KR122" s="765"/>
      <c r="KS122" s="765"/>
      <c r="KT122" s="765"/>
      <c r="KU122" s="765"/>
      <c r="KV122" s="765"/>
      <c r="KW122" s="765"/>
      <c r="KX122" s="765"/>
      <c r="KY122" s="765"/>
      <c r="KZ122" s="765"/>
      <c r="LA122" s="765"/>
      <c r="LB122" s="765"/>
      <c r="LC122" s="765"/>
      <c r="LD122" s="765"/>
      <c r="LE122" s="765"/>
      <c r="LF122" s="765"/>
      <c r="LG122" s="765"/>
      <c r="LH122" s="765"/>
      <c r="LI122" s="765"/>
      <c r="LJ122" s="765"/>
      <c r="LK122" s="765"/>
      <c r="LL122" s="765"/>
      <c r="LM122" s="765"/>
      <c r="LN122" s="765"/>
      <c r="LO122" s="765"/>
      <c r="LP122" s="765"/>
      <c r="LQ122" s="765"/>
      <c r="LR122" s="765"/>
      <c r="LS122" s="765"/>
      <c r="LT122" s="765"/>
      <c r="LU122" s="765"/>
      <c r="LV122" s="765"/>
      <c r="LW122" s="765"/>
      <c r="LX122" s="765"/>
      <c r="LY122" s="765"/>
      <c r="LZ122" s="765"/>
      <c r="MA122" s="765"/>
      <c r="MB122" s="765"/>
      <c r="MC122" s="765"/>
      <c r="MD122" s="765"/>
      <c r="ME122" s="765"/>
      <c r="MF122" s="765"/>
      <c r="MG122" s="765"/>
      <c r="MH122" s="765"/>
      <c r="MI122" s="765"/>
      <c r="MJ122" s="765"/>
      <c r="MK122" s="765"/>
      <c r="ML122" s="765"/>
      <c r="MM122" s="765"/>
      <c r="MN122" s="765"/>
      <c r="MO122" s="765"/>
      <c r="MP122" s="765"/>
      <c r="MQ122" s="765"/>
      <c r="MR122" s="765"/>
      <c r="MS122" s="765"/>
      <c r="MT122" s="765"/>
      <c r="MU122" s="765"/>
      <c r="MV122" s="765"/>
      <c r="MW122" s="765"/>
      <c r="MX122" s="765"/>
      <c r="MY122" s="765"/>
      <c r="MZ122" s="765"/>
      <c r="NA122" s="765"/>
      <c r="NB122" s="765"/>
      <c r="NC122" s="765"/>
      <c r="ND122" s="765"/>
      <c r="NE122" s="765"/>
      <c r="NF122" s="765"/>
      <c r="NG122" s="765"/>
      <c r="NH122" s="765"/>
      <c r="NI122" s="765"/>
      <c r="NJ122" s="765"/>
      <c r="NK122" s="765"/>
      <c r="NL122" s="765"/>
      <c r="NM122" s="765"/>
      <c r="NN122" s="765"/>
      <c r="NO122" s="765"/>
      <c r="NP122" s="765"/>
      <c r="NQ122" s="765"/>
      <c r="NR122" s="765"/>
      <c r="NS122" s="765"/>
      <c r="NT122" s="765"/>
      <c r="NU122" s="765"/>
      <c r="NV122" s="765"/>
      <c r="NW122" s="765"/>
      <c r="NX122" s="765"/>
      <c r="NY122" s="765"/>
      <c r="NZ122" s="765"/>
      <c r="OA122" s="765"/>
      <c r="OB122" s="765"/>
      <c r="OC122" s="765"/>
      <c r="OD122" s="765"/>
      <c r="OE122" s="765"/>
      <c r="OF122" s="765"/>
      <c r="OG122" s="765"/>
      <c r="OH122" s="765"/>
      <c r="OI122" s="765"/>
      <c r="OJ122" s="765"/>
      <c r="OK122" s="765"/>
      <c r="OL122" s="765"/>
      <c r="OM122" s="765"/>
      <c r="ON122" s="765"/>
      <c r="OO122" s="765"/>
      <c r="OP122" s="765"/>
      <c r="OQ122" s="765"/>
      <c r="OR122" s="765"/>
      <c r="OS122" s="765"/>
      <c r="OT122" s="765"/>
      <c r="OU122" s="765"/>
      <c r="OV122" s="765"/>
      <c r="OW122" s="765"/>
      <c r="OX122" s="765"/>
      <c r="OY122" s="765"/>
      <c r="OZ122" s="765"/>
      <c r="PA122" s="765"/>
      <c r="PB122" s="765"/>
      <c r="PC122" s="765"/>
      <c r="PD122" s="765"/>
      <c r="PE122" s="765"/>
      <c r="PF122" s="765"/>
      <c r="PG122" s="765"/>
      <c r="PH122" s="765"/>
      <c r="PI122" s="765"/>
      <c r="PJ122" s="765"/>
      <c r="PK122" s="765"/>
      <c r="PL122" s="765"/>
      <c r="PM122" s="765"/>
      <c r="PN122" s="765"/>
      <c r="PO122" s="765"/>
      <c r="PP122" s="765"/>
      <c r="PQ122" s="765"/>
      <c r="PR122" s="765"/>
      <c r="PS122" s="765"/>
      <c r="PT122" s="765"/>
      <c r="PU122" s="765"/>
      <c r="PV122" s="765"/>
      <c r="PW122" s="765"/>
      <c r="PX122" s="765"/>
      <c r="PY122" s="765"/>
      <c r="PZ122" s="765"/>
      <c r="QA122" s="765"/>
      <c r="QB122" s="765"/>
      <c r="QC122" s="765"/>
      <c r="QD122" s="765"/>
      <c r="QE122" s="765"/>
      <c r="QF122" s="765"/>
      <c r="QG122" s="765"/>
      <c r="QH122" s="765"/>
      <c r="QI122" s="765"/>
      <c r="QJ122" s="765"/>
      <c r="QK122" s="765"/>
      <c r="QL122" s="765"/>
      <c r="QM122" s="765"/>
      <c r="QN122" s="765"/>
      <c r="QO122" s="765"/>
      <c r="QP122" s="765"/>
      <c r="QQ122" s="765"/>
      <c r="QR122" s="765"/>
      <c r="QS122" s="765"/>
      <c r="QT122" s="765"/>
      <c r="QU122" s="765"/>
      <c r="QV122" s="765"/>
      <c r="QW122" s="765"/>
      <c r="QX122" s="765"/>
      <c r="QY122" s="765"/>
      <c r="QZ122" s="765"/>
      <c r="RA122" s="765"/>
      <c r="RB122" s="765"/>
      <c r="RC122" s="765"/>
      <c r="RD122" s="765"/>
      <c r="RE122" s="765"/>
      <c r="RF122" s="765"/>
      <c r="RG122" s="765"/>
      <c r="RH122" s="765"/>
      <c r="RI122" s="765"/>
      <c r="RJ122" s="765"/>
      <c r="RK122" s="765"/>
      <c r="RL122" s="765"/>
      <c r="RM122" s="765"/>
      <c r="RN122" s="765"/>
      <c r="RO122" s="765"/>
      <c r="RP122" s="765"/>
      <c r="RQ122" s="765"/>
      <c r="RR122" s="765"/>
      <c r="RS122" s="765"/>
      <c r="RT122" s="765"/>
      <c r="RU122" s="765"/>
      <c r="RV122" s="765"/>
      <c r="RW122" s="765"/>
      <c r="RX122" s="765"/>
      <c r="RY122" s="765"/>
      <c r="RZ122" s="765"/>
      <c r="SA122" s="765"/>
      <c r="SB122" s="765"/>
      <c r="SC122" s="765"/>
      <c r="SD122" s="765"/>
      <c r="SE122" s="765"/>
      <c r="SF122" s="765"/>
      <c r="SG122" s="765"/>
      <c r="SH122" s="765"/>
      <c r="SI122" s="765"/>
      <c r="SJ122" s="765"/>
      <c r="SK122" s="765"/>
      <c r="SL122" s="765"/>
      <c r="SM122" s="765"/>
      <c r="SN122" s="765"/>
      <c r="SO122" s="765"/>
      <c r="SP122" s="765"/>
      <c r="SQ122" s="765"/>
      <c r="SR122" s="765"/>
      <c r="SS122" s="765"/>
      <c r="ST122" s="765"/>
      <c r="SU122" s="765"/>
      <c r="SV122" s="765"/>
      <c r="SW122" s="765"/>
      <c r="SX122" s="765"/>
      <c r="SY122" s="765"/>
      <c r="SZ122" s="765"/>
      <c r="TA122" s="765"/>
      <c r="TB122" s="765"/>
      <c r="TC122" s="765"/>
      <c r="TD122" s="765"/>
      <c r="TE122" s="765"/>
      <c r="TF122" s="765"/>
      <c r="TG122" s="765"/>
      <c r="TH122" s="765"/>
      <c r="TI122" s="765"/>
      <c r="TJ122" s="765"/>
      <c r="TK122" s="765"/>
      <c r="TL122" s="765"/>
      <c r="TM122" s="765"/>
      <c r="TN122" s="765"/>
      <c r="TO122" s="765"/>
      <c r="TP122" s="765"/>
      <c r="TQ122" s="765"/>
      <c r="TR122" s="765"/>
      <c r="TS122" s="765"/>
      <c r="TT122" s="765"/>
      <c r="TU122" s="765"/>
      <c r="TV122" s="765"/>
      <c r="TW122" s="765"/>
      <c r="TX122" s="765"/>
      <c r="TY122" s="765"/>
      <c r="TZ122" s="765"/>
      <c r="UA122" s="765"/>
      <c r="UB122" s="765"/>
      <c r="UC122" s="765"/>
      <c r="UD122" s="765"/>
      <c r="UE122" s="765"/>
      <c r="UF122" s="765"/>
      <c r="UG122" s="765"/>
      <c r="UH122" s="765"/>
      <c r="UI122" s="765"/>
      <c r="UJ122" s="765"/>
      <c r="UK122" s="765"/>
      <c r="UL122" s="765"/>
      <c r="UM122" s="765"/>
      <c r="UN122" s="765"/>
      <c r="UO122" s="765"/>
      <c r="UP122" s="765"/>
      <c r="UQ122" s="765"/>
      <c r="UR122" s="765"/>
      <c r="US122" s="765"/>
      <c r="UT122" s="765"/>
      <c r="UU122" s="765"/>
      <c r="UV122" s="765"/>
      <c r="UW122" s="765"/>
      <c r="UX122" s="765"/>
      <c r="UY122" s="765"/>
      <c r="UZ122" s="765"/>
      <c r="VA122" s="765"/>
      <c r="VB122" s="765"/>
      <c r="VC122" s="765"/>
      <c r="VD122" s="765"/>
      <c r="VE122" s="765"/>
      <c r="VF122" s="765"/>
      <c r="VG122" s="765"/>
      <c r="VH122" s="765"/>
      <c r="VI122" s="765"/>
      <c r="VJ122" s="765"/>
      <c r="VK122" s="765"/>
      <c r="VL122" s="765"/>
      <c r="VM122" s="765"/>
      <c r="VN122" s="765"/>
      <c r="VO122" s="765"/>
      <c r="VP122" s="765"/>
      <c r="VQ122" s="765"/>
      <c r="VR122" s="765"/>
      <c r="VS122" s="765"/>
      <c r="VT122" s="765"/>
      <c r="VU122" s="765"/>
      <c r="VV122" s="765"/>
      <c r="VW122" s="765"/>
      <c r="VX122" s="765"/>
      <c r="VY122" s="765"/>
      <c r="VZ122" s="765"/>
      <c r="WA122" s="765"/>
      <c r="WB122" s="765"/>
      <c r="WC122" s="765"/>
      <c r="WD122" s="765"/>
      <c r="WE122" s="765"/>
      <c r="WF122" s="765"/>
      <c r="WG122" s="765"/>
      <c r="WH122" s="765"/>
      <c r="WI122" s="765"/>
      <c r="WJ122" s="765"/>
      <c r="WK122" s="765"/>
      <c r="WL122" s="765"/>
      <c r="WM122" s="765"/>
      <c r="WN122" s="765"/>
      <c r="WO122" s="765"/>
      <c r="WP122" s="765"/>
      <c r="WQ122" s="765"/>
      <c r="WR122" s="765"/>
      <c r="WS122" s="765"/>
      <c r="WT122" s="765"/>
      <c r="WU122" s="765"/>
      <c r="WV122" s="765"/>
      <c r="WW122" s="765"/>
      <c r="WX122" s="765"/>
      <c r="WY122" s="765"/>
      <c r="WZ122" s="765"/>
      <c r="XA122" s="765"/>
      <c r="XB122" s="765"/>
      <c r="XC122" s="765"/>
      <c r="XD122" s="765"/>
      <c r="XE122" s="765"/>
      <c r="XF122" s="765"/>
      <c r="XG122" s="765"/>
      <c r="XH122" s="765"/>
      <c r="XI122" s="765"/>
      <c r="XJ122" s="765"/>
      <c r="XK122" s="765"/>
      <c r="XL122" s="765"/>
      <c r="XM122" s="765"/>
      <c r="XN122" s="765"/>
      <c r="XO122" s="765"/>
      <c r="XP122" s="765"/>
      <c r="XQ122" s="765"/>
      <c r="XR122" s="765"/>
      <c r="XS122" s="765"/>
      <c r="XT122" s="765"/>
      <c r="XU122" s="765"/>
      <c r="XV122" s="765"/>
      <c r="XW122" s="765"/>
      <c r="XX122" s="765"/>
      <c r="XY122" s="765"/>
      <c r="XZ122" s="765"/>
      <c r="YA122" s="765"/>
      <c r="YB122" s="765"/>
      <c r="YC122" s="765"/>
      <c r="YD122" s="765"/>
      <c r="YE122" s="765"/>
      <c r="YF122" s="765"/>
      <c r="YG122" s="765"/>
      <c r="YH122" s="765"/>
      <c r="YI122" s="765"/>
      <c r="YJ122" s="765"/>
      <c r="YK122" s="765"/>
      <c r="YL122" s="765"/>
      <c r="YM122" s="765"/>
      <c r="YN122" s="765"/>
      <c r="YO122" s="765"/>
      <c r="YP122" s="765"/>
      <c r="YQ122" s="765"/>
      <c r="YR122" s="765"/>
      <c r="YS122" s="765"/>
      <c r="YT122" s="765"/>
      <c r="YU122" s="765"/>
      <c r="YV122" s="765"/>
      <c r="YW122" s="765"/>
      <c r="YX122" s="765"/>
      <c r="YY122" s="765"/>
      <c r="YZ122" s="765"/>
      <c r="ZA122" s="765"/>
      <c r="ZB122" s="765"/>
      <c r="ZC122" s="765"/>
      <c r="ZD122" s="765"/>
      <c r="ZE122" s="765"/>
      <c r="ZF122" s="765"/>
      <c r="ZG122" s="765"/>
      <c r="ZH122" s="765"/>
      <c r="ZI122" s="765"/>
      <c r="ZJ122" s="765"/>
      <c r="ZK122" s="765"/>
      <c r="ZL122" s="765"/>
      <c r="ZM122" s="765"/>
      <c r="ZN122" s="765"/>
      <c r="ZO122" s="765"/>
      <c r="ZP122" s="765"/>
      <c r="ZQ122" s="765"/>
      <c r="ZR122" s="765"/>
      <c r="ZS122" s="765"/>
      <c r="ZT122" s="765"/>
      <c r="ZU122" s="765"/>
      <c r="ZV122" s="765"/>
      <c r="ZW122" s="765"/>
      <c r="ZX122" s="765"/>
      <c r="ZY122" s="765"/>
      <c r="ZZ122" s="765"/>
      <c r="AAA122" s="765"/>
      <c r="AAB122" s="765"/>
      <c r="AAC122" s="765"/>
      <c r="AAD122" s="765"/>
      <c r="AAE122" s="765"/>
      <c r="AAF122" s="765"/>
      <c r="AAG122" s="765"/>
      <c r="AAH122" s="765"/>
      <c r="AAI122" s="765"/>
      <c r="AAJ122" s="765"/>
      <c r="AAK122" s="765"/>
      <c r="AAL122" s="765"/>
      <c r="AAM122" s="765"/>
      <c r="AAN122" s="765"/>
      <c r="AAO122" s="765"/>
      <c r="AAP122" s="765"/>
      <c r="AAQ122" s="765"/>
      <c r="AAR122" s="765"/>
      <c r="AAS122" s="765"/>
      <c r="AAT122" s="765"/>
      <c r="AAU122" s="765"/>
      <c r="AAV122" s="765"/>
      <c r="AAW122" s="765"/>
      <c r="AAX122" s="765"/>
      <c r="AAY122" s="765"/>
      <c r="AAZ122" s="765"/>
      <c r="ABA122" s="765"/>
      <c r="ABB122" s="765"/>
      <c r="ABC122" s="765"/>
      <c r="ABD122" s="765"/>
      <c r="ABE122" s="765"/>
      <c r="ABF122" s="765"/>
      <c r="ABG122" s="765"/>
      <c r="ABH122" s="765"/>
      <c r="ABI122" s="765"/>
      <c r="ABJ122" s="765"/>
      <c r="ABK122" s="765"/>
      <c r="ABL122" s="765"/>
      <c r="ABM122" s="765"/>
      <c r="ABN122" s="765"/>
      <c r="ABO122" s="765"/>
      <c r="ABP122" s="765"/>
      <c r="ABQ122" s="765"/>
      <c r="ABR122" s="765"/>
      <c r="ABS122" s="765"/>
      <c r="ABT122" s="765"/>
      <c r="ABU122" s="765"/>
      <c r="ABV122" s="765"/>
      <c r="ABW122" s="765"/>
      <c r="ABX122" s="765"/>
      <c r="ABY122" s="765"/>
      <c r="ABZ122" s="765"/>
      <c r="ACA122" s="765"/>
      <c r="ACB122" s="765"/>
      <c r="ACC122" s="765"/>
      <c r="ACD122" s="765"/>
      <c r="ACE122" s="765"/>
      <c r="ACF122" s="765"/>
      <c r="ACG122" s="765"/>
      <c r="ACH122" s="765"/>
      <c r="ACI122" s="765"/>
      <c r="ACJ122" s="765"/>
      <c r="ACK122" s="765"/>
      <c r="ACL122" s="765"/>
      <c r="ACM122" s="765"/>
      <c r="ACN122" s="765"/>
      <c r="ACO122" s="765"/>
      <c r="ACP122" s="765"/>
      <c r="ACQ122" s="765"/>
      <c r="ACR122" s="765"/>
      <c r="ACS122" s="765"/>
      <c r="ACT122" s="765"/>
      <c r="ACU122" s="765"/>
      <c r="ACV122" s="765"/>
      <c r="ACW122" s="765"/>
      <c r="ACX122" s="765"/>
      <c r="ACY122" s="765"/>
      <c r="ACZ122" s="765"/>
      <c r="ADA122" s="765"/>
      <c r="ADB122" s="765"/>
      <c r="ADC122" s="765"/>
      <c r="ADD122" s="765"/>
      <c r="ADE122" s="765"/>
      <c r="ADF122" s="765"/>
      <c r="ADG122" s="765"/>
      <c r="ADH122" s="765"/>
      <c r="ADI122" s="765"/>
      <c r="ADJ122" s="765"/>
      <c r="ADK122" s="765"/>
      <c r="ADL122" s="765"/>
      <c r="ADM122" s="765"/>
      <c r="ADN122" s="765"/>
      <c r="ADO122" s="765"/>
      <c r="ADP122" s="765"/>
      <c r="ADQ122" s="765"/>
      <c r="ADR122" s="765"/>
      <c r="ADS122" s="765"/>
      <c r="ADT122" s="765"/>
      <c r="ADU122" s="765"/>
      <c r="ADV122" s="765"/>
      <c r="ADW122" s="765"/>
      <c r="ADX122" s="765"/>
      <c r="ADY122" s="765"/>
      <c r="ADZ122" s="765"/>
      <c r="AEA122" s="765"/>
      <c r="AEB122" s="765"/>
      <c r="AEC122" s="765"/>
      <c r="AED122" s="765"/>
      <c r="AEE122" s="765"/>
      <c r="AEF122" s="765"/>
      <c r="AEG122" s="765"/>
      <c r="AEH122" s="765"/>
      <c r="AEI122" s="765"/>
      <c r="AEJ122" s="765"/>
      <c r="AEK122" s="765"/>
      <c r="AEL122" s="765"/>
      <c r="AEM122" s="765"/>
      <c r="AEN122" s="765"/>
      <c r="AEO122" s="765"/>
      <c r="AEP122" s="765"/>
      <c r="AEQ122" s="765"/>
      <c r="AER122" s="765"/>
      <c r="AES122" s="765"/>
      <c r="AET122" s="765"/>
      <c r="AEU122" s="765"/>
      <c r="AEV122" s="765"/>
      <c r="AEW122" s="765"/>
      <c r="AEX122" s="765"/>
      <c r="AEY122" s="765"/>
      <c r="AEZ122" s="765"/>
      <c r="AFA122" s="765"/>
      <c r="AFB122" s="765"/>
      <c r="AFC122" s="765"/>
      <c r="AFD122" s="765"/>
      <c r="AFE122" s="765"/>
      <c r="AFF122" s="765"/>
      <c r="AFG122" s="765"/>
      <c r="AFH122" s="765"/>
      <c r="AFI122" s="765"/>
      <c r="AFJ122" s="765"/>
      <c r="AFK122" s="765"/>
      <c r="AFL122" s="765"/>
      <c r="AFM122" s="765"/>
      <c r="AFN122" s="765"/>
      <c r="AFO122" s="765"/>
      <c r="AFP122" s="765"/>
      <c r="AFQ122" s="765"/>
      <c r="AFR122" s="765"/>
      <c r="AFS122" s="765"/>
      <c r="AFT122" s="765"/>
      <c r="AFU122" s="765"/>
      <c r="AFV122" s="765"/>
      <c r="AFW122" s="765"/>
      <c r="AFX122" s="765"/>
      <c r="AFY122" s="765"/>
      <c r="AFZ122" s="765"/>
      <c r="AGA122" s="765"/>
      <c r="AGB122" s="765"/>
      <c r="AGC122" s="765"/>
      <c r="AGD122" s="765"/>
      <c r="AGE122" s="765"/>
      <c r="AGF122" s="765"/>
      <c r="AGG122" s="765"/>
      <c r="AGH122" s="765"/>
      <c r="AGI122" s="765"/>
      <c r="AGJ122" s="765"/>
      <c r="AGK122" s="765"/>
      <c r="AGL122" s="765"/>
      <c r="AGM122" s="765"/>
      <c r="AGN122" s="765"/>
      <c r="AGO122" s="765"/>
      <c r="AGP122" s="765"/>
      <c r="AGQ122" s="765"/>
      <c r="AGR122" s="765"/>
      <c r="AGS122" s="765"/>
      <c r="AGT122" s="765"/>
      <c r="AGU122" s="765"/>
      <c r="AGV122" s="765"/>
      <c r="AGW122" s="765"/>
      <c r="AGX122" s="765"/>
      <c r="AGY122" s="765"/>
      <c r="AGZ122" s="765"/>
      <c r="AHA122" s="765"/>
      <c r="AHB122" s="765"/>
      <c r="AHC122" s="765"/>
      <c r="AHD122" s="765"/>
      <c r="AHE122" s="765"/>
      <c r="AHF122" s="765"/>
      <c r="AHG122" s="765"/>
      <c r="AHH122" s="765"/>
      <c r="AHI122" s="765"/>
      <c r="AHJ122" s="765"/>
      <c r="AHK122" s="765"/>
      <c r="AHL122" s="765"/>
      <c r="AHM122" s="765"/>
      <c r="AHN122" s="765"/>
      <c r="AHO122" s="765"/>
      <c r="AHP122" s="765"/>
      <c r="AHQ122" s="765"/>
      <c r="AHR122" s="765"/>
      <c r="AHS122" s="765"/>
      <c r="AHT122" s="765"/>
      <c r="AHU122" s="765"/>
      <c r="AHV122" s="765"/>
      <c r="AHW122" s="765"/>
      <c r="AHX122" s="765"/>
      <c r="AHY122" s="765"/>
      <c r="AHZ122" s="765"/>
      <c r="AIA122" s="765"/>
      <c r="AIB122" s="765"/>
      <c r="AIC122" s="765"/>
      <c r="AID122" s="765"/>
      <c r="AIE122" s="765"/>
      <c r="AIF122" s="765"/>
      <c r="AIG122" s="765"/>
      <c r="AIH122" s="765"/>
      <c r="AII122" s="765"/>
      <c r="AIJ122" s="765"/>
      <c r="AIK122" s="765"/>
      <c r="AIL122" s="765"/>
      <c r="AIM122" s="765"/>
      <c r="AIN122" s="765"/>
      <c r="AIO122" s="765"/>
      <c r="AIP122" s="765"/>
      <c r="AIQ122" s="765"/>
      <c r="AIR122" s="765"/>
      <c r="AIS122" s="765"/>
      <c r="AIT122" s="765"/>
      <c r="AIU122" s="765"/>
      <c r="AIV122" s="765"/>
      <c r="AIW122" s="765"/>
      <c r="AIX122" s="765"/>
      <c r="AIY122" s="765"/>
      <c r="AIZ122" s="765"/>
      <c r="AJA122" s="765"/>
      <c r="AJB122" s="765"/>
      <c r="AJC122" s="765"/>
      <c r="AJD122" s="765"/>
      <c r="AJE122" s="765"/>
      <c r="AJF122" s="765"/>
      <c r="AJG122" s="765"/>
      <c r="AJH122" s="765"/>
      <c r="AJI122" s="765"/>
      <c r="AJJ122" s="765"/>
      <c r="AJK122" s="765"/>
      <c r="AJL122" s="765"/>
      <c r="AJM122" s="765"/>
      <c r="AJN122" s="765"/>
      <c r="AJO122" s="765"/>
      <c r="AJP122" s="765"/>
      <c r="AJQ122" s="765"/>
      <c r="AJR122" s="765"/>
      <c r="AJS122" s="765"/>
      <c r="AJT122" s="765"/>
      <c r="AJU122" s="765"/>
      <c r="AJV122" s="765"/>
      <c r="AJW122" s="765"/>
      <c r="AJX122" s="765"/>
      <c r="AJY122" s="765"/>
      <c r="AJZ122" s="765"/>
      <c r="AKA122" s="765"/>
      <c r="AKB122" s="765"/>
      <c r="AKC122" s="765"/>
      <c r="AKD122" s="765"/>
      <c r="AKE122" s="765"/>
      <c r="AKF122" s="765"/>
      <c r="AKG122" s="765"/>
      <c r="AKH122" s="765"/>
      <c r="AKI122" s="765"/>
      <c r="AKJ122" s="765"/>
      <c r="AKK122" s="765"/>
      <c r="AKL122" s="765"/>
      <c r="AKM122" s="765"/>
      <c r="AKN122" s="765"/>
      <c r="AKO122" s="765"/>
      <c r="AKP122" s="765"/>
      <c r="AKQ122" s="765"/>
      <c r="AKR122" s="765"/>
      <c r="AKS122" s="765"/>
      <c r="AKT122" s="765"/>
      <c r="AKU122" s="765"/>
      <c r="AKV122" s="765"/>
    </row>
    <row r="123" spans="1:984" s="764" customFormat="1">
      <c r="A123" s="814"/>
      <c r="B123" s="787" t="s">
        <v>229</v>
      </c>
      <c r="C123" s="806">
        <v>2018</v>
      </c>
      <c r="D123" s="778">
        <v>2019</v>
      </c>
      <c r="E123" s="778">
        <v>2020</v>
      </c>
      <c r="F123" s="778">
        <v>2025</v>
      </c>
      <c r="G123" s="778">
        <v>2030</v>
      </c>
      <c r="H123" s="778">
        <v>2035</v>
      </c>
      <c r="I123" s="778">
        <v>2040</v>
      </c>
      <c r="J123" s="778">
        <v>2045</v>
      </c>
      <c r="K123" s="778">
        <v>2050</v>
      </c>
      <c r="L123" s="778"/>
      <c r="M123" s="991" t="s">
        <v>622</v>
      </c>
      <c r="N123" s="806"/>
      <c r="O123" s="778">
        <v>2019</v>
      </c>
      <c r="P123" s="778">
        <v>2020</v>
      </c>
      <c r="Q123" s="778">
        <v>2025</v>
      </c>
      <c r="R123" s="778">
        <v>2030</v>
      </c>
      <c r="S123" s="778">
        <v>2035</v>
      </c>
      <c r="T123" s="778">
        <v>2040</v>
      </c>
      <c r="U123" s="778">
        <v>2045</v>
      </c>
      <c r="V123" s="778">
        <v>2050</v>
      </c>
      <c r="W123" s="765"/>
      <c r="X123" s="765"/>
      <c r="Y123" s="765"/>
      <c r="Z123" s="765"/>
      <c r="AA123" s="765"/>
      <c r="AB123" s="765"/>
      <c r="AC123" s="765"/>
      <c r="AD123" s="765"/>
      <c r="AE123" s="765"/>
      <c r="AF123" s="765"/>
      <c r="AG123" s="765"/>
      <c r="AH123" s="765"/>
      <c r="AI123" s="765"/>
      <c r="AJ123" s="765"/>
      <c r="AK123" s="765"/>
      <c r="AL123" s="765"/>
      <c r="AM123" s="765"/>
      <c r="AN123" s="765"/>
      <c r="AO123" s="765"/>
      <c r="AP123" s="765"/>
      <c r="AQ123" s="765"/>
      <c r="AR123" s="765"/>
      <c r="AS123" s="765"/>
      <c r="AT123" s="765"/>
      <c r="AU123" s="765"/>
      <c r="AV123" s="765"/>
      <c r="AW123" s="765"/>
      <c r="AX123" s="765"/>
      <c r="AY123" s="765"/>
      <c r="AZ123" s="765"/>
      <c r="BA123" s="765"/>
      <c r="BB123" s="765"/>
      <c r="BC123" s="765"/>
      <c r="BD123" s="765"/>
      <c r="BE123" s="765"/>
      <c r="BF123" s="765"/>
      <c r="BG123" s="765"/>
      <c r="BH123" s="765"/>
      <c r="BI123" s="765"/>
      <c r="BJ123" s="765"/>
      <c r="BK123" s="765"/>
      <c r="BL123" s="765"/>
      <c r="BM123" s="765"/>
      <c r="BN123" s="765"/>
      <c r="BO123" s="765"/>
      <c r="BP123" s="765"/>
      <c r="BQ123" s="765"/>
      <c r="BR123" s="765"/>
      <c r="BS123" s="765"/>
      <c r="BT123" s="765"/>
      <c r="BU123" s="765"/>
      <c r="BV123" s="765"/>
      <c r="BW123" s="765"/>
      <c r="BX123" s="765"/>
      <c r="BY123" s="765"/>
      <c r="BZ123" s="765"/>
      <c r="CA123" s="765"/>
      <c r="CB123" s="765"/>
      <c r="CC123" s="765"/>
      <c r="CD123" s="765"/>
      <c r="CE123" s="765"/>
      <c r="CF123" s="765"/>
      <c r="CG123" s="765"/>
      <c r="CH123" s="765"/>
      <c r="CI123" s="765"/>
      <c r="CJ123" s="765"/>
      <c r="CK123" s="765"/>
      <c r="CL123" s="765"/>
      <c r="CM123" s="765"/>
      <c r="CN123" s="765"/>
      <c r="CO123" s="765"/>
      <c r="CP123" s="765"/>
      <c r="CQ123" s="765"/>
      <c r="CR123" s="765"/>
      <c r="CS123" s="765"/>
      <c r="CT123" s="765"/>
      <c r="CU123" s="765"/>
      <c r="CV123" s="765"/>
      <c r="CW123" s="765"/>
      <c r="CX123" s="765"/>
      <c r="CY123" s="765"/>
      <c r="CZ123" s="765"/>
      <c r="DA123" s="765"/>
      <c r="DB123" s="765"/>
      <c r="DC123" s="765"/>
      <c r="DD123" s="765"/>
      <c r="DE123" s="765"/>
      <c r="DF123" s="765"/>
      <c r="DG123" s="765"/>
      <c r="DH123" s="765"/>
      <c r="DI123" s="765"/>
      <c r="DJ123" s="765"/>
      <c r="DK123" s="765"/>
      <c r="DL123" s="765"/>
      <c r="DM123" s="765"/>
      <c r="DN123" s="765"/>
      <c r="DO123" s="765"/>
      <c r="DP123" s="765"/>
      <c r="DQ123" s="765"/>
      <c r="DR123" s="765"/>
      <c r="DS123" s="765"/>
      <c r="DT123" s="765"/>
      <c r="DU123" s="765"/>
      <c r="DV123" s="765"/>
      <c r="DW123" s="765"/>
      <c r="DX123" s="765"/>
      <c r="DY123" s="765"/>
      <c r="DZ123" s="765"/>
      <c r="EA123" s="765"/>
      <c r="EB123" s="765"/>
      <c r="EC123" s="765"/>
      <c r="ED123" s="765"/>
      <c r="EE123" s="765"/>
      <c r="EF123" s="765"/>
      <c r="EG123" s="765"/>
      <c r="EH123" s="765"/>
      <c r="EI123" s="765"/>
      <c r="EJ123" s="765"/>
      <c r="EK123" s="765"/>
      <c r="EL123" s="765"/>
      <c r="EM123" s="765"/>
      <c r="EN123" s="765"/>
      <c r="EO123" s="765"/>
      <c r="EP123" s="765"/>
      <c r="EQ123" s="765"/>
      <c r="ER123" s="765"/>
      <c r="ES123" s="765"/>
      <c r="ET123" s="765"/>
      <c r="EU123" s="765"/>
      <c r="EV123" s="765"/>
      <c r="EW123" s="765"/>
      <c r="EX123" s="765"/>
      <c r="EY123" s="765"/>
      <c r="EZ123" s="765"/>
      <c r="FA123" s="765"/>
      <c r="FB123" s="765"/>
      <c r="FC123" s="765"/>
      <c r="FD123" s="765"/>
      <c r="FE123" s="765"/>
      <c r="FF123" s="765"/>
      <c r="FG123" s="765"/>
      <c r="FH123" s="765"/>
      <c r="FI123" s="765"/>
      <c r="FJ123" s="765"/>
      <c r="FK123" s="765"/>
      <c r="FL123" s="765"/>
      <c r="FM123" s="765"/>
      <c r="FN123" s="765"/>
      <c r="FO123" s="765"/>
      <c r="FP123" s="765"/>
      <c r="FQ123" s="765"/>
      <c r="FR123" s="765"/>
      <c r="FS123" s="765"/>
      <c r="FT123" s="765"/>
      <c r="FU123" s="765"/>
      <c r="FV123" s="765"/>
      <c r="FW123" s="765"/>
      <c r="FX123" s="765"/>
      <c r="FY123" s="765"/>
      <c r="FZ123" s="765"/>
      <c r="GA123" s="765"/>
      <c r="GB123" s="765"/>
      <c r="GC123" s="765"/>
      <c r="GD123" s="765"/>
      <c r="GE123" s="765"/>
      <c r="GF123" s="765"/>
      <c r="GG123" s="765"/>
      <c r="GH123" s="765"/>
      <c r="GI123" s="765"/>
      <c r="GJ123" s="765"/>
      <c r="GK123" s="765"/>
      <c r="GL123" s="765"/>
      <c r="GM123" s="765"/>
      <c r="GN123" s="765"/>
      <c r="GO123" s="765"/>
      <c r="GP123" s="765"/>
      <c r="GQ123" s="765"/>
      <c r="GR123" s="765"/>
      <c r="GS123" s="765"/>
      <c r="GT123" s="765"/>
      <c r="GU123" s="765"/>
      <c r="GV123" s="765"/>
      <c r="GW123" s="765"/>
      <c r="GX123" s="765"/>
      <c r="GY123" s="765"/>
      <c r="GZ123" s="765"/>
      <c r="HA123" s="765"/>
      <c r="HB123" s="765"/>
      <c r="HC123" s="765"/>
      <c r="HD123" s="765"/>
      <c r="HE123" s="765"/>
      <c r="HF123" s="765"/>
      <c r="HG123" s="765"/>
      <c r="HH123" s="765"/>
      <c r="HI123" s="765"/>
      <c r="HJ123" s="765"/>
      <c r="HK123" s="765"/>
      <c r="HL123" s="765"/>
      <c r="HM123" s="765"/>
      <c r="HN123" s="765"/>
      <c r="HO123" s="765"/>
      <c r="HP123" s="765"/>
      <c r="HQ123" s="765"/>
      <c r="HR123" s="765"/>
      <c r="HS123" s="765"/>
      <c r="HT123" s="765"/>
      <c r="HU123" s="765"/>
      <c r="HV123" s="765"/>
      <c r="HW123" s="765"/>
      <c r="HX123" s="765"/>
      <c r="HY123" s="765"/>
      <c r="HZ123" s="765"/>
      <c r="IA123" s="765"/>
      <c r="IB123" s="765"/>
      <c r="IC123" s="765"/>
      <c r="ID123" s="765"/>
      <c r="IE123" s="765"/>
      <c r="IF123" s="765"/>
      <c r="IG123" s="765"/>
      <c r="IH123" s="765"/>
      <c r="II123" s="765"/>
      <c r="IJ123" s="765"/>
      <c r="IK123" s="765"/>
      <c r="IL123" s="765"/>
      <c r="IM123" s="765"/>
      <c r="IN123" s="765"/>
      <c r="IO123" s="765"/>
      <c r="IP123" s="765"/>
      <c r="IQ123" s="765"/>
      <c r="IR123" s="765"/>
      <c r="IS123" s="765"/>
      <c r="IT123" s="765"/>
      <c r="IU123" s="765"/>
      <c r="IV123" s="765"/>
      <c r="IW123" s="765"/>
      <c r="IX123" s="765"/>
      <c r="IY123" s="765"/>
      <c r="IZ123" s="765"/>
      <c r="JA123" s="765"/>
      <c r="JB123" s="765"/>
      <c r="JC123" s="765"/>
      <c r="JD123" s="765"/>
      <c r="JE123" s="765"/>
      <c r="JF123" s="765"/>
      <c r="JG123" s="765"/>
      <c r="JH123" s="765"/>
      <c r="JI123" s="765"/>
      <c r="JJ123" s="765"/>
      <c r="JK123" s="765"/>
      <c r="JL123" s="765"/>
      <c r="JM123" s="765"/>
      <c r="JN123" s="765"/>
      <c r="JO123" s="765"/>
      <c r="JP123" s="765"/>
      <c r="JQ123" s="765"/>
      <c r="JR123" s="765"/>
      <c r="JS123" s="765"/>
      <c r="JT123" s="765"/>
      <c r="JU123" s="765"/>
      <c r="JV123" s="765"/>
      <c r="JW123" s="765"/>
      <c r="JX123" s="765"/>
      <c r="JY123" s="765"/>
      <c r="JZ123" s="765"/>
      <c r="KA123" s="765"/>
      <c r="KB123" s="765"/>
      <c r="KC123" s="765"/>
      <c r="KD123" s="765"/>
      <c r="KE123" s="765"/>
      <c r="KF123" s="765"/>
      <c r="KG123" s="765"/>
      <c r="KH123" s="765"/>
      <c r="KI123" s="765"/>
      <c r="KJ123" s="765"/>
      <c r="KK123" s="765"/>
      <c r="KL123" s="765"/>
      <c r="KM123" s="765"/>
      <c r="KN123" s="765"/>
      <c r="KO123" s="765"/>
      <c r="KP123" s="765"/>
      <c r="KQ123" s="765"/>
      <c r="KR123" s="765"/>
      <c r="KS123" s="765"/>
      <c r="KT123" s="765"/>
      <c r="KU123" s="765"/>
      <c r="KV123" s="765"/>
      <c r="KW123" s="765"/>
      <c r="KX123" s="765"/>
      <c r="KY123" s="765"/>
      <c r="KZ123" s="765"/>
      <c r="LA123" s="765"/>
      <c r="LB123" s="765"/>
      <c r="LC123" s="765"/>
      <c r="LD123" s="765"/>
      <c r="LE123" s="765"/>
      <c r="LF123" s="765"/>
      <c r="LG123" s="765"/>
      <c r="LH123" s="765"/>
      <c r="LI123" s="765"/>
      <c r="LJ123" s="765"/>
      <c r="LK123" s="765"/>
      <c r="LL123" s="765"/>
      <c r="LM123" s="765"/>
      <c r="LN123" s="765"/>
      <c r="LO123" s="765"/>
      <c r="LP123" s="765"/>
      <c r="LQ123" s="765"/>
      <c r="LR123" s="765"/>
      <c r="LS123" s="765"/>
      <c r="LT123" s="765"/>
      <c r="LU123" s="765"/>
      <c r="LV123" s="765"/>
      <c r="LW123" s="765"/>
      <c r="LX123" s="765"/>
      <c r="LY123" s="765"/>
      <c r="LZ123" s="765"/>
      <c r="MA123" s="765"/>
      <c r="MB123" s="765"/>
      <c r="MC123" s="765"/>
      <c r="MD123" s="765"/>
      <c r="ME123" s="765"/>
      <c r="MF123" s="765"/>
      <c r="MG123" s="765"/>
      <c r="MH123" s="765"/>
      <c r="MI123" s="765"/>
      <c r="MJ123" s="765"/>
      <c r="MK123" s="765"/>
      <c r="ML123" s="765"/>
      <c r="MM123" s="765"/>
      <c r="MN123" s="765"/>
      <c r="MO123" s="765"/>
      <c r="MP123" s="765"/>
      <c r="MQ123" s="765"/>
      <c r="MR123" s="765"/>
      <c r="MS123" s="765"/>
      <c r="MT123" s="765"/>
      <c r="MU123" s="765"/>
      <c r="MV123" s="765"/>
      <c r="MW123" s="765"/>
      <c r="MX123" s="765"/>
      <c r="MY123" s="765"/>
      <c r="MZ123" s="765"/>
      <c r="NA123" s="765"/>
      <c r="NB123" s="765"/>
      <c r="NC123" s="765"/>
      <c r="ND123" s="765"/>
      <c r="NE123" s="765"/>
      <c r="NF123" s="765"/>
      <c r="NG123" s="765"/>
      <c r="NH123" s="765"/>
      <c r="NI123" s="765"/>
      <c r="NJ123" s="765"/>
      <c r="NK123" s="765"/>
      <c r="NL123" s="765"/>
      <c r="NM123" s="765"/>
      <c r="NN123" s="765"/>
      <c r="NO123" s="765"/>
      <c r="NP123" s="765"/>
      <c r="NQ123" s="765"/>
      <c r="NR123" s="765"/>
      <c r="NS123" s="765"/>
      <c r="NT123" s="765"/>
      <c r="NU123" s="765"/>
      <c r="NV123" s="765"/>
      <c r="NW123" s="765"/>
      <c r="NX123" s="765"/>
      <c r="NY123" s="765"/>
      <c r="NZ123" s="765"/>
      <c r="OA123" s="765"/>
      <c r="OB123" s="765"/>
      <c r="OC123" s="765"/>
      <c r="OD123" s="765"/>
      <c r="OE123" s="765"/>
      <c r="OF123" s="765"/>
      <c r="OG123" s="765"/>
      <c r="OH123" s="765"/>
      <c r="OI123" s="765"/>
      <c r="OJ123" s="765"/>
      <c r="OK123" s="765"/>
      <c r="OL123" s="765"/>
      <c r="OM123" s="765"/>
      <c r="ON123" s="765"/>
      <c r="OO123" s="765"/>
      <c r="OP123" s="765"/>
      <c r="OQ123" s="765"/>
      <c r="OR123" s="765"/>
      <c r="OS123" s="765"/>
      <c r="OT123" s="765"/>
      <c r="OU123" s="765"/>
      <c r="OV123" s="765"/>
      <c r="OW123" s="765"/>
      <c r="OX123" s="765"/>
      <c r="OY123" s="765"/>
      <c r="OZ123" s="765"/>
      <c r="PA123" s="765"/>
      <c r="PB123" s="765"/>
      <c r="PC123" s="765"/>
      <c r="PD123" s="765"/>
      <c r="PE123" s="765"/>
      <c r="PF123" s="765"/>
      <c r="PG123" s="765"/>
      <c r="PH123" s="765"/>
      <c r="PI123" s="765"/>
      <c r="PJ123" s="765"/>
      <c r="PK123" s="765"/>
      <c r="PL123" s="765"/>
      <c r="PM123" s="765"/>
      <c r="PN123" s="765"/>
      <c r="PO123" s="765"/>
      <c r="PP123" s="765"/>
      <c r="PQ123" s="765"/>
      <c r="PR123" s="765"/>
      <c r="PS123" s="765"/>
      <c r="PT123" s="765"/>
      <c r="PU123" s="765"/>
      <c r="PV123" s="765"/>
      <c r="PW123" s="765"/>
      <c r="PX123" s="765"/>
      <c r="PY123" s="765"/>
      <c r="PZ123" s="765"/>
      <c r="QA123" s="765"/>
      <c r="QB123" s="765"/>
      <c r="QC123" s="765"/>
      <c r="QD123" s="765"/>
      <c r="QE123" s="765"/>
      <c r="QF123" s="765"/>
      <c r="QG123" s="765"/>
      <c r="QH123" s="765"/>
      <c r="QI123" s="765"/>
      <c r="QJ123" s="765"/>
      <c r="QK123" s="765"/>
      <c r="QL123" s="765"/>
      <c r="QM123" s="765"/>
      <c r="QN123" s="765"/>
      <c r="QO123" s="765"/>
      <c r="QP123" s="765"/>
      <c r="QQ123" s="765"/>
      <c r="QR123" s="765"/>
      <c r="QS123" s="765"/>
      <c r="QT123" s="765"/>
      <c r="QU123" s="765"/>
      <c r="QV123" s="765"/>
      <c r="QW123" s="765"/>
      <c r="QX123" s="765"/>
      <c r="QY123" s="765"/>
      <c r="QZ123" s="765"/>
      <c r="RA123" s="765"/>
      <c r="RB123" s="765"/>
      <c r="RC123" s="765"/>
      <c r="RD123" s="765"/>
      <c r="RE123" s="765"/>
      <c r="RF123" s="765"/>
      <c r="RG123" s="765"/>
      <c r="RH123" s="765"/>
      <c r="RI123" s="765"/>
      <c r="RJ123" s="765"/>
      <c r="RK123" s="765"/>
      <c r="RL123" s="765"/>
      <c r="RM123" s="765"/>
      <c r="RN123" s="765"/>
      <c r="RO123" s="765"/>
      <c r="RP123" s="765"/>
      <c r="RQ123" s="765"/>
      <c r="RR123" s="765"/>
      <c r="RS123" s="765"/>
      <c r="RT123" s="765"/>
      <c r="RU123" s="765"/>
      <c r="RV123" s="765"/>
      <c r="RW123" s="765"/>
      <c r="RX123" s="765"/>
      <c r="RY123" s="765"/>
      <c r="RZ123" s="765"/>
      <c r="SA123" s="765"/>
      <c r="SB123" s="765"/>
      <c r="SC123" s="765"/>
      <c r="SD123" s="765"/>
      <c r="SE123" s="765"/>
      <c r="SF123" s="765"/>
      <c r="SG123" s="765"/>
      <c r="SH123" s="765"/>
      <c r="SI123" s="765"/>
      <c r="SJ123" s="765"/>
      <c r="SK123" s="765"/>
      <c r="SL123" s="765"/>
      <c r="SM123" s="765"/>
      <c r="SN123" s="765"/>
      <c r="SO123" s="765"/>
      <c r="SP123" s="765"/>
      <c r="SQ123" s="765"/>
      <c r="SR123" s="765"/>
      <c r="SS123" s="765"/>
      <c r="ST123" s="765"/>
      <c r="SU123" s="765"/>
      <c r="SV123" s="765"/>
      <c r="SW123" s="765"/>
      <c r="SX123" s="765"/>
      <c r="SY123" s="765"/>
      <c r="SZ123" s="765"/>
      <c r="TA123" s="765"/>
      <c r="TB123" s="765"/>
      <c r="TC123" s="765"/>
      <c r="TD123" s="765"/>
      <c r="TE123" s="765"/>
      <c r="TF123" s="765"/>
      <c r="TG123" s="765"/>
      <c r="TH123" s="765"/>
      <c r="TI123" s="765"/>
      <c r="TJ123" s="765"/>
      <c r="TK123" s="765"/>
      <c r="TL123" s="765"/>
      <c r="TM123" s="765"/>
      <c r="TN123" s="765"/>
      <c r="TO123" s="765"/>
      <c r="TP123" s="765"/>
      <c r="TQ123" s="765"/>
      <c r="TR123" s="765"/>
      <c r="TS123" s="765"/>
      <c r="TT123" s="765"/>
      <c r="TU123" s="765"/>
      <c r="TV123" s="765"/>
      <c r="TW123" s="765"/>
      <c r="TX123" s="765"/>
      <c r="TY123" s="765"/>
      <c r="TZ123" s="765"/>
      <c r="UA123" s="765"/>
      <c r="UB123" s="765"/>
      <c r="UC123" s="765"/>
      <c r="UD123" s="765"/>
      <c r="UE123" s="765"/>
      <c r="UF123" s="765"/>
      <c r="UG123" s="765"/>
      <c r="UH123" s="765"/>
      <c r="UI123" s="765"/>
      <c r="UJ123" s="765"/>
      <c r="UK123" s="765"/>
      <c r="UL123" s="765"/>
      <c r="UM123" s="765"/>
      <c r="UN123" s="765"/>
      <c r="UO123" s="765"/>
      <c r="UP123" s="765"/>
      <c r="UQ123" s="765"/>
      <c r="UR123" s="765"/>
      <c r="US123" s="765"/>
      <c r="UT123" s="765"/>
      <c r="UU123" s="765"/>
      <c r="UV123" s="765"/>
      <c r="UW123" s="765"/>
      <c r="UX123" s="765"/>
      <c r="UY123" s="765"/>
      <c r="UZ123" s="765"/>
      <c r="VA123" s="765"/>
      <c r="VB123" s="765"/>
      <c r="VC123" s="765"/>
      <c r="VD123" s="765"/>
      <c r="VE123" s="765"/>
      <c r="VF123" s="765"/>
      <c r="VG123" s="765"/>
      <c r="VH123" s="765"/>
      <c r="VI123" s="765"/>
      <c r="VJ123" s="765"/>
      <c r="VK123" s="765"/>
      <c r="VL123" s="765"/>
      <c r="VM123" s="765"/>
      <c r="VN123" s="765"/>
      <c r="VO123" s="765"/>
      <c r="VP123" s="765"/>
      <c r="VQ123" s="765"/>
      <c r="VR123" s="765"/>
      <c r="VS123" s="765"/>
      <c r="VT123" s="765"/>
      <c r="VU123" s="765"/>
      <c r="VV123" s="765"/>
      <c r="VW123" s="765"/>
      <c r="VX123" s="765"/>
      <c r="VY123" s="765"/>
      <c r="VZ123" s="765"/>
      <c r="WA123" s="765"/>
      <c r="WB123" s="765"/>
      <c r="WC123" s="765"/>
      <c r="WD123" s="765"/>
      <c r="WE123" s="765"/>
      <c r="WF123" s="765"/>
      <c r="WG123" s="765"/>
      <c r="WH123" s="765"/>
      <c r="WI123" s="765"/>
      <c r="WJ123" s="765"/>
      <c r="WK123" s="765"/>
      <c r="WL123" s="765"/>
      <c r="WM123" s="765"/>
      <c r="WN123" s="765"/>
      <c r="WO123" s="765"/>
      <c r="WP123" s="765"/>
      <c r="WQ123" s="765"/>
      <c r="WR123" s="765"/>
      <c r="WS123" s="765"/>
      <c r="WT123" s="765"/>
      <c r="WU123" s="765"/>
      <c r="WV123" s="765"/>
      <c r="WW123" s="765"/>
      <c r="WX123" s="765"/>
      <c r="WY123" s="765"/>
      <c r="WZ123" s="765"/>
      <c r="XA123" s="765"/>
      <c r="XB123" s="765"/>
      <c r="XC123" s="765"/>
      <c r="XD123" s="765"/>
      <c r="XE123" s="765"/>
      <c r="XF123" s="765"/>
      <c r="XG123" s="765"/>
      <c r="XH123" s="765"/>
      <c r="XI123" s="765"/>
      <c r="XJ123" s="765"/>
      <c r="XK123" s="765"/>
      <c r="XL123" s="765"/>
      <c r="XM123" s="765"/>
      <c r="XN123" s="765"/>
      <c r="XO123" s="765"/>
      <c r="XP123" s="765"/>
      <c r="XQ123" s="765"/>
      <c r="XR123" s="765"/>
      <c r="XS123" s="765"/>
      <c r="XT123" s="765"/>
      <c r="XU123" s="765"/>
      <c r="XV123" s="765"/>
      <c r="XW123" s="765"/>
      <c r="XX123" s="765"/>
      <c r="XY123" s="765"/>
      <c r="XZ123" s="765"/>
      <c r="YA123" s="765"/>
      <c r="YB123" s="765"/>
      <c r="YC123" s="765"/>
      <c r="YD123" s="765"/>
      <c r="YE123" s="765"/>
      <c r="YF123" s="765"/>
      <c r="YG123" s="765"/>
      <c r="YH123" s="765"/>
      <c r="YI123" s="765"/>
      <c r="YJ123" s="765"/>
      <c r="YK123" s="765"/>
      <c r="YL123" s="765"/>
      <c r="YM123" s="765"/>
      <c r="YN123" s="765"/>
      <c r="YO123" s="765"/>
      <c r="YP123" s="765"/>
      <c r="YQ123" s="765"/>
      <c r="YR123" s="765"/>
      <c r="YS123" s="765"/>
      <c r="YT123" s="765"/>
      <c r="YU123" s="765"/>
      <c r="YV123" s="765"/>
      <c r="YW123" s="765"/>
      <c r="YX123" s="765"/>
      <c r="YY123" s="765"/>
      <c r="YZ123" s="765"/>
      <c r="ZA123" s="765"/>
      <c r="ZB123" s="765"/>
      <c r="ZC123" s="765"/>
      <c r="ZD123" s="765"/>
      <c r="ZE123" s="765"/>
      <c r="ZF123" s="765"/>
      <c r="ZG123" s="765"/>
      <c r="ZH123" s="765"/>
      <c r="ZI123" s="765"/>
      <c r="ZJ123" s="765"/>
      <c r="ZK123" s="765"/>
      <c r="ZL123" s="765"/>
      <c r="ZM123" s="765"/>
      <c r="ZN123" s="765"/>
      <c r="ZO123" s="765"/>
      <c r="ZP123" s="765"/>
      <c r="ZQ123" s="765"/>
      <c r="ZR123" s="765"/>
      <c r="ZS123" s="765"/>
      <c r="ZT123" s="765"/>
      <c r="ZU123" s="765"/>
      <c r="ZV123" s="765"/>
      <c r="ZW123" s="765"/>
      <c r="ZX123" s="765"/>
      <c r="ZY123" s="765"/>
      <c r="ZZ123" s="765"/>
      <c r="AAA123" s="765"/>
      <c r="AAB123" s="765"/>
      <c r="AAC123" s="765"/>
      <c r="AAD123" s="765"/>
      <c r="AAE123" s="765"/>
      <c r="AAF123" s="765"/>
      <c r="AAG123" s="765"/>
      <c r="AAH123" s="765"/>
      <c r="AAI123" s="765"/>
      <c r="AAJ123" s="765"/>
      <c r="AAK123" s="765"/>
      <c r="AAL123" s="765"/>
      <c r="AAM123" s="765"/>
      <c r="AAN123" s="765"/>
      <c r="AAO123" s="765"/>
      <c r="AAP123" s="765"/>
      <c r="AAQ123" s="765"/>
      <c r="AAR123" s="765"/>
      <c r="AAS123" s="765"/>
      <c r="AAT123" s="765"/>
      <c r="AAU123" s="765"/>
      <c r="AAV123" s="765"/>
      <c r="AAW123" s="765"/>
      <c r="AAX123" s="765"/>
      <c r="AAY123" s="765"/>
      <c r="AAZ123" s="765"/>
      <c r="ABA123" s="765"/>
      <c r="ABB123" s="765"/>
      <c r="ABC123" s="765"/>
      <c r="ABD123" s="765"/>
      <c r="ABE123" s="765"/>
      <c r="ABF123" s="765"/>
      <c r="ABG123" s="765"/>
      <c r="ABH123" s="765"/>
      <c r="ABI123" s="765"/>
      <c r="ABJ123" s="765"/>
      <c r="ABK123" s="765"/>
      <c r="ABL123" s="765"/>
      <c r="ABM123" s="765"/>
      <c r="ABN123" s="765"/>
      <c r="ABO123" s="765"/>
      <c r="ABP123" s="765"/>
      <c r="ABQ123" s="765"/>
      <c r="ABR123" s="765"/>
      <c r="ABS123" s="765"/>
      <c r="ABT123" s="765"/>
      <c r="ABU123" s="765"/>
      <c r="ABV123" s="765"/>
      <c r="ABW123" s="765"/>
      <c r="ABX123" s="765"/>
      <c r="ABY123" s="765"/>
      <c r="ABZ123" s="765"/>
      <c r="ACA123" s="765"/>
      <c r="ACB123" s="765"/>
      <c r="ACC123" s="765"/>
      <c r="ACD123" s="765"/>
      <c r="ACE123" s="765"/>
      <c r="ACF123" s="765"/>
      <c r="ACG123" s="765"/>
      <c r="ACH123" s="765"/>
      <c r="ACI123" s="765"/>
      <c r="ACJ123" s="765"/>
      <c r="ACK123" s="765"/>
      <c r="ACL123" s="765"/>
      <c r="ACM123" s="765"/>
      <c r="ACN123" s="765"/>
      <c r="ACO123" s="765"/>
      <c r="ACP123" s="765"/>
      <c r="ACQ123" s="765"/>
      <c r="ACR123" s="765"/>
      <c r="ACS123" s="765"/>
      <c r="ACT123" s="765"/>
      <c r="ACU123" s="765"/>
      <c r="ACV123" s="765"/>
      <c r="ACW123" s="765"/>
      <c r="ACX123" s="765"/>
      <c r="ACY123" s="765"/>
      <c r="ACZ123" s="765"/>
      <c r="ADA123" s="765"/>
      <c r="ADB123" s="765"/>
      <c r="ADC123" s="765"/>
      <c r="ADD123" s="765"/>
      <c r="ADE123" s="765"/>
      <c r="ADF123" s="765"/>
      <c r="ADG123" s="765"/>
      <c r="ADH123" s="765"/>
      <c r="ADI123" s="765"/>
      <c r="ADJ123" s="765"/>
      <c r="ADK123" s="765"/>
      <c r="ADL123" s="765"/>
      <c r="ADM123" s="765"/>
      <c r="ADN123" s="765"/>
      <c r="ADO123" s="765"/>
      <c r="ADP123" s="765"/>
      <c r="ADQ123" s="765"/>
      <c r="ADR123" s="765"/>
      <c r="ADS123" s="765"/>
      <c r="ADT123" s="765"/>
      <c r="ADU123" s="765"/>
      <c r="ADV123" s="765"/>
      <c r="ADW123" s="765"/>
      <c r="ADX123" s="765"/>
      <c r="ADY123" s="765"/>
      <c r="ADZ123" s="765"/>
      <c r="AEA123" s="765"/>
      <c r="AEB123" s="765"/>
      <c r="AEC123" s="765"/>
      <c r="AED123" s="765"/>
      <c r="AEE123" s="765"/>
      <c r="AEF123" s="765"/>
      <c r="AEG123" s="765"/>
      <c r="AEH123" s="765"/>
      <c r="AEI123" s="765"/>
      <c r="AEJ123" s="765"/>
      <c r="AEK123" s="765"/>
      <c r="AEL123" s="765"/>
      <c r="AEM123" s="765"/>
      <c r="AEN123" s="765"/>
      <c r="AEO123" s="765"/>
      <c r="AEP123" s="765"/>
      <c r="AEQ123" s="765"/>
      <c r="AER123" s="765"/>
      <c r="AES123" s="765"/>
      <c r="AET123" s="765"/>
      <c r="AEU123" s="765"/>
      <c r="AEV123" s="765"/>
      <c r="AEW123" s="765"/>
      <c r="AEX123" s="765"/>
      <c r="AEY123" s="765"/>
      <c r="AEZ123" s="765"/>
      <c r="AFA123" s="765"/>
      <c r="AFB123" s="765"/>
      <c r="AFC123" s="765"/>
      <c r="AFD123" s="765"/>
      <c r="AFE123" s="765"/>
      <c r="AFF123" s="765"/>
      <c r="AFG123" s="765"/>
      <c r="AFH123" s="765"/>
      <c r="AFI123" s="765"/>
      <c r="AFJ123" s="765"/>
      <c r="AFK123" s="765"/>
      <c r="AFL123" s="765"/>
      <c r="AFM123" s="765"/>
      <c r="AFN123" s="765"/>
      <c r="AFO123" s="765"/>
      <c r="AFP123" s="765"/>
      <c r="AFQ123" s="765"/>
      <c r="AFR123" s="765"/>
      <c r="AFS123" s="765"/>
      <c r="AFT123" s="765"/>
      <c r="AFU123" s="765"/>
      <c r="AFV123" s="765"/>
      <c r="AFW123" s="765"/>
      <c r="AFX123" s="765"/>
      <c r="AFY123" s="765"/>
      <c r="AFZ123" s="765"/>
      <c r="AGA123" s="765"/>
      <c r="AGB123" s="765"/>
      <c r="AGC123" s="765"/>
      <c r="AGD123" s="765"/>
      <c r="AGE123" s="765"/>
      <c r="AGF123" s="765"/>
      <c r="AGG123" s="765"/>
      <c r="AGH123" s="765"/>
      <c r="AGI123" s="765"/>
      <c r="AGJ123" s="765"/>
      <c r="AGK123" s="765"/>
      <c r="AGL123" s="765"/>
      <c r="AGM123" s="765"/>
      <c r="AGN123" s="765"/>
      <c r="AGO123" s="765"/>
      <c r="AGP123" s="765"/>
      <c r="AGQ123" s="765"/>
      <c r="AGR123" s="765"/>
      <c r="AGS123" s="765"/>
      <c r="AGT123" s="765"/>
      <c r="AGU123" s="765"/>
      <c r="AGV123" s="765"/>
      <c r="AGW123" s="765"/>
      <c r="AGX123" s="765"/>
      <c r="AGY123" s="765"/>
      <c r="AGZ123" s="765"/>
      <c r="AHA123" s="765"/>
      <c r="AHB123" s="765"/>
      <c r="AHC123" s="765"/>
      <c r="AHD123" s="765"/>
      <c r="AHE123" s="765"/>
      <c r="AHF123" s="765"/>
      <c r="AHG123" s="765"/>
      <c r="AHH123" s="765"/>
      <c r="AHI123" s="765"/>
      <c r="AHJ123" s="765"/>
      <c r="AHK123" s="765"/>
      <c r="AHL123" s="765"/>
      <c r="AHM123" s="765"/>
      <c r="AHN123" s="765"/>
      <c r="AHO123" s="765"/>
      <c r="AHP123" s="765"/>
      <c r="AHQ123" s="765"/>
      <c r="AHR123" s="765"/>
      <c r="AHS123" s="765"/>
      <c r="AHT123" s="765"/>
      <c r="AHU123" s="765"/>
      <c r="AHV123" s="765"/>
      <c r="AHW123" s="765"/>
      <c r="AHX123" s="765"/>
      <c r="AHY123" s="765"/>
      <c r="AHZ123" s="765"/>
      <c r="AIA123" s="765"/>
      <c r="AIB123" s="765"/>
      <c r="AIC123" s="765"/>
      <c r="AID123" s="765"/>
      <c r="AIE123" s="765"/>
      <c r="AIF123" s="765"/>
      <c r="AIG123" s="765"/>
      <c r="AIH123" s="765"/>
      <c r="AII123" s="765"/>
      <c r="AIJ123" s="765"/>
      <c r="AIK123" s="765"/>
      <c r="AIL123" s="765"/>
      <c r="AIM123" s="765"/>
      <c r="AIN123" s="765"/>
      <c r="AIO123" s="765"/>
      <c r="AIP123" s="765"/>
      <c r="AIQ123" s="765"/>
      <c r="AIR123" s="765"/>
      <c r="AIS123" s="765"/>
      <c r="AIT123" s="765"/>
      <c r="AIU123" s="765"/>
      <c r="AIV123" s="765"/>
      <c r="AIW123" s="765"/>
      <c r="AIX123" s="765"/>
      <c r="AIY123" s="765"/>
      <c r="AIZ123" s="765"/>
      <c r="AJA123" s="765"/>
      <c r="AJB123" s="765"/>
      <c r="AJC123" s="765"/>
      <c r="AJD123" s="765"/>
      <c r="AJE123" s="765"/>
      <c r="AJF123" s="765"/>
      <c r="AJG123" s="765"/>
      <c r="AJH123" s="765"/>
      <c r="AJI123" s="765"/>
      <c r="AJJ123" s="765"/>
      <c r="AJK123" s="765"/>
      <c r="AJL123" s="765"/>
      <c r="AJM123" s="765"/>
      <c r="AJN123" s="765"/>
      <c r="AJO123" s="765"/>
      <c r="AJP123" s="765"/>
      <c r="AJQ123" s="765"/>
      <c r="AJR123" s="765"/>
      <c r="AJS123" s="765"/>
      <c r="AJT123" s="765"/>
      <c r="AJU123" s="765"/>
      <c r="AJV123" s="765"/>
      <c r="AJW123" s="765"/>
      <c r="AJX123" s="765"/>
      <c r="AJY123" s="765"/>
      <c r="AJZ123" s="765"/>
      <c r="AKA123" s="765"/>
      <c r="AKB123" s="765"/>
      <c r="AKC123" s="765"/>
      <c r="AKD123" s="765"/>
      <c r="AKE123" s="765"/>
      <c r="AKF123" s="765"/>
      <c r="AKG123" s="765"/>
      <c r="AKH123" s="765"/>
      <c r="AKI123" s="765"/>
      <c r="AKJ123" s="765"/>
      <c r="AKK123" s="765"/>
      <c r="AKL123" s="765"/>
      <c r="AKM123" s="765"/>
      <c r="AKN123" s="765"/>
      <c r="AKO123" s="765"/>
      <c r="AKP123" s="765"/>
      <c r="AKQ123" s="765"/>
      <c r="AKR123" s="765"/>
      <c r="AKS123" s="765"/>
      <c r="AKT123" s="765"/>
      <c r="AKU123" s="765"/>
    </row>
    <row r="124" spans="1:984" s="764" customFormat="1">
      <c r="A124" s="814"/>
      <c r="B124" s="779" t="s">
        <v>561</v>
      </c>
      <c r="C124" s="788">
        <v>0</v>
      </c>
      <c r="D124" s="788">
        <v>0</v>
      </c>
      <c r="E124" s="788">
        <v>0</v>
      </c>
      <c r="F124" s="788">
        <v>1.2069220544846474E-2</v>
      </c>
      <c r="G124" s="788">
        <v>2.7343268098058236E-2</v>
      </c>
      <c r="H124" s="788">
        <v>3.7382267813435559E-2</v>
      </c>
      <c r="I124" s="788">
        <v>3.9474981530704681E-2</v>
      </c>
      <c r="J124" s="788">
        <v>3.0618399212570268E-2</v>
      </c>
      <c r="K124" s="788">
        <v>3.1875141256636721E-2</v>
      </c>
      <c r="L124" s="778"/>
      <c r="M124" s="779" t="s">
        <v>561</v>
      </c>
      <c r="N124" s="788"/>
      <c r="O124" s="788">
        <v>0</v>
      </c>
      <c r="P124" s="788">
        <v>0</v>
      </c>
      <c r="Q124" s="788">
        <v>1.9829729355182756E-3</v>
      </c>
      <c r="R124" s="788">
        <v>4.4924989485109678E-3</v>
      </c>
      <c r="S124" s="788">
        <v>6.1419066017474626E-3</v>
      </c>
      <c r="T124" s="788">
        <v>6.4857394654947789E-3</v>
      </c>
      <c r="U124" s="788">
        <v>5.0306029906252948E-3</v>
      </c>
      <c r="V124" s="788">
        <v>5.2370857084654138E-3</v>
      </c>
      <c r="W124" s="765"/>
      <c r="X124" s="765"/>
      <c r="Y124" s="765"/>
      <c r="Z124" s="765"/>
      <c r="AA124" s="765"/>
      <c r="AB124" s="765"/>
      <c r="AC124" s="765"/>
      <c r="AD124" s="765"/>
      <c r="AE124" s="765"/>
      <c r="AF124" s="765"/>
      <c r="AG124" s="765"/>
      <c r="AH124" s="765"/>
      <c r="AI124" s="765"/>
      <c r="AJ124" s="765"/>
      <c r="AK124" s="765"/>
      <c r="AL124" s="765"/>
      <c r="AM124" s="765"/>
      <c r="AN124" s="765"/>
      <c r="AO124" s="765"/>
      <c r="AP124" s="765"/>
      <c r="AQ124" s="765"/>
      <c r="AR124" s="765"/>
      <c r="AS124" s="765"/>
      <c r="AT124" s="765"/>
      <c r="AU124" s="765"/>
      <c r="AV124" s="765"/>
      <c r="AW124" s="765"/>
      <c r="AX124" s="765"/>
      <c r="AY124" s="765"/>
      <c r="AZ124" s="765"/>
      <c r="BA124" s="765"/>
      <c r="BB124" s="765"/>
      <c r="BC124" s="765"/>
      <c r="BD124" s="765"/>
      <c r="BE124" s="765"/>
      <c r="BF124" s="765"/>
      <c r="BG124" s="765"/>
      <c r="BH124" s="765"/>
      <c r="BI124" s="765"/>
      <c r="BJ124" s="765"/>
      <c r="BK124" s="765"/>
      <c r="BL124" s="765"/>
      <c r="BM124" s="765"/>
      <c r="BN124" s="765"/>
      <c r="BO124" s="765"/>
      <c r="BP124" s="765"/>
      <c r="BQ124" s="765"/>
      <c r="BR124" s="765"/>
      <c r="BS124" s="765"/>
      <c r="BT124" s="765"/>
      <c r="BU124" s="765"/>
      <c r="BV124" s="765"/>
      <c r="BW124" s="765"/>
      <c r="BX124" s="765"/>
      <c r="BY124" s="765"/>
      <c r="BZ124" s="765"/>
      <c r="CA124" s="765"/>
      <c r="CB124" s="765"/>
      <c r="CC124" s="765"/>
      <c r="CD124" s="765"/>
      <c r="CE124" s="765"/>
      <c r="CF124" s="765"/>
      <c r="CG124" s="765"/>
      <c r="CH124" s="765"/>
      <c r="CI124" s="765"/>
      <c r="CJ124" s="765"/>
      <c r="CK124" s="765"/>
      <c r="CL124" s="765"/>
      <c r="CM124" s="765"/>
      <c r="CN124" s="765"/>
      <c r="CO124" s="765"/>
      <c r="CP124" s="765"/>
      <c r="CQ124" s="765"/>
      <c r="CR124" s="765"/>
      <c r="CS124" s="765"/>
      <c r="CT124" s="765"/>
      <c r="CU124" s="765"/>
      <c r="CV124" s="765"/>
      <c r="CW124" s="765"/>
      <c r="CX124" s="765"/>
      <c r="CY124" s="765"/>
      <c r="CZ124" s="765"/>
      <c r="DA124" s="765"/>
      <c r="DB124" s="765"/>
      <c r="DC124" s="765"/>
      <c r="DD124" s="765"/>
      <c r="DE124" s="765"/>
      <c r="DF124" s="765"/>
      <c r="DG124" s="765"/>
      <c r="DH124" s="765"/>
      <c r="DI124" s="765"/>
      <c r="DJ124" s="765"/>
      <c r="DK124" s="765"/>
      <c r="DL124" s="765"/>
      <c r="DM124" s="765"/>
      <c r="DN124" s="765"/>
      <c r="DO124" s="765"/>
      <c r="DP124" s="765"/>
      <c r="DQ124" s="765"/>
      <c r="DR124" s="765"/>
      <c r="DS124" s="765"/>
      <c r="DT124" s="765"/>
      <c r="DU124" s="765"/>
      <c r="DV124" s="765"/>
      <c r="DW124" s="765"/>
      <c r="DX124" s="765"/>
      <c r="DY124" s="765"/>
      <c r="DZ124" s="765"/>
      <c r="EA124" s="765"/>
      <c r="EB124" s="765"/>
      <c r="EC124" s="765"/>
      <c r="ED124" s="765"/>
      <c r="EE124" s="765"/>
      <c r="EF124" s="765"/>
      <c r="EG124" s="765"/>
      <c r="EH124" s="765"/>
      <c r="EI124" s="765"/>
      <c r="EJ124" s="765"/>
      <c r="EK124" s="765"/>
      <c r="EL124" s="765"/>
      <c r="EM124" s="765"/>
      <c r="EN124" s="765"/>
      <c r="EO124" s="765"/>
      <c r="EP124" s="765"/>
      <c r="EQ124" s="765"/>
      <c r="ER124" s="765"/>
      <c r="ES124" s="765"/>
      <c r="ET124" s="765"/>
      <c r="EU124" s="765"/>
      <c r="EV124" s="765"/>
      <c r="EW124" s="765"/>
      <c r="EX124" s="765"/>
      <c r="EY124" s="765"/>
      <c r="EZ124" s="765"/>
      <c r="FA124" s="765"/>
      <c r="FB124" s="765"/>
      <c r="FC124" s="765"/>
      <c r="FD124" s="765"/>
      <c r="FE124" s="765"/>
      <c r="FF124" s="765"/>
      <c r="FG124" s="765"/>
      <c r="FH124" s="765"/>
      <c r="FI124" s="765"/>
      <c r="FJ124" s="765"/>
      <c r="FK124" s="765"/>
      <c r="FL124" s="765"/>
      <c r="FM124" s="765"/>
      <c r="FN124" s="765"/>
      <c r="FO124" s="765"/>
      <c r="FP124" s="765"/>
      <c r="FQ124" s="765"/>
      <c r="FR124" s="765"/>
      <c r="FS124" s="765"/>
      <c r="FT124" s="765"/>
      <c r="FU124" s="765"/>
      <c r="FV124" s="765"/>
      <c r="FW124" s="765"/>
      <c r="FX124" s="765"/>
      <c r="FY124" s="765"/>
      <c r="FZ124" s="765"/>
      <c r="GA124" s="765"/>
      <c r="GB124" s="765"/>
      <c r="GC124" s="765"/>
      <c r="GD124" s="765"/>
      <c r="GE124" s="765"/>
      <c r="GF124" s="765"/>
      <c r="GG124" s="765"/>
      <c r="GH124" s="765"/>
      <c r="GI124" s="765"/>
      <c r="GJ124" s="765"/>
      <c r="GK124" s="765"/>
      <c r="GL124" s="765"/>
      <c r="GM124" s="765"/>
      <c r="GN124" s="765"/>
      <c r="GO124" s="765"/>
      <c r="GP124" s="765"/>
      <c r="GQ124" s="765"/>
      <c r="GR124" s="765"/>
      <c r="GS124" s="765"/>
      <c r="GT124" s="765"/>
      <c r="GU124" s="765"/>
      <c r="GV124" s="765"/>
      <c r="GW124" s="765"/>
      <c r="GX124" s="765"/>
      <c r="GY124" s="765"/>
      <c r="GZ124" s="765"/>
      <c r="HA124" s="765"/>
      <c r="HB124" s="765"/>
      <c r="HC124" s="765"/>
      <c r="HD124" s="765"/>
      <c r="HE124" s="765"/>
      <c r="HF124" s="765"/>
      <c r="HG124" s="765"/>
      <c r="HH124" s="765"/>
      <c r="HI124" s="765"/>
      <c r="HJ124" s="765"/>
      <c r="HK124" s="765"/>
      <c r="HL124" s="765"/>
      <c r="HM124" s="765"/>
      <c r="HN124" s="765"/>
      <c r="HO124" s="765"/>
      <c r="HP124" s="765"/>
      <c r="HQ124" s="765"/>
      <c r="HR124" s="765"/>
      <c r="HS124" s="765"/>
      <c r="HT124" s="765"/>
      <c r="HU124" s="765"/>
      <c r="HV124" s="765"/>
      <c r="HW124" s="765"/>
      <c r="HX124" s="765"/>
      <c r="HY124" s="765"/>
      <c r="HZ124" s="765"/>
      <c r="IA124" s="765"/>
      <c r="IB124" s="765"/>
      <c r="IC124" s="765"/>
      <c r="ID124" s="765"/>
      <c r="IE124" s="765"/>
      <c r="IF124" s="765"/>
      <c r="IG124" s="765"/>
      <c r="IH124" s="765"/>
      <c r="II124" s="765"/>
      <c r="IJ124" s="765"/>
      <c r="IK124" s="765"/>
      <c r="IL124" s="765"/>
      <c r="IM124" s="765"/>
      <c r="IN124" s="765"/>
      <c r="IO124" s="765"/>
      <c r="IP124" s="765"/>
      <c r="IQ124" s="765"/>
      <c r="IR124" s="765"/>
      <c r="IS124" s="765"/>
      <c r="IT124" s="765"/>
      <c r="IU124" s="765"/>
      <c r="IV124" s="765"/>
      <c r="IW124" s="765"/>
      <c r="IX124" s="765"/>
      <c r="IY124" s="765"/>
      <c r="IZ124" s="765"/>
      <c r="JA124" s="765"/>
      <c r="JB124" s="765"/>
      <c r="JC124" s="765"/>
      <c r="JD124" s="765"/>
      <c r="JE124" s="765"/>
      <c r="JF124" s="765"/>
      <c r="JG124" s="765"/>
      <c r="JH124" s="765"/>
      <c r="JI124" s="765"/>
      <c r="JJ124" s="765"/>
      <c r="JK124" s="765"/>
      <c r="JL124" s="765"/>
      <c r="JM124" s="765"/>
      <c r="JN124" s="765"/>
      <c r="JO124" s="765"/>
      <c r="JP124" s="765"/>
      <c r="JQ124" s="765"/>
      <c r="JR124" s="765"/>
      <c r="JS124" s="765"/>
      <c r="JT124" s="765"/>
      <c r="JU124" s="765"/>
      <c r="JV124" s="765"/>
      <c r="JW124" s="765"/>
      <c r="JX124" s="765"/>
      <c r="JY124" s="765"/>
      <c r="JZ124" s="765"/>
      <c r="KA124" s="765"/>
      <c r="KB124" s="765"/>
      <c r="KC124" s="765"/>
      <c r="KD124" s="765"/>
      <c r="KE124" s="765"/>
      <c r="KF124" s="765"/>
      <c r="KG124" s="765"/>
      <c r="KH124" s="765"/>
      <c r="KI124" s="765"/>
      <c r="KJ124" s="765"/>
      <c r="KK124" s="765"/>
      <c r="KL124" s="765"/>
      <c r="KM124" s="765"/>
      <c r="KN124" s="765"/>
      <c r="KO124" s="765"/>
      <c r="KP124" s="765"/>
      <c r="KQ124" s="765"/>
      <c r="KR124" s="765"/>
      <c r="KS124" s="765"/>
      <c r="KT124" s="765"/>
      <c r="KU124" s="765"/>
      <c r="KV124" s="765"/>
      <c r="KW124" s="765"/>
      <c r="KX124" s="765"/>
      <c r="KY124" s="765"/>
      <c r="KZ124" s="765"/>
      <c r="LA124" s="765"/>
      <c r="LB124" s="765"/>
      <c r="LC124" s="765"/>
      <c r="LD124" s="765"/>
      <c r="LE124" s="765"/>
      <c r="LF124" s="765"/>
      <c r="LG124" s="765"/>
      <c r="LH124" s="765"/>
      <c r="LI124" s="765"/>
      <c r="LJ124" s="765"/>
      <c r="LK124" s="765"/>
      <c r="LL124" s="765"/>
      <c r="LM124" s="765"/>
      <c r="LN124" s="765"/>
      <c r="LO124" s="765"/>
      <c r="LP124" s="765"/>
      <c r="LQ124" s="765"/>
      <c r="LR124" s="765"/>
      <c r="LS124" s="765"/>
      <c r="LT124" s="765"/>
      <c r="LU124" s="765"/>
      <c r="LV124" s="765"/>
      <c r="LW124" s="765"/>
      <c r="LX124" s="765"/>
      <c r="LY124" s="765"/>
      <c r="LZ124" s="765"/>
      <c r="MA124" s="765"/>
      <c r="MB124" s="765"/>
      <c r="MC124" s="765"/>
      <c r="MD124" s="765"/>
      <c r="ME124" s="765"/>
      <c r="MF124" s="765"/>
      <c r="MG124" s="765"/>
      <c r="MH124" s="765"/>
      <c r="MI124" s="765"/>
      <c r="MJ124" s="765"/>
      <c r="MK124" s="765"/>
      <c r="ML124" s="765"/>
      <c r="MM124" s="765"/>
      <c r="MN124" s="765"/>
      <c r="MO124" s="765"/>
      <c r="MP124" s="765"/>
      <c r="MQ124" s="765"/>
      <c r="MR124" s="765"/>
      <c r="MS124" s="765"/>
      <c r="MT124" s="765"/>
      <c r="MU124" s="765"/>
      <c r="MV124" s="765"/>
      <c r="MW124" s="765"/>
      <c r="MX124" s="765"/>
      <c r="MY124" s="765"/>
      <c r="MZ124" s="765"/>
      <c r="NA124" s="765"/>
      <c r="NB124" s="765"/>
      <c r="NC124" s="765"/>
      <c r="ND124" s="765"/>
      <c r="NE124" s="765"/>
      <c r="NF124" s="765"/>
      <c r="NG124" s="765"/>
      <c r="NH124" s="765"/>
      <c r="NI124" s="765"/>
      <c r="NJ124" s="765"/>
      <c r="NK124" s="765"/>
      <c r="NL124" s="765"/>
      <c r="NM124" s="765"/>
      <c r="NN124" s="765"/>
      <c r="NO124" s="765"/>
      <c r="NP124" s="765"/>
      <c r="NQ124" s="765"/>
      <c r="NR124" s="765"/>
      <c r="NS124" s="765"/>
      <c r="NT124" s="765"/>
      <c r="NU124" s="765"/>
      <c r="NV124" s="765"/>
      <c r="NW124" s="765"/>
      <c r="NX124" s="765"/>
      <c r="NY124" s="765"/>
      <c r="NZ124" s="765"/>
      <c r="OA124" s="765"/>
      <c r="OB124" s="765"/>
      <c r="OC124" s="765"/>
      <c r="OD124" s="765"/>
      <c r="OE124" s="765"/>
      <c r="OF124" s="765"/>
      <c r="OG124" s="765"/>
      <c r="OH124" s="765"/>
      <c r="OI124" s="765"/>
      <c r="OJ124" s="765"/>
      <c r="OK124" s="765"/>
      <c r="OL124" s="765"/>
      <c r="OM124" s="765"/>
      <c r="ON124" s="765"/>
      <c r="OO124" s="765"/>
      <c r="OP124" s="765"/>
      <c r="OQ124" s="765"/>
      <c r="OR124" s="765"/>
      <c r="OS124" s="765"/>
      <c r="OT124" s="765"/>
      <c r="OU124" s="765"/>
      <c r="OV124" s="765"/>
      <c r="OW124" s="765"/>
      <c r="OX124" s="765"/>
      <c r="OY124" s="765"/>
      <c r="OZ124" s="765"/>
      <c r="PA124" s="765"/>
      <c r="PB124" s="765"/>
      <c r="PC124" s="765"/>
      <c r="PD124" s="765"/>
      <c r="PE124" s="765"/>
      <c r="PF124" s="765"/>
      <c r="PG124" s="765"/>
      <c r="PH124" s="765"/>
      <c r="PI124" s="765"/>
      <c r="PJ124" s="765"/>
      <c r="PK124" s="765"/>
      <c r="PL124" s="765"/>
      <c r="PM124" s="765"/>
      <c r="PN124" s="765"/>
      <c r="PO124" s="765"/>
      <c r="PP124" s="765"/>
      <c r="PQ124" s="765"/>
      <c r="PR124" s="765"/>
      <c r="PS124" s="765"/>
      <c r="PT124" s="765"/>
      <c r="PU124" s="765"/>
      <c r="PV124" s="765"/>
      <c r="PW124" s="765"/>
      <c r="PX124" s="765"/>
      <c r="PY124" s="765"/>
      <c r="PZ124" s="765"/>
      <c r="QA124" s="765"/>
      <c r="QB124" s="765"/>
      <c r="QC124" s="765"/>
      <c r="QD124" s="765"/>
      <c r="QE124" s="765"/>
      <c r="QF124" s="765"/>
      <c r="QG124" s="765"/>
      <c r="QH124" s="765"/>
      <c r="QI124" s="765"/>
      <c r="QJ124" s="765"/>
      <c r="QK124" s="765"/>
      <c r="QL124" s="765"/>
      <c r="QM124" s="765"/>
      <c r="QN124" s="765"/>
      <c r="QO124" s="765"/>
      <c r="QP124" s="765"/>
      <c r="QQ124" s="765"/>
      <c r="QR124" s="765"/>
      <c r="QS124" s="765"/>
      <c r="QT124" s="765"/>
      <c r="QU124" s="765"/>
      <c r="QV124" s="765"/>
      <c r="QW124" s="765"/>
      <c r="QX124" s="765"/>
      <c r="QY124" s="765"/>
      <c r="QZ124" s="765"/>
      <c r="RA124" s="765"/>
      <c r="RB124" s="765"/>
      <c r="RC124" s="765"/>
      <c r="RD124" s="765"/>
      <c r="RE124" s="765"/>
      <c r="RF124" s="765"/>
      <c r="RG124" s="765"/>
      <c r="RH124" s="765"/>
      <c r="RI124" s="765"/>
      <c r="RJ124" s="765"/>
      <c r="RK124" s="765"/>
      <c r="RL124" s="765"/>
      <c r="RM124" s="765"/>
      <c r="RN124" s="765"/>
      <c r="RO124" s="765"/>
      <c r="RP124" s="765"/>
      <c r="RQ124" s="765"/>
      <c r="RR124" s="765"/>
      <c r="RS124" s="765"/>
      <c r="RT124" s="765"/>
      <c r="RU124" s="765"/>
      <c r="RV124" s="765"/>
      <c r="RW124" s="765"/>
      <c r="RX124" s="765"/>
      <c r="RY124" s="765"/>
      <c r="RZ124" s="765"/>
      <c r="SA124" s="765"/>
      <c r="SB124" s="765"/>
      <c r="SC124" s="765"/>
      <c r="SD124" s="765"/>
      <c r="SE124" s="765"/>
      <c r="SF124" s="765"/>
      <c r="SG124" s="765"/>
      <c r="SH124" s="765"/>
      <c r="SI124" s="765"/>
      <c r="SJ124" s="765"/>
      <c r="SK124" s="765"/>
      <c r="SL124" s="765"/>
      <c r="SM124" s="765"/>
      <c r="SN124" s="765"/>
      <c r="SO124" s="765"/>
      <c r="SP124" s="765"/>
      <c r="SQ124" s="765"/>
      <c r="SR124" s="765"/>
      <c r="SS124" s="765"/>
      <c r="ST124" s="765"/>
      <c r="SU124" s="765"/>
      <c r="SV124" s="765"/>
      <c r="SW124" s="765"/>
      <c r="SX124" s="765"/>
      <c r="SY124" s="765"/>
      <c r="SZ124" s="765"/>
      <c r="TA124" s="765"/>
      <c r="TB124" s="765"/>
      <c r="TC124" s="765"/>
      <c r="TD124" s="765"/>
      <c r="TE124" s="765"/>
      <c r="TF124" s="765"/>
      <c r="TG124" s="765"/>
      <c r="TH124" s="765"/>
      <c r="TI124" s="765"/>
      <c r="TJ124" s="765"/>
      <c r="TK124" s="765"/>
      <c r="TL124" s="765"/>
      <c r="TM124" s="765"/>
      <c r="TN124" s="765"/>
      <c r="TO124" s="765"/>
      <c r="TP124" s="765"/>
      <c r="TQ124" s="765"/>
      <c r="TR124" s="765"/>
      <c r="TS124" s="765"/>
      <c r="TT124" s="765"/>
      <c r="TU124" s="765"/>
      <c r="TV124" s="765"/>
      <c r="TW124" s="765"/>
      <c r="TX124" s="765"/>
      <c r="TY124" s="765"/>
      <c r="TZ124" s="765"/>
      <c r="UA124" s="765"/>
      <c r="UB124" s="765"/>
      <c r="UC124" s="765"/>
      <c r="UD124" s="765"/>
      <c r="UE124" s="765"/>
      <c r="UF124" s="765"/>
      <c r="UG124" s="765"/>
      <c r="UH124" s="765"/>
      <c r="UI124" s="765"/>
      <c r="UJ124" s="765"/>
      <c r="UK124" s="765"/>
      <c r="UL124" s="765"/>
      <c r="UM124" s="765"/>
      <c r="UN124" s="765"/>
      <c r="UO124" s="765"/>
      <c r="UP124" s="765"/>
      <c r="UQ124" s="765"/>
      <c r="UR124" s="765"/>
      <c r="US124" s="765"/>
      <c r="UT124" s="765"/>
      <c r="UU124" s="765"/>
      <c r="UV124" s="765"/>
      <c r="UW124" s="765"/>
      <c r="UX124" s="765"/>
      <c r="UY124" s="765"/>
      <c r="UZ124" s="765"/>
      <c r="VA124" s="765"/>
      <c r="VB124" s="765"/>
      <c r="VC124" s="765"/>
      <c r="VD124" s="765"/>
      <c r="VE124" s="765"/>
      <c r="VF124" s="765"/>
      <c r="VG124" s="765"/>
      <c r="VH124" s="765"/>
      <c r="VI124" s="765"/>
      <c r="VJ124" s="765"/>
      <c r="VK124" s="765"/>
      <c r="VL124" s="765"/>
      <c r="VM124" s="765"/>
      <c r="VN124" s="765"/>
      <c r="VO124" s="765"/>
      <c r="VP124" s="765"/>
      <c r="VQ124" s="765"/>
      <c r="VR124" s="765"/>
      <c r="VS124" s="765"/>
      <c r="VT124" s="765"/>
      <c r="VU124" s="765"/>
      <c r="VV124" s="765"/>
      <c r="VW124" s="765"/>
      <c r="VX124" s="765"/>
      <c r="VY124" s="765"/>
      <c r="VZ124" s="765"/>
      <c r="WA124" s="765"/>
      <c r="WB124" s="765"/>
      <c r="WC124" s="765"/>
      <c r="WD124" s="765"/>
      <c r="WE124" s="765"/>
      <c r="WF124" s="765"/>
      <c r="WG124" s="765"/>
      <c r="WH124" s="765"/>
      <c r="WI124" s="765"/>
      <c r="WJ124" s="765"/>
      <c r="WK124" s="765"/>
      <c r="WL124" s="765"/>
      <c r="WM124" s="765"/>
      <c r="WN124" s="765"/>
      <c r="WO124" s="765"/>
      <c r="WP124" s="765"/>
      <c r="WQ124" s="765"/>
      <c r="WR124" s="765"/>
      <c r="WS124" s="765"/>
      <c r="WT124" s="765"/>
      <c r="WU124" s="765"/>
      <c r="WV124" s="765"/>
      <c r="WW124" s="765"/>
      <c r="WX124" s="765"/>
      <c r="WY124" s="765"/>
      <c r="WZ124" s="765"/>
      <c r="XA124" s="765"/>
      <c r="XB124" s="765"/>
      <c r="XC124" s="765"/>
      <c r="XD124" s="765"/>
      <c r="XE124" s="765"/>
      <c r="XF124" s="765"/>
      <c r="XG124" s="765"/>
      <c r="XH124" s="765"/>
      <c r="XI124" s="765"/>
      <c r="XJ124" s="765"/>
      <c r="XK124" s="765"/>
      <c r="XL124" s="765"/>
      <c r="XM124" s="765"/>
      <c r="XN124" s="765"/>
      <c r="XO124" s="765"/>
      <c r="XP124" s="765"/>
      <c r="XQ124" s="765"/>
      <c r="XR124" s="765"/>
      <c r="XS124" s="765"/>
      <c r="XT124" s="765"/>
      <c r="XU124" s="765"/>
      <c r="XV124" s="765"/>
      <c r="XW124" s="765"/>
      <c r="XX124" s="765"/>
      <c r="XY124" s="765"/>
      <c r="XZ124" s="765"/>
      <c r="YA124" s="765"/>
      <c r="YB124" s="765"/>
      <c r="YC124" s="765"/>
      <c r="YD124" s="765"/>
      <c r="YE124" s="765"/>
      <c r="YF124" s="765"/>
      <c r="YG124" s="765"/>
      <c r="YH124" s="765"/>
      <c r="YI124" s="765"/>
      <c r="YJ124" s="765"/>
      <c r="YK124" s="765"/>
      <c r="YL124" s="765"/>
      <c r="YM124" s="765"/>
      <c r="YN124" s="765"/>
      <c r="YO124" s="765"/>
      <c r="YP124" s="765"/>
      <c r="YQ124" s="765"/>
      <c r="YR124" s="765"/>
      <c r="YS124" s="765"/>
      <c r="YT124" s="765"/>
      <c r="YU124" s="765"/>
      <c r="YV124" s="765"/>
      <c r="YW124" s="765"/>
      <c r="YX124" s="765"/>
      <c r="YY124" s="765"/>
      <c r="YZ124" s="765"/>
      <c r="ZA124" s="765"/>
      <c r="ZB124" s="765"/>
      <c r="ZC124" s="765"/>
      <c r="ZD124" s="765"/>
      <c r="ZE124" s="765"/>
      <c r="ZF124" s="765"/>
      <c r="ZG124" s="765"/>
      <c r="ZH124" s="765"/>
      <c r="ZI124" s="765"/>
      <c r="ZJ124" s="765"/>
      <c r="ZK124" s="765"/>
      <c r="ZL124" s="765"/>
      <c r="ZM124" s="765"/>
      <c r="ZN124" s="765"/>
      <c r="ZO124" s="765"/>
      <c r="ZP124" s="765"/>
      <c r="ZQ124" s="765"/>
      <c r="ZR124" s="765"/>
      <c r="ZS124" s="765"/>
      <c r="ZT124" s="765"/>
      <c r="ZU124" s="765"/>
      <c r="ZV124" s="765"/>
      <c r="ZW124" s="765"/>
      <c r="ZX124" s="765"/>
      <c r="ZY124" s="765"/>
      <c r="ZZ124" s="765"/>
      <c r="AAA124" s="765"/>
      <c r="AAB124" s="765"/>
      <c r="AAC124" s="765"/>
      <c r="AAD124" s="765"/>
      <c r="AAE124" s="765"/>
      <c r="AAF124" s="765"/>
      <c r="AAG124" s="765"/>
      <c r="AAH124" s="765"/>
      <c r="AAI124" s="765"/>
      <c r="AAJ124" s="765"/>
      <c r="AAK124" s="765"/>
      <c r="AAL124" s="765"/>
      <c r="AAM124" s="765"/>
      <c r="AAN124" s="765"/>
      <c r="AAO124" s="765"/>
      <c r="AAP124" s="765"/>
      <c r="AAQ124" s="765"/>
      <c r="AAR124" s="765"/>
      <c r="AAS124" s="765"/>
      <c r="AAT124" s="765"/>
      <c r="AAU124" s="765"/>
      <c r="AAV124" s="765"/>
      <c r="AAW124" s="765"/>
      <c r="AAX124" s="765"/>
      <c r="AAY124" s="765"/>
      <c r="AAZ124" s="765"/>
      <c r="ABA124" s="765"/>
      <c r="ABB124" s="765"/>
      <c r="ABC124" s="765"/>
      <c r="ABD124" s="765"/>
      <c r="ABE124" s="765"/>
      <c r="ABF124" s="765"/>
      <c r="ABG124" s="765"/>
      <c r="ABH124" s="765"/>
      <c r="ABI124" s="765"/>
      <c r="ABJ124" s="765"/>
      <c r="ABK124" s="765"/>
      <c r="ABL124" s="765"/>
      <c r="ABM124" s="765"/>
      <c r="ABN124" s="765"/>
      <c r="ABO124" s="765"/>
      <c r="ABP124" s="765"/>
      <c r="ABQ124" s="765"/>
      <c r="ABR124" s="765"/>
      <c r="ABS124" s="765"/>
      <c r="ABT124" s="765"/>
      <c r="ABU124" s="765"/>
      <c r="ABV124" s="765"/>
      <c r="ABW124" s="765"/>
      <c r="ABX124" s="765"/>
      <c r="ABY124" s="765"/>
      <c r="ABZ124" s="765"/>
      <c r="ACA124" s="765"/>
      <c r="ACB124" s="765"/>
      <c r="ACC124" s="765"/>
      <c r="ACD124" s="765"/>
      <c r="ACE124" s="765"/>
      <c r="ACF124" s="765"/>
      <c r="ACG124" s="765"/>
      <c r="ACH124" s="765"/>
      <c r="ACI124" s="765"/>
      <c r="ACJ124" s="765"/>
      <c r="ACK124" s="765"/>
      <c r="ACL124" s="765"/>
      <c r="ACM124" s="765"/>
      <c r="ACN124" s="765"/>
      <c r="ACO124" s="765"/>
      <c r="ACP124" s="765"/>
      <c r="ACQ124" s="765"/>
      <c r="ACR124" s="765"/>
      <c r="ACS124" s="765"/>
      <c r="ACT124" s="765"/>
      <c r="ACU124" s="765"/>
      <c r="ACV124" s="765"/>
      <c r="ACW124" s="765"/>
      <c r="ACX124" s="765"/>
      <c r="ACY124" s="765"/>
      <c r="ACZ124" s="765"/>
      <c r="ADA124" s="765"/>
      <c r="ADB124" s="765"/>
      <c r="ADC124" s="765"/>
      <c r="ADD124" s="765"/>
      <c r="ADE124" s="765"/>
      <c r="ADF124" s="765"/>
      <c r="ADG124" s="765"/>
      <c r="ADH124" s="765"/>
      <c r="ADI124" s="765"/>
      <c r="ADJ124" s="765"/>
      <c r="ADK124" s="765"/>
      <c r="ADL124" s="765"/>
      <c r="ADM124" s="765"/>
      <c r="ADN124" s="765"/>
      <c r="ADO124" s="765"/>
      <c r="ADP124" s="765"/>
      <c r="ADQ124" s="765"/>
      <c r="ADR124" s="765"/>
      <c r="ADS124" s="765"/>
      <c r="ADT124" s="765"/>
      <c r="ADU124" s="765"/>
      <c r="ADV124" s="765"/>
      <c r="ADW124" s="765"/>
      <c r="ADX124" s="765"/>
      <c r="ADY124" s="765"/>
      <c r="ADZ124" s="765"/>
      <c r="AEA124" s="765"/>
      <c r="AEB124" s="765"/>
      <c r="AEC124" s="765"/>
      <c r="AED124" s="765"/>
      <c r="AEE124" s="765"/>
      <c r="AEF124" s="765"/>
      <c r="AEG124" s="765"/>
      <c r="AEH124" s="765"/>
      <c r="AEI124" s="765"/>
      <c r="AEJ124" s="765"/>
      <c r="AEK124" s="765"/>
      <c r="AEL124" s="765"/>
      <c r="AEM124" s="765"/>
      <c r="AEN124" s="765"/>
      <c r="AEO124" s="765"/>
      <c r="AEP124" s="765"/>
      <c r="AEQ124" s="765"/>
      <c r="AER124" s="765"/>
      <c r="AES124" s="765"/>
      <c r="AET124" s="765"/>
      <c r="AEU124" s="765"/>
      <c r="AEV124" s="765"/>
      <c r="AEW124" s="765"/>
      <c r="AEX124" s="765"/>
      <c r="AEY124" s="765"/>
      <c r="AEZ124" s="765"/>
      <c r="AFA124" s="765"/>
      <c r="AFB124" s="765"/>
      <c r="AFC124" s="765"/>
      <c r="AFD124" s="765"/>
      <c r="AFE124" s="765"/>
      <c r="AFF124" s="765"/>
      <c r="AFG124" s="765"/>
      <c r="AFH124" s="765"/>
      <c r="AFI124" s="765"/>
      <c r="AFJ124" s="765"/>
      <c r="AFK124" s="765"/>
      <c r="AFL124" s="765"/>
      <c r="AFM124" s="765"/>
      <c r="AFN124" s="765"/>
      <c r="AFO124" s="765"/>
      <c r="AFP124" s="765"/>
      <c r="AFQ124" s="765"/>
      <c r="AFR124" s="765"/>
      <c r="AFS124" s="765"/>
      <c r="AFT124" s="765"/>
      <c r="AFU124" s="765"/>
      <c r="AFV124" s="765"/>
      <c r="AFW124" s="765"/>
      <c r="AFX124" s="765"/>
      <c r="AFY124" s="765"/>
      <c r="AFZ124" s="765"/>
      <c r="AGA124" s="765"/>
      <c r="AGB124" s="765"/>
      <c r="AGC124" s="765"/>
      <c r="AGD124" s="765"/>
      <c r="AGE124" s="765"/>
      <c r="AGF124" s="765"/>
      <c r="AGG124" s="765"/>
      <c r="AGH124" s="765"/>
      <c r="AGI124" s="765"/>
      <c r="AGJ124" s="765"/>
      <c r="AGK124" s="765"/>
      <c r="AGL124" s="765"/>
      <c r="AGM124" s="765"/>
      <c r="AGN124" s="765"/>
      <c r="AGO124" s="765"/>
      <c r="AGP124" s="765"/>
      <c r="AGQ124" s="765"/>
      <c r="AGR124" s="765"/>
      <c r="AGS124" s="765"/>
      <c r="AGT124" s="765"/>
      <c r="AGU124" s="765"/>
      <c r="AGV124" s="765"/>
      <c r="AGW124" s="765"/>
      <c r="AGX124" s="765"/>
      <c r="AGY124" s="765"/>
      <c r="AGZ124" s="765"/>
      <c r="AHA124" s="765"/>
      <c r="AHB124" s="765"/>
      <c r="AHC124" s="765"/>
      <c r="AHD124" s="765"/>
      <c r="AHE124" s="765"/>
      <c r="AHF124" s="765"/>
      <c r="AHG124" s="765"/>
      <c r="AHH124" s="765"/>
      <c r="AHI124" s="765"/>
      <c r="AHJ124" s="765"/>
      <c r="AHK124" s="765"/>
      <c r="AHL124" s="765"/>
      <c r="AHM124" s="765"/>
      <c r="AHN124" s="765"/>
      <c r="AHO124" s="765"/>
      <c r="AHP124" s="765"/>
      <c r="AHQ124" s="765"/>
      <c r="AHR124" s="765"/>
      <c r="AHS124" s="765"/>
      <c r="AHT124" s="765"/>
      <c r="AHU124" s="765"/>
      <c r="AHV124" s="765"/>
      <c r="AHW124" s="765"/>
      <c r="AHX124" s="765"/>
      <c r="AHY124" s="765"/>
      <c r="AHZ124" s="765"/>
      <c r="AIA124" s="765"/>
      <c r="AIB124" s="765"/>
      <c r="AIC124" s="765"/>
      <c r="AID124" s="765"/>
      <c r="AIE124" s="765"/>
      <c r="AIF124" s="765"/>
      <c r="AIG124" s="765"/>
      <c r="AIH124" s="765"/>
      <c r="AII124" s="765"/>
      <c r="AIJ124" s="765"/>
      <c r="AIK124" s="765"/>
      <c r="AIL124" s="765"/>
      <c r="AIM124" s="765"/>
      <c r="AIN124" s="765"/>
      <c r="AIO124" s="765"/>
      <c r="AIP124" s="765"/>
      <c r="AIQ124" s="765"/>
      <c r="AIR124" s="765"/>
      <c r="AIS124" s="765"/>
      <c r="AIT124" s="765"/>
      <c r="AIU124" s="765"/>
      <c r="AIV124" s="765"/>
      <c r="AIW124" s="765"/>
      <c r="AIX124" s="765"/>
      <c r="AIY124" s="765"/>
      <c r="AIZ124" s="765"/>
      <c r="AJA124" s="765"/>
      <c r="AJB124" s="765"/>
      <c r="AJC124" s="765"/>
      <c r="AJD124" s="765"/>
      <c r="AJE124" s="765"/>
      <c r="AJF124" s="765"/>
      <c r="AJG124" s="765"/>
      <c r="AJH124" s="765"/>
      <c r="AJI124" s="765"/>
      <c r="AJJ124" s="765"/>
      <c r="AJK124" s="765"/>
      <c r="AJL124" s="765"/>
      <c r="AJM124" s="765"/>
      <c r="AJN124" s="765"/>
      <c r="AJO124" s="765"/>
      <c r="AJP124" s="765"/>
      <c r="AJQ124" s="765"/>
      <c r="AJR124" s="765"/>
      <c r="AJS124" s="765"/>
      <c r="AJT124" s="765"/>
      <c r="AJU124" s="765"/>
      <c r="AJV124" s="765"/>
      <c r="AJW124" s="765"/>
      <c r="AJX124" s="765"/>
      <c r="AJY124" s="765"/>
      <c r="AJZ124" s="765"/>
      <c r="AKA124" s="765"/>
      <c r="AKB124" s="765"/>
      <c r="AKC124" s="765"/>
      <c r="AKD124" s="765"/>
      <c r="AKE124" s="765"/>
      <c r="AKF124" s="765"/>
      <c r="AKG124" s="765"/>
      <c r="AKH124" s="765"/>
      <c r="AKI124" s="765"/>
      <c r="AKJ124" s="765"/>
      <c r="AKK124" s="765"/>
      <c r="AKL124" s="765"/>
      <c r="AKM124" s="765"/>
      <c r="AKN124" s="765"/>
      <c r="AKO124" s="765"/>
      <c r="AKP124" s="765"/>
      <c r="AKQ124" s="765"/>
      <c r="AKR124" s="765"/>
      <c r="AKS124" s="765"/>
      <c r="AKT124" s="765"/>
      <c r="AKU124" s="765"/>
    </row>
    <row r="125" spans="1:984" s="764" customFormat="1">
      <c r="A125" s="814"/>
      <c r="B125" s="779" t="s">
        <v>562</v>
      </c>
      <c r="C125" s="788">
        <v>0</v>
      </c>
      <c r="D125" s="788">
        <v>0</v>
      </c>
      <c r="E125" s="788">
        <v>0</v>
      </c>
      <c r="F125" s="788">
        <v>0</v>
      </c>
      <c r="G125" s="788">
        <v>6.8358170245145589E-3</v>
      </c>
      <c r="H125" s="788">
        <v>1.246075593781186E-2</v>
      </c>
      <c r="I125" s="788">
        <v>2.1382281662465023E-2</v>
      </c>
      <c r="J125" s="788">
        <v>3.0618399212570268E-2</v>
      </c>
      <c r="K125" s="788">
        <v>4.5535916080909573E-2</v>
      </c>
      <c r="L125" s="778"/>
      <c r="M125" s="779" t="s">
        <v>562</v>
      </c>
      <c r="N125" s="788"/>
      <c r="O125" s="788">
        <v>0</v>
      </c>
      <c r="P125" s="788">
        <v>0</v>
      </c>
      <c r="Q125" s="788">
        <v>0</v>
      </c>
      <c r="R125" s="788">
        <v>1.123124737127742E-3</v>
      </c>
      <c r="S125" s="788">
        <v>2.0473022005824885E-3</v>
      </c>
      <c r="T125" s="788">
        <v>3.5131088771430032E-3</v>
      </c>
      <c r="U125" s="788">
        <v>5.0306029906252948E-3</v>
      </c>
      <c r="V125" s="788">
        <v>7.4815510120934429E-3</v>
      </c>
      <c r="W125" s="765"/>
      <c r="X125" s="765"/>
      <c r="Y125" s="765"/>
      <c r="Z125" s="765"/>
      <c r="AA125" s="765"/>
      <c r="AB125" s="765"/>
      <c r="AC125" s="765"/>
      <c r="AD125" s="765"/>
      <c r="AE125" s="765"/>
      <c r="AF125" s="765"/>
      <c r="AG125" s="765"/>
      <c r="AH125" s="765"/>
      <c r="AI125" s="765"/>
      <c r="AJ125" s="765"/>
      <c r="AK125" s="765"/>
      <c r="AL125" s="765"/>
      <c r="AM125" s="765"/>
      <c r="AN125" s="765"/>
      <c r="AO125" s="765"/>
      <c r="AP125" s="765"/>
      <c r="AQ125" s="765"/>
      <c r="AR125" s="765"/>
      <c r="AS125" s="765"/>
      <c r="AT125" s="765"/>
      <c r="AU125" s="765"/>
      <c r="AV125" s="765"/>
      <c r="AW125" s="765"/>
      <c r="AX125" s="765"/>
      <c r="AY125" s="765"/>
      <c r="AZ125" s="765"/>
      <c r="BA125" s="765"/>
      <c r="BB125" s="765"/>
      <c r="BC125" s="765"/>
      <c r="BD125" s="765"/>
      <c r="BE125" s="765"/>
      <c r="BF125" s="765"/>
      <c r="BG125" s="765"/>
      <c r="BH125" s="765"/>
      <c r="BI125" s="765"/>
      <c r="BJ125" s="765"/>
      <c r="BK125" s="765"/>
      <c r="BL125" s="765"/>
      <c r="BM125" s="765"/>
      <c r="BN125" s="765"/>
      <c r="BO125" s="765"/>
      <c r="BP125" s="765"/>
      <c r="BQ125" s="765"/>
      <c r="BR125" s="765"/>
      <c r="BS125" s="765"/>
      <c r="BT125" s="765"/>
      <c r="BU125" s="765"/>
      <c r="BV125" s="765"/>
      <c r="BW125" s="765"/>
      <c r="BX125" s="765"/>
      <c r="BY125" s="765"/>
      <c r="BZ125" s="765"/>
      <c r="CA125" s="765"/>
      <c r="CB125" s="765"/>
      <c r="CC125" s="765"/>
      <c r="CD125" s="765"/>
      <c r="CE125" s="765"/>
      <c r="CF125" s="765"/>
      <c r="CG125" s="765"/>
      <c r="CH125" s="765"/>
      <c r="CI125" s="765"/>
      <c r="CJ125" s="765"/>
      <c r="CK125" s="765"/>
      <c r="CL125" s="765"/>
      <c r="CM125" s="765"/>
      <c r="CN125" s="765"/>
      <c r="CO125" s="765"/>
      <c r="CP125" s="765"/>
      <c r="CQ125" s="765"/>
      <c r="CR125" s="765"/>
      <c r="CS125" s="765"/>
      <c r="CT125" s="765"/>
      <c r="CU125" s="765"/>
      <c r="CV125" s="765"/>
      <c r="CW125" s="765"/>
      <c r="CX125" s="765"/>
      <c r="CY125" s="765"/>
      <c r="CZ125" s="765"/>
      <c r="DA125" s="765"/>
      <c r="DB125" s="765"/>
      <c r="DC125" s="765"/>
      <c r="DD125" s="765"/>
      <c r="DE125" s="765"/>
      <c r="DF125" s="765"/>
      <c r="DG125" s="765"/>
      <c r="DH125" s="765"/>
      <c r="DI125" s="765"/>
      <c r="DJ125" s="765"/>
      <c r="DK125" s="765"/>
      <c r="DL125" s="765"/>
      <c r="DM125" s="765"/>
      <c r="DN125" s="765"/>
      <c r="DO125" s="765"/>
      <c r="DP125" s="765"/>
      <c r="DQ125" s="765"/>
      <c r="DR125" s="765"/>
      <c r="DS125" s="765"/>
      <c r="DT125" s="765"/>
      <c r="DU125" s="765"/>
      <c r="DV125" s="765"/>
      <c r="DW125" s="765"/>
      <c r="DX125" s="765"/>
      <c r="DY125" s="765"/>
      <c r="DZ125" s="765"/>
      <c r="EA125" s="765"/>
      <c r="EB125" s="765"/>
      <c r="EC125" s="765"/>
      <c r="ED125" s="765"/>
      <c r="EE125" s="765"/>
      <c r="EF125" s="765"/>
      <c r="EG125" s="765"/>
      <c r="EH125" s="765"/>
      <c r="EI125" s="765"/>
      <c r="EJ125" s="765"/>
      <c r="EK125" s="765"/>
      <c r="EL125" s="765"/>
      <c r="EM125" s="765"/>
      <c r="EN125" s="765"/>
      <c r="EO125" s="765"/>
      <c r="EP125" s="765"/>
      <c r="EQ125" s="765"/>
      <c r="ER125" s="765"/>
      <c r="ES125" s="765"/>
      <c r="ET125" s="765"/>
      <c r="EU125" s="765"/>
      <c r="EV125" s="765"/>
      <c r="EW125" s="765"/>
      <c r="EX125" s="765"/>
      <c r="EY125" s="765"/>
      <c r="EZ125" s="765"/>
      <c r="FA125" s="765"/>
      <c r="FB125" s="765"/>
      <c r="FC125" s="765"/>
      <c r="FD125" s="765"/>
      <c r="FE125" s="765"/>
      <c r="FF125" s="765"/>
      <c r="FG125" s="765"/>
      <c r="FH125" s="765"/>
      <c r="FI125" s="765"/>
      <c r="FJ125" s="765"/>
      <c r="FK125" s="765"/>
      <c r="FL125" s="765"/>
      <c r="FM125" s="765"/>
      <c r="FN125" s="765"/>
      <c r="FO125" s="765"/>
      <c r="FP125" s="765"/>
      <c r="FQ125" s="765"/>
      <c r="FR125" s="765"/>
      <c r="FS125" s="765"/>
      <c r="FT125" s="765"/>
      <c r="FU125" s="765"/>
      <c r="FV125" s="765"/>
      <c r="FW125" s="765"/>
      <c r="FX125" s="765"/>
      <c r="FY125" s="765"/>
      <c r="FZ125" s="765"/>
      <c r="GA125" s="765"/>
      <c r="GB125" s="765"/>
      <c r="GC125" s="765"/>
      <c r="GD125" s="765"/>
      <c r="GE125" s="765"/>
      <c r="GF125" s="765"/>
      <c r="GG125" s="765"/>
      <c r="GH125" s="765"/>
      <c r="GI125" s="765"/>
      <c r="GJ125" s="765"/>
      <c r="GK125" s="765"/>
      <c r="GL125" s="765"/>
      <c r="GM125" s="765"/>
      <c r="GN125" s="765"/>
      <c r="GO125" s="765"/>
      <c r="GP125" s="765"/>
      <c r="GQ125" s="765"/>
      <c r="GR125" s="765"/>
      <c r="GS125" s="765"/>
      <c r="GT125" s="765"/>
      <c r="GU125" s="765"/>
      <c r="GV125" s="765"/>
      <c r="GW125" s="765"/>
      <c r="GX125" s="765"/>
      <c r="GY125" s="765"/>
      <c r="GZ125" s="765"/>
      <c r="HA125" s="765"/>
      <c r="HB125" s="765"/>
      <c r="HC125" s="765"/>
      <c r="HD125" s="765"/>
      <c r="HE125" s="765"/>
      <c r="HF125" s="765"/>
      <c r="HG125" s="765"/>
      <c r="HH125" s="765"/>
      <c r="HI125" s="765"/>
      <c r="HJ125" s="765"/>
      <c r="HK125" s="765"/>
      <c r="HL125" s="765"/>
      <c r="HM125" s="765"/>
      <c r="HN125" s="765"/>
      <c r="HO125" s="765"/>
      <c r="HP125" s="765"/>
      <c r="HQ125" s="765"/>
      <c r="HR125" s="765"/>
      <c r="HS125" s="765"/>
      <c r="HT125" s="765"/>
      <c r="HU125" s="765"/>
      <c r="HV125" s="765"/>
      <c r="HW125" s="765"/>
      <c r="HX125" s="765"/>
      <c r="HY125" s="765"/>
      <c r="HZ125" s="765"/>
      <c r="IA125" s="765"/>
      <c r="IB125" s="765"/>
      <c r="IC125" s="765"/>
      <c r="ID125" s="765"/>
      <c r="IE125" s="765"/>
      <c r="IF125" s="765"/>
      <c r="IG125" s="765"/>
      <c r="IH125" s="765"/>
      <c r="II125" s="765"/>
      <c r="IJ125" s="765"/>
      <c r="IK125" s="765"/>
      <c r="IL125" s="765"/>
      <c r="IM125" s="765"/>
      <c r="IN125" s="765"/>
      <c r="IO125" s="765"/>
      <c r="IP125" s="765"/>
      <c r="IQ125" s="765"/>
      <c r="IR125" s="765"/>
      <c r="IS125" s="765"/>
      <c r="IT125" s="765"/>
      <c r="IU125" s="765"/>
      <c r="IV125" s="765"/>
      <c r="IW125" s="765"/>
      <c r="IX125" s="765"/>
      <c r="IY125" s="765"/>
      <c r="IZ125" s="765"/>
      <c r="JA125" s="765"/>
      <c r="JB125" s="765"/>
      <c r="JC125" s="765"/>
      <c r="JD125" s="765"/>
      <c r="JE125" s="765"/>
      <c r="JF125" s="765"/>
      <c r="JG125" s="765"/>
      <c r="JH125" s="765"/>
      <c r="JI125" s="765"/>
      <c r="JJ125" s="765"/>
      <c r="JK125" s="765"/>
      <c r="JL125" s="765"/>
      <c r="JM125" s="765"/>
      <c r="JN125" s="765"/>
      <c r="JO125" s="765"/>
      <c r="JP125" s="765"/>
      <c r="JQ125" s="765"/>
      <c r="JR125" s="765"/>
      <c r="JS125" s="765"/>
      <c r="JT125" s="765"/>
      <c r="JU125" s="765"/>
      <c r="JV125" s="765"/>
      <c r="JW125" s="765"/>
      <c r="JX125" s="765"/>
      <c r="JY125" s="765"/>
      <c r="JZ125" s="765"/>
      <c r="KA125" s="765"/>
      <c r="KB125" s="765"/>
      <c r="KC125" s="765"/>
      <c r="KD125" s="765"/>
      <c r="KE125" s="765"/>
      <c r="KF125" s="765"/>
      <c r="KG125" s="765"/>
      <c r="KH125" s="765"/>
      <c r="KI125" s="765"/>
      <c r="KJ125" s="765"/>
      <c r="KK125" s="765"/>
      <c r="KL125" s="765"/>
      <c r="KM125" s="765"/>
      <c r="KN125" s="765"/>
      <c r="KO125" s="765"/>
      <c r="KP125" s="765"/>
      <c r="KQ125" s="765"/>
      <c r="KR125" s="765"/>
      <c r="KS125" s="765"/>
      <c r="KT125" s="765"/>
      <c r="KU125" s="765"/>
      <c r="KV125" s="765"/>
      <c r="KW125" s="765"/>
      <c r="KX125" s="765"/>
      <c r="KY125" s="765"/>
      <c r="KZ125" s="765"/>
      <c r="LA125" s="765"/>
      <c r="LB125" s="765"/>
      <c r="LC125" s="765"/>
      <c r="LD125" s="765"/>
      <c r="LE125" s="765"/>
      <c r="LF125" s="765"/>
      <c r="LG125" s="765"/>
      <c r="LH125" s="765"/>
      <c r="LI125" s="765"/>
      <c r="LJ125" s="765"/>
      <c r="LK125" s="765"/>
      <c r="LL125" s="765"/>
      <c r="LM125" s="765"/>
      <c r="LN125" s="765"/>
      <c r="LO125" s="765"/>
      <c r="LP125" s="765"/>
      <c r="LQ125" s="765"/>
      <c r="LR125" s="765"/>
      <c r="LS125" s="765"/>
      <c r="LT125" s="765"/>
      <c r="LU125" s="765"/>
      <c r="LV125" s="765"/>
      <c r="LW125" s="765"/>
      <c r="LX125" s="765"/>
      <c r="LY125" s="765"/>
      <c r="LZ125" s="765"/>
      <c r="MA125" s="765"/>
      <c r="MB125" s="765"/>
      <c r="MC125" s="765"/>
      <c r="MD125" s="765"/>
      <c r="ME125" s="765"/>
      <c r="MF125" s="765"/>
      <c r="MG125" s="765"/>
      <c r="MH125" s="765"/>
      <c r="MI125" s="765"/>
      <c r="MJ125" s="765"/>
      <c r="MK125" s="765"/>
      <c r="ML125" s="765"/>
      <c r="MM125" s="765"/>
      <c r="MN125" s="765"/>
      <c r="MO125" s="765"/>
      <c r="MP125" s="765"/>
      <c r="MQ125" s="765"/>
      <c r="MR125" s="765"/>
      <c r="MS125" s="765"/>
      <c r="MT125" s="765"/>
      <c r="MU125" s="765"/>
      <c r="MV125" s="765"/>
      <c r="MW125" s="765"/>
      <c r="MX125" s="765"/>
      <c r="MY125" s="765"/>
      <c r="MZ125" s="765"/>
      <c r="NA125" s="765"/>
      <c r="NB125" s="765"/>
      <c r="NC125" s="765"/>
      <c r="ND125" s="765"/>
      <c r="NE125" s="765"/>
      <c r="NF125" s="765"/>
      <c r="NG125" s="765"/>
      <c r="NH125" s="765"/>
      <c r="NI125" s="765"/>
      <c r="NJ125" s="765"/>
      <c r="NK125" s="765"/>
      <c r="NL125" s="765"/>
      <c r="NM125" s="765"/>
      <c r="NN125" s="765"/>
      <c r="NO125" s="765"/>
      <c r="NP125" s="765"/>
      <c r="NQ125" s="765"/>
      <c r="NR125" s="765"/>
      <c r="NS125" s="765"/>
      <c r="NT125" s="765"/>
      <c r="NU125" s="765"/>
      <c r="NV125" s="765"/>
      <c r="NW125" s="765"/>
      <c r="NX125" s="765"/>
      <c r="NY125" s="765"/>
      <c r="NZ125" s="765"/>
      <c r="OA125" s="765"/>
      <c r="OB125" s="765"/>
      <c r="OC125" s="765"/>
      <c r="OD125" s="765"/>
      <c r="OE125" s="765"/>
      <c r="OF125" s="765"/>
      <c r="OG125" s="765"/>
      <c r="OH125" s="765"/>
      <c r="OI125" s="765"/>
      <c r="OJ125" s="765"/>
      <c r="OK125" s="765"/>
      <c r="OL125" s="765"/>
      <c r="OM125" s="765"/>
      <c r="ON125" s="765"/>
      <c r="OO125" s="765"/>
      <c r="OP125" s="765"/>
      <c r="OQ125" s="765"/>
      <c r="OR125" s="765"/>
      <c r="OS125" s="765"/>
      <c r="OT125" s="765"/>
      <c r="OU125" s="765"/>
      <c r="OV125" s="765"/>
      <c r="OW125" s="765"/>
      <c r="OX125" s="765"/>
      <c r="OY125" s="765"/>
      <c r="OZ125" s="765"/>
      <c r="PA125" s="765"/>
      <c r="PB125" s="765"/>
      <c r="PC125" s="765"/>
      <c r="PD125" s="765"/>
      <c r="PE125" s="765"/>
      <c r="PF125" s="765"/>
      <c r="PG125" s="765"/>
      <c r="PH125" s="765"/>
      <c r="PI125" s="765"/>
      <c r="PJ125" s="765"/>
      <c r="PK125" s="765"/>
      <c r="PL125" s="765"/>
      <c r="PM125" s="765"/>
      <c r="PN125" s="765"/>
      <c r="PO125" s="765"/>
      <c r="PP125" s="765"/>
      <c r="PQ125" s="765"/>
      <c r="PR125" s="765"/>
      <c r="PS125" s="765"/>
      <c r="PT125" s="765"/>
      <c r="PU125" s="765"/>
      <c r="PV125" s="765"/>
      <c r="PW125" s="765"/>
      <c r="PX125" s="765"/>
      <c r="PY125" s="765"/>
      <c r="PZ125" s="765"/>
      <c r="QA125" s="765"/>
      <c r="QB125" s="765"/>
      <c r="QC125" s="765"/>
      <c r="QD125" s="765"/>
      <c r="QE125" s="765"/>
      <c r="QF125" s="765"/>
      <c r="QG125" s="765"/>
      <c r="QH125" s="765"/>
      <c r="QI125" s="765"/>
      <c r="QJ125" s="765"/>
      <c r="QK125" s="765"/>
      <c r="QL125" s="765"/>
      <c r="QM125" s="765"/>
      <c r="QN125" s="765"/>
      <c r="QO125" s="765"/>
      <c r="QP125" s="765"/>
      <c r="QQ125" s="765"/>
      <c r="QR125" s="765"/>
      <c r="QS125" s="765"/>
      <c r="QT125" s="765"/>
      <c r="QU125" s="765"/>
      <c r="QV125" s="765"/>
      <c r="QW125" s="765"/>
      <c r="QX125" s="765"/>
      <c r="QY125" s="765"/>
      <c r="QZ125" s="765"/>
      <c r="RA125" s="765"/>
      <c r="RB125" s="765"/>
      <c r="RC125" s="765"/>
      <c r="RD125" s="765"/>
      <c r="RE125" s="765"/>
      <c r="RF125" s="765"/>
      <c r="RG125" s="765"/>
      <c r="RH125" s="765"/>
      <c r="RI125" s="765"/>
      <c r="RJ125" s="765"/>
      <c r="RK125" s="765"/>
      <c r="RL125" s="765"/>
      <c r="RM125" s="765"/>
      <c r="RN125" s="765"/>
      <c r="RO125" s="765"/>
      <c r="RP125" s="765"/>
      <c r="RQ125" s="765"/>
      <c r="RR125" s="765"/>
      <c r="RS125" s="765"/>
      <c r="RT125" s="765"/>
      <c r="RU125" s="765"/>
      <c r="RV125" s="765"/>
      <c r="RW125" s="765"/>
      <c r="RX125" s="765"/>
      <c r="RY125" s="765"/>
      <c r="RZ125" s="765"/>
      <c r="SA125" s="765"/>
      <c r="SB125" s="765"/>
      <c r="SC125" s="765"/>
      <c r="SD125" s="765"/>
      <c r="SE125" s="765"/>
      <c r="SF125" s="765"/>
      <c r="SG125" s="765"/>
      <c r="SH125" s="765"/>
      <c r="SI125" s="765"/>
      <c r="SJ125" s="765"/>
      <c r="SK125" s="765"/>
      <c r="SL125" s="765"/>
      <c r="SM125" s="765"/>
      <c r="SN125" s="765"/>
      <c r="SO125" s="765"/>
      <c r="SP125" s="765"/>
      <c r="SQ125" s="765"/>
      <c r="SR125" s="765"/>
      <c r="SS125" s="765"/>
      <c r="ST125" s="765"/>
      <c r="SU125" s="765"/>
      <c r="SV125" s="765"/>
      <c r="SW125" s="765"/>
      <c r="SX125" s="765"/>
      <c r="SY125" s="765"/>
      <c r="SZ125" s="765"/>
      <c r="TA125" s="765"/>
      <c r="TB125" s="765"/>
      <c r="TC125" s="765"/>
      <c r="TD125" s="765"/>
      <c r="TE125" s="765"/>
      <c r="TF125" s="765"/>
      <c r="TG125" s="765"/>
      <c r="TH125" s="765"/>
      <c r="TI125" s="765"/>
      <c r="TJ125" s="765"/>
      <c r="TK125" s="765"/>
      <c r="TL125" s="765"/>
      <c r="TM125" s="765"/>
      <c r="TN125" s="765"/>
      <c r="TO125" s="765"/>
      <c r="TP125" s="765"/>
      <c r="TQ125" s="765"/>
      <c r="TR125" s="765"/>
      <c r="TS125" s="765"/>
      <c r="TT125" s="765"/>
      <c r="TU125" s="765"/>
      <c r="TV125" s="765"/>
      <c r="TW125" s="765"/>
      <c r="TX125" s="765"/>
      <c r="TY125" s="765"/>
      <c r="TZ125" s="765"/>
      <c r="UA125" s="765"/>
      <c r="UB125" s="765"/>
      <c r="UC125" s="765"/>
      <c r="UD125" s="765"/>
      <c r="UE125" s="765"/>
      <c r="UF125" s="765"/>
      <c r="UG125" s="765"/>
      <c r="UH125" s="765"/>
      <c r="UI125" s="765"/>
      <c r="UJ125" s="765"/>
      <c r="UK125" s="765"/>
      <c r="UL125" s="765"/>
      <c r="UM125" s="765"/>
      <c r="UN125" s="765"/>
      <c r="UO125" s="765"/>
      <c r="UP125" s="765"/>
      <c r="UQ125" s="765"/>
      <c r="UR125" s="765"/>
      <c r="US125" s="765"/>
      <c r="UT125" s="765"/>
      <c r="UU125" s="765"/>
      <c r="UV125" s="765"/>
      <c r="UW125" s="765"/>
      <c r="UX125" s="765"/>
      <c r="UY125" s="765"/>
      <c r="UZ125" s="765"/>
      <c r="VA125" s="765"/>
      <c r="VB125" s="765"/>
      <c r="VC125" s="765"/>
      <c r="VD125" s="765"/>
      <c r="VE125" s="765"/>
      <c r="VF125" s="765"/>
      <c r="VG125" s="765"/>
      <c r="VH125" s="765"/>
      <c r="VI125" s="765"/>
      <c r="VJ125" s="765"/>
      <c r="VK125" s="765"/>
      <c r="VL125" s="765"/>
      <c r="VM125" s="765"/>
      <c r="VN125" s="765"/>
      <c r="VO125" s="765"/>
      <c r="VP125" s="765"/>
      <c r="VQ125" s="765"/>
      <c r="VR125" s="765"/>
      <c r="VS125" s="765"/>
      <c r="VT125" s="765"/>
      <c r="VU125" s="765"/>
      <c r="VV125" s="765"/>
      <c r="VW125" s="765"/>
      <c r="VX125" s="765"/>
      <c r="VY125" s="765"/>
      <c r="VZ125" s="765"/>
      <c r="WA125" s="765"/>
      <c r="WB125" s="765"/>
      <c r="WC125" s="765"/>
      <c r="WD125" s="765"/>
      <c r="WE125" s="765"/>
      <c r="WF125" s="765"/>
      <c r="WG125" s="765"/>
      <c r="WH125" s="765"/>
      <c r="WI125" s="765"/>
      <c r="WJ125" s="765"/>
      <c r="WK125" s="765"/>
      <c r="WL125" s="765"/>
      <c r="WM125" s="765"/>
      <c r="WN125" s="765"/>
      <c r="WO125" s="765"/>
      <c r="WP125" s="765"/>
      <c r="WQ125" s="765"/>
      <c r="WR125" s="765"/>
      <c r="WS125" s="765"/>
      <c r="WT125" s="765"/>
      <c r="WU125" s="765"/>
      <c r="WV125" s="765"/>
      <c r="WW125" s="765"/>
      <c r="WX125" s="765"/>
      <c r="WY125" s="765"/>
      <c r="WZ125" s="765"/>
      <c r="XA125" s="765"/>
      <c r="XB125" s="765"/>
      <c r="XC125" s="765"/>
      <c r="XD125" s="765"/>
      <c r="XE125" s="765"/>
      <c r="XF125" s="765"/>
      <c r="XG125" s="765"/>
      <c r="XH125" s="765"/>
      <c r="XI125" s="765"/>
      <c r="XJ125" s="765"/>
      <c r="XK125" s="765"/>
      <c r="XL125" s="765"/>
      <c r="XM125" s="765"/>
      <c r="XN125" s="765"/>
      <c r="XO125" s="765"/>
      <c r="XP125" s="765"/>
      <c r="XQ125" s="765"/>
      <c r="XR125" s="765"/>
      <c r="XS125" s="765"/>
      <c r="XT125" s="765"/>
      <c r="XU125" s="765"/>
      <c r="XV125" s="765"/>
      <c r="XW125" s="765"/>
      <c r="XX125" s="765"/>
      <c r="XY125" s="765"/>
      <c r="XZ125" s="765"/>
      <c r="YA125" s="765"/>
      <c r="YB125" s="765"/>
      <c r="YC125" s="765"/>
      <c r="YD125" s="765"/>
      <c r="YE125" s="765"/>
      <c r="YF125" s="765"/>
      <c r="YG125" s="765"/>
      <c r="YH125" s="765"/>
      <c r="YI125" s="765"/>
      <c r="YJ125" s="765"/>
      <c r="YK125" s="765"/>
      <c r="YL125" s="765"/>
      <c r="YM125" s="765"/>
      <c r="YN125" s="765"/>
      <c r="YO125" s="765"/>
      <c r="YP125" s="765"/>
      <c r="YQ125" s="765"/>
      <c r="YR125" s="765"/>
      <c r="YS125" s="765"/>
      <c r="YT125" s="765"/>
      <c r="YU125" s="765"/>
      <c r="YV125" s="765"/>
      <c r="YW125" s="765"/>
      <c r="YX125" s="765"/>
      <c r="YY125" s="765"/>
      <c r="YZ125" s="765"/>
      <c r="ZA125" s="765"/>
      <c r="ZB125" s="765"/>
      <c r="ZC125" s="765"/>
      <c r="ZD125" s="765"/>
      <c r="ZE125" s="765"/>
      <c r="ZF125" s="765"/>
      <c r="ZG125" s="765"/>
      <c r="ZH125" s="765"/>
      <c r="ZI125" s="765"/>
      <c r="ZJ125" s="765"/>
      <c r="ZK125" s="765"/>
      <c r="ZL125" s="765"/>
      <c r="ZM125" s="765"/>
      <c r="ZN125" s="765"/>
      <c r="ZO125" s="765"/>
      <c r="ZP125" s="765"/>
      <c r="ZQ125" s="765"/>
      <c r="ZR125" s="765"/>
      <c r="ZS125" s="765"/>
      <c r="ZT125" s="765"/>
      <c r="ZU125" s="765"/>
      <c r="ZV125" s="765"/>
      <c r="ZW125" s="765"/>
      <c r="ZX125" s="765"/>
      <c r="ZY125" s="765"/>
      <c r="ZZ125" s="765"/>
      <c r="AAA125" s="765"/>
      <c r="AAB125" s="765"/>
      <c r="AAC125" s="765"/>
      <c r="AAD125" s="765"/>
      <c r="AAE125" s="765"/>
      <c r="AAF125" s="765"/>
      <c r="AAG125" s="765"/>
      <c r="AAH125" s="765"/>
      <c r="AAI125" s="765"/>
      <c r="AAJ125" s="765"/>
      <c r="AAK125" s="765"/>
      <c r="AAL125" s="765"/>
      <c r="AAM125" s="765"/>
      <c r="AAN125" s="765"/>
      <c r="AAO125" s="765"/>
      <c r="AAP125" s="765"/>
      <c r="AAQ125" s="765"/>
      <c r="AAR125" s="765"/>
      <c r="AAS125" s="765"/>
      <c r="AAT125" s="765"/>
      <c r="AAU125" s="765"/>
      <c r="AAV125" s="765"/>
      <c r="AAW125" s="765"/>
      <c r="AAX125" s="765"/>
      <c r="AAY125" s="765"/>
      <c r="AAZ125" s="765"/>
      <c r="ABA125" s="765"/>
      <c r="ABB125" s="765"/>
      <c r="ABC125" s="765"/>
      <c r="ABD125" s="765"/>
      <c r="ABE125" s="765"/>
      <c r="ABF125" s="765"/>
      <c r="ABG125" s="765"/>
      <c r="ABH125" s="765"/>
      <c r="ABI125" s="765"/>
      <c r="ABJ125" s="765"/>
      <c r="ABK125" s="765"/>
      <c r="ABL125" s="765"/>
      <c r="ABM125" s="765"/>
      <c r="ABN125" s="765"/>
      <c r="ABO125" s="765"/>
      <c r="ABP125" s="765"/>
      <c r="ABQ125" s="765"/>
      <c r="ABR125" s="765"/>
      <c r="ABS125" s="765"/>
      <c r="ABT125" s="765"/>
      <c r="ABU125" s="765"/>
      <c r="ABV125" s="765"/>
      <c r="ABW125" s="765"/>
      <c r="ABX125" s="765"/>
      <c r="ABY125" s="765"/>
      <c r="ABZ125" s="765"/>
      <c r="ACA125" s="765"/>
      <c r="ACB125" s="765"/>
      <c r="ACC125" s="765"/>
      <c r="ACD125" s="765"/>
      <c r="ACE125" s="765"/>
      <c r="ACF125" s="765"/>
      <c r="ACG125" s="765"/>
      <c r="ACH125" s="765"/>
      <c r="ACI125" s="765"/>
      <c r="ACJ125" s="765"/>
      <c r="ACK125" s="765"/>
      <c r="ACL125" s="765"/>
      <c r="ACM125" s="765"/>
      <c r="ACN125" s="765"/>
      <c r="ACO125" s="765"/>
      <c r="ACP125" s="765"/>
      <c r="ACQ125" s="765"/>
      <c r="ACR125" s="765"/>
      <c r="ACS125" s="765"/>
      <c r="ACT125" s="765"/>
      <c r="ACU125" s="765"/>
      <c r="ACV125" s="765"/>
      <c r="ACW125" s="765"/>
      <c r="ACX125" s="765"/>
      <c r="ACY125" s="765"/>
      <c r="ACZ125" s="765"/>
      <c r="ADA125" s="765"/>
      <c r="ADB125" s="765"/>
      <c r="ADC125" s="765"/>
      <c r="ADD125" s="765"/>
      <c r="ADE125" s="765"/>
      <c r="ADF125" s="765"/>
      <c r="ADG125" s="765"/>
      <c r="ADH125" s="765"/>
      <c r="ADI125" s="765"/>
      <c r="ADJ125" s="765"/>
      <c r="ADK125" s="765"/>
      <c r="ADL125" s="765"/>
      <c r="ADM125" s="765"/>
      <c r="ADN125" s="765"/>
      <c r="ADO125" s="765"/>
      <c r="ADP125" s="765"/>
      <c r="ADQ125" s="765"/>
      <c r="ADR125" s="765"/>
      <c r="ADS125" s="765"/>
      <c r="ADT125" s="765"/>
      <c r="ADU125" s="765"/>
      <c r="ADV125" s="765"/>
      <c r="ADW125" s="765"/>
      <c r="ADX125" s="765"/>
      <c r="ADY125" s="765"/>
      <c r="ADZ125" s="765"/>
      <c r="AEA125" s="765"/>
      <c r="AEB125" s="765"/>
      <c r="AEC125" s="765"/>
      <c r="AED125" s="765"/>
      <c r="AEE125" s="765"/>
      <c r="AEF125" s="765"/>
      <c r="AEG125" s="765"/>
      <c r="AEH125" s="765"/>
      <c r="AEI125" s="765"/>
      <c r="AEJ125" s="765"/>
      <c r="AEK125" s="765"/>
      <c r="AEL125" s="765"/>
      <c r="AEM125" s="765"/>
      <c r="AEN125" s="765"/>
      <c r="AEO125" s="765"/>
      <c r="AEP125" s="765"/>
      <c r="AEQ125" s="765"/>
      <c r="AER125" s="765"/>
      <c r="AES125" s="765"/>
      <c r="AET125" s="765"/>
      <c r="AEU125" s="765"/>
      <c r="AEV125" s="765"/>
      <c r="AEW125" s="765"/>
      <c r="AEX125" s="765"/>
      <c r="AEY125" s="765"/>
      <c r="AEZ125" s="765"/>
      <c r="AFA125" s="765"/>
      <c r="AFB125" s="765"/>
      <c r="AFC125" s="765"/>
      <c r="AFD125" s="765"/>
      <c r="AFE125" s="765"/>
      <c r="AFF125" s="765"/>
      <c r="AFG125" s="765"/>
      <c r="AFH125" s="765"/>
      <c r="AFI125" s="765"/>
      <c r="AFJ125" s="765"/>
      <c r="AFK125" s="765"/>
      <c r="AFL125" s="765"/>
      <c r="AFM125" s="765"/>
      <c r="AFN125" s="765"/>
      <c r="AFO125" s="765"/>
      <c r="AFP125" s="765"/>
      <c r="AFQ125" s="765"/>
      <c r="AFR125" s="765"/>
      <c r="AFS125" s="765"/>
      <c r="AFT125" s="765"/>
      <c r="AFU125" s="765"/>
      <c r="AFV125" s="765"/>
      <c r="AFW125" s="765"/>
      <c r="AFX125" s="765"/>
      <c r="AFY125" s="765"/>
      <c r="AFZ125" s="765"/>
      <c r="AGA125" s="765"/>
      <c r="AGB125" s="765"/>
      <c r="AGC125" s="765"/>
      <c r="AGD125" s="765"/>
      <c r="AGE125" s="765"/>
      <c r="AGF125" s="765"/>
      <c r="AGG125" s="765"/>
      <c r="AGH125" s="765"/>
      <c r="AGI125" s="765"/>
      <c r="AGJ125" s="765"/>
      <c r="AGK125" s="765"/>
      <c r="AGL125" s="765"/>
      <c r="AGM125" s="765"/>
      <c r="AGN125" s="765"/>
      <c r="AGO125" s="765"/>
      <c r="AGP125" s="765"/>
      <c r="AGQ125" s="765"/>
      <c r="AGR125" s="765"/>
      <c r="AGS125" s="765"/>
      <c r="AGT125" s="765"/>
      <c r="AGU125" s="765"/>
      <c r="AGV125" s="765"/>
      <c r="AGW125" s="765"/>
      <c r="AGX125" s="765"/>
      <c r="AGY125" s="765"/>
      <c r="AGZ125" s="765"/>
      <c r="AHA125" s="765"/>
      <c r="AHB125" s="765"/>
      <c r="AHC125" s="765"/>
      <c r="AHD125" s="765"/>
      <c r="AHE125" s="765"/>
      <c r="AHF125" s="765"/>
      <c r="AHG125" s="765"/>
      <c r="AHH125" s="765"/>
      <c r="AHI125" s="765"/>
      <c r="AHJ125" s="765"/>
      <c r="AHK125" s="765"/>
      <c r="AHL125" s="765"/>
      <c r="AHM125" s="765"/>
      <c r="AHN125" s="765"/>
      <c r="AHO125" s="765"/>
      <c r="AHP125" s="765"/>
      <c r="AHQ125" s="765"/>
      <c r="AHR125" s="765"/>
      <c r="AHS125" s="765"/>
      <c r="AHT125" s="765"/>
      <c r="AHU125" s="765"/>
      <c r="AHV125" s="765"/>
      <c r="AHW125" s="765"/>
      <c r="AHX125" s="765"/>
      <c r="AHY125" s="765"/>
      <c r="AHZ125" s="765"/>
      <c r="AIA125" s="765"/>
      <c r="AIB125" s="765"/>
      <c r="AIC125" s="765"/>
      <c r="AID125" s="765"/>
      <c r="AIE125" s="765"/>
      <c r="AIF125" s="765"/>
      <c r="AIG125" s="765"/>
      <c r="AIH125" s="765"/>
      <c r="AII125" s="765"/>
      <c r="AIJ125" s="765"/>
      <c r="AIK125" s="765"/>
      <c r="AIL125" s="765"/>
      <c r="AIM125" s="765"/>
      <c r="AIN125" s="765"/>
      <c r="AIO125" s="765"/>
      <c r="AIP125" s="765"/>
      <c r="AIQ125" s="765"/>
      <c r="AIR125" s="765"/>
      <c r="AIS125" s="765"/>
      <c r="AIT125" s="765"/>
      <c r="AIU125" s="765"/>
      <c r="AIV125" s="765"/>
      <c r="AIW125" s="765"/>
      <c r="AIX125" s="765"/>
      <c r="AIY125" s="765"/>
      <c r="AIZ125" s="765"/>
      <c r="AJA125" s="765"/>
      <c r="AJB125" s="765"/>
      <c r="AJC125" s="765"/>
      <c r="AJD125" s="765"/>
      <c r="AJE125" s="765"/>
      <c r="AJF125" s="765"/>
      <c r="AJG125" s="765"/>
      <c r="AJH125" s="765"/>
      <c r="AJI125" s="765"/>
      <c r="AJJ125" s="765"/>
      <c r="AJK125" s="765"/>
      <c r="AJL125" s="765"/>
      <c r="AJM125" s="765"/>
      <c r="AJN125" s="765"/>
      <c r="AJO125" s="765"/>
      <c r="AJP125" s="765"/>
      <c r="AJQ125" s="765"/>
      <c r="AJR125" s="765"/>
      <c r="AJS125" s="765"/>
      <c r="AJT125" s="765"/>
      <c r="AJU125" s="765"/>
      <c r="AJV125" s="765"/>
      <c r="AJW125" s="765"/>
      <c r="AJX125" s="765"/>
      <c r="AJY125" s="765"/>
      <c r="AJZ125" s="765"/>
      <c r="AKA125" s="765"/>
      <c r="AKB125" s="765"/>
      <c r="AKC125" s="765"/>
      <c r="AKD125" s="765"/>
      <c r="AKE125" s="765"/>
      <c r="AKF125" s="765"/>
      <c r="AKG125" s="765"/>
      <c r="AKH125" s="765"/>
      <c r="AKI125" s="765"/>
      <c r="AKJ125" s="765"/>
      <c r="AKK125" s="765"/>
      <c r="AKL125" s="765"/>
      <c r="AKM125" s="765"/>
      <c r="AKN125" s="765"/>
      <c r="AKO125" s="765"/>
      <c r="AKP125" s="765"/>
      <c r="AKQ125" s="765"/>
      <c r="AKR125" s="765"/>
      <c r="AKS125" s="765"/>
      <c r="AKT125" s="765"/>
      <c r="AKU125" s="765"/>
    </row>
    <row r="126" spans="1:984" s="764" customFormat="1">
      <c r="A126" s="814"/>
      <c r="B126" s="779" t="s">
        <v>209</v>
      </c>
      <c r="C126" s="788">
        <v>0</v>
      </c>
      <c r="D126" s="788">
        <v>0</v>
      </c>
      <c r="E126" s="788">
        <v>0</v>
      </c>
      <c r="F126" s="788">
        <v>0</v>
      </c>
      <c r="G126" s="788">
        <v>0</v>
      </c>
      <c r="H126" s="788">
        <v>7.6990254934970678E-3</v>
      </c>
      <c r="I126" s="788">
        <v>4.0437890682786248E-2</v>
      </c>
      <c r="J126" s="788">
        <v>7.2100577258482554E-2</v>
      </c>
      <c r="K126" s="788">
        <v>0.10473260152329343</v>
      </c>
      <c r="L126" s="778"/>
      <c r="M126" s="779" t="s">
        <v>83</v>
      </c>
      <c r="N126" s="788"/>
      <c r="O126" s="788">
        <v>0</v>
      </c>
      <c r="P126" s="788">
        <v>0</v>
      </c>
      <c r="Q126" s="788">
        <v>0</v>
      </c>
      <c r="R126" s="788">
        <v>0</v>
      </c>
      <c r="S126" s="788">
        <v>1.2649498885815682E-3</v>
      </c>
      <c r="T126" s="788">
        <v>6.6439454391817804E-3</v>
      </c>
      <c r="U126" s="788">
        <v>1.1846124843568683E-2</v>
      </c>
      <c r="V126" s="788">
        <v>1.720756643027711E-2</v>
      </c>
      <c r="W126" s="765"/>
      <c r="X126" s="765"/>
      <c r="Y126" s="765"/>
      <c r="Z126" s="765"/>
      <c r="AA126" s="765"/>
      <c r="AB126" s="765"/>
      <c r="AC126" s="765"/>
      <c r="AD126" s="765"/>
      <c r="AE126" s="765"/>
      <c r="AF126" s="765"/>
      <c r="AG126" s="765"/>
      <c r="AH126" s="765"/>
      <c r="AI126" s="765"/>
      <c r="AJ126" s="765"/>
      <c r="AK126" s="765"/>
      <c r="AL126" s="765"/>
      <c r="AM126" s="765"/>
      <c r="AN126" s="765"/>
      <c r="AO126" s="765"/>
      <c r="AP126" s="765"/>
      <c r="AQ126" s="765"/>
      <c r="AR126" s="765"/>
      <c r="AS126" s="765"/>
      <c r="AT126" s="765"/>
      <c r="AU126" s="765"/>
      <c r="AV126" s="765"/>
      <c r="AW126" s="765"/>
      <c r="AX126" s="765"/>
      <c r="AY126" s="765"/>
      <c r="AZ126" s="765"/>
      <c r="BA126" s="765"/>
      <c r="BB126" s="765"/>
      <c r="BC126" s="765"/>
      <c r="BD126" s="765"/>
      <c r="BE126" s="765"/>
      <c r="BF126" s="765"/>
      <c r="BG126" s="765"/>
      <c r="BH126" s="765"/>
      <c r="BI126" s="765"/>
      <c r="BJ126" s="765"/>
      <c r="BK126" s="765"/>
      <c r="BL126" s="765"/>
      <c r="BM126" s="765"/>
      <c r="BN126" s="765"/>
      <c r="BO126" s="765"/>
      <c r="BP126" s="765"/>
      <c r="BQ126" s="765"/>
      <c r="BR126" s="765"/>
      <c r="BS126" s="765"/>
      <c r="BT126" s="765"/>
      <c r="BU126" s="765"/>
      <c r="BV126" s="765"/>
      <c r="BW126" s="765"/>
      <c r="BX126" s="765"/>
      <c r="BY126" s="765"/>
      <c r="BZ126" s="765"/>
      <c r="CA126" s="765"/>
      <c r="CB126" s="765"/>
      <c r="CC126" s="765"/>
      <c r="CD126" s="765"/>
      <c r="CE126" s="765"/>
      <c r="CF126" s="765"/>
      <c r="CG126" s="765"/>
      <c r="CH126" s="765"/>
      <c r="CI126" s="765"/>
      <c r="CJ126" s="765"/>
      <c r="CK126" s="765"/>
      <c r="CL126" s="765"/>
      <c r="CM126" s="765"/>
      <c r="CN126" s="765"/>
      <c r="CO126" s="765"/>
      <c r="CP126" s="765"/>
      <c r="CQ126" s="765"/>
      <c r="CR126" s="765"/>
      <c r="CS126" s="765"/>
      <c r="CT126" s="765"/>
      <c r="CU126" s="765"/>
      <c r="CV126" s="765"/>
      <c r="CW126" s="765"/>
      <c r="CX126" s="765"/>
      <c r="CY126" s="765"/>
      <c r="CZ126" s="765"/>
      <c r="DA126" s="765"/>
      <c r="DB126" s="765"/>
      <c r="DC126" s="765"/>
      <c r="DD126" s="765"/>
      <c r="DE126" s="765"/>
      <c r="DF126" s="765"/>
      <c r="DG126" s="765"/>
      <c r="DH126" s="765"/>
      <c r="DI126" s="765"/>
      <c r="DJ126" s="765"/>
      <c r="DK126" s="765"/>
      <c r="DL126" s="765"/>
      <c r="DM126" s="765"/>
      <c r="DN126" s="765"/>
      <c r="DO126" s="765"/>
      <c r="DP126" s="765"/>
      <c r="DQ126" s="765"/>
      <c r="DR126" s="765"/>
      <c r="DS126" s="765"/>
      <c r="DT126" s="765"/>
      <c r="DU126" s="765"/>
      <c r="DV126" s="765"/>
      <c r="DW126" s="765"/>
      <c r="DX126" s="765"/>
      <c r="DY126" s="765"/>
      <c r="DZ126" s="765"/>
      <c r="EA126" s="765"/>
      <c r="EB126" s="765"/>
      <c r="EC126" s="765"/>
      <c r="ED126" s="765"/>
      <c r="EE126" s="765"/>
      <c r="EF126" s="765"/>
      <c r="EG126" s="765"/>
      <c r="EH126" s="765"/>
      <c r="EI126" s="765"/>
      <c r="EJ126" s="765"/>
      <c r="EK126" s="765"/>
      <c r="EL126" s="765"/>
      <c r="EM126" s="765"/>
      <c r="EN126" s="765"/>
      <c r="EO126" s="765"/>
      <c r="EP126" s="765"/>
      <c r="EQ126" s="765"/>
      <c r="ER126" s="765"/>
      <c r="ES126" s="765"/>
      <c r="ET126" s="765"/>
      <c r="EU126" s="765"/>
      <c r="EV126" s="765"/>
      <c r="EW126" s="765"/>
      <c r="EX126" s="765"/>
      <c r="EY126" s="765"/>
      <c r="EZ126" s="765"/>
      <c r="FA126" s="765"/>
      <c r="FB126" s="765"/>
      <c r="FC126" s="765"/>
      <c r="FD126" s="765"/>
      <c r="FE126" s="765"/>
      <c r="FF126" s="765"/>
      <c r="FG126" s="765"/>
      <c r="FH126" s="765"/>
      <c r="FI126" s="765"/>
      <c r="FJ126" s="765"/>
      <c r="FK126" s="765"/>
      <c r="FL126" s="765"/>
      <c r="FM126" s="765"/>
      <c r="FN126" s="765"/>
      <c r="FO126" s="765"/>
      <c r="FP126" s="765"/>
      <c r="FQ126" s="765"/>
      <c r="FR126" s="765"/>
      <c r="FS126" s="765"/>
      <c r="FT126" s="765"/>
      <c r="FU126" s="765"/>
      <c r="FV126" s="765"/>
      <c r="FW126" s="765"/>
      <c r="FX126" s="765"/>
      <c r="FY126" s="765"/>
      <c r="FZ126" s="765"/>
      <c r="GA126" s="765"/>
      <c r="GB126" s="765"/>
      <c r="GC126" s="765"/>
      <c r="GD126" s="765"/>
      <c r="GE126" s="765"/>
      <c r="GF126" s="765"/>
      <c r="GG126" s="765"/>
      <c r="GH126" s="765"/>
      <c r="GI126" s="765"/>
      <c r="GJ126" s="765"/>
      <c r="GK126" s="765"/>
      <c r="GL126" s="765"/>
      <c r="GM126" s="765"/>
      <c r="GN126" s="765"/>
      <c r="GO126" s="765"/>
      <c r="GP126" s="765"/>
      <c r="GQ126" s="765"/>
      <c r="GR126" s="765"/>
      <c r="GS126" s="765"/>
      <c r="GT126" s="765"/>
      <c r="GU126" s="765"/>
      <c r="GV126" s="765"/>
      <c r="GW126" s="765"/>
      <c r="GX126" s="765"/>
      <c r="GY126" s="765"/>
      <c r="GZ126" s="765"/>
      <c r="HA126" s="765"/>
      <c r="HB126" s="765"/>
      <c r="HC126" s="765"/>
      <c r="HD126" s="765"/>
      <c r="HE126" s="765"/>
      <c r="HF126" s="765"/>
      <c r="HG126" s="765"/>
      <c r="HH126" s="765"/>
      <c r="HI126" s="765"/>
      <c r="HJ126" s="765"/>
      <c r="HK126" s="765"/>
      <c r="HL126" s="765"/>
      <c r="HM126" s="765"/>
      <c r="HN126" s="765"/>
      <c r="HO126" s="765"/>
      <c r="HP126" s="765"/>
      <c r="HQ126" s="765"/>
      <c r="HR126" s="765"/>
      <c r="HS126" s="765"/>
      <c r="HT126" s="765"/>
      <c r="HU126" s="765"/>
      <c r="HV126" s="765"/>
      <c r="HW126" s="765"/>
      <c r="HX126" s="765"/>
      <c r="HY126" s="765"/>
      <c r="HZ126" s="765"/>
      <c r="IA126" s="765"/>
      <c r="IB126" s="765"/>
      <c r="IC126" s="765"/>
      <c r="ID126" s="765"/>
      <c r="IE126" s="765"/>
      <c r="IF126" s="765"/>
      <c r="IG126" s="765"/>
      <c r="IH126" s="765"/>
      <c r="II126" s="765"/>
      <c r="IJ126" s="765"/>
      <c r="IK126" s="765"/>
      <c r="IL126" s="765"/>
      <c r="IM126" s="765"/>
      <c r="IN126" s="765"/>
      <c r="IO126" s="765"/>
      <c r="IP126" s="765"/>
      <c r="IQ126" s="765"/>
      <c r="IR126" s="765"/>
      <c r="IS126" s="765"/>
      <c r="IT126" s="765"/>
      <c r="IU126" s="765"/>
      <c r="IV126" s="765"/>
      <c r="IW126" s="765"/>
      <c r="IX126" s="765"/>
      <c r="IY126" s="765"/>
      <c r="IZ126" s="765"/>
      <c r="JA126" s="765"/>
      <c r="JB126" s="765"/>
      <c r="JC126" s="765"/>
      <c r="JD126" s="765"/>
      <c r="JE126" s="765"/>
      <c r="JF126" s="765"/>
      <c r="JG126" s="765"/>
      <c r="JH126" s="765"/>
      <c r="JI126" s="765"/>
      <c r="JJ126" s="765"/>
      <c r="JK126" s="765"/>
      <c r="JL126" s="765"/>
      <c r="JM126" s="765"/>
      <c r="JN126" s="765"/>
      <c r="JO126" s="765"/>
      <c r="JP126" s="765"/>
      <c r="JQ126" s="765"/>
      <c r="JR126" s="765"/>
      <c r="JS126" s="765"/>
      <c r="JT126" s="765"/>
      <c r="JU126" s="765"/>
      <c r="JV126" s="765"/>
      <c r="JW126" s="765"/>
      <c r="JX126" s="765"/>
      <c r="JY126" s="765"/>
      <c r="JZ126" s="765"/>
      <c r="KA126" s="765"/>
      <c r="KB126" s="765"/>
      <c r="KC126" s="765"/>
      <c r="KD126" s="765"/>
      <c r="KE126" s="765"/>
      <c r="KF126" s="765"/>
      <c r="KG126" s="765"/>
      <c r="KH126" s="765"/>
      <c r="KI126" s="765"/>
      <c r="KJ126" s="765"/>
      <c r="KK126" s="765"/>
      <c r="KL126" s="765"/>
      <c r="KM126" s="765"/>
      <c r="KN126" s="765"/>
      <c r="KO126" s="765"/>
      <c r="KP126" s="765"/>
      <c r="KQ126" s="765"/>
      <c r="KR126" s="765"/>
      <c r="KS126" s="765"/>
      <c r="KT126" s="765"/>
      <c r="KU126" s="765"/>
      <c r="KV126" s="765"/>
      <c r="KW126" s="765"/>
      <c r="KX126" s="765"/>
      <c r="KY126" s="765"/>
      <c r="KZ126" s="765"/>
      <c r="LA126" s="765"/>
      <c r="LB126" s="765"/>
      <c r="LC126" s="765"/>
      <c r="LD126" s="765"/>
      <c r="LE126" s="765"/>
      <c r="LF126" s="765"/>
      <c r="LG126" s="765"/>
      <c r="LH126" s="765"/>
      <c r="LI126" s="765"/>
      <c r="LJ126" s="765"/>
      <c r="LK126" s="765"/>
      <c r="LL126" s="765"/>
      <c r="LM126" s="765"/>
      <c r="LN126" s="765"/>
      <c r="LO126" s="765"/>
      <c r="LP126" s="765"/>
      <c r="LQ126" s="765"/>
      <c r="LR126" s="765"/>
      <c r="LS126" s="765"/>
      <c r="LT126" s="765"/>
      <c r="LU126" s="765"/>
      <c r="LV126" s="765"/>
      <c r="LW126" s="765"/>
      <c r="LX126" s="765"/>
      <c r="LY126" s="765"/>
      <c r="LZ126" s="765"/>
      <c r="MA126" s="765"/>
      <c r="MB126" s="765"/>
      <c r="MC126" s="765"/>
      <c r="MD126" s="765"/>
      <c r="ME126" s="765"/>
      <c r="MF126" s="765"/>
      <c r="MG126" s="765"/>
      <c r="MH126" s="765"/>
      <c r="MI126" s="765"/>
      <c r="MJ126" s="765"/>
      <c r="MK126" s="765"/>
      <c r="ML126" s="765"/>
      <c r="MM126" s="765"/>
      <c r="MN126" s="765"/>
      <c r="MO126" s="765"/>
      <c r="MP126" s="765"/>
      <c r="MQ126" s="765"/>
      <c r="MR126" s="765"/>
      <c r="MS126" s="765"/>
      <c r="MT126" s="765"/>
      <c r="MU126" s="765"/>
      <c r="MV126" s="765"/>
      <c r="MW126" s="765"/>
      <c r="MX126" s="765"/>
      <c r="MY126" s="765"/>
      <c r="MZ126" s="765"/>
      <c r="NA126" s="765"/>
      <c r="NB126" s="765"/>
      <c r="NC126" s="765"/>
      <c r="ND126" s="765"/>
      <c r="NE126" s="765"/>
      <c r="NF126" s="765"/>
      <c r="NG126" s="765"/>
      <c r="NH126" s="765"/>
      <c r="NI126" s="765"/>
      <c r="NJ126" s="765"/>
      <c r="NK126" s="765"/>
      <c r="NL126" s="765"/>
      <c r="NM126" s="765"/>
      <c r="NN126" s="765"/>
      <c r="NO126" s="765"/>
      <c r="NP126" s="765"/>
      <c r="NQ126" s="765"/>
      <c r="NR126" s="765"/>
      <c r="NS126" s="765"/>
      <c r="NT126" s="765"/>
      <c r="NU126" s="765"/>
      <c r="NV126" s="765"/>
      <c r="NW126" s="765"/>
      <c r="NX126" s="765"/>
      <c r="NY126" s="765"/>
      <c r="NZ126" s="765"/>
      <c r="OA126" s="765"/>
      <c r="OB126" s="765"/>
      <c r="OC126" s="765"/>
      <c r="OD126" s="765"/>
      <c r="OE126" s="765"/>
      <c r="OF126" s="765"/>
      <c r="OG126" s="765"/>
      <c r="OH126" s="765"/>
      <c r="OI126" s="765"/>
      <c r="OJ126" s="765"/>
      <c r="OK126" s="765"/>
      <c r="OL126" s="765"/>
      <c r="OM126" s="765"/>
      <c r="ON126" s="765"/>
      <c r="OO126" s="765"/>
      <c r="OP126" s="765"/>
      <c r="OQ126" s="765"/>
      <c r="OR126" s="765"/>
      <c r="OS126" s="765"/>
      <c r="OT126" s="765"/>
      <c r="OU126" s="765"/>
      <c r="OV126" s="765"/>
      <c r="OW126" s="765"/>
      <c r="OX126" s="765"/>
      <c r="OY126" s="765"/>
      <c r="OZ126" s="765"/>
      <c r="PA126" s="765"/>
      <c r="PB126" s="765"/>
      <c r="PC126" s="765"/>
      <c r="PD126" s="765"/>
      <c r="PE126" s="765"/>
      <c r="PF126" s="765"/>
      <c r="PG126" s="765"/>
      <c r="PH126" s="765"/>
      <c r="PI126" s="765"/>
      <c r="PJ126" s="765"/>
      <c r="PK126" s="765"/>
      <c r="PL126" s="765"/>
      <c r="PM126" s="765"/>
      <c r="PN126" s="765"/>
      <c r="PO126" s="765"/>
      <c r="PP126" s="765"/>
      <c r="PQ126" s="765"/>
      <c r="PR126" s="765"/>
      <c r="PS126" s="765"/>
      <c r="PT126" s="765"/>
      <c r="PU126" s="765"/>
      <c r="PV126" s="765"/>
      <c r="PW126" s="765"/>
      <c r="PX126" s="765"/>
      <c r="PY126" s="765"/>
      <c r="PZ126" s="765"/>
      <c r="QA126" s="765"/>
      <c r="QB126" s="765"/>
      <c r="QC126" s="765"/>
      <c r="QD126" s="765"/>
      <c r="QE126" s="765"/>
      <c r="QF126" s="765"/>
      <c r="QG126" s="765"/>
      <c r="QH126" s="765"/>
      <c r="QI126" s="765"/>
      <c r="QJ126" s="765"/>
      <c r="QK126" s="765"/>
      <c r="QL126" s="765"/>
      <c r="QM126" s="765"/>
      <c r="QN126" s="765"/>
      <c r="QO126" s="765"/>
      <c r="QP126" s="765"/>
      <c r="QQ126" s="765"/>
      <c r="QR126" s="765"/>
      <c r="QS126" s="765"/>
      <c r="QT126" s="765"/>
      <c r="QU126" s="765"/>
      <c r="QV126" s="765"/>
      <c r="QW126" s="765"/>
      <c r="QX126" s="765"/>
      <c r="QY126" s="765"/>
      <c r="QZ126" s="765"/>
      <c r="RA126" s="765"/>
      <c r="RB126" s="765"/>
      <c r="RC126" s="765"/>
      <c r="RD126" s="765"/>
      <c r="RE126" s="765"/>
      <c r="RF126" s="765"/>
      <c r="RG126" s="765"/>
      <c r="RH126" s="765"/>
      <c r="RI126" s="765"/>
      <c r="RJ126" s="765"/>
      <c r="RK126" s="765"/>
      <c r="RL126" s="765"/>
      <c r="RM126" s="765"/>
      <c r="RN126" s="765"/>
      <c r="RO126" s="765"/>
      <c r="RP126" s="765"/>
      <c r="RQ126" s="765"/>
      <c r="RR126" s="765"/>
      <c r="RS126" s="765"/>
      <c r="RT126" s="765"/>
      <c r="RU126" s="765"/>
      <c r="RV126" s="765"/>
      <c r="RW126" s="765"/>
      <c r="RX126" s="765"/>
      <c r="RY126" s="765"/>
      <c r="RZ126" s="765"/>
      <c r="SA126" s="765"/>
      <c r="SB126" s="765"/>
      <c r="SC126" s="765"/>
      <c r="SD126" s="765"/>
      <c r="SE126" s="765"/>
      <c r="SF126" s="765"/>
      <c r="SG126" s="765"/>
      <c r="SH126" s="765"/>
      <c r="SI126" s="765"/>
      <c r="SJ126" s="765"/>
      <c r="SK126" s="765"/>
      <c r="SL126" s="765"/>
      <c r="SM126" s="765"/>
      <c r="SN126" s="765"/>
      <c r="SO126" s="765"/>
      <c r="SP126" s="765"/>
      <c r="SQ126" s="765"/>
      <c r="SR126" s="765"/>
      <c r="SS126" s="765"/>
      <c r="ST126" s="765"/>
      <c r="SU126" s="765"/>
      <c r="SV126" s="765"/>
      <c r="SW126" s="765"/>
      <c r="SX126" s="765"/>
      <c r="SY126" s="765"/>
      <c r="SZ126" s="765"/>
      <c r="TA126" s="765"/>
      <c r="TB126" s="765"/>
      <c r="TC126" s="765"/>
      <c r="TD126" s="765"/>
      <c r="TE126" s="765"/>
      <c r="TF126" s="765"/>
      <c r="TG126" s="765"/>
      <c r="TH126" s="765"/>
      <c r="TI126" s="765"/>
      <c r="TJ126" s="765"/>
      <c r="TK126" s="765"/>
      <c r="TL126" s="765"/>
      <c r="TM126" s="765"/>
      <c r="TN126" s="765"/>
      <c r="TO126" s="765"/>
      <c r="TP126" s="765"/>
      <c r="TQ126" s="765"/>
      <c r="TR126" s="765"/>
      <c r="TS126" s="765"/>
      <c r="TT126" s="765"/>
      <c r="TU126" s="765"/>
      <c r="TV126" s="765"/>
      <c r="TW126" s="765"/>
      <c r="TX126" s="765"/>
      <c r="TY126" s="765"/>
      <c r="TZ126" s="765"/>
      <c r="UA126" s="765"/>
      <c r="UB126" s="765"/>
      <c r="UC126" s="765"/>
      <c r="UD126" s="765"/>
      <c r="UE126" s="765"/>
      <c r="UF126" s="765"/>
      <c r="UG126" s="765"/>
      <c r="UH126" s="765"/>
      <c r="UI126" s="765"/>
      <c r="UJ126" s="765"/>
      <c r="UK126" s="765"/>
      <c r="UL126" s="765"/>
      <c r="UM126" s="765"/>
      <c r="UN126" s="765"/>
      <c r="UO126" s="765"/>
      <c r="UP126" s="765"/>
      <c r="UQ126" s="765"/>
      <c r="UR126" s="765"/>
      <c r="US126" s="765"/>
      <c r="UT126" s="765"/>
      <c r="UU126" s="765"/>
      <c r="UV126" s="765"/>
      <c r="UW126" s="765"/>
      <c r="UX126" s="765"/>
      <c r="UY126" s="765"/>
      <c r="UZ126" s="765"/>
      <c r="VA126" s="765"/>
      <c r="VB126" s="765"/>
      <c r="VC126" s="765"/>
      <c r="VD126" s="765"/>
      <c r="VE126" s="765"/>
      <c r="VF126" s="765"/>
      <c r="VG126" s="765"/>
      <c r="VH126" s="765"/>
      <c r="VI126" s="765"/>
      <c r="VJ126" s="765"/>
      <c r="VK126" s="765"/>
      <c r="VL126" s="765"/>
      <c r="VM126" s="765"/>
      <c r="VN126" s="765"/>
      <c r="VO126" s="765"/>
      <c r="VP126" s="765"/>
      <c r="VQ126" s="765"/>
      <c r="VR126" s="765"/>
      <c r="VS126" s="765"/>
      <c r="VT126" s="765"/>
      <c r="VU126" s="765"/>
      <c r="VV126" s="765"/>
      <c r="VW126" s="765"/>
      <c r="VX126" s="765"/>
      <c r="VY126" s="765"/>
      <c r="VZ126" s="765"/>
      <c r="WA126" s="765"/>
      <c r="WB126" s="765"/>
      <c r="WC126" s="765"/>
      <c r="WD126" s="765"/>
      <c r="WE126" s="765"/>
      <c r="WF126" s="765"/>
      <c r="WG126" s="765"/>
      <c r="WH126" s="765"/>
      <c r="WI126" s="765"/>
      <c r="WJ126" s="765"/>
      <c r="WK126" s="765"/>
      <c r="WL126" s="765"/>
      <c r="WM126" s="765"/>
      <c r="WN126" s="765"/>
      <c r="WO126" s="765"/>
      <c r="WP126" s="765"/>
      <c r="WQ126" s="765"/>
      <c r="WR126" s="765"/>
      <c r="WS126" s="765"/>
      <c r="WT126" s="765"/>
      <c r="WU126" s="765"/>
      <c r="WV126" s="765"/>
      <c r="WW126" s="765"/>
      <c r="WX126" s="765"/>
      <c r="WY126" s="765"/>
      <c r="WZ126" s="765"/>
      <c r="XA126" s="765"/>
      <c r="XB126" s="765"/>
      <c r="XC126" s="765"/>
      <c r="XD126" s="765"/>
      <c r="XE126" s="765"/>
      <c r="XF126" s="765"/>
      <c r="XG126" s="765"/>
      <c r="XH126" s="765"/>
      <c r="XI126" s="765"/>
      <c r="XJ126" s="765"/>
      <c r="XK126" s="765"/>
      <c r="XL126" s="765"/>
      <c r="XM126" s="765"/>
      <c r="XN126" s="765"/>
      <c r="XO126" s="765"/>
      <c r="XP126" s="765"/>
      <c r="XQ126" s="765"/>
      <c r="XR126" s="765"/>
      <c r="XS126" s="765"/>
      <c r="XT126" s="765"/>
      <c r="XU126" s="765"/>
      <c r="XV126" s="765"/>
      <c r="XW126" s="765"/>
      <c r="XX126" s="765"/>
      <c r="XY126" s="765"/>
      <c r="XZ126" s="765"/>
      <c r="YA126" s="765"/>
      <c r="YB126" s="765"/>
      <c r="YC126" s="765"/>
      <c r="YD126" s="765"/>
      <c r="YE126" s="765"/>
      <c r="YF126" s="765"/>
      <c r="YG126" s="765"/>
      <c r="YH126" s="765"/>
      <c r="YI126" s="765"/>
      <c r="YJ126" s="765"/>
      <c r="YK126" s="765"/>
      <c r="YL126" s="765"/>
      <c r="YM126" s="765"/>
      <c r="YN126" s="765"/>
      <c r="YO126" s="765"/>
      <c r="YP126" s="765"/>
      <c r="YQ126" s="765"/>
      <c r="YR126" s="765"/>
      <c r="YS126" s="765"/>
      <c r="YT126" s="765"/>
      <c r="YU126" s="765"/>
      <c r="YV126" s="765"/>
      <c r="YW126" s="765"/>
      <c r="YX126" s="765"/>
      <c r="YY126" s="765"/>
      <c r="YZ126" s="765"/>
      <c r="ZA126" s="765"/>
      <c r="ZB126" s="765"/>
      <c r="ZC126" s="765"/>
      <c r="ZD126" s="765"/>
      <c r="ZE126" s="765"/>
      <c r="ZF126" s="765"/>
      <c r="ZG126" s="765"/>
      <c r="ZH126" s="765"/>
      <c r="ZI126" s="765"/>
      <c r="ZJ126" s="765"/>
      <c r="ZK126" s="765"/>
      <c r="ZL126" s="765"/>
      <c r="ZM126" s="765"/>
      <c r="ZN126" s="765"/>
      <c r="ZO126" s="765"/>
      <c r="ZP126" s="765"/>
      <c r="ZQ126" s="765"/>
      <c r="ZR126" s="765"/>
      <c r="ZS126" s="765"/>
      <c r="ZT126" s="765"/>
      <c r="ZU126" s="765"/>
      <c r="ZV126" s="765"/>
      <c r="ZW126" s="765"/>
      <c r="ZX126" s="765"/>
      <c r="ZY126" s="765"/>
      <c r="ZZ126" s="765"/>
      <c r="AAA126" s="765"/>
      <c r="AAB126" s="765"/>
      <c r="AAC126" s="765"/>
      <c r="AAD126" s="765"/>
      <c r="AAE126" s="765"/>
      <c r="AAF126" s="765"/>
      <c r="AAG126" s="765"/>
      <c r="AAH126" s="765"/>
      <c r="AAI126" s="765"/>
      <c r="AAJ126" s="765"/>
      <c r="AAK126" s="765"/>
      <c r="AAL126" s="765"/>
      <c r="AAM126" s="765"/>
      <c r="AAN126" s="765"/>
      <c r="AAO126" s="765"/>
      <c r="AAP126" s="765"/>
      <c r="AAQ126" s="765"/>
      <c r="AAR126" s="765"/>
      <c r="AAS126" s="765"/>
      <c r="AAT126" s="765"/>
      <c r="AAU126" s="765"/>
      <c r="AAV126" s="765"/>
      <c r="AAW126" s="765"/>
      <c r="AAX126" s="765"/>
      <c r="AAY126" s="765"/>
      <c r="AAZ126" s="765"/>
      <c r="ABA126" s="765"/>
      <c r="ABB126" s="765"/>
      <c r="ABC126" s="765"/>
      <c r="ABD126" s="765"/>
      <c r="ABE126" s="765"/>
      <c r="ABF126" s="765"/>
      <c r="ABG126" s="765"/>
      <c r="ABH126" s="765"/>
      <c r="ABI126" s="765"/>
      <c r="ABJ126" s="765"/>
      <c r="ABK126" s="765"/>
      <c r="ABL126" s="765"/>
      <c r="ABM126" s="765"/>
      <c r="ABN126" s="765"/>
      <c r="ABO126" s="765"/>
      <c r="ABP126" s="765"/>
      <c r="ABQ126" s="765"/>
      <c r="ABR126" s="765"/>
      <c r="ABS126" s="765"/>
      <c r="ABT126" s="765"/>
      <c r="ABU126" s="765"/>
      <c r="ABV126" s="765"/>
      <c r="ABW126" s="765"/>
      <c r="ABX126" s="765"/>
      <c r="ABY126" s="765"/>
      <c r="ABZ126" s="765"/>
      <c r="ACA126" s="765"/>
      <c r="ACB126" s="765"/>
      <c r="ACC126" s="765"/>
      <c r="ACD126" s="765"/>
      <c r="ACE126" s="765"/>
      <c r="ACF126" s="765"/>
      <c r="ACG126" s="765"/>
      <c r="ACH126" s="765"/>
      <c r="ACI126" s="765"/>
      <c r="ACJ126" s="765"/>
      <c r="ACK126" s="765"/>
      <c r="ACL126" s="765"/>
      <c r="ACM126" s="765"/>
      <c r="ACN126" s="765"/>
      <c r="ACO126" s="765"/>
      <c r="ACP126" s="765"/>
      <c r="ACQ126" s="765"/>
      <c r="ACR126" s="765"/>
      <c r="ACS126" s="765"/>
      <c r="ACT126" s="765"/>
      <c r="ACU126" s="765"/>
      <c r="ACV126" s="765"/>
      <c r="ACW126" s="765"/>
      <c r="ACX126" s="765"/>
      <c r="ACY126" s="765"/>
      <c r="ACZ126" s="765"/>
      <c r="ADA126" s="765"/>
      <c r="ADB126" s="765"/>
      <c r="ADC126" s="765"/>
      <c r="ADD126" s="765"/>
      <c r="ADE126" s="765"/>
      <c r="ADF126" s="765"/>
      <c r="ADG126" s="765"/>
      <c r="ADH126" s="765"/>
      <c r="ADI126" s="765"/>
      <c r="ADJ126" s="765"/>
      <c r="ADK126" s="765"/>
      <c r="ADL126" s="765"/>
      <c r="ADM126" s="765"/>
      <c r="ADN126" s="765"/>
      <c r="ADO126" s="765"/>
      <c r="ADP126" s="765"/>
      <c r="ADQ126" s="765"/>
      <c r="ADR126" s="765"/>
      <c r="ADS126" s="765"/>
      <c r="ADT126" s="765"/>
      <c r="ADU126" s="765"/>
      <c r="ADV126" s="765"/>
      <c r="ADW126" s="765"/>
      <c r="ADX126" s="765"/>
      <c r="ADY126" s="765"/>
      <c r="ADZ126" s="765"/>
      <c r="AEA126" s="765"/>
      <c r="AEB126" s="765"/>
      <c r="AEC126" s="765"/>
      <c r="AED126" s="765"/>
      <c r="AEE126" s="765"/>
      <c r="AEF126" s="765"/>
      <c r="AEG126" s="765"/>
      <c r="AEH126" s="765"/>
      <c r="AEI126" s="765"/>
      <c r="AEJ126" s="765"/>
      <c r="AEK126" s="765"/>
      <c r="AEL126" s="765"/>
      <c r="AEM126" s="765"/>
      <c r="AEN126" s="765"/>
      <c r="AEO126" s="765"/>
      <c r="AEP126" s="765"/>
      <c r="AEQ126" s="765"/>
      <c r="AER126" s="765"/>
      <c r="AES126" s="765"/>
      <c r="AET126" s="765"/>
      <c r="AEU126" s="765"/>
      <c r="AEV126" s="765"/>
      <c r="AEW126" s="765"/>
      <c r="AEX126" s="765"/>
      <c r="AEY126" s="765"/>
      <c r="AEZ126" s="765"/>
      <c r="AFA126" s="765"/>
      <c r="AFB126" s="765"/>
      <c r="AFC126" s="765"/>
      <c r="AFD126" s="765"/>
      <c r="AFE126" s="765"/>
      <c r="AFF126" s="765"/>
      <c r="AFG126" s="765"/>
      <c r="AFH126" s="765"/>
      <c r="AFI126" s="765"/>
      <c r="AFJ126" s="765"/>
      <c r="AFK126" s="765"/>
      <c r="AFL126" s="765"/>
      <c r="AFM126" s="765"/>
      <c r="AFN126" s="765"/>
      <c r="AFO126" s="765"/>
      <c r="AFP126" s="765"/>
      <c r="AFQ126" s="765"/>
      <c r="AFR126" s="765"/>
      <c r="AFS126" s="765"/>
      <c r="AFT126" s="765"/>
      <c r="AFU126" s="765"/>
      <c r="AFV126" s="765"/>
      <c r="AFW126" s="765"/>
      <c r="AFX126" s="765"/>
      <c r="AFY126" s="765"/>
      <c r="AFZ126" s="765"/>
      <c r="AGA126" s="765"/>
      <c r="AGB126" s="765"/>
      <c r="AGC126" s="765"/>
      <c r="AGD126" s="765"/>
      <c r="AGE126" s="765"/>
      <c r="AGF126" s="765"/>
      <c r="AGG126" s="765"/>
      <c r="AGH126" s="765"/>
      <c r="AGI126" s="765"/>
      <c r="AGJ126" s="765"/>
      <c r="AGK126" s="765"/>
      <c r="AGL126" s="765"/>
      <c r="AGM126" s="765"/>
      <c r="AGN126" s="765"/>
      <c r="AGO126" s="765"/>
      <c r="AGP126" s="765"/>
      <c r="AGQ126" s="765"/>
      <c r="AGR126" s="765"/>
      <c r="AGS126" s="765"/>
      <c r="AGT126" s="765"/>
      <c r="AGU126" s="765"/>
      <c r="AGV126" s="765"/>
      <c r="AGW126" s="765"/>
      <c r="AGX126" s="765"/>
      <c r="AGY126" s="765"/>
      <c r="AGZ126" s="765"/>
      <c r="AHA126" s="765"/>
      <c r="AHB126" s="765"/>
      <c r="AHC126" s="765"/>
      <c r="AHD126" s="765"/>
      <c r="AHE126" s="765"/>
      <c r="AHF126" s="765"/>
      <c r="AHG126" s="765"/>
      <c r="AHH126" s="765"/>
      <c r="AHI126" s="765"/>
      <c r="AHJ126" s="765"/>
      <c r="AHK126" s="765"/>
      <c r="AHL126" s="765"/>
      <c r="AHM126" s="765"/>
      <c r="AHN126" s="765"/>
      <c r="AHO126" s="765"/>
      <c r="AHP126" s="765"/>
      <c r="AHQ126" s="765"/>
      <c r="AHR126" s="765"/>
      <c r="AHS126" s="765"/>
      <c r="AHT126" s="765"/>
      <c r="AHU126" s="765"/>
      <c r="AHV126" s="765"/>
      <c r="AHW126" s="765"/>
      <c r="AHX126" s="765"/>
      <c r="AHY126" s="765"/>
      <c r="AHZ126" s="765"/>
      <c r="AIA126" s="765"/>
      <c r="AIB126" s="765"/>
      <c r="AIC126" s="765"/>
      <c r="AID126" s="765"/>
      <c r="AIE126" s="765"/>
      <c r="AIF126" s="765"/>
      <c r="AIG126" s="765"/>
      <c r="AIH126" s="765"/>
      <c r="AII126" s="765"/>
      <c r="AIJ126" s="765"/>
      <c r="AIK126" s="765"/>
      <c r="AIL126" s="765"/>
      <c r="AIM126" s="765"/>
      <c r="AIN126" s="765"/>
      <c r="AIO126" s="765"/>
      <c r="AIP126" s="765"/>
      <c r="AIQ126" s="765"/>
      <c r="AIR126" s="765"/>
      <c r="AIS126" s="765"/>
      <c r="AIT126" s="765"/>
      <c r="AIU126" s="765"/>
      <c r="AIV126" s="765"/>
      <c r="AIW126" s="765"/>
      <c r="AIX126" s="765"/>
      <c r="AIY126" s="765"/>
      <c r="AIZ126" s="765"/>
      <c r="AJA126" s="765"/>
      <c r="AJB126" s="765"/>
      <c r="AJC126" s="765"/>
      <c r="AJD126" s="765"/>
      <c r="AJE126" s="765"/>
      <c r="AJF126" s="765"/>
      <c r="AJG126" s="765"/>
      <c r="AJH126" s="765"/>
      <c r="AJI126" s="765"/>
      <c r="AJJ126" s="765"/>
      <c r="AJK126" s="765"/>
      <c r="AJL126" s="765"/>
      <c r="AJM126" s="765"/>
      <c r="AJN126" s="765"/>
      <c r="AJO126" s="765"/>
      <c r="AJP126" s="765"/>
      <c r="AJQ126" s="765"/>
      <c r="AJR126" s="765"/>
      <c r="AJS126" s="765"/>
      <c r="AJT126" s="765"/>
      <c r="AJU126" s="765"/>
      <c r="AJV126" s="765"/>
      <c r="AJW126" s="765"/>
      <c r="AJX126" s="765"/>
      <c r="AJY126" s="765"/>
      <c r="AJZ126" s="765"/>
      <c r="AKA126" s="765"/>
      <c r="AKB126" s="765"/>
      <c r="AKC126" s="765"/>
      <c r="AKD126" s="765"/>
      <c r="AKE126" s="765"/>
      <c r="AKF126" s="765"/>
      <c r="AKG126" s="765"/>
      <c r="AKH126" s="765"/>
      <c r="AKI126" s="765"/>
      <c r="AKJ126" s="765"/>
      <c r="AKK126" s="765"/>
      <c r="AKL126" s="765"/>
      <c r="AKM126" s="765"/>
      <c r="AKN126" s="765"/>
      <c r="AKO126" s="765"/>
      <c r="AKP126" s="765"/>
      <c r="AKQ126" s="765"/>
      <c r="AKR126" s="765"/>
      <c r="AKS126" s="765"/>
      <c r="AKT126" s="765"/>
      <c r="AKU126" s="765"/>
    </row>
    <row r="127" spans="1:984" s="764" customFormat="1">
      <c r="A127" s="814"/>
      <c r="B127" s="779" t="s">
        <v>489</v>
      </c>
      <c r="C127" s="788">
        <v>0</v>
      </c>
      <c r="D127" s="788">
        <v>0.75116140468065273</v>
      </c>
      <c r="E127" s="788">
        <v>0.39949153598073878</v>
      </c>
      <c r="F127" s="788">
        <v>0.59139180669747715</v>
      </c>
      <c r="G127" s="788">
        <v>0.53547233357191348</v>
      </c>
      <c r="H127" s="788">
        <v>0.19937209500498967</v>
      </c>
      <c r="I127" s="788">
        <v>0.10362182651809977</v>
      </c>
      <c r="J127" s="788">
        <v>5.216468013993452E-2</v>
      </c>
      <c r="K127" s="788">
        <v>1.3660774824272894E-2</v>
      </c>
      <c r="L127" s="778"/>
      <c r="M127" s="779" t="s">
        <v>489</v>
      </c>
      <c r="N127" s="788"/>
      <c r="O127" s="788">
        <v>0.12341581878903124</v>
      </c>
      <c r="P127" s="788">
        <v>6.5636459361635383E-2</v>
      </c>
      <c r="Q127" s="788">
        <v>9.7165673840395497E-2</v>
      </c>
      <c r="R127" s="788">
        <v>8.7978104405865384E-2</v>
      </c>
      <c r="S127" s="788">
        <v>3.2756835209319803E-2</v>
      </c>
      <c r="T127" s="788">
        <v>1.7025066096923794E-2</v>
      </c>
      <c r="U127" s="788">
        <v>8.5706569469912418E-3</v>
      </c>
      <c r="V127" s="788">
        <v>2.2444653036280365E-3</v>
      </c>
      <c r="W127" s="765"/>
      <c r="X127" s="765"/>
      <c r="Y127" s="765"/>
      <c r="Z127" s="765"/>
      <c r="AA127" s="765"/>
      <c r="AB127" s="765"/>
      <c r="AC127" s="765"/>
      <c r="AD127" s="765"/>
      <c r="AE127" s="765"/>
      <c r="AF127" s="765"/>
      <c r="AG127" s="765"/>
      <c r="AH127" s="765"/>
      <c r="AI127" s="765"/>
      <c r="AJ127" s="765"/>
      <c r="AK127" s="765"/>
      <c r="AL127" s="765"/>
      <c r="AM127" s="765"/>
      <c r="AN127" s="765"/>
      <c r="AO127" s="765"/>
      <c r="AP127" s="765"/>
      <c r="AQ127" s="765"/>
      <c r="AR127" s="765"/>
      <c r="AS127" s="765"/>
      <c r="AT127" s="765"/>
      <c r="AU127" s="765"/>
      <c r="AV127" s="765"/>
      <c r="AW127" s="765"/>
      <c r="AX127" s="765"/>
      <c r="AY127" s="765"/>
      <c r="AZ127" s="765"/>
      <c r="BA127" s="765"/>
      <c r="BB127" s="765"/>
      <c r="BC127" s="765"/>
      <c r="BD127" s="765"/>
      <c r="BE127" s="765"/>
      <c r="BF127" s="765"/>
      <c r="BG127" s="765"/>
      <c r="BH127" s="765"/>
      <c r="BI127" s="765"/>
      <c r="BJ127" s="765"/>
      <c r="BK127" s="765"/>
      <c r="BL127" s="765"/>
      <c r="BM127" s="765"/>
      <c r="BN127" s="765"/>
      <c r="BO127" s="765"/>
      <c r="BP127" s="765"/>
      <c r="BQ127" s="765"/>
      <c r="BR127" s="765"/>
      <c r="BS127" s="765"/>
      <c r="BT127" s="765"/>
      <c r="BU127" s="765"/>
      <c r="BV127" s="765"/>
      <c r="BW127" s="765"/>
      <c r="BX127" s="765"/>
      <c r="BY127" s="765"/>
      <c r="BZ127" s="765"/>
      <c r="CA127" s="765"/>
      <c r="CB127" s="765"/>
      <c r="CC127" s="765"/>
      <c r="CD127" s="765"/>
      <c r="CE127" s="765"/>
      <c r="CF127" s="765"/>
      <c r="CG127" s="765"/>
      <c r="CH127" s="765"/>
      <c r="CI127" s="765"/>
      <c r="CJ127" s="765"/>
      <c r="CK127" s="765"/>
      <c r="CL127" s="765"/>
      <c r="CM127" s="765"/>
      <c r="CN127" s="765"/>
      <c r="CO127" s="765"/>
      <c r="CP127" s="765"/>
      <c r="CQ127" s="765"/>
      <c r="CR127" s="765"/>
      <c r="CS127" s="765"/>
      <c r="CT127" s="765"/>
      <c r="CU127" s="765"/>
      <c r="CV127" s="765"/>
      <c r="CW127" s="765"/>
      <c r="CX127" s="765"/>
      <c r="CY127" s="765"/>
      <c r="CZ127" s="765"/>
      <c r="DA127" s="765"/>
      <c r="DB127" s="765"/>
      <c r="DC127" s="765"/>
      <c r="DD127" s="765"/>
      <c r="DE127" s="765"/>
      <c r="DF127" s="765"/>
      <c r="DG127" s="765"/>
      <c r="DH127" s="765"/>
      <c r="DI127" s="765"/>
      <c r="DJ127" s="765"/>
      <c r="DK127" s="765"/>
      <c r="DL127" s="765"/>
      <c r="DM127" s="765"/>
      <c r="DN127" s="765"/>
      <c r="DO127" s="765"/>
      <c r="DP127" s="765"/>
      <c r="DQ127" s="765"/>
      <c r="DR127" s="765"/>
      <c r="DS127" s="765"/>
      <c r="DT127" s="765"/>
      <c r="DU127" s="765"/>
      <c r="DV127" s="765"/>
      <c r="DW127" s="765"/>
      <c r="DX127" s="765"/>
      <c r="DY127" s="765"/>
      <c r="DZ127" s="765"/>
      <c r="EA127" s="765"/>
      <c r="EB127" s="765"/>
      <c r="EC127" s="765"/>
      <c r="ED127" s="765"/>
      <c r="EE127" s="765"/>
      <c r="EF127" s="765"/>
      <c r="EG127" s="765"/>
      <c r="EH127" s="765"/>
      <c r="EI127" s="765"/>
      <c r="EJ127" s="765"/>
      <c r="EK127" s="765"/>
      <c r="EL127" s="765"/>
      <c r="EM127" s="765"/>
      <c r="EN127" s="765"/>
      <c r="EO127" s="765"/>
      <c r="EP127" s="765"/>
      <c r="EQ127" s="765"/>
      <c r="ER127" s="765"/>
      <c r="ES127" s="765"/>
      <c r="ET127" s="765"/>
      <c r="EU127" s="765"/>
      <c r="EV127" s="765"/>
      <c r="EW127" s="765"/>
      <c r="EX127" s="765"/>
      <c r="EY127" s="765"/>
      <c r="EZ127" s="765"/>
      <c r="FA127" s="765"/>
      <c r="FB127" s="765"/>
      <c r="FC127" s="765"/>
      <c r="FD127" s="765"/>
      <c r="FE127" s="765"/>
      <c r="FF127" s="765"/>
      <c r="FG127" s="765"/>
      <c r="FH127" s="765"/>
      <c r="FI127" s="765"/>
      <c r="FJ127" s="765"/>
      <c r="FK127" s="765"/>
      <c r="FL127" s="765"/>
      <c r="FM127" s="765"/>
      <c r="FN127" s="765"/>
      <c r="FO127" s="765"/>
      <c r="FP127" s="765"/>
      <c r="FQ127" s="765"/>
      <c r="FR127" s="765"/>
      <c r="FS127" s="765"/>
      <c r="FT127" s="765"/>
      <c r="FU127" s="765"/>
      <c r="FV127" s="765"/>
      <c r="FW127" s="765"/>
      <c r="FX127" s="765"/>
      <c r="FY127" s="765"/>
      <c r="FZ127" s="765"/>
      <c r="GA127" s="765"/>
      <c r="GB127" s="765"/>
      <c r="GC127" s="765"/>
      <c r="GD127" s="765"/>
      <c r="GE127" s="765"/>
      <c r="GF127" s="765"/>
      <c r="GG127" s="765"/>
      <c r="GH127" s="765"/>
      <c r="GI127" s="765"/>
      <c r="GJ127" s="765"/>
      <c r="GK127" s="765"/>
      <c r="GL127" s="765"/>
      <c r="GM127" s="765"/>
      <c r="GN127" s="765"/>
      <c r="GO127" s="765"/>
      <c r="GP127" s="765"/>
      <c r="GQ127" s="765"/>
      <c r="GR127" s="765"/>
      <c r="GS127" s="765"/>
      <c r="GT127" s="765"/>
      <c r="GU127" s="765"/>
      <c r="GV127" s="765"/>
      <c r="GW127" s="765"/>
      <c r="GX127" s="765"/>
      <c r="GY127" s="765"/>
      <c r="GZ127" s="765"/>
      <c r="HA127" s="765"/>
      <c r="HB127" s="765"/>
      <c r="HC127" s="765"/>
      <c r="HD127" s="765"/>
      <c r="HE127" s="765"/>
      <c r="HF127" s="765"/>
      <c r="HG127" s="765"/>
      <c r="HH127" s="765"/>
      <c r="HI127" s="765"/>
      <c r="HJ127" s="765"/>
      <c r="HK127" s="765"/>
      <c r="HL127" s="765"/>
      <c r="HM127" s="765"/>
      <c r="HN127" s="765"/>
      <c r="HO127" s="765"/>
      <c r="HP127" s="765"/>
      <c r="HQ127" s="765"/>
      <c r="HR127" s="765"/>
      <c r="HS127" s="765"/>
      <c r="HT127" s="765"/>
      <c r="HU127" s="765"/>
      <c r="HV127" s="765"/>
      <c r="HW127" s="765"/>
      <c r="HX127" s="765"/>
      <c r="HY127" s="765"/>
      <c r="HZ127" s="765"/>
      <c r="IA127" s="765"/>
      <c r="IB127" s="765"/>
      <c r="IC127" s="765"/>
      <c r="ID127" s="765"/>
      <c r="IE127" s="765"/>
      <c r="IF127" s="765"/>
      <c r="IG127" s="765"/>
      <c r="IH127" s="765"/>
      <c r="II127" s="765"/>
      <c r="IJ127" s="765"/>
      <c r="IK127" s="765"/>
      <c r="IL127" s="765"/>
      <c r="IM127" s="765"/>
      <c r="IN127" s="765"/>
      <c r="IO127" s="765"/>
      <c r="IP127" s="765"/>
      <c r="IQ127" s="765"/>
      <c r="IR127" s="765"/>
      <c r="IS127" s="765"/>
      <c r="IT127" s="765"/>
      <c r="IU127" s="765"/>
      <c r="IV127" s="765"/>
      <c r="IW127" s="765"/>
      <c r="IX127" s="765"/>
      <c r="IY127" s="765"/>
      <c r="IZ127" s="765"/>
      <c r="JA127" s="765"/>
      <c r="JB127" s="765"/>
      <c r="JC127" s="765"/>
      <c r="JD127" s="765"/>
      <c r="JE127" s="765"/>
      <c r="JF127" s="765"/>
      <c r="JG127" s="765"/>
      <c r="JH127" s="765"/>
      <c r="JI127" s="765"/>
      <c r="JJ127" s="765"/>
      <c r="JK127" s="765"/>
      <c r="JL127" s="765"/>
      <c r="JM127" s="765"/>
      <c r="JN127" s="765"/>
      <c r="JO127" s="765"/>
      <c r="JP127" s="765"/>
      <c r="JQ127" s="765"/>
      <c r="JR127" s="765"/>
      <c r="JS127" s="765"/>
      <c r="JT127" s="765"/>
      <c r="JU127" s="765"/>
      <c r="JV127" s="765"/>
      <c r="JW127" s="765"/>
      <c r="JX127" s="765"/>
      <c r="JY127" s="765"/>
      <c r="JZ127" s="765"/>
      <c r="KA127" s="765"/>
      <c r="KB127" s="765"/>
      <c r="KC127" s="765"/>
      <c r="KD127" s="765"/>
      <c r="KE127" s="765"/>
      <c r="KF127" s="765"/>
      <c r="KG127" s="765"/>
      <c r="KH127" s="765"/>
      <c r="KI127" s="765"/>
      <c r="KJ127" s="765"/>
      <c r="KK127" s="765"/>
      <c r="KL127" s="765"/>
      <c r="KM127" s="765"/>
      <c r="KN127" s="765"/>
      <c r="KO127" s="765"/>
      <c r="KP127" s="765"/>
      <c r="KQ127" s="765"/>
      <c r="KR127" s="765"/>
      <c r="KS127" s="765"/>
      <c r="KT127" s="765"/>
      <c r="KU127" s="765"/>
      <c r="KV127" s="765"/>
      <c r="KW127" s="765"/>
      <c r="KX127" s="765"/>
      <c r="KY127" s="765"/>
      <c r="KZ127" s="765"/>
      <c r="LA127" s="765"/>
      <c r="LB127" s="765"/>
      <c r="LC127" s="765"/>
      <c r="LD127" s="765"/>
      <c r="LE127" s="765"/>
      <c r="LF127" s="765"/>
      <c r="LG127" s="765"/>
      <c r="LH127" s="765"/>
      <c r="LI127" s="765"/>
      <c r="LJ127" s="765"/>
      <c r="LK127" s="765"/>
      <c r="LL127" s="765"/>
      <c r="LM127" s="765"/>
      <c r="LN127" s="765"/>
      <c r="LO127" s="765"/>
      <c r="LP127" s="765"/>
      <c r="LQ127" s="765"/>
      <c r="LR127" s="765"/>
      <c r="LS127" s="765"/>
      <c r="LT127" s="765"/>
      <c r="LU127" s="765"/>
      <c r="LV127" s="765"/>
      <c r="LW127" s="765"/>
      <c r="LX127" s="765"/>
      <c r="LY127" s="765"/>
      <c r="LZ127" s="765"/>
      <c r="MA127" s="765"/>
      <c r="MB127" s="765"/>
      <c r="MC127" s="765"/>
      <c r="MD127" s="765"/>
      <c r="ME127" s="765"/>
      <c r="MF127" s="765"/>
      <c r="MG127" s="765"/>
      <c r="MH127" s="765"/>
      <c r="MI127" s="765"/>
      <c r="MJ127" s="765"/>
      <c r="MK127" s="765"/>
      <c r="ML127" s="765"/>
      <c r="MM127" s="765"/>
      <c r="MN127" s="765"/>
      <c r="MO127" s="765"/>
      <c r="MP127" s="765"/>
      <c r="MQ127" s="765"/>
      <c r="MR127" s="765"/>
      <c r="MS127" s="765"/>
      <c r="MT127" s="765"/>
      <c r="MU127" s="765"/>
      <c r="MV127" s="765"/>
      <c r="MW127" s="765"/>
      <c r="MX127" s="765"/>
      <c r="MY127" s="765"/>
      <c r="MZ127" s="765"/>
      <c r="NA127" s="765"/>
      <c r="NB127" s="765"/>
      <c r="NC127" s="765"/>
      <c r="ND127" s="765"/>
      <c r="NE127" s="765"/>
      <c r="NF127" s="765"/>
      <c r="NG127" s="765"/>
      <c r="NH127" s="765"/>
      <c r="NI127" s="765"/>
      <c r="NJ127" s="765"/>
      <c r="NK127" s="765"/>
      <c r="NL127" s="765"/>
      <c r="NM127" s="765"/>
      <c r="NN127" s="765"/>
      <c r="NO127" s="765"/>
      <c r="NP127" s="765"/>
      <c r="NQ127" s="765"/>
      <c r="NR127" s="765"/>
      <c r="NS127" s="765"/>
      <c r="NT127" s="765"/>
      <c r="NU127" s="765"/>
      <c r="NV127" s="765"/>
      <c r="NW127" s="765"/>
      <c r="NX127" s="765"/>
      <c r="NY127" s="765"/>
      <c r="NZ127" s="765"/>
      <c r="OA127" s="765"/>
      <c r="OB127" s="765"/>
      <c r="OC127" s="765"/>
      <c r="OD127" s="765"/>
      <c r="OE127" s="765"/>
      <c r="OF127" s="765"/>
      <c r="OG127" s="765"/>
      <c r="OH127" s="765"/>
      <c r="OI127" s="765"/>
      <c r="OJ127" s="765"/>
      <c r="OK127" s="765"/>
      <c r="OL127" s="765"/>
      <c r="OM127" s="765"/>
      <c r="ON127" s="765"/>
      <c r="OO127" s="765"/>
      <c r="OP127" s="765"/>
      <c r="OQ127" s="765"/>
      <c r="OR127" s="765"/>
      <c r="OS127" s="765"/>
      <c r="OT127" s="765"/>
      <c r="OU127" s="765"/>
      <c r="OV127" s="765"/>
      <c r="OW127" s="765"/>
      <c r="OX127" s="765"/>
      <c r="OY127" s="765"/>
      <c r="OZ127" s="765"/>
      <c r="PA127" s="765"/>
      <c r="PB127" s="765"/>
      <c r="PC127" s="765"/>
      <c r="PD127" s="765"/>
      <c r="PE127" s="765"/>
      <c r="PF127" s="765"/>
      <c r="PG127" s="765"/>
      <c r="PH127" s="765"/>
      <c r="PI127" s="765"/>
      <c r="PJ127" s="765"/>
      <c r="PK127" s="765"/>
      <c r="PL127" s="765"/>
      <c r="PM127" s="765"/>
      <c r="PN127" s="765"/>
      <c r="PO127" s="765"/>
      <c r="PP127" s="765"/>
      <c r="PQ127" s="765"/>
      <c r="PR127" s="765"/>
      <c r="PS127" s="765"/>
      <c r="PT127" s="765"/>
      <c r="PU127" s="765"/>
      <c r="PV127" s="765"/>
      <c r="PW127" s="765"/>
      <c r="PX127" s="765"/>
      <c r="PY127" s="765"/>
      <c r="PZ127" s="765"/>
      <c r="QA127" s="765"/>
      <c r="QB127" s="765"/>
      <c r="QC127" s="765"/>
      <c r="QD127" s="765"/>
      <c r="QE127" s="765"/>
      <c r="QF127" s="765"/>
      <c r="QG127" s="765"/>
      <c r="QH127" s="765"/>
      <c r="QI127" s="765"/>
      <c r="QJ127" s="765"/>
      <c r="QK127" s="765"/>
      <c r="QL127" s="765"/>
      <c r="QM127" s="765"/>
      <c r="QN127" s="765"/>
      <c r="QO127" s="765"/>
      <c r="QP127" s="765"/>
      <c r="QQ127" s="765"/>
      <c r="QR127" s="765"/>
      <c r="QS127" s="765"/>
      <c r="QT127" s="765"/>
      <c r="QU127" s="765"/>
      <c r="QV127" s="765"/>
      <c r="QW127" s="765"/>
      <c r="QX127" s="765"/>
      <c r="QY127" s="765"/>
      <c r="QZ127" s="765"/>
      <c r="RA127" s="765"/>
      <c r="RB127" s="765"/>
      <c r="RC127" s="765"/>
      <c r="RD127" s="765"/>
      <c r="RE127" s="765"/>
      <c r="RF127" s="765"/>
      <c r="RG127" s="765"/>
      <c r="RH127" s="765"/>
      <c r="RI127" s="765"/>
      <c r="RJ127" s="765"/>
      <c r="RK127" s="765"/>
      <c r="RL127" s="765"/>
      <c r="RM127" s="765"/>
      <c r="RN127" s="765"/>
      <c r="RO127" s="765"/>
      <c r="RP127" s="765"/>
      <c r="RQ127" s="765"/>
      <c r="RR127" s="765"/>
      <c r="RS127" s="765"/>
      <c r="RT127" s="765"/>
      <c r="RU127" s="765"/>
      <c r="RV127" s="765"/>
      <c r="RW127" s="765"/>
      <c r="RX127" s="765"/>
      <c r="RY127" s="765"/>
      <c r="RZ127" s="765"/>
      <c r="SA127" s="765"/>
      <c r="SB127" s="765"/>
      <c r="SC127" s="765"/>
      <c r="SD127" s="765"/>
      <c r="SE127" s="765"/>
      <c r="SF127" s="765"/>
      <c r="SG127" s="765"/>
      <c r="SH127" s="765"/>
      <c r="SI127" s="765"/>
      <c r="SJ127" s="765"/>
      <c r="SK127" s="765"/>
      <c r="SL127" s="765"/>
      <c r="SM127" s="765"/>
      <c r="SN127" s="765"/>
      <c r="SO127" s="765"/>
      <c r="SP127" s="765"/>
      <c r="SQ127" s="765"/>
      <c r="SR127" s="765"/>
      <c r="SS127" s="765"/>
      <c r="ST127" s="765"/>
      <c r="SU127" s="765"/>
      <c r="SV127" s="765"/>
      <c r="SW127" s="765"/>
      <c r="SX127" s="765"/>
      <c r="SY127" s="765"/>
      <c r="SZ127" s="765"/>
      <c r="TA127" s="765"/>
      <c r="TB127" s="765"/>
      <c r="TC127" s="765"/>
      <c r="TD127" s="765"/>
      <c r="TE127" s="765"/>
      <c r="TF127" s="765"/>
      <c r="TG127" s="765"/>
      <c r="TH127" s="765"/>
      <c r="TI127" s="765"/>
      <c r="TJ127" s="765"/>
      <c r="TK127" s="765"/>
      <c r="TL127" s="765"/>
      <c r="TM127" s="765"/>
      <c r="TN127" s="765"/>
      <c r="TO127" s="765"/>
      <c r="TP127" s="765"/>
      <c r="TQ127" s="765"/>
      <c r="TR127" s="765"/>
      <c r="TS127" s="765"/>
      <c r="TT127" s="765"/>
      <c r="TU127" s="765"/>
      <c r="TV127" s="765"/>
      <c r="TW127" s="765"/>
      <c r="TX127" s="765"/>
      <c r="TY127" s="765"/>
      <c r="TZ127" s="765"/>
      <c r="UA127" s="765"/>
      <c r="UB127" s="765"/>
      <c r="UC127" s="765"/>
      <c r="UD127" s="765"/>
      <c r="UE127" s="765"/>
      <c r="UF127" s="765"/>
      <c r="UG127" s="765"/>
      <c r="UH127" s="765"/>
      <c r="UI127" s="765"/>
      <c r="UJ127" s="765"/>
      <c r="UK127" s="765"/>
      <c r="UL127" s="765"/>
      <c r="UM127" s="765"/>
      <c r="UN127" s="765"/>
      <c r="UO127" s="765"/>
      <c r="UP127" s="765"/>
      <c r="UQ127" s="765"/>
      <c r="UR127" s="765"/>
      <c r="US127" s="765"/>
      <c r="UT127" s="765"/>
      <c r="UU127" s="765"/>
      <c r="UV127" s="765"/>
      <c r="UW127" s="765"/>
      <c r="UX127" s="765"/>
      <c r="UY127" s="765"/>
      <c r="UZ127" s="765"/>
      <c r="VA127" s="765"/>
      <c r="VB127" s="765"/>
      <c r="VC127" s="765"/>
      <c r="VD127" s="765"/>
      <c r="VE127" s="765"/>
      <c r="VF127" s="765"/>
      <c r="VG127" s="765"/>
      <c r="VH127" s="765"/>
      <c r="VI127" s="765"/>
      <c r="VJ127" s="765"/>
      <c r="VK127" s="765"/>
      <c r="VL127" s="765"/>
      <c r="VM127" s="765"/>
      <c r="VN127" s="765"/>
      <c r="VO127" s="765"/>
      <c r="VP127" s="765"/>
      <c r="VQ127" s="765"/>
      <c r="VR127" s="765"/>
      <c r="VS127" s="765"/>
      <c r="VT127" s="765"/>
      <c r="VU127" s="765"/>
      <c r="VV127" s="765"/>
      <c r="VW127" s="765"/>
      <c r="VX127" s="765"/>
      <c r="VY127" s="765"/>
      <c r="VZ127" s="765"/>
      <c r="WA127" s="765"/>
      <c r="WB127" s="765"/>
      <c r="WC127" s="765"/>
      <c r="WD127" s="765"/>
      <c r="WE127" s="765"/>
      <c r="WF127" s="765"/>
      <c r="WG127" s="765"/>
      <c r="WH127" s="765"/>
      <c r="WI127" s="765"/>
      <c r="WJ127" s="765"/>
      <c r="WK127" s="765"/>
      <c r="WL127" s="765"/>
      <c r="WM127" s="765"/>
      <c r="WN127" s="765"/>
      <c r="WO127" s="765"/>
      <c r="WP127" s="765"/>
      <c r="WQ127" s="765"/>
      <c r="WR127" s="765"/>
      <c r="WS127" s="765"/>
      <c r="WT127" s="765"/>
      <c r="WU127" s="765"/>
      <c r="WV127" s="765"/>
      <c r="WW127" s="765"/>
      <c r="WX127" s="765"/>
      <c r="WY127" s="765"/>
      <c r="WZ127" s="765"/>
      <c r="XA127" s="765"/>
      <c r="XB127" s="765"/>
      <c r="XC127" s="765"/>
      <c r="XD127" s="765"/>
      <c r="XE127" s="765"/>
      <c r="XF127" s="765"/>
      <c r="XG127" s="765"/>
      <c r="XH127" s="765"/>
      <c r="XI127" s="765"/>
      <c r="XJ127" s="765"/>
      <c r="XK127" s="765"/>
      <c r="XL127" s="765"/>
      <c r="XM127" s="765"/>
      <c r="XN127" s="765"/>
      <c r="XO127" s="765"/>
      <c r="XP127" s="765"/>
      <c r="XQ127" s="765"/>
      <c r="XR127" s="765"/>
      <c r="XS127" s="765"/>
      <c r="XT127" s="765"/>
      <c r="XU127" s="765"/>
      <c r="XV127" s="765"/>
      <c r="XW127" s="765"/>
      <c r="XX127" s="765"/>
      <c r="XY127" s="765"/>
      <c r="XZ127" s="765"/>
      <c r="YA127" s="765"/>
      <c r="YB127" s="765"/>
      <c r="YC127" s="765"/>
      <c r="YD127" s="765"/>
      <c r="YE127" s="765"/>
      <c r="YF127" s="765"/>
      <c r="YG127" s="765"/>
      <c r="YH127" s="765"/>
      <c r="YI127" s="765"/>
      <c r="YJ127" s="765"/>
      <c r="YK127" s="765"/>
      <c r="YL127" s="765"/>
      <c r="YM127" s="765"/>
      <c r="YN127" s="765"/>
      <c r="YO127" s="765"/>
      <c r="YP127" s="765"/>
      <c r="YQ127" s="765"/>
      <c r="YR127" s="765"/>
      <c r="YS127" s="765"/>
      <c r="YT127" s="765"/>
      <c r="YU127" s="765"/>
      <c r="YV127" s="765"/>
      <c r="YW127" s="765"/>
      <c r="YX127" s="765"/>
      <c r="YY127" s="765"/>
      <c r="YZ127" s="765"/>
      <c r="ZA127" s="765"/>
      <c r="ZB127" s="765"/>
      <c r="ZC127" s="765"/>
      <c r="ZD127" s="765"/>
      <c r="ZE127" s="765"/>
      <c r="ZF127" s="765"/>
      <c r="ZG127" s="765"/>
      <c r="ZH127" s="765"/>
      <c r="ZI127" s="765"/>
      <c r="ZJ127" s="765"/>
      <c r="ZK127" s="765"/>
      <c r="ZL127" s="765"/>
      <c r="ZM127" s="765"/>
      <c r="ZN127" s="765"/>
      <c r="ZO127" s="765"/>
      <c r="ZP127" s="765"/>
      <c r="ZQ127" s="765"/>
      <c r="ZR127" s="765"/>
      <c r="ZS127" s="765"/>
      <c r="ZT127" s="765"/>
      <c r="ZU127" s="765"/>
      <c r="ZV127" s="765"/>
      <c r="ZW127" s="765"/>
      <c r="ZX127" s="765"/>
      <c r="ZY127" s="765"/>
      <c r="ZZ127" s="765"/>
      <c r="AAA127" s="765"/>
      <c r="AAB127" s="765"/>
      <c r="AAC127" s="765"/>
      <c r="AAD127" s="765"/>
      <c r="AAE127" s="765"/>
      <c r="AAF127" s="765"/>
      <c r="AAG127" s="765"/>
      <c r="AAH127" s="765"/>
      <c r="AAI127" s="765"/>
      <c r="AAJ127" s="765"/>
      <c r="AAK127" s="765"/>
      <c r="AAL127" s="765"/>
      <c r="AAM127" s="765"/>
      <c r="AAN127" s="765"/>
      <c r="AAO127" s="765"/>
      <c r="AAP127" s="765"/>
      <c r="AAQ127" s="765"/>
      <c r="AAR127" s="765"/>
      <c r="AAS127" s="765"/>
      <c r="AAT127" s="765"/>
      <c r="AAU127" s="765"/>
      <c r="AAV127" s="765"/>
      <c r="AAW127" s="765"/>
      <c r="AAX127" s="765"/>
      <c r="AAY127" s="765"/>
      <c r="AAZ127" s="765"/>
      <c r="ABA127" s="765"/>
      <c r="ABB127" s="765"/>
      <c r="ABC127" s="765"/>
      <c r="ABD127" s="765"/>
      <c r="ABE127" s="765"/>
      <c r="ABF127" s="765"/>
      <c r="ABG127" s="765"/>
      <c r="ABH127" s="765"/>
      <c r="ABI127" s="765"/>
      <c r="ABJ127" s="765"/>
      <c r="ABK127" s="765"/>
      <c r="ABL127" s="765"/>
      <c r="ABM127" s="765"/>
      <c r="ABN127" s="765"/>
      <c r="ABO127" s="765"/>
      <c r="ABP127" s="765"/>
      <c r="ABQ127" s="765"/>
      <c r="ABR127" s="765"/>
      <c r="ABS127" s="765"/>
      <c r="ABT127" s="765"/>
      <c r="ABU127" s="765"/>
      <c r="ABV127" s="765"/>
      <c r="ABW127" s="765"/>
      <c r="ABX127" s="765"/>
      <c r="ABY127" s="765"/>
      <c r="ABZ127" s="765"/>
      <c r="ACA127" s="765"/>
      <c r="ACB127" s="765"/>
      <c r="ACC127" s="765"/>
      <c r="ACD127" s="765"/>
      <c r="ACE127" s="765"/>
      <c r="ACF127" s="765"/>
      <c r="ACG127" s="765"/>
      <c r="ACH127" s="765"/>
      <c r="ACI127" s="765"/>
      <c r="ACJ127" s="765"/>
      <c r="ACK127" s="765"/>
      <c r="ACL127" s="765"/>
      <c r="ACM127" s="765"/>
      <c r="ACN127" s="765"/>
      <c r="ACO127" s="765"/>
      <c r="ACP127" s="765"/>
      <c r="ACQ127" s="765"/>
      <c r="ACR127" s="765"/>
      <c r="ACS127" s="765"/>
      <c r="ACT127" s="765"/>
      <c r="ACU127" s="765"/>
      <c r="ACV127" s="765"/>
      <c r="ACW127" s="765"/>
      <c r="ACX127" s="765"/>
      <c r="ACY127" s="765"/>
      <c r="ACZ127" s="765"/>
      <c r="ADA127" s="765"/>
      <c r="ADB127" s="765"/>
      <c r="ADC127" s="765"/>
      <c r="ADD127" s="765"/>
      <c r="ADE127" s="765"/>
      <c r="ADF127" s="765"/>
      <c r="ADG127" s="765"/>
      <c r="ADH127" s="765"/>
      <c r="ADI127" s="765"/>
      <c r="ADJ127" s="765"/>
      <c r="ADK127" s="765"/>
      <c r="ADL127" s="765"/>
      <c r="ADM127" s="765"/>
      <c r="ADN127" s="765"/>
      <c r="ADO127" s="765"/>
      <c r="ADP127" s="765"/>
      <c r="ADQ127" s="765"/>
      <c r="ADR127" s="765"/>
      <c r="ADS127" s="765"/>
      <c r="ADT127" s="765"/>
      <c r="ADU127" s="765"/>
      <c r="ADV127" s="765"/>
      <c r="ADW127" s="765"/>
      <c r="ADX127" s="765"/>
      <c r="ADY127" s="765"/>
      <c r="ADZ127" s="765"/>
      <c r="AEA127" s="765"/>
      <c r="AEB127" s="765"/>
      <c r="AEC127" s="765"/>
      <c r="AED127" s="765"/>
      <c r="AEE127" s="765"/>
      <c r="AEF127" s="765"/>
      <c r="AEG127" s="765"/>
      <c r="AEH127" s="765"/>
      <c r="AEI127" s="765"/>
      <c r="AEJ127" s="765"/>
      <c r="AEK127" s="765"/>
      <c r="AEL127" s="765"/>
      <c r="AEM127" s="765"/>
      <c r="AEN127" s="765"/>
      <c r="AEO127" s="765"/>
      <c r="AEP127" s="765"/>
      <c r="AEQ127" s="765"/>
      <c r="AER127" s="765"/>
      <c r="AES127" s="765"/>
      <c r="AET127" s="765"/>
      <c r="AEU127" s="765"/>
      <c r="AEV127" s="765"/>
      <c r="AEW127" s="765"/>
      <c r="AEX127" s="765"/>
      <c r="AEY127" s="765"/>
      <c r="AEZ127" s="765"/>
      <c r="AFA127" s="765"/>
      <c r="AFB127" s="765"/>
      <c r="AFC127" s="765"/>
      <c r="AFD127" s="765"/>
      <c r="AFE127" s="765"/>
      <c r="AFF127" s="765"/>
      <c r="AFG127" s="765"/>
      <c r="AFH127" s="765"/>
      <c r="AFI127" s="765"/>
      <c r="AFJ127" s="765"/>
      <c r="AFK127" s="765"/>
      <c r="AFL127" s="765"/>
      <c r="AFM127" s="765"/>
      <c r="AFN127" s="765"/>
      <c r="AFO127" s="765"/>
      <c r="AFP127" s="765"/>
      <c r="AFQ127" s="765"/>
      <c r="AFR127" s="765"/>
      <c r="AFS127" s="765"/>
      <c r="AFT127" s="765"/>
      <c r="AFU127" s="765"/>
      <c r="AFV127" s="765"/>
      <c r="AFW127" s="765"/>
      <c r="AFX127" s="765"/>
      <c r="AFY127" s="765"/>
      <c r="AFZ127" s="765"/>
      <c r="AGA127" s="765"/>
      <c r="AGB127" s="765"/>
      <c r="AGC127" s="765"/>
      <c r="AGD127" s="765"/>
      <c r="AGE127" s="765"/>
      <c r="AGF127" s="765"/>
      <c r="AGG127" s="765"/>
      <c r="AGH127" s="765"/>
      <c r="AGI127" s="765"/>
      <c r="AGJ127" s="765"/>
      <c r="AGK127" s="765"/>
      <c r="AGL127" s="765"/>
      <c r="AGM127" s="765"/>
      <c r="AGN127" s="765"/>
      <c r="AGO127" s="765"/>
      <c r="AGP127" s="765"/>
      <c r="AGQ127" s="765"/>
      <c r="AGR127" s="765"/>
      <c r="AGS127" s="765"/>
      <c r="AGT127" s="765"/>
      <c r="AGU127" s="765"/>
      <c r="AGV127" s="765"/>
      <c r="AGW127" s="765"/>
      <c r="AGX127" s="765"/>
      <c r="AGY127" s="765"/>
      <c r="AGZ127" s="765"/>
      <c r="AHA127" s="765"/>
      <c r="AHB127" s="765"/>
      <c r="AHC127" s="765"/>
      <c r="AHD127" s="765"/>
      <c r="AHE127" s="765"/>
      <c r="AHF127" s="765"/>
      <c r="AHG127" s="765"/>
      <c r="AHH127" s="765"/>
      <c r="AHI127" s="765"/>
      <c r="AHJ127" s="765"/>
      <c r="AHK127" s="765"/>
      <c r="AHL127" s="765"/>
      <c r="AHM127" s="765"/>
      <c r="AHN127" s="765"/>
      <c r="AHO127" s="765"/>
      <c r="AHP127" s="765"/>
      <c r="AHQ127" s="765"/>
      <c r="AHR127" s="765"/>
      <c r="AHS127" s="765"/>
      <c r="AHT127" s="765"/>
      <c r="AHU127" s="765"/>
      <c r="AHV127" s="765"/>
      <c r="AHW127" s="765"/>
      <c r="AHX127" s="765"/>
      <c r="AHY127" s="765"/>
      <c r="AHZ127" s="765"/>
      <c r="AIA127" s="765"/>
      <c r="AIB127" s="765"/>
      <c r="AIC127" s="765"/>
      <c r="AID127" s="765"/>
      <c r="AIE127" s="765"/>
      <c r="AIF127" s="765"/>
      <c r="AIG127" s="765"/>
      <c r="AIH127" s="765"/>
      <c r="AII127" s="765"/>
      <c r="AIJ127" s="765"/>
      <c r="AIK127" s="765"/>
      <c r="AIL127" s="765"/>
      <c r="AIM127" s="765"/>
      <c r="AIN127" s="765"/>
      <c r="AIO127" s="765"/>
      <c r="AIP127" s="765"/>
      <c r="AIQ127" s="765"/>
      <c r="AIR127" s="765"/>
      <c r="AIS127" s="765"/>
      <c r="AIT127" s="765"/>
      <c r="AIU127" s="765"/>
      <c r="AIV127" s="765"/>
      <c r="AIW127" s="765"/>
      <c r="AIX127" s="765"/>
      <c r="AIY127" s="765"/>
      <c r="AIZ127" s="765"/>
      <c r="AJA127" s="765"/>
      <c r="AJB127" s="765"/>
      <c r="AJC127" s="765"/>
      <c r="AJD127" s="765"/>
      <c r="AJE127" s="765"/>
      <c r="AJF127" s="765"/>
      <c r="AJG127" s="765"/>
      <c r="AJH127" s="765"/>
      <c r="AJI127" s="765"/>
      <c r="AJJ127" s="765"/>
      <c r="AJK127" s="765"/>
      <c r="AJL127" s="765"/>
      <c r="AJM127" s="765"/>
      <c r="AJN127" s="765"/>
      <c r="AJO127" s="765"/>
      <c r="AJP127" s="765"/>
      <c r="AJQ127" s="765"/>
      <c r="AJR127" s="765"/>
      <c r="AJS127" s="765"/>
      <c r="AJT127" s="765"/>
      <c r="AJU127" s="765"/>
      <c r="AJV127" s="765"/>
      <c r="AJW127" s="765"/>
      <c r="AJX127" s="765"/>
      <c r="AJY127" s="765"/>
      <c r="AJZ127" s="765"/>
      <c r="AKA127" s="765"/>
      <c r="AKB127" s="765"/>
      <c r="AKC127" s="765"/>
      <c r="AKD127" s="765"/>
      <c r="AKE127" s="765"/>
      <c r="AKF127" s="765"/>
      <c r="AKG127" s="765"/>
      <c r="AKH127" s="765"/>
      <c r="AKI127" s="765"/>
      <c r="AKJ127" s="765"/>
      <c r="AKK127" s="765"/>
      <c r="AKL127" s="765"/>
      <c r="AKM127" s="765"/>
      <c r="AKN127" s="765"/>
      <c r="AKO127" s="765"/>
      <c r="AKP127" s="765"/>
      <c r="AKQ127" s="765"/>
      <c r="AKR127" s="765"/>
      <c r="AKS127" s="765"/>
      <c r="AKT127" s="765"/>
      <c r="AKU127" s="765"/>
    </row>
    <row r="128" spans="1:984" s="764" customFormat="1">
      <c r="A128" s="814"/>
      <c r="B128" s="780" t="s">
        <v>563</v>
      </c>
      <c r="C128" s="788">
        <v>0</v>
      </c>
      <c r="D128" s="788">
        <v>0.75116140468065273</v>
      </c>
      <c r="E128" s="788">
        <v>0.39949153598073878</v>
      </c>
      <c r="F128" s="788">
        <v>0.60346102724232376</v>
      </c>
      <c r="G128" s="788">
        <v>0.56965141870954661</v>
      </c>
      <c r="H128" s="788">
        <v>0.25691414424973413</v>
      </c>
      <c r="I128" s="788">
        <v>0.20491698039405568</v>
      </c>
      <c r="J128" s="788">
        <v>0.18550205582355758</v>
      </c>
      <c r="K128" s="788">
        <v>0.19580443368511261</v>
      </c>
      <c r="L128" s="778"/>
      <c r="M128" s="780" t="s">
        <v>563</v>
      </c>
      <c r="N128" s="788"/>
      <c r="O128" s="788">
        <v>0.12341581878903124</v>
      </c>
      <c r="P128" s="788">
        <v>6.5636459361635383E-2</v>
      </c>
      <c r="Q128" s="788">
        <v>9.9148646775913798E-2</v>
      </c>
      <c r="R128" s="788">
        <v>9.3593728093978507E-2</v>
      </c>
      <c r="S128" s="788">
        <v>4.2210993900231315E-2</v>
      </c>
      <c r="T128" s="788">
        <v>3.366785987874335E-2</v>
      </c>
      <c r="U128" s="788">
        <v>3.0477987771810509E-2</v>
      </c>
      <c r="V128" s="788">
        <v>3.2170668454464001E-2</v>
      </c>
      <c r="W128" s="765"/>
      <c r="X128" s="765"/>
      <c r="Y128" s="765"/>
      <c r="Z128" s="765"/>
      <c r="AA128" s="765"/>
      <c r="AB128" s="765"/>
      <c r="AC128" s="765"/>
      <c r="AD128" s="765"/>
      <c r="AE128" s="765"/>
      <c r="AF128" s="765"/>
      <c r="AG128" s="765"/>
      <c r="AH128" s="765"/>
      <c r="AI128" s="765"/>
      <c r="AJ128" s="765"/>
      <c r="AK128" s="765"/>
      <c r="AL128" s="765"/>
      <c r="AM128" s="765"/>
      <c r="AN128" s="765"/>
      <c r="AO128" s="765"/>
      <c r="AP128" s="765"/>
      <c r="AQ128" s="765"/>
      <c r="AR128" s="765"/>
      <c r="AS128" s="765"/>
      <c r="AT128" s="765"/>
      <c r="AU128" s="765"/>
      <c r="AV128" s="765"/>
      <c r="AW128" s="765"/>
      <c r="AX128" s="765"/>
      <c r="AY128" s="765"/>
      <c r="AZ128" s="765"/>
      <c r="BA128" s="765"/>
      <c r="BB128" s="765"/>
      <c r="BC128" s="765"/>
      <c r="BD128" s="765"/>
      <c r="BE128" s="765"/>
      <c r="BF128" s="765"/>
      <c r="BG128" s="765"/>
      <c r="BH128" s="765"/>
      <c r="BI128" s="765"/>
      <c r="BJ128" s="765"/>
      <c r="BK128" s="765"/>
      <c r="BL128" s="765"/>
      <c r="BM128" s="765"/>
      <c r="BN128" s="765"/>
      <c r="BO128" s="765"/>
      <c r="BP128" s="765"/>
      <c r="BQ128" s="765"/>
      <c r="BR128" s="765"/>
      <c r="BS128" s="765"/>
      <c r="BT128" s="765"/>
      <c r="BU128" s="765"/>
      <c r="BV128" s="765"/>
      <c r="BW128" s="765"/>
      <c r="BX128" s="765"/>
      <c r="BY128" s="765"/>
      <c r="BZ128" s="765"/>
      <c r="CA128" s="765"/>
      <c r="CB128" s="765"/>
      <c r="CC128" s="765"/>
      <c r="CD128" s="765"/>
      <c r="CE128" s="765"/>
      <c r="CF128" s="765"/>
      <c r="CG128" s="765"/>
      <c r="CH128" s="765"/>
      <c r="CI128" s="765"/>
      <c r="CJ128" s="765"/>
      <c r="CK128" s="765"/>
      <c r="CL128" s="765"/>
      <c r="CM128" s="765"/>
      <c r="CN128" s="765"/>
      <c r="CO128" s="765"/>
      <c r="CP128" s="765"/>
      <c r="CQ128" s="765"/>
      <c r="CR128" s="765"/>
      <c r="CS128" s="765"/>
      <c r="CT128" s="765"/>
      <c r="CU128" s="765"/>
      <c r="CV128" s="765"/>
      <c r="CW128" s="765"/>
      <c r="CX128" s="765"/>
      <c r="CY128" s="765"/>
      <c r="CZ128" s="765"/>
      <c r="DA128" s="765"/>
      <c r="DB128" s="765"/>
      <c r="DC128" s="765"/>
      <c r="DD128" s="765"/>
      <c r="DE128" s="765"/>
      <c r="DF128" s="765"/>
      <c r="DG128" s="765"/>
      <c r="DH128" s="765"/>
      <c r="DI128" s="765"/>
      <c r="DJ128" s="765"/>
      <c r="DK128" s="765"/>
      <c r="DL128" s="765"/>
      <c r="DM128" s="765"/>
      <c r="DN128" s="765"/>
      <c r="DO128" s="765"/>
      <c r="DP128" s="765"/>
      <c r="DQ128" s="765"/>
      <c r="DR128" s="765"/>
      <c r="DS128" s="765"/>
      <c r="DT128" s="765"/>
      <c r="DU128" s="765"/>
      <c r="DV128" s="765"/>
      <c r="DW128" s="765"/>
      <c r="DX128" s="765"/>
      <c r="DY128" s="765"/>
      <c r="DZ128" s="765"/>
      <c r="EA128" s="765"/>
      <c r="EB128" s="765"/>
      <c r="EC128" s="765"/>
      <c r="ED128" s="765"/>
      <c r="EE128" s="765"/>
      <c r="EF128" s="765"/>
      <c r="EG128" s="765"/>
      <c r="EH128" s="765"/>
      <c r="EI128" s="765"/>
      <c r="EJ128" s="765"/>
      <c r="EK128" s="765"/>
      <c r="EL128" s="765"/>
      <c r="EM128" s="765"/>
      <c r="EN128" s="765"/>
      <c r="EO128" s="765"/>
      <c r="EP128" s="765"/>
      <c r="EQ128" s="765"/>
      <c r="ER128" s="765"/>
      <c r="ES128" s="765"/>
      <c r="ET128" s="765"/>
      <c r="EU128" s="765"/>
      <c r="EV128" s="765"/>
      <c r="EW128" s="765"/>
      <c r="EX128" s="765"/>
      <c r="EY128" s="765"/>
      <c r="EZ128" s="765"/>
      <c r="FA128" s="765"/>
      <c r="FB128" s="765"/>
      <c r="FC128" s="765"/>
      <c r="FD128" s="765"/>
      <c r="FE128" s="765"/>
      <c r="FF128" s="765"/>
      <c r="FG128" s="765"/>
      <c r="FH128" s="765"/>
      <c r="FI128" s="765"/>
      <c r="FJ128" s="765"/>
      <c r="FK128" s="765"/>
      <c r="FL128" s="765"/>
      <c r="FM128" s="765"/>
      <c r="FN128" s="765"/>
      <c r="FO128" s="765"/>
      <c r="FP128" s="765"/>
      <c r="FQ128" s="765"/>
      <c r="FR128" s="765"/>
      <c r="FS128" s="765"/>
      <c r="FT128" s="765"/>
      <c r="FU128" s="765"/>
      <c r="FV128" s="765"/>
      <c r="FW128" s="765"/>
      <c r="FX128" s="765"/>
      <c r="FY128" s="765"/>
      <c r="FZ128" s="765"/>
      <c r="GA128" s="765"/>
      <c r="GB128" s="765"/>
      <c r="GC128" s="765"/>
      <c r="GD128" s="765"/>
      <c r="GE128" s="765"/>
      <c r="GF128" s="765"/>
      <c r="GG128" s="765"/>
      <c r="GH128" s="765"/>
      <c r="GI128" s="765"/>
      <c r="GJ128" s="765"/>
      <c r="GK128" s="765"/>
      <c r="GL128" s="765"/>
      <c r="GM128" s="765"/>
      <c r="GN128" s="765"/>
      <c r="GO128" s="765"/>
      <c r="GP128" s="765"/>
      <c r="GQ128" s="765"/>
      <c r="GR128" s="765"/>
      <c r="GS128" s="765"/>
      <c r="GT128" s="765"/>
      <c r="GU128" s="765"/>
      <c r="GV128" s="765"/>
      <c r="GW128" s="765"/>
      <c r="GX128" s="765"/>
      <c r="GY128" s="765"/>
      <c r="GZ128" s="765"/>
      <c r="HA128" s="765"/>
      <c r="HB128" s="765"/>
      <c r="HC128" s="765"/>
      <c r="HD128" s="765"/>
      <c r="HE128" s="765"/>
      <c r="HF128" s="765"/>
      <c r="HG128" s="765"/>
      <c r="HH128" s="765"/>
      <c r="HI128" s="765"/>
      <c r="HJ128" s="765"/>
      <c r="HK128" s="765"/>
      <c r="HL128" s="765"/>
      <c r="HM128" s="765"/>
      <c r="HN128" s="765"/>
      <c r="HO128" s="765"/>
      <c r="HP128" s="765"/>
      <c r="HQ128" s="765"/>
      <c r="HR128" s="765"/>
      <c r="HS128" s="765"/>
      <c r="HT128" s="765"/>
      <c r="HU128" s="765"/>
      <c r="HV128" s="765"/>
      <c r="HW128" s="765"/>
      <c r="HX128" s="765"/>
      <c r="HY128" s="765"/>
      <c r="HZ128" s="765"/>
      <c r="IA128" s="765"/>
      <c r="IB128" s="765"/>
      <c r="IC128" s="765"/>
      <c r="ID128" s="765"/>
      <c r="IE128" s="765"/>
      <c r="IF128" s="765"/>
      <c r="IG128" s="765"/>
      <c r="IH128" s="765"/>
      <c r="II128" s="765"/>
      <c r="IJ128" s="765"/>
      <c r="IK128" s="765"/>
      <c r="IL128" s="765"/>
      <c r="IM128" s="765"/>
      <c r="IN128" s="765"/>
      <c r="IO128" s="765"/>
      <c r="IP128" s="765"/>
      <c r="IQ128" s="765"/>
      <c r="IR128" s="765"/>
      <c r="IS128" s="765"/>
      <c r="IT128" s="765"/>
      <c r="IU128" s="765"/>
      <c r="IV128" s="765"/>
      <c r="IW128" s="765"/>
      <c r="IX128" s="765"/>
      <c r="IY128" s="765"/>
      <c r="IZ128" s="765"/>
      <c r="JA128" s="765"/>
      <c r="JB128" s="765"/>
      <c r="JC128" s="765"/>
      <c r="JD128" s="765"/>
      <c r="JE128" s="765"/>
      <c r="JF128" s="765"/>
      <c r="JG128" s="765"/>
      <c r="JH128" s="765"/>
      <c r="JI128" s="765"/>
      <c r="JJ128" s="765"/>
      <c r="JK128" s="765"/>
      <c r="JL128" s="765"/>
      <c r="JM128" s="765"/>
      <c r="JN128" s="765"/>
      <c r="JO128" s="765"/>
      <c r="JP128" s="765"/>
      <c r="JQ128" s="765"/>
      <c r="JR128" s="765"/>
      <c r="JS128" s="765"/>
      <c r="JT128" s="765"/>
      <c r="JU128" s="765"/>
      <c r="JV128" s="765"/>
      <c r="JW128" s="765"/>
      <c r="JX128" s="765"/>
      <c r="JY128" s="765"/>
      <c r="JZ128" s="765"/>
      <c r="KA128" s="765"/>
      <c r="KB128" s="765"/>
      <c r="KC128" s="765"/>
      <c r="KD128" s="765"/>
      <c r="KE128" s="765"/>
      <c r="KF128" s="765"/>
      <c r="KG128" s="765"/>
      <c r="KH128" s="765"/>
      <c r="KI128" s="765"/>
      <c r="KJ128" s="765"/>
      <c r="KK128" s="765"/>
      <c r="KL128" s="765"/>
      <c r="KM128" s="765"/>
      <c r="KN128" s="765"/>
      <c r="KO128" s="765"/>
      <c r="KP128" s="765"/>
      <c r="KQ128" s="765"/>
      <c r="KR128" s="765"/>
      <c r="KS128" s="765"/>
      <c r="KT128" s="765"/>
      <c r="KU128" s="765"/>
      <c r="KV128" s="765"/>
      <c r="KW128" s="765"/>
      <c r="KX128" s="765"/>
      <c r="KY128" s="765"/>
      <c r="KZ128" s="765"/>
      <c r="LA128" s="765"/>
      <c r="LB128" s="765"/>
      <c r="LC128" s="765"/>
      <c r="LD128" s="765"/>
      <c r="LE128" s="765"/>
      <c r="LF128" s="765"/>
      <c r="LG128" s="765"/>
      <c r="LH128" s="765"/>
      <c r="LI128" s="765"/>
      <c r="LJ128" s="765"/>
      <c r="LK128" s="765"/>
      <c r="LL128" s="765"/>
      <c r="LM128" s="765"/>
      <c r="LN128" s="765"/>
      <c r="LO128" s="765"/>
      <c r="LP128" s="765"/>
      <c r="LQ128" s="765"/>
      <c r="LR128" s="765"/>
      <c r="LS128" s="765"/>
      <c r="LT128" s="765"/>
      <c r="LU128" s="765"/>
      <c r="LV128" s="765"/>
      <c r="LW128" s="765"/>
      <c r="LX128" s="765"/>
      <c r="LY128" s="765"/>
      <c r="LZ128" s="765"/>
      <c r="MA128" s="765"/>
      <c r="MB128" s="765"/>
      <c r="MC128" s="765"/>
      <c r="MD128" s="765"/>
      <c r="ME128" s="765"/>
      <c r="MF128" s="765"/>
      <c r="MG128" s="765"/>
      <c r="MH128" s="765"/>
      <c r="MI128" s="765"/>
      <c r="MJ128" s="765"/>
      <c r="MK128" s="765"/>
      <c r="ML128" s="765"/>
      <c r="MM128" s="765"/>
      <c r="MN128" s="765"/>
      <c r="MO128" s="765"/>
      <c r="MP128" s="765"/>
      <c r="MQ128" s="765"/>
      <c r="MR128" s="765"/>
      <c r="MS128" s="765"/>
      <c r="MT128" s="765"/>
      <c r="MU128" s="765"/>
      <c r="MV128" s="765"/>
      <c r="MW128" s="765"/>
      <c r="MX128" s="765"/>
      <c r="MY128" s="765"/>
      <c r="MZ128" s="765"/>
      <c r="NA128" s="765"/>
      <c r="NB128" s="765"/>
      <c r="NC128" s="765"/>
      <c r="ND128" s="765"/>
      <c r="NE128" s="765"/>
      <c r="NF128" s="765"/>
      <c r="NG128" s="765"/>
      <c r="NH128" s="765"/>
      <c r="NI128" s="765"/>
      <c r="NJ128" s="765"/>
      <c r="NK128" s="765"/>
      <c r="NL128" s="765"/>
      <c r="NM128" s="765"/>
      <c r="NN128" s="765"/>
      <c r="NO128" s="765"/>
      <c r="NP128" s="765"/>
      <c r="NQ128" s="765"/>
      <c r="NR128" s="765"/>
      <c r="NS128" s="765"/>
      <c r="NT128" s="765"/>
      <c r="NU128" s="765"/>
      <c r="NV128" s="765"/>
      <c r="NW128" s="765"/>
      <c r="NX128" s="765"/>
      <c r="NY128" s="765"/>
      <c r="NZ128" s="765"/>
      <c r="OA128" s="765"/>
      <c r="OB128" s="765"/>
      <c r="OC128" s="765"/>
      <c r="OD128" s="765"/>
      <c r="OE128" s="765"/>
      <c r="OF128" s="765"/>
      <c r="OG128" s="765"/>
      <c r="OH128" s="765"/>
      <c r="OI128" s="765"/>
      <c r="OJ128" s="765"/>
      <c r="OK128" s="765"/>
      <c r="OL128" s="765"/>
      <c r="OM128" s="765"/>
      <c r="ON128" s="765"/>
      <c r="OO128" s="765"/>
      <c r="OP128" s="765"/>
      <c r="OQ128" s="765"/>
      <c r="OR128" s="765"/>
      <c r="OS128" s="765"/>
      <c r="OT128" s="765"/>
      <c r="OU128" s="765"/>
      <c r="OV128" s="765"/>
      <c r="OW128" s="765"/>
      <c r="OX128" s="765"/>
      <c r="OY128" s="765"/>
      <c r="OZ128" s="765"/>
      <c r="PA128" s="765"/>
      <c r="PB128" s="765"/>
      <c r="PC128" s="765"/>
      <c r="PD128" s="765"/>
      <c r="PE128" s="765"/>
      <c r="PF128" s="765"/>
      <c r="PG128" s="765"/>
      <c r="PH128" s="765"/>
      <c r="PI128" s="765"/>
      <c r="PJ128" s="765"/>
      <c r="PK128" s="765"/>
      <c r="PL128" s="765"/>
      <c r="PM128" s="765"/>
      <c r="PN128" s="765"/>
      <c r="PO128" s="765"/>
      <c r="PP128" s="765"/>
      <c r="PQ128" s="765"/>
      <c r="PR128" s="765"/>
      <c r="PS128" s="765"/>
      <c r="PT128" s="765"/>
      <c r="PU128" s="765"/>
      <c r="PV128" s="765"/>
      <c r="PW128" s="765"/>
      <c r="PX128" s="765"/>
      <c r="PY128" s="765"/>
      <c r="PZ128" s="765"/>
      <c r="QA128" s="765"/>
      <c r="QB128" s="765"/>
      <c r="QC128" s="765"/>
      <c r="QD128" s="765"/>
      <c r="QE128" s="765"/>
      <c r="QF128" s="765"/>
      <c r="QG128" s="765"/>
      <c r="QH128" s="765"/>
      <c r="QI128" s="765"/>
      <c r="QJ128" s="765"/>
      <c r="QK128" s="765"/>
      <c r="QL128" s="765"/>
      <c r="QM128" s="765"/>
      <c r="QN128" s="765"/>
      <c r="QO128" s="765"/>
      <c r="QP128" s="765"/>
      <c r="QQ128" s="765"/>
      <c r="QR128" s="765"/>
      <c r="QS128" s="765"/>
      <c r="QT128" s="765"/>
      <c r="QU128" s="765"/>
      <c r="QV128" s="765"/>
      <c r="QW128" s="765"/>
      <c r="QX128" s="765"/>
      <c r="QY128" s="765"/>
      <c r="QZ128" s="765"/>
      <c r="RA128" s="765"/>
      <c r="RB128" s="765"/>
      <c r="RC128" s="765"/>
      <c r="RD128" s="765"/>
      <c r="RE128" s="765"/>
      <c r="RF128" s="765"/>
      <c r="RG128" s="765"/>
      <c r="RH128" s="765"/>
      <c r="RI128" s="765"/>
      <c r="RJ128" s="765"/>
      <c r="RK128" s="765"/>
      <c r="RL128" s="765"/>
      <c r="RM128" s="765"/>
      <c r="RN128" s="765"/>
      <c r="RO128" s="765"/>
      <c r="RP128" s="765"/>
      <c r="RQ128" s="765"/>
      <c r="RR128" s="765"/>
      <c r="RS128" s="765"/>
      <c r="RT128" s="765"/>
      <c r="RU128" s="765"/>
      <c r="RV128" s="765"/>
      <c r="RW128" s="765"/>
      <c r="RX128" s="765"/>
      <c r="RY128" s="765"/>
      <c r="RZ128" s="765"/>
      <c r="SA128" s="765"/>
      <c r="SB128" s="765"/>
      <c r="SC128" s="765"/>
      <c r="SD128" s="765"/>
      <c r="SE128" s="765"/>
      <c r="SF128" s="765"/>
      <c r="SG128" s="765"/>
      <c r="SH128" s="765"/>
      <c r="SI128" s="765"/>
      <c r="SJ128" s="765"/>
      <c r="SK128" s="765"/>
      <c r="SL128" s="765"/>
      <c r="SM128" s="765"/>
      <c r="SN128" s="765"/>
      <c r="SO128" s="765"/>
      <c r="SP128" s="765"/>
      <c r="SQ128" s="765"/>
      <c r="SR128" s="765"/>
      <c r="SS128" s="765"/>
      <c r="ST128" s="765"/>
      <c r="SU128" s="765"/>
      <c r="SV128" s="765"/>
      <c r="SW128" s="765"/>
      <c r="SX128" s="765"/>
      <c r="SY128" s="765"/>
      <c r="SZ128" s="765"/>
      <c r="TA128" s="765"/>
      <c r="TB128" s="765"/>
      <c r="TC128" s="765"/>
      <c r="TD128" s="765"/>
      <c r="TE128" s="765"/>
      <c r="TF128" s="765"/>
      <c r="TG128" s="765"/>
      <c r="TH128" s="765"/>
      <c r="TI128" s="765"/>
      <c r="TJ128" s="765"/>
      <c r="TK128" s="765"/>
      <c r="TL128" s="765"/>
      <c r="TM128" s="765"/>
      <c r="TN128" s="765"/>
      <c r="TO128" s="765"/>
      <c r="TP128" s="765"/>
      <c r="TQ128" s="765"/>
      <c r="TR128" s="765"/>
      <c r="TS128" s="765"/>
      <c r="TT128" s="765"/>
      <c r="TU128" s="765"/>
      <c r="TV128" s="765"/>
      <c r="TW128" s="765"/>
      <c r="TX128" s="765"/>
      <c r="TY128" s="765"/>
      <c r="TZ128" s="765"/>
      <c r="UA128" s="765"/>
      <c r="UB128" s="765"/>
      <c r="UC128" s="765"/>
      <c r="UD128" s="765"/>
      <c r="UE128" s="765"/>
      <c r="UF128" s="765"/>
      <c r="UG128" s="765"/>
      <c r="UH128" s="765"/>
      <c r="UI128" s="765"/>
      <c r="UJ128" s="765"/>
      <c r="UK128" s="765"/>
      <c r="UL128" s="765"/>
      <c r="UM128" s="765"/>
      <c r="UN128" s="765"/>
      <c r="UO128" s="765"/>
      <c r="UP128" s="765"/>
      <c r="UQ128" s="765"/>
      <c r="UR128" s="765"/>
      <c r="US128" s="765"/>
      <c r="UT128" s="765"/>
      <c r="UU128" s="765"/>
      <c r="UV128" s="765"/>
      <c r="UW128" s="765"/>
      <c r="UX128" s="765"/>
      <c r="UY128" s="765"/>
      <c r="UZ128" s="765"/>
      <c r="VA128" s="765"/>
      <c r="VB128" s="765"/>
      <c r="VC128" s="765"/>
      <c r="VD128" s="765"/>
      <c r="VE128" s="765"/>
      <c r="VF128" s="765"/>
      <c r="VG128" s="765"/>
      <c r="VH128" s="765"/>
      <c r="VI128" s="765"/>
      <c r="VJ128" s="765"/>
      <c r="VK128" s="765"/>
      <c r="VL128" s="765"/>
      <c r="VM128" s="765"/>
      <c r="VN128" s="765"/>
      <c r="VO128" s="765"/>
      <c r="VP128" s="765"/>
      <c r="VQ128" s="765"/>
      <c r="VR128" s="765"/>
      <c r="VS128" s="765"/>
      <c r="VT128" s="765"/>
      <c r="VU128" s="765"/>
      <c r="VV128" s="765"/>
      <c r="VW128" s="765"/>
      <c r="VX128" s="765"/>
      <c r="VY128" s="765"/>
      <c r="VZ128" s="765"/>
      <c r="WA128" s="765"/>
      <c r="WB128" s="765"/>
      <c r="WC128" s="765"/>
      <c r="WD128" s="765"/>
      <c r="WE128" s="765"/>
      <c r="WF128" s="765"/>
      <c r="WG128" s="765"/>
      <c r="WH128" s="765"/>
      <c r="WI128" s="765"/>
      <c r="WJ128" s="765"/>
      <c r="WK128" s="765"/>
      <c r="WL128" s="765"/>
      <c r="WM128" s="765"/>
      <c r="WN128" s="765"/>
      <c r="WO128" s="765"/>
      <c r="WP128" s="765"/>
      <c r="WQ128" s="765"/>
      <c r="WR128" s="765"/>
      <c r="WS128" s="765"/>
      <c r="WT128" s="765"/>
      <c r="WU128" s="765"/>
      <c r="WV128" s="765"/>
      <c r="WW128" s="765"/>
      <c r="WX128" s="765"/>
      <c r="WY128" s="765"/>
      <c r="WZ128" s="765"/>
      <c r="XA128" s="765"/>
      <c r="XB128" s="765"/>
      <c r="XC128" s="765"/>
      <c r="XD128" s="765"/>
      <c r="XE128" s="765"/>
      <c r="XF128" s="765"/>
      <c r="XG128" s="765"/>
      <c r="XH128" s="765"/>
      <c r="XI128" s="765"/>
      <c r="XJ128" s="765"/>
      <c r="XK128" s="765"/>
      <c r="XL128" s="765"/>
      <c r="XM128" s="765"/>
      <c r="XN128" s="765"/>
      <c r="XO128" s="765"/>
      <c r="XP128" s="765"/>
      <c r="XQ128" s="765"/>
      <c r="XR128" s="765"/>
      <c r="XS128" s="765"/>
      <c r="XT128" s="765"/>
      <c r="XU128" s="765"/>
      <c r="XV128" s="765"/>
      <c r="XW128" s="765"/>
      <c r="XX128" s="765"/>
      <c r="XY128" s="765"/>
      <c r="XZ128" s="765"/>
      <c r="YA128" s="765"/>
      <c r="YB128" s="765"/>
      <c r="YC128" s="765"/>
      <c r="YD128" s="765"/>
      <c r="YE128" s="765"/>
      <c r="YF128" s="765"/>
      <c r="YG128" s="765"/>
      <c r="YH128" s="765"/>
      <c r="YI128" s="765"/>
      <c r="YJ128" s="765"/>
      <c r="YK128" s="765"/>
      <c r="YL128" s="765"/>
      <c r="YM128" s="765"/>
      <c r="YN128" s="765"/>
      <c r="YO128" s="765"/>
      <c r="YP128" s="765"/>
      <c r="YQ128" s="765"/>
      <c r="YR128" s="765"/>
      <c r="YS128" s="765"/>
      <c r="YT128" s="765"/>
      <c r="YU128" s="765"/>
      <c r="YV128" s="765"/>
      <c r="YW128" s="765"/>
      <c r="YX128" s="765"/>
      <c r="YY128" s="765"/>
      <c r="YZ128" s="765"/>
      <c r="ZA128" s="765"/>
      <c r="ZB128" s="765"/>
      <c r="ZC128" s="765"/>
      <c r="ZD128" s="765"/>
      <c r="ZE128" s="765"/>
      <c r="ZF128" s="765"/>
      <c r="ZG128" s="765"/>
      <c r="ZH128" s="765"/>
      <c r="ZI128" s="765"/>
      <c r="ZJ128" s="765"/>
      <c r="ZK128" s="765"/>
      <c r="ZL128" s="765"/>
      <c r="ZM128" s="765"/>
      <c r="ZN128" s="765"/>
      <c r="ZO128" s="765"/>
      <c r="ZP128" s="765"/>
      <c r="ZQ128" s="765"/>
      <c r="ZR128" s="765"/>
      <c r="ZS128" s="765"/>
      <c r="ZT128" s="765"/>
      <c r="ZU128" s="765"/>
      <c r="ZV128" s="765"/>
      <c r="ZW128" s="765"/>
      <c r="ZX128" s="765"/>
      <c r="ZY128" s="765"/>
      <c r="ZZ128" s="765"/>
      <c r="AAA128" s="765"/>
      <c r="AAB128" s="765"/>
      <c r="AAC128" s="765"/>
      <c r="AAD128" s="765"/>
      <c r="AAE128" s="765"/>
      <c r="AAF128" s="765"/>
      <c r="AAG128" s="765"/>
      <c r="AAH128" s="765"/>
      <c r="AAI128" s="765"/>
      <c r="AAJ128" s="765"/>
      <c r="AAK128" s="765"/>
      <c r="AAL128" s="765"/>
      <c r="AAM128" s="765"/>
      <c r="AAN128" s="765"/>
      <c r="AAO128" s="765"/>
      <c r="AAP128" s="765"/>
      <c r="AAQ128" s="765"/>
      <c r="AAR128" s="765"/>
      <c r="AAS128" s="765"/>
      <c r="AAT128" s="765"/>
      <c r="AAU128" s="765"/>
      <c r="AAV128" s="765"/>
      <c r="AAW128" s="765"/>
      <c r="AAX128" s="765"/>
      <c r="AAY128" s="765"/>
      <c r="AAZ128" s="765"/>
      <c r="ABA128" s="765"/>
      <c r="ABB128" s="765"/>
      <c r="ABC128" s="765"/>
      <c r="ABD128" s="765"/>
      <c r="ABE128" s="765"/>
      <c r="ABF128" s="765"/>
      <c r="ABG128" s="765"/>
      <c r="ABH128" s="765"/>
      <c r="ABI128" s="765"/>
      <c r="ABJ128" s="765"/>
      <c r="ABK128" s="765"/>
      <c r="ABL128" s="765"/>
      <c r="ABM128" s="765"/>
      <c r="ABN128" s="765"/>
      <c r="ABO128" s="765"/>
      <c r="ABP128" s="765"/>
      <c r="ABQ128" s="765"/>
      <c r="ABR128" s="765"/>
      <c r="ABS128" s="765"/>
      <c r="ABT128" s="765"/>
      <c r="ABU128" s="765"/>
      <c r="ABV128" s="765"/>
      <c r="ABW128" s="765"/>
      <c r="ABX128" s="765"/>
      <c r="ABY128" s="765"/>
      <c r="ABZ128" s="765"/>
      <c r="ACA128" s="765"/>
      <c r="ACB128" s="765"/>
      <c r="ACC128" s="765"/>
      <c r="ACD128" s="765"/>
      <c r="ACE128" s="765"/>
      <c r="ACF128" s="765"/>
      <c r="ACG128" s="765"/>
      <c r="ACH128" s="765"/>
      <c r="ACI128" s="765"/>
      <c r="ACJ128" s="765"/>
      <c r="ACK128" s="765"/>
      <c r="ACL128" s="765"/>
      <c r="ACM128" s="765"/>
      <c r="ACN128" s="765"/>
      <c r="ACO128" s="765"/>
      <c r="ACP128" s="765"/>
      <c r="ACQ128" s="765"/>
      <c r="ACR128" s="765"/>
      <c r="ACS128" s="765"/>
      <c r="ACT128" s="765"/>
      <c r="ACU128" s="765"/>
      <c r="ACV128" s="765"/>
      <c r="ACW128" s="765"/>
      <c r="ACX128" s="765"/>
      <c r="ACY128" s="765"/>
      <c r="ACZ128" s="765"/>
      <c r="ADA128" s="765"/>
      <c r="ADB128" s="765"/>
      <c r="ADC128" s="765"/>
      <c r="ADD128" s="765"/>
      <c r="ADE128" s="765"/>
      <c r="ADF128" s="765"/>
      <c r="ADG128" s="765"/>
      <c r="ADH128" s="765"/>
      <c r="ADI128" s="765"/>
      <c r="ADJ128" s="765"/>
      <c r="ADK128" s="765"/>
      <c r="ADL128" s="765"/>
      <c r="ADM128" s="765"/>
      <c r="ADN128" s="765"/>
      <c r="ADO128" s="765"/>
      <c r="ADP128" s="765"/>
      <c r="ADQ128" s="765"/>
      <c r="ADR128" s="765"/>
      <c r="ADS128" s="765"/>
      <c r="ADT128" s="765"/>
      <c r="ADU128" s="765"/>
      <c r="ADV128" s="765"/>
      <c r="ADW128" s="765"/>
      <c r="ADX128" s="765"/>
      <c r="ADY128" s="765"/>
      <c r="ADZ128" s="765"/>
      <c r="AEA128" s="765"/>
      <c r="AEB128" s="765"/>
      <c r="AEC128" s="765"/>
      <c r="AED128" s="765"/>
      <c r="AEE128" s="765"/>
      <c r="AEF128" s="765"/>
      <c r="AEG128" s="765"/>
      <c r="AEH128" s="765"/>
      <c r="AEI128" s="765"/>
      <c r="AEJ128" s="765"/>
      <c r="AEK128" s="765"/>
      <c r="AEL128" s="765"/>
      <c r="AEM128" s="765"/>
      <c r="AEN128" s="765"/>
      <c r="AEO128" s="765"/>
      <c r="AEP128" s="765"/>
      <c r="AEQ128" s="765"/>
      <c r="AER128" s="765"/>
      <c r="AES128" s="765"/>
      <c r="AET128" s="765"/>
      <c r="AEU128" s="765"/>
      <c r="AEV128" s="765"/>
      <c r="AEW128" s="765"/>
      <c r="AEX128" s="765"/>
      <c r="AEY128" s="765"/>
      <c r="AEZ128" s="765"/>
      <c r="AFA128" s="765"/>
      <c r="AFB128" s="765"/>
      <c r="AFC128" s="765"/>
      <c r="AFD128" s="765"/>
      <c r="AFE128" s="765"/>
      <c r="AFF128" s="765"/>
      <c r="AFG128" s="765"/>
      <c r="AFH128" s="765"/>
      <c r="AFI128" s="765"/>
      <c r="AFJ128" s="765"/>
      <c r="AFK128" s="765"/>
      <c r="AFL128" s="765"/>
      <c r="AFM128" s="765"/>
      <c r="AFN128" s="765"/>
      <c r="AFO128" s="765"/>
      <c r="AFP128" s="765"/>
      <c r="AFQ128" s="765"/>
      <c r="AFR128" s="765"/>
      <c r="AFS128" s="765"/>
      <c r="AFT128" s="765"/>
      <c r="AFU128" s="765"/>
      <c r="AFV128" s="765"/>
      <c r="AFW128" s="765"/>
      <c r="AFX128" s="765"/>
      <c r="AFY128" s="765"/>
      <c r="AFZ128" s="765"/>
      <c r="AGA128" s="765"/>
      <c r="AGB128" s="765"/>
      <c r="AGC128" s="765"/>
      <c r="AGD128" s="765"/>
      <c r="AGE128" s="765"/>
      <c r="AGF128" s="765"/>
      <c r="AGG128" s="765"/>
      <c r="AGH128" s="765"/>
      <c r="AGI128" s="765"/>
      <c r="AGJ128" s="765"/>
      <c r="AGK128" s="765"/>
      <c r="AGL128" s="765"/>
      <c r="AGM128" s="765"/>
      <c r="AGN128" s="765"/>
      <c r="AGO128" s="765"/>
      <c r="AGP128" s="765"/>
      <c r="AGQ128" s="765"/>
      <c r="AGR128" s="765"/>
      <c r="AGS128" s="765"/>
      <c r="AGT128" s="765"/>
      <c r="AGU128" s="765"/>
      <c r="AGV128" s="765"/>
      <c r="AGW128" s="765"/>
      <c r="AGX128" s="765"/>
      <c r="AGY128" s="765"/>
      <c r="AGZ128" s="765"/>
      <c r="AHA128" s="765"/>
      <c r="AHB128" s="765"/>
      <c r="AHC128" s="765"/>
      <c r="AHD128" s="765"/>
      <c r="AHE128" s="765"/>
      <c r="AHF128" s="765"/>
      <c r="AHG128" s="765"/>
      <c r="AHH128" s="765"/>
      <c r="AHI128" s="765"/>
      <c r="AHJ128" s="765"/>
      <c r="AHK128" s="765"/>
      <c r="AHL128" s="765"/>
      <c r="AHM128" s="765"/>
      <c r="AHN128" s="765"/>
      <c r="AHO128" s="765"/>
      <c r="AHP128" s="765"/>
      <c r="AHQ128" s="765"/>
      <c r="AHR128" s="765"/>
      <c r="AHS128" s="765"/>
      <c r="AHT128" s="765"/>
      <c r="AHU128" s="765"/>
      <c r="AHV128" s="765"/>
      <c r="AHW128" s="765"/>
      <c r="AHX128" s="765"/>
      <c r="AHY128" s="765"/>
      <c r="AHZ128" s="765"/>
      <c r="AIA128" s="765"/>
      <c r="AIB128" s="765"/>
      <c r="AIC128" s="765"/>
      <c r="AID128" s="765"/>
      <c r="AIE128" s="765"/>
      <c r="AIF128" s="765"/>
      <c r="AIG128" s="765"/>
      <c r="AIH128" s="765"/>
      <c r="AII128" s="765"/>
      <c r="AIJ128" s="765"/>
      <c r="AIK128" s="765"/>
      <c r="AIL128" s="765"/>
      <c r="AIM128" s="765"/>
      <c r="AIN128" s="765"/>
      <c r="AIO128" s="765"/>
      <c r="AIP128" s="765"/>
      <c r="AIQ128" s="765"/>
      <c r="AIR128" s="765"/>
      <c r="AIS128" s="765"/>
      <c r="AIT128" s="765"/>
      <c r="AIU128" s="765"/>
      <c r="AIV128" s="765"/>
      <c r="AIW128" s="765"/>
      <c r="AIX128" s="765"/>
      <c r="AIY128" s="765"/>
      <c r="AIZ128" s="765"/>
      <c r="AJA128" s="765"/>
      <c r="AJB128" s="765"/>
      <c r="AJC128" s="765"/>
      <c r="AJD128" s="765"/>
      <c r="AJE128" s="765"/>
      <c r="AJF128" s="765"/>
      <c r="AJG128" s="765"/>
      <c r="AJH128" s="765"/>
      <c r="AJI128" s="765"/>
      <c r="AJJ128" s="765"/>
      <c r="AJK128" s="765"/>
      <c r="AJL128" s="765"/>
      <c r="AJM128" s="765"/>
      <c r="AJN128" s="765"/>
      <c r="AJO128" s="765"/>
      <c r="AJP128" s="765"/>
      <c r="AJQ128" s="765"/>
      <c r="AJR128" s="765"/>
      <c r="AJS128" s="765"/>
      <c r="AJT128" s="765"/>
      <c r="AJU128" s="765"/>
      <c r="AJV128" s="765"/>
      <c r="AJW128" s="765"/>
      <c r="AJX128" s="765"/>
      <c r="AJY128" s="765"/>
      <c r="AJZ128" s="765"/>
      <c r="AKA128" s="765"/>
      <c r="AKB128" s="765"/>
      <c r="AKC128" s="765"/>
      <c r="AKD128" s="765"/>
      <c r="AKE128" s="765"/>
      <c r="AKF128" s="765"/>
      <c r="AKG128" s="765"/>
      <c r="AKH128" s="765"/>
      <c r="AKI128" s="765"/>
      <c r="AKJ128" s="765"/>
      <c r="AKK128" s="765"/>
      <c r="AKL128" s="765"/>
      <c r="AKM128" s="765"/>
      <c r="AKN128" s="765"/>
      <c r="AKO128" s="765"/>
      <c r="AKP128" s="765"/>
      <c r="AKQ128" s="765"/>
      <c r="AKR128" s="765"/>
      <c r="AKS128" s="765"/>
      <c r="AKT128" s="765"/>
      <c r="AKU128" s="765"/>
    </row>
    <row r="129" spans="1:983" s="764" customFormat="1">
      <c r="A129" s="814"/>
      <c r="B129" s="778"/>
      <c r="C129" s="810">
        <v>0</v>
      </c>
      <c r="D129" s="810">
        <v>0</v>
      </c>
      <c r="E129" s="810">
        <v>0</v>
      </c>
      <c r="F129" s="810">
        <v>0</v>
      </c>
      <c r="G129" s="810">
        <v>-1.5060286351342711E-11</v>
      </c>
      <c r="H129" s="810">
        <v>0</v>
      </c>
      <c r="I129" s="810">
        <v>0</v>
      </c>
      <c r="J129" s="810">
        <v>0</v>
      </c>
      <c r="K129" s="810">
        <v>0</v>
      </c>
      <c r="L129" s="778"/>
      <c r="M129" s="778"/>
      <c r="N129" s="778"/>
      <c r="O129" s="778"/>
      <c r="P129" s="778"/>
      <c r="Q129" s="778"/>
      <c r="R129" s="778"/>
      <c r="S129" s="778"/>
      <c r="T129" s="778"/>
      <c r="U129" s="778"/>
      <c r="V129" s="778"/>
      <c r="W129" s="765"/>
      <c r="X129" s="765"/>
      <c r="Y129" s="765"/>
      <c r="Z129" s="765"/>
      <c r="AA129" s="765"/>
      <c r="AB129" s="765"/>
      <c r="AC129" s="765"/>
      <c r="AD129" s="765"/>
      <c r="AE129" s="765"/>
      <c r="AF129" s="765"/>
      <c r="AG129" s="765"/>
      <c r="AH129" s="765"/>
      <c r="AI129" s="765"/>
      <c r="AJ129" s="765"/>
      <c r="AK129" s="765"/>
      <c r="AL129" s="765"/>
      <c r="AM129" s="765"/>
      <c r="AN129" s="765"/>
      <c r="AO129" s="765"/>
      <c r="AP129" s="765"/>
      <c r="AQ129" s="765"/>
      <c r="AR129" s="765"/>
      <c r="AS129" s="765"/>
      <c r="AT129" s="765"/>
      <c r="AU129" s="765"/>
      <c r="AV129" s="765"/>
      <c r="AW129" s="765"/>
      <c r="AX129" s="765"/>
      <c r="AY129" s="765"/>
      <c r="AZ129" s="765"/>
      <c r="BA129" s="765"/>
      <c r="BB129" s="765"/>
      <c r="BC129" s="765"/>
      <c r="BD129" s="765"/>
      <c r="BE129" s="765"/>
      <c r="BF129" s="765"/>
      <c r="BG129" s="765"/>
      <c r="BH129" s="765"/>
      <c r="BI129" s="765"/>
      <c r="BJ129" s="765"/>
      <c r="BK129" s="765"/>
      <c r="BL129" s="765"/>
      <c r="BM129" s="765"/>
      <c r="BN129" s="765"/>
      <c r="BO129" s="765"/>
      <c r="BP129" s="765"/>
      <c r="BQ129" s="765"/>
      <c r="BR129" s="765"/>
      <c r="BS129" s="765"/>
      <c r="BT129" s="765"/>
      <c r="BU129" s="765"/>
      <c r="BV129" s="765"/>
      <c r="BW129" s="765"/>
      <c r="BX129" s="765"/>
      <c r="BY129" s="765"/>
      <c r="BZ129" s="765"/>
      <c r="CA129" s="765"/>
      <c r="CB129" s="765"/>
      <c r="CC129" s="765"/>
      <c r="CD129" s="765"/>
      <c r="CE129" s="765"/>
      <c r="CF129" s="765"/>
      <c r="CG129" s="765"/>
      <c r="CH129" s="765"/>
      <c r="CI129" s="765"/>
      <c r="CJ129" s="765"/>
      <c r="CK129" s="765"/>
      <c r="CL129" s="765"/>
      <c r="CM129" s="765"/>
      <c r="CN129" s="765"/>
      <c r="CO129" s="765"/>
      <c r="CP129" s="765"/>
      <c r="CQ129" s="765"/>
      <c r="CR129" s="765"/>
      <c r="CS129" s="765"/>
      <c r="CT129" s="765"/>
      <c r="CU129" s="765"/>
      <c r="CV129" s="765"/>
      <c r="CW129" s="765"/>
      <c r="CX129" s="765"/>
      <c r="CY129" s="765"/>
      <c r="CZ129" s="765"/>
      <c r="DA129" s="765"/>
      <c r="DB129" s="765"/>
      <c r="DC129" s="765"/>
      <c r="DD129" s="765"/>
      <c r="DE129" s="765"/>
      <c r="DF129" s="765"/>
      <c r="DG129" s="765"/>
      <c r="DH129" s="765"/>
      <c r="DI129" s="765"/>
      <c r="DJ129" s="765"/>
      <c r="DK129" s="765"/>
      <c r="DL129" s="765"/>
      <c r="DM129" s="765"/>
      <c r="DN129" s="765"/>
      <c r="DO129" s="765"/>
      <c r="DP129" s="765"/>
      <c r="DQ129" s="765"/>
      <c r="DR129" s="765"/>
      <c r="DS129" s="765"/>
      <c r="DT129" s="765"/>
      <c r="DU129" s="765"/>
      <c r="DV129" s="765"/>
      <c r="DW129" s="765"/>
      <c r="DX129" s="765"/>
      <c r="DY129" s="765"/>
      <c r="DZ129" s="765"/>
      <c r="EA129" s="765"/>
      <c r="EB129" s="765"/>
      <c r="EC129" s="765"/>
      <c r="ED129" s="765"/>
      <c r="EE129" s="765"/>
      <c r="EF129" s="765"/>
      <c r="EG129" s="765"/>
      <c r="EH129" s="765"/>
      <c r="EI129" s="765"/>
      <c r="EJ129" s="765"/>
      <c r="EK129" s="765"/>
      <c r="EL129" s="765"/>
      <c r="EM129" s="765"/>
      <c r="EN129" s="765"/>
      <c r="EO129" s="765"/>
      <c r="EP129" s="765"/>
      <c r="EQ129" s="765"/>
      <c r="ER129" s="765"/>
      <c r="ES129" s="765"/>
      <c r="ET129" s="765"/>
      <c r="EU129" s="765"/>
      <c r="EV129" s="765"/>
      <c r="EW129" s="765"/>
      <c r="EX129" s="765"/>
      <c r="EY129" s="765"/>
      <c r="EZ129" s="765"/>
      <c r="FA129" s="765"/>
      <c r="FB129" s="765"/>
      <c r="FC129" s="765"/>
      <c r="FD129" s="765"/>
      <c r="FE129" s="765"/>
      <c r="FF129" s="765"/>
      <c r="FG129" s="765"/>
      <c r="FH129" s="765"/>
      <c r="FI129" s="765"/>
      <c r="FJ129" s="765"/>
      <c r="FK129" s="765"/>
      <c r="FL129" s="765"/>
      <c r="FM129" s="765"/>
      <c r="FN129" s="765"/>
      <c r="FO129" s="765"/>
      <c r="FP129" s="765"/>
      <c r="FQ129" s="765"/>
      <c r="FR129" s="765"/>
      <c r="FS129" s="765"/>
      <c r="FT129" s="765"/>
      <c r="FU129" s="765"/>
      <c r="FV129" s="765"/>
      <c r="FW129" s="765"/>
      <c r="FX129" s="765"/>
      <c r="FY129" s="765"/>
      <c r="FZ129" s="765"/>
      <c r="GA129" s="765"/>
      <c r="GB129" s="765"/>
      <c r="GC129" s="765"/>
      <c r="GD129" s="765"/>
      <c r="GE129" s="765"/>
      <c r="GF129" s="765"/>
      <c r="GG129" s="765"/>
      <c r="GH129" s="765"/>
      <c r="GI129" s="765"/>
      <c r="GJ129" s="765"/>
      <c r="GK129" s="765"/>
      <c r="GL129" s="765"/>
      <c r="GM129" s="765"/>
      <c r="GN129" s="765"/>
      <c r="GO129" s="765"/>
      <c r="GP129" s="765"/>
      <c r="GQ129" s="765"/>
      <c r="GR129" s="765"/>
      <c r="GS129" s="765"/>
      <c r="GT129" s="765"/>
      <c r="GU129" s="765"/>
      <c r="GV129" s="765"/>
      <c r="GW129" s="765"/>
      <c r="GX129" s="765"/>
      <c r="GY129" s="765"/>
      <c r="GZ129" s="765"/>
      <c r="HA129" s="765"/>
      <c r="HB129" s="765"/>
      <c r="HC129" s="765"/>
      <c r="HD129" s="765"/>
      <c r="HE129" s="765"/>
      <c r="HF129" s="765"/>
      <c r="HG129" s="765"/>
      <c r="HH129" s="765"/>
      <c r="HI129" s="765"/>
      <c r="HJ129" s="765"/>
      <c r="HK129" s="765"/>
      <c r="HL129" s="765"/>
      <c r="HM129" s="765"/>
      <c r="HN129" s="765"/>
      <c r="HO129" s="765"/>
      <c r="HP129" s="765"/>
      <c r="HQ129" s="765"/>
      <c r="HR129" s="765"/>
      <c r="HS129" s="765"/>
      <c r="HT129" s="765"/>
      <c r="HU129" s="765"/>
      <c r="HV129" s="765"/>
      <c r="HW129" s="765"/>
      <c r="HX129" s="765"/>
      <c r="HY129" s="765"/>
      <c r="HZ129" s="765"/>
      <c r="IA129" s="765"/>
      <c r="IB129" s="765"/>
      <c r="IC129" s="765"/>
      <c r="ID129" s="765"/>
      <c r="IE129" s="765"/>
      <c r="IF129" s="765"/>
      <c r="IG129" s="765"/>
      <c r="IH129" s="765"/>
      <c r="II129" s="765"/>
      <c r="IJ129" s="765"/>
      <c r="IK129" s="765"/>
      <c r="IL129" s="765"/>
      <c r="IM129" s="765"/>
      <c r="IN129" s="765"/>
      <c r="IO129" s="765"/>
      <c r="IP129" s="765"/>
      <c r="IQ129" s="765"/>
      <c r="IR129" s="765"/>
      <c r="IS129" s="765"/>
      <c r="IT129" s="765"/>
      <c r="IU129" s="765"/>
      <c r="IV129" s="765"/>
      <c r="IW129" s="765"/>
      <c r="IX129" s="765"/>
      <c r="IY129" s="765"/>
      <c r="IZ129" s="765"/>
      <c r="JA129" s="765"/>
      <c r="JB129" s="765"/>
      <c r="JC129" s="765"/>
      <c r="JD129" s="765"/>
      <c r="JE129" s="765"/>
      <c r="JF129" s="765"/>
      <c r="JG129" s="765"/>
      <c r="JH129" s="765"/>
      <c r="JI129" s="765"/>
      <c r="JJ129" s="765"/>
      <c r="JK129" s="765"/>
      <c r="JL129" s="765"/>
      <c r="JM129" s="765"/>
      <c r="JN129" s="765"/>
      <c r="JO129" s="765"/>
      <c r="JP129" s="765"/>
      <c r="JQ129" s="765"/>
      <c r="JR129" s="765"/>
      <c r="JS129" s="765"/>
      <c r="JT129" s="765"/>
      <c r="JU129" s="765"/>
      <c r="JV129" s="765"/>
      <c r="JW129" s="765"/>
      <c r="JX129" s="765"/>
      <c r="JY129" s="765"/>
      <c r="JZ129" s="765"/>
      <c r="KA129" s="765"/>
      <c r="KB129" s="765"/>
      <c r="KC129" s="765"/>
      <c r="KD129" s="765"/>
      <c r="KE129" s="765"/>
      <c r="KF129" s="765"/>
      <c r="KG129" s="765"/>
      <c r="KH129" s="765"/>
      <c r="KI129" s="765"/>
      <c r="KJ129" s="765"/>
      <c r="KK129" s="765"/>
      <c r="KL129" s="765"/>
      <c r="KM129" s="765"/>
      <c r="KN129" s="765"/>
      <c r="KO129" s="765"/>
      <c r="KP129" s="765"/>
      <c r="KQ129" s="765"/>
      <c r="KR129" s="765"/>
      <c r="KS129" s="765"/>
      <c r="KT129" s="765"/>
      <c r="KU129" s="765"/>
      <c r="KV129" s="765"/>
      <c r="KW129" s="765"/>
      <c r="KX129" s="765"/>
      <c r="KY129" s="765"/>
      <c r="KZ129" s="765"/>
      <c r="LA129" s="765"/>
      <c r="LB129" s="765"/>
      <c r="LC129" s="765"/>
      <c r="LD129" s="765"/>
      <c r="LE129" s="765"/>
      <c r="LF129" s="765"/>
      <c r="LG129" s="765"/>
      <c r="LH129" s="765"/>
      <c r="LI129" s="765"/>
      <c r="LJ129" s="765"/>
      <c r="LK129" s="765"/>
      <c r="LL129" s="765"/>
      <c r="LM129" s="765"/>
      <c r="LN129" s="765"/>
      <c r="LO129" s="765"/>
      <c r="LP129" s="765"/>
      <c r="LQ129" s="765"/>
      <c r="LR129" s="765"/>
      <c r="LS129" s="765"/>
      <c r="LT129" s="765"/>
      <c r="LU129" s="765"/>
      <c r="LV129" s="765"/>
      <c r="LW129" s="765"/>
      <c r="LX129" s="765"/>
      <c r="LY129" s="765"/>
      <c r="LZ129" s="765"/>
      <c r="MA129" s="765"/>
      <c r="MB129" s="765"/>
      <c r="MC129" s="765"/>
      <c r="MD129" s="765"/>
      <c r="ME129" s="765"/>
      <c r="MF129" s="765"/>
      <c r="MG129" s="765"/>
      <c r="MH129" s="765"/>
      <c r="MI129" s="765"/>
      <c r="MJ129" s="765"/>
      <c r="MK129" s="765"/>
      <c r="ML129" s="765"/>
      <c r="MM129" s="765"/>
      <c r="MN129" s="765"/>
      <c r="MO129" s="765"/>
      <c r="MP129" s="765"/>
      <c r="MQ129" s="765"/>
      <c r="MR129" s="765"/>
      <c r="MS129" s="765"/>
      <c r="MT129" s="765"/>
      <c r="MU129" s="765"/>
      <c r="MV129" s="765"/>
      <c r="MW129" s="765"/>
      <c r="MX129" s="765"/>
      <c r="MY129" s="765"/>
      <c r="MZ129" s="765"/>
      <c r="NA129" s="765"/>
      <c r="NB129" s="765"/>
      <c r="NC129" s="765"/>
      <c r="ND129" s="765"/>
      <c r="NE129" s="765"/>
      <c r="NF129" s="765"/>
      <c r="NG129" s="765"/>
      <c r="NH129" s="765"/>
      <c r="NI129" s="765"/>
      <c r="NJ129" s="765"/>
      <c r="NK129" s="765"/>
      <c r="NL129" s="765"/>
      <c r="NM129" s="765"/>
      <c r="NN129" s="765"/>
      <c r="NO129" s="765"/>
      <c r="NP129" s="765"/>
      <c r="NQ129" s="765"/>
      <c r="NR129" s="765"/>
      <c r="NS129" s="765"/>
      <c r="NT129" s="765"/>
      <c r="NU129" s="765"/>
      <c r="NV129" s="765"/>
      <c r="NW129" s="765"/>
      <c r="NX129" s="765"/>
      <c r="NY129" s="765"/>
      <c r="NZ129" s="765"/>
      <c r="OA129" s="765"/>
      <c r="OB129" s="765"/>
      <c r="OC129" s="765"/>
      <c r="OD129" s="765"/>
      <c r="OE129" s="765"/>
      <c r="OF129" s="765"/>
      <c r="OG129" s="765"/>
      <c r="OH129" s="765"/>
      <c r="OI129" s="765"/>
      <c r="OJ129" s="765"/>
      <c r="OK129" s="765"/>
      <c r="OL129" s="765"/>
      <c r="OM129" s="765"/>
      <c r="ON129" s="765"/>
      <c r="OO129" s="765"/>
      <c r="OP129" s="765"/>
      <c r="OQ129" s="765"/>
      <c r="OR129" s="765"/>
      <c r="OS129" s="765"/>
      <c r="OT129" s="765"/>
      <c r="OU129" s="765"/>
      <c r="OV129" s="765"/>
      <c r="OW129" s="765"/>
      <c r="OX129" s="765"/>
      <c r="OY129" s="765"/>
      <c r="OZ129" s="765"/>
      <c r="PA129" s="765"/>
      <c r="PB129" s="765"/>
      <c r="PC129" s="765"/>
      <c r="PD129" s="765"/>
      <c r="PE129" s="765"/>
      <c r="PF129" s="765"/>
      <c r="PG129" s="765"/>
      <c r="PH129" s="765"/>
      <c r="PI129" s="765"/>
      <c r="PJ129" s="765"/>
      <c r="PK129" s="765"/>
      <c r="PL129" s="765"/>
      <c r="PM129" s="765"/>
      <c r="PN129" s="765"/>
      <c r="PO129" s="765"/>
      <c r="PP129" s="765"/>
      <c r="PQ129" s="765"/>
      <c r="PR129" s="765"/>
      <c r="PS129" s="765"/>
      <c r="PT129" s="765"/>
      <c r="PU129" s="765"/>
      <c r="PV129" s="765"/>
      <c r="PW129" s="765"/>
      <c r="PX129" s="765"/>
      <c r="PY129" s="765"/>
      <c r="PZ129" s="765"/>
      <c r="QA129" s="765"/>
      <c r="QB129" s="765"/>
      <c r="QC129" s="765"/>
      <c r="QD129" s="765"/>
      <c r="QE129" s="765"/>
      <c r="QF129" s="765"/>
      <c r="QG129" s="765"/>
      <c r="QH129" s="765"/>
      <c r="QI129" s="765"/>
      <c r="QJ129" s="765"/>
      <c r="QK129" s="765"/>
      <c r="QL129" s="765"/>
      <c r="QM129" s="765"/>
      <c r="QN129" s="765"/>
      <c r="QO129" s="765"/>
      <c r="QP129" s="765"/>
      <c r="QQ129" s="765"/>
      <c r="QR129" s="765"/>
      <c r="QS129" s="765"/>
      <c r="QT129" s="765"/>
      <c r="QU129" s="765"/>
      <c r="QV129" s="765"/>
      <c r="QW129" s="765"/>
      <c r="QX129" s="765"/>
      <c r="QY129" s="765"/>
      <c r="QZ129" s="765"/>
      <c r="RA129" s="765"/>
      <c r="RB129" s="765"/>
      <c r="RC129" s="765"/>
      <c r="RD129" s="765"/>
      <c r="RE129" s="765"/>
      <c r="RF129" s="765"/>
      <c r="RG129" s="765"/>
      <c r="RH129" s="765"/>
      <c r="RI129" s="765"/>
      <c r="RJ129" s="765"/>
      <c r="RK129" s="765"/>
      <c r="RL129" s="765"/>
      <c r="RM129" s="765"/>
      <c r="RN129" s="765"/>
      <c r="RO129" s="765"/>
      <c r="RP129" s="765"/>
      <c r="RQ129" s="765"/>
      <c r="RR129" s="765"/>
      <c r="RS129" s="765"/>
      <c r="RT129" s="765"/>
      <c r="RU129" s="765"/>
      <c r="RV129" s="765"/>
      <c r="RW129" s="765"/>
      <c r="RX129" s="765"/>
      <c r="RY129" s="765"/>
      <c r="RZ129" s="765"/>
      <c r="SA129" s="765"/>
      <c r="SB129" s="765"/>
      <c r="SC129" s="765"/>
      <c r="SD129" s="765"/>
      <c r="SE129" s="765"/>
      <c r="SF129" s="765"/>
      <c r="SG129" s="765"/>
      <c r="SH129" s="765"/>
      <c r="SI129" s="765"/>
      <c r="SJ129" s="765"/>
      <c r="SK129" s="765"/>
      <c r="SL129" s="765"/>
      <c r="SM129" s="765"/>
      <c r="SN129" s="765"/>
      <c r="SO129" s="765"/>
      <c r="SP129" s="765"/>
      <c r="SQ129" s="765"/>
      <c r="SR129" s="765"/>
      <c r="SS129" s="765"/>
      <c r="ST129" s="765"/>
      <c r="SU129" s="765"/>
      <c r="SV129" s="765"/>
      <c r="SW129" s="765"/>
      <c r="SX129" s="765"/>
      <c r="SY129" s="765"/>
      <c r="SZ129" s="765"/>
      <c r="TA129" s="765"/>
      <c r="TB129" s="765"/>
      <c r="TC129" s="765"/>
      <c r="TD129" s="765"/>
      <c r="TE129" s="765"/>
      <c r="TF129" s="765"/>
      <c r="TG129" s="765"/>
      <c r="TH129" s="765"/>
      <c r="TI129" s="765"/>
      <c r="TJ129" s="765"/>
      <c r="TK129" s="765"/>
      <c r="TL129" s="765"/>
      <c r="TM129" s="765"/>
      <c r="TN129" s="765"/>
      <c r="TO129" s="765"/>
      <c r="TP129" s="765"/>
      <c r="TQ129" s="765"/>
      <c r="TR129" s="765"/>
      <c r="TS129" s="765"/>
      <c r="TT129" s="765"/>
      <c r="TU129" s="765"/>
      <c r="TV129" s="765"/>
      <c r="TW129" s="765"/>
      <c r="TX129" s="765"/>
      <c r="TY129" s="765"/>
      <c r="TZ129" s="765"/>
      <c r="UA129" s="765"/>
      <c r="UB129" s="765"/>
      <c r="UC129" s="765"/>
      <c r="UD129" s="765"/>
      <c r="UE129" s="765"/>
      <c r="UF129" s="765"/>
      <c r="UG129" s="765"/>
      <c r="UH129" s="765"/>
      <c r="UI129" s="765"/>
      <c r="UJ129" s="765"/>
      <c r="UK129" s="765"/>
      <c r="UL129" s="765"/>
      <c r="UM129" s="765"/>
      <c r="UN129" s="765"/>
      <c r="UO129" s="765"/>
      <c r="UP129" s="765"/>
      <c r="UQ129" s="765"/>
      <c r="UR129" s="765"/>
      <c r="US129" s="765"/>
      <c r="UT129" s="765"/>
      <c r="UU129" s="765"/>
      <c r="UV129" s="765"/>
      <c r="UW129" s="765"/>
      <c r="UX129" s="765"/>
      <c r="UY129" s="765"/>
      <c r="UZ129" s="765"/>
      <c r="VA129" s="765"/>
      <c r="VB129" s="765"/>
      <c r="VC129" s="765"/>
      <c r="VD129" s="765"/>
      <c r="VE129" s="765"/>
      <c r="VF129" s="765"/>
      <c r="VG129" s="765"/>
      <c r="VH129" s="765"/>
      <c r="VI129" s="765"/>
      <c r="VJ129" s="765"/>
      <c r="VK129" s="765"/>
      <c r="VL129" s="765"/>
      <c r="VM129" s="765"/>
      <c r="VN129" s="765"/>
      <c r="VO129" s="765"/>
      <c r="VP129" s="765"/>
      <c r="VQ129" s="765"/>
      <c r="VR129" s="765"/>
      <c r="VS129" s="765"/>
      <c r="VT129" s="765"/>
      <c r="VU129" s="765"/>
      <c r="VV129" s="765"/>
      <c r="VW129" s="765"/>
      <c r="VX129" s="765"/>
      <c r="VY129" s="765"/>
      <c r="VZ129" s="765"/>
      <c r="WA129" s="765"/>
      <c r="WB129" s="765"/>
      <c r="WC129" s="765"/>
      <c r="WD129" s="765"/>
      <c r="WE129" s="765"/>
      <c r="WF129" s="765"/>
      <c r="WG129" s="765"/>
      <c r="WH129" s="765"/>
      <c r="WI129" s="765"/>
      <c r="WJ129" s="765"/>
      <c r="WK129" s="765"/>
      <c r="WL129" s="765"/>
      <c r="WM129" s="765"/>
      <c r="WN129" s="765"/>
      <c r="WO129" s="765"/>
      <c r="WP129" s="765"/>
      <c r="WQ129" s="765"/>
      <c r="WR129" s="765"/>
      <c r="WS129" s="765"/>
      <c r="WT129" s="765"/>
      <c r="WU129" s="765"/>
      <c r="WV129" s="765"/>
      <c r="WW129" s="765"/>
      <c r="WX129" s="765"/>
      <c r="WY129" s="765"/>
      <c r="WZ129" s="765"/>
      <c r="XA129" s="765"/>
      <c r="XB129" s="765"/>
      <c r="XC129" s="765"/>
      <c r="XD129" s="765"/>
      <c r="XE129" s="765"/>
      <c r="XF129" s="765"/>
      <c r="XG129" s="765"/>
      <c r="XH129" s="765"/>
      <c r="XI129" s="765"/>
      <c r="XJ129" s="765"/>
      <c r="XK129" s="765"/>
      <c r="XL129" s="765"/>
      <c r="XM129" s="765"/>
      <c r="XN129" s="765"/>
      <c r="XO129" s="765"/>
      <c r="XP129" s="765"/>
      <c r="XQ129" s="765"/>
      <c r="XR129" s="765"/>
      <c r="XS129" s="765"/>
      <c r="XT129" s="765"/>
      <c r="XU129" s="765"/>
      <c r="XV129" s="765"/>
      <c r="XW129" s="765"/>
      <c r="XX129" s="765"/>
      <c r="XY129" s="765"/>
      <c r="XZ129" s="765"/>
      <c r="YA129" s="765"/>
      <c r="YB129" s="765"/>
      <c r="YC129" s="765"/>
      <c r="YD129" s="765"/>
      <c r="YE129" s="765"/>
      <c r="YF129" s="765"/>
      <c r="YG129" s="765"/>
      <c r="YH129" s="765"/>
      <c r="YI129" s="765"/>
      <c r="YJ129" s="765"/>
      <c r="YK129" s="765"/>
      <c r="YL129" s="765"/>
      <c r="YM129" s="765"/>
      <c r="YN129" s="765"/>
      <c r="YO129" s="765"/>
      <c r="YP129" s="765"/>
      <c r="YQ129" s="765"/>
      <c r="YR129" s="765"/>
      <c r="YS129" s="765"/>
      <c r="YT129" s="765"/>
      <c r="YU129" s="765"/>
      <c r="YV129" s="765"/>
      <c r="YW129" s="765"/>
      <c r="YX129" s="765"/>
      <c r="YY129" s="765"/>
      <c r="YZ129" s="765"/>
      <c r="ZA129" s="765"/>
      <c r="ZB129" s="765"/>
      <c r="ZC129" s="765"/>
      <c r="ZD129" s="765"/>
      <c r="ZE129" s="765"/>
      <c r="ZF129" s="765"/>
      <c r="ZG129" s="765"/>
      <c r="ZH129" s="765"/>
      <c r="ZI129" s="765"/>
      <c r="ZJ129" s="765"/>
      <c r="ZK129" s="765"/>
      <c r="ZL129" s="765"/>
      <c r="ZM129" s="765"/>
      <c r="ZN129" s="765"/>
      <c r="ZO129" s="765"/>
      <c r="ZP129" s="765"/>
      <c r="ZQ129" s="765"/>
      <c r="ZR129" s="765"/>
      <c r="ZS129" s="765"/>
      <c r="ZT129" s="765"/>
      <c r="ZU129" s="765"/>
      <c r="ZV129" s="765"/>
      <c r="ZW129" s="765"/>
      <c r="ZX129" s="765"/>
      <c r="ZY129" s="765"/>
      <c r="ZZ129" s="765"/>
      <c r="AAA129" s="765"/>
      <c r="AAB129" s="765"/>
      <c r="AAC129" s="765"/>
      <c r="AAD129" s="765"/>
      <c r="AAE129" s="765"/>
      <c r="AAF129" s="765"/>
      <c r="AAG129" s="765"/>
      <c r="AAH129" s="765"/>
      <c r="AAI129" s="765"/>
      <c r="AAJ129" s="765"/>
      <c r="AAK129" s="765"/>
      <c r="AAL129" s="765"/>
      <c r="AAM129" s="765"/>
      <c r="AAN129" s="765"/>
      <c r="AAO129" s="765"/>
      <c r="AAP129" s="765"/>
      <c r="AAQ129" s="765"/>
      <c r="AAR129" s="765"/>
      <c r="AAS129" s="765"/>
      <c r="AAT129" s="765"/>
      <c r="AAU129" s="765"/>
      <c r="AAV129" s="765"/>
      <c r="AAW129" s="765"/>
      <c r="AAX129" s="765"/>
      <c r="AAY129" s="765"/>
      <c r="AAZ129" s="765"/>
      <c r="ABA129" s="765"/>
      <c r="ABB129" s="765"/>
      <c r="ABC129" s="765"/>
      <c r="ABD129" s="765"/>
      <c r="ABE129" s="765"/>
      <c r="ABF129" s="765"/>
      <c r="ABG129" s="765"/>
      <c r="ABH129" s="765"/>
      <c r="ABI129" s="765"/>
      <c r="ABJ129" s="765"/>
      <c r="ABK129" s="765"/>
      <c r="ABL129" s="765"/>
      <c r="ABM129" s="765"/>
      <c r="ABN129" s="765"/>
      <c r="ABO129" s="765"/>
      <c r="ABP129" s="765"/>
      <c r="ABQ129" s="765"/>
      <c r="ABR129" s="765"/>
      <c r="ABS129" s="765"/>
      <c r="ABT129" s="765"/>
      <c r="ABU129" s="765"/>
      <c r="ABV129" s="765"/>
      <c r="ABW129" s="765"/>
      <c r="ABX129" s="765"/>
      <c r="ABY129" s="765"/>
      <c r="ABZ129" s="765"/>
      <c r="ACA129" s="765"/>
      <c r="ACB129" s="765"/>
      <c r="ACC129" s="765"/>
      <c r="ACD129" s="765"/>
      <c r="ACE129" s="765"/>
      <c r="ACF129" s="765"/>
      <c r="ACG129" s="765"/>
      <c r="ACH129" s="765"/>
      <c r="ACI129" s="765"/>
      <c r="ACJ129" s="765"/>
      <c r="ACK129" s="765"/>
      <c r="ACL129" s="765"/>
      <c r="ACM129" s="765"/>
      <c r="ACN129" s="765"/>
      <c r="ACO129" s="765"/>
      <c r="ACP129" s="765"/>
      <c r="ACQ129" s="765"/>
      <c r="ACR129" s="765"/>
      <c r="ACS129" s="765"/>
      <c r="ACT129" s="765"/>
      <c r="ACU129" s="765"/>
      <c r="ACV129" s="765"/>
      <c r="ACW129" s="765"/>
      <c r="ACX129" s="765"/>
      <c r="ACY129" s="765"/>
      <c r="ACZ129" s="765"/>
      <c r="ADA129" s="765"/>
      <c r="ADB129" s="765"/>
      <c r="ADC129" s="765"/>
      <c r="ADD129" s="765"/>
      <c r="ADE129" s="765"/>
      <c r="ADF129" s="765"/>
      <c r="ADG129" s="765"/>
      <c r="ADH129" s="765"/>
      <c r="ADI129" s="765"/>
      <c r="ADJ129" s="765"/>
      <c r="ADK129" s="765"/>
      <c r="ADL129" s="765"/>
      <c r="ADM129" s="765"/>
      <c r="ADN129" s="765"/>
      <c r="ADO129" s="765"/>
      <c r="ADP129" s="765"/>
      <c r="ADQ129" s="765"/>
      <c r="ADR129" s="765"/>
      <c r="ADS129" s="765"/>
      <c r="ADT129" s="765"/>
      <c r="ADU129" s="765"/>
      <c r="ADV129" s="765"/>
      <c r="ADW129" s="765"/>
      <c r="ADX129" s="765"/>
      <c r="ADY129" s="765"/>
      <c r="ADZ129" s="765"/>
      <c r="AEA129" s="765"/>
      <c r="AEB129" s="765"/>
      <c r="AEC129" s="765"/>
      <c r="AED129" s="765"/>
      <c r="AEE129" s="765"/>
      <c r="AEF129" s="765"/>
      <c r="AEG129" s="765"/>
      <c r="AEH129" s="765"/>
      <c r="AEI129" s="765"/>
      <c r="AEJ129" s="765"/>
      <c r="AEK129" s="765"/>
      <c r="AEL129" s="765"/>
      <c r="AEM129" s="765"/>
      <c r="AEN129" s="765"/>
      <c r="AEO129" s="765"/>
      <c r="AEP129" s="765"/>
      <c r="AEQ129" s="765"/>
      <c r="AER129" s="765"/>
      <c r="AES129" s="765"/>
      <c r="AET129" s="765"/>
      <c r="AEU129" s="765"/>
      <c r="AEV129" s="765"/>
      <c r="AEW129" s="765"/>
      <c r="AEX129" s="765"/>
      <c r="AEY129" s="765"/>
      <c r="AEZ129" s="765"/>
      <c r="AFA129" s="765"/>
      <c r="AFB129" s="765"/>
      <c r="AFC129" s="765"/>
      <c r="AFD129" s="765"/>
      <c r="AFE129" s="765"/>
      <c r="AFF129" s="765"/>
      <c r="AFG129" s="765"/>
      <c r="AFH129" s="765"/>
      <c r="AFI129" s="765"/>
      <c r="AFJ129" s="765"/>
      <c r="AFK129" s="765"/>
      <c r="AFL129" s="765"/>
      <c r="AFM129" s="765"/>
      <c r="AFN129" s="765"/>
      <c r="AFO129" s="765"/>
      <c r="AFP129" s="765"/>
      <c r="AFQ129" s="765"/>
      <c r="AFR129" s="765"/>
      <c r="AFS129" s="765"/>
      <c r="AFT129" s="765"/>
      <c r="AFU129" s="765"/>
      <c r="AFV129" s="765"/>
      <c r="AFW129" s="765"/>
      <c r="AFX129" s="765"/>
      <c r="AFY129" s="765"/>
      <c r="AFZ129" s="765"/>
      <c r="AGA129" s="765"/>
      <c r="AGB129" s="765"/>
      <c r="AGC129" s="765"/>
      <c r="AGD129" s="765"/>
      <c r="AGE129" s="765"/>
      <c r="AGF129" s="765"/>
      <c r="AGG129" s="765"/>
      <c r="AGH129" s="765"/>
      <c r="AGI129" s="765"/>
      <c r="AGJ129" s="765"/>
      <c r="AGK129" s="765"/>
      <c r="AGL129" s="765"/>
      <c r="AGM129" s="765"/>
      <c r="AGN129" s="765"/>
      <c r="AGO129" s="765"/>
      <c r="AGP129" s="765"/>
      <c r="AGQ129" s="765"/>
      <c r="AGR129" s="765"/>
      <c r="AGS129" s="765"/>
      <c r="AGT129" s="765"/>
      <c r="AGU129" s="765"/>
      <c r="AGV129" s="765"/>
      <c r="AGW129" s="765"/>
      <c r="AGX129" s="765"/>
      <c r="AGY129" s="765"/>
      <c r="AGZ129" s="765"/>
      <c r="AHA129" s="765"/>
      <c r="AHB129" s="765"/>
      <c r="AHC129" s="765"/>
      <c r="AHD129" s="765"/>
      <c r="AHE129" s="765"/>
      <c r="AHF129" s="765"/>
      <c r="AHG129" s="765"/>
      <c r="AHH129" s="765"/>
      <c r="AHI129" s="765"/>
      <c r="AHJ129" s="765"/>
      <c r="AHK129" s="765"/>
      <c r="AHL129" s="765"/>
      <c r="AHM129" s="765"/>
      <c r="AHN129" s="765"/>
      <c r="AHO129" s="765"/>
      <c r="AHP129" s="765"/>
      <c r="AHQ129" s="765"/>
      <c r="AHR129" s="765"/>
      <c r="AHS129" s="765"/>
      <c r="AHT129" s="765"/>
      <c r="AHU129" s="765"/>
      <c r="AHV129" s="765"/>
      <c r="AHW129" s="765"/>
      <c r="AHX129" s="765"/>
      <c r="AHY129" s="765"/>
      <c r="AHZ129" s="765"/>
      <c r="AIA129" s="765"/>
      <c r="AIB129" s="765"/>
      <c r="AIC129" s="765"/>
      <c r="AID129" s="765"/>
      <c r="AIE129" s="765"/>
      <c r="AIF129" s="765"/>
      <c r="AIG129" s="765"/>
      <c r="AIH129" s="765"/>
      <c r="AII129" s="765"/>
      <c r="AIJ129" s="765"/>
      <c r="AIK129" s="765"/>
      <c r="AIL129" s="765"/>
      <c r="AIM129" s="765"/>
      <c r="AIN129" s="765"/>
      <c r="AIO129" s="765"/>
      <c r="AIP129" s="765"/>
      <c r="AIQ129" s="765"/>
      <c r="AIR129" s="765"/>
      <c r="AIS129" s="765"/>
      <c r="AIT129" s="765"/>
      <c r="AIU129" s="765"/>
      <c r="AIV129" s="765"/>
      <c r="AIW129" s="765"/>
      <c r="AIX129" s="765"/>
      <c r="AIY129" s="765"/>
      <c r="AIZ129" s="765"/>
      <c r="AJA129" s="765"/>
      <c r="AJB129" s="765"/>
      <c r="AJC129" s="765"/>
      <c r="AJD129" s="765"/>
      <c r="AJE129" s="765"/>
      <c r="AJF129" s="765"/>
      <c r="AJG129" s="765"/>
      <c r="AJH129" s="765"/>
      <c r="AJI129" s="765"/>
      <c r="AJJ129" s="765"/>
      <c r="AJK129" s="765"/>
      <c r="AJL129" s="765"/>
      <c r="AJM129" s="765"/>
      <c r="AJN129" s="765"/>
      <c r="AJO129" s="765"/>
      <c r="AJP129" s="765"/>
      <c r="AJQ129" s="765"/>
      <c r="AJR129" s="765"/>
      <c r="AJS129" s="765"/>
      <c r="AJT129" s="765"/>
      <c r="AJU129" s="765"/>
      <c r="AJV129" s="765"/>
      <c r="AJW129" s="765"/>
      <c r="AJX129" s="765"/>
      <c r="AJY129" s="765"/>
      <c r="AJZ129" s="765"/>
      <c r="AKA129" s="765"/>
      <c r="AKB129" s="765"/>
      <c r="AKC129" s="765"/>
      <c r="AKD129" s="765"/>
      <c r="AKE129" s="765"/>
      <c r="AKF129" s="765"/>
      <c r="AKG129" s="765"/>
      <c r="AKH129" s="765"/>
      <c r="AKI129" s="765"/>
      <c r="AKJ129" s="765"/>
      <c r="AKK129" s="765"/>
      <c r="AKL129" s="765"/>
      <c r="AKM129" s="765"/>
      <c r="AKN129" s="765"/>
      <c r="AKO129" s="765"/>
      <c r="AKP129" s="765"/>
      <c r="AKQ129" s="765"/>
      <c r="AKR129" s="765"/>
      <c r="AKS129" s="765"/>
      <c r="AKT129" s="765"/>
      <c r="AKU129" s="765"/>
    </row>
    <row r="130" spans="1:983" s="764" customFormat="1">
      <c r="A130" s="814"/>
      <c r="B130" s="792" t="s">
        <v>623</v>
      </c>
      <c r="C130" s="807">
        <v>2018</v>
      </c>
      <c r="D130" s="781">
        <v>2019</v>
      </c>
      <c r="E130" s="781">
        <v>2020</v>
      </c>
      <c r="F130" s="781">
        <v>2025</v>
      </c>
      <c r="G130" s="781">
        <v>2030</v>
      </c>
      <c r="H130" s="781">
        <v>2035</v>
      </c>
      <c r="I130" s="781">
        <v>2040</v>
      </c>
      <c r="J130" s="781">
        <v>2045</v>
      </c>
      <c r="K130" s="781">
        <v>2050</v>
      </c>
      <c r="L130" s="778"/>
      <c r="M130" s="778"/>
      <c r="N130" s="778"/>
      <c r="O130" s="778"/>
      <c r="P130" s="778"/>
      <c r="Q130" s="778"/>
      <c r="R130" s="778"/>
      <c r="S130" s="778"/>
      <c r="T130" s="778"/>
      <c r="U130" s="778"/>
      <c r="V130" s="778"/>
      <c r="W130" s="765"/>
      <c r="X130" s="765"/>
      <c r="Y130" s="765"/>
      <c r="Z130" s="765"/>
      <c r="AA130" s="765"/>
      <c r="AB130" s="765"/>
      <c r="AC130" s="765"/>
      <c r="AD130" s="765"/>
      <c r="AE130" s="765"/>
      <c r="AF130" s="765"/>
      <c r="AG130" s="765"/>
      <c r="AH130" s="765"/>
      <c r="AI130" s="765"/>
      <c r="AJ130" s="765"/>
      <c r="AK130" s="765"/>
      <c r="AL130" s="765"/>
      <c r="AM130" s="765"/>
      <c r="AN130" s="765"/>
      <c r="AO130" s="765"/>
      <c r="AP130" s="765"/>
      <c r="AQ130" s="765"/>
      <c r="AR130" s="765"/>
      <c r="AS130" s="765"/>
      <c r="AT130" s="765"/>
      <c r="AU130" s="765"/>
      <c r="AV130" s="765"/>
      <c r="AW130" s="765"/>
      <c r="AX130" s="765"/>
      <c r="AY130" s="765"/>
      <c r="AZ130" s="765"/>
      <c r="BA130" s="765"/>
      <c r="BB130" s="765"/>
      <c r="BC130" s="765"/>
      <c r="BD130" s="765"/>
      <c r="BE130" s="765"/>
      <c r="BF130" s="765"/>
      <c r="BG130" s="765"/>
      <c r="BH130" s="765"/>
      <c r="BI130" s="765"/>
      <c r="BJ130" s="765"/>
      <c r="BK130" s="765"/>
      <c r="BL130" s="765"/>
      <c r="BM130" s="765"/>
      <c r="BN130" s="765"/>
      <c r="BO130" s="765"/>
      <c r="BP130" s="765"/>
      <c r="BQ130" s="765"/>
      <c r="BR130" s="765"/>
      <c r="BS130" s="765"/>
      <c r="BT130" s="765"/>
      <c r="BU130" s="765"/>
      <c r="BV130" s="765"/>
      <c r="BW130" s="765"/>
      <c r="BX130" s="765"/>
      <c r="BY130" s="765"/>
      <c r="BZ130" s="765"/>
      <c r="CA130" s="765"/>
      <c r="CB130" s="765"/>
      <c r="CC130" s="765"/>
      <c r="CD130" s="765"/>
      <c r="CE130" s="765"/>
      <c r="CF130" s="765"/>
      <c r="CG130" s="765"/>
      <c r="CH130" s="765"/>
      <c r="CI130" s="765"/>
      <c r="CJ130" s="765"/>
      <c r="CK130" s="765"/>
      <c r="CL130" s="765"/>
      <c r="CM130" s="765"/>
      <c r="CN130" s="765"/>
      <c r="CO130" s="765"/>
      <c r="CP130" s="765"/>
      <c r="CQ130" s="765"/>
      <c r="CR130" s="765"/>
      <c r="CS130" s="765"/>
      <c r="CT130" s="765"/>
      <c r="CU130" s="765"/>
      <c r="CV130" s="765"/>
      <c r="CW130" s="765"/>
      <c r="CX130" s="765"/>
      <c r="CY130" s="765"/>
      <c r="CZ130" s="765"/>
      <c r="DA130" s="765"/>
      <c r="DB130" s="765"/>
      <c r="DC130" s="765"/>
      <c r="DD130" s="765"/>
      <c r="DE130" s="765"/>
      <c r="DF130" s="765"/>
      <c r="DG130" s="765"/>
      <c r="DH130" s="765"/>
      <c r="DI130" s="765"/>
      <c r="DJ130" s="765"/>
      <c r="DK130" s="765"/>
      <c r="DL130" s="765"/>
      <c r="DM130" s="765"/>
      <c r="DN130" s="765"/>
      <c r="DO130" s="765"/>
      <c r="DP130" s="765"/>
      <c r="DQ130" s="765"/>
      <c r="DR130" s="765"/>
      <c r="DS130" s="765"/>
      <c r="DT130" s="765"/>
      <c r="DU130" s="765"/>
      <c r="DV130" s="765"/>
      <c r="DW130" s="765"/>
      <c r="DX130" s="765"/>
      <c r="DY130" s="765"/>
      <c r="DZ130" s="765"/>
      <c r="EA130" s="765"/>
      <c r="EB130" s="765"/>
      <c r="EC130" s="765"/>
      <c r="ED130" s="765"/>
      <c r="EE130" s="765"/>
      <c r="EF130" s="765"/>
      <c r="EG130" s="765"/>
      <c r="EH130" s="765"/>
      <c r="EI130" s="765"/>
      <c r="EJ130" s="765"/>
      <c r="EK130" s="765"/>
      <c r="EL130" s="765"/>
      <c r="EM130" s="765"/>
      <c r="EN130" s="765"/>
      <c r="EO130" s="765"/>
      <c r="EP130" s="765"/>
      <c r="EQ130" s="765"/>
      <c r="ER130" s="765"/>
      <c r="ES130" s="765"/>
      <c r="ET130" s="765"/>
      <c r="EU130" s="765"/>
      <c r="EV130" s="765"/>
      <c r="EW130" s="765"/>
      <c r="EX130" s="765"/>
      <c r="EY130" s="765"/>
      <c r="EZ130" s="765"/>
      <c r="FA130" s="765"/>
      <c r="FB130" s="765"/>
      <c r="FC130" s="765"/>
      <c r="FD130" s="765"/>
      <c r="FE130" s="765"/>
      <c r="FF130" s="765"/>
      <c r="FG130" s="765"/>
      <c r="FH130" s="765"/>
      <c r="FI130" s="765"/>
      <c r="FJ130" s="765"/>
      <c r="FK130" s="765"/>
      <c r="FL130" s="765"/>
      <c r="FM130" s="765"/>
      <c r="FN130" s="765"/>
      <c r="FO130" s="765"/>
      <c r="FP130" s="765"/>
      <c r="FQ130" s="765"/>
      <c r="FR130" s="765"/>
      <c r="FS130" s="765"/>
      <c r="FT130" s="765"/>
      <c r="FU130" s="765"/>
      <c r="FV130" s="765"/>
      <c r="FW130" s="765"/>
      <c r="FX130" s="765"/>
      <c r="FY130" s="765"/>
      <c r="FZ130" s="765"/>
      <c r="GA130" s="765"/>
      <c r="GB130" s="765"/>
      <c r="GC130" s="765"/>
      <c r="GD130" s="765"/>
      <c r="GE130" s="765"/>
      <c r="GF130" s="765"/>
      <c r="GG130" s="765"/>
      <c r="GH130" s="765"/>
      <c r="GI130" s="765"/>
      <c r="GJ130" s="765"/>
      <c r="GK130" s="765"/>
      <c r="GL130" s="765"/>
      <c r="GM130" s="765"/>
      <c r="GN130" s="765"/>
      <c r="GO130" s="765"/>
      <c r="GP130" s="765"/>
      <c r="GQ130" s="765"/>
      <c r="GR130" s="765"/>
      <c r="GS130" s="765"/>
      <c r="GT130" s="765"/>
      <c r="GU130" s="765"/>
      <c r="GV130" s="765"/>
      <c r="GW130" s="765"/>
      <c r="GX130" s="765"/>
      <c r="GY130" s="765"/>
      <c r="GZ130" s="765"/>
      <c r="HA130" s="765"/>
      <c r="HB130" s="765"/>
      <c r="HC130" s="765"/>
      <c r="HD130" s="765"/>
      <c r="HE130" s="765"/>
      <c r="HF130" s="765"/>
      <c r="HG130" s="765"/>
      <c r="HH130" s="765"/>
      <c r="HI130" s="765"/>
      <c r="HJ130" s="765"/>
      <c r="HK130" s="765"/>
      <c r="HL130" s="765"/>
      <c r="HM130" s="765"/>
      <c r="HN130" s="765"/>
      <c r="HO130" s="765"/>
      <c r="HP130" s="765"/>
      <c r="HQ130" s="765"/>
      <c r="HR130" s="765"/>
      <c r="HS130" s="765"/>
      <c r="HT130" s="765"/>
      <c r="HU130" s="765"/>
      <c r="HV130" s="765"/>
      <c r="HW130" s="765"/>
      <c r="HX130" s="765"/>
      <c r="HY130" s="765"/>
      <c r="HZ130" s="765"/>
      <c r="IA130" s="765"/>
      <c r="IB130" s="765"/>
      <c r="IC130" s="765"/>
      <c r="ID130" s="765"/>
      <c r="IE130" s="765"/>
      <c r="IF130" s="765"/>
      <c r="IG130" s="765"/>
      <c r="IH130" s="765"/>
      <c r="II130" s="765"/>
      <c r="IJ130" s="765"/>
      <c r="IK130" s="765"/>
      <c r="IL130" s="765"/>
      <c r="IM130" s="765"/>
      <c r="IN130" s="765"/>
      <c r="IO130" s="765"/>
      <c r="IP130" s="765"/>
      <c r="IQ130" s="765"/>
      <c r="IR130" s="765"/>
      <c r="IS130" s="765"/>
      <c r="IT130" s="765"/>
      <c r="IU130" s="765"/>
      <c r="IV130" s="765"/>
      <c r="IW130" s="765"/>
      <c r="IX130" s="765"/>
      <c r="IY130" s="765"/>
      <c r="IZ130" s="765"/>
      <c r="JA130" s="765"/>
      <c r="JB130" s="765"/>
      <c r="JC130" s="765"/>
      <c r="JD130" s="765"/>
      <c r="JE130" s="765"/>
      <c r="JF130" s="765"/>
      <c r="JG130" s="765"/>
      <c r="JH130" s="765"/>
      <c r="JI130" s="765"/>
      <c r="JJ130" s="765"/>
      <c r="JK130" s="765"/>
      <c r="JL130" s="765"/>
      <c r="JM130" s="765"/>
      <c r="JN130" s="765"/>
      <c r="JO130" s="765"/>
      <c r="JP130" s="765"/>
      <c r="JQ130" s="765"/>
      <c r="JR130" s="765"/>
      <c r="JS130" s="765"/>
      <c r="JT130" s="765"/>
      <c r="JU130" s="765"/>
      <c r="JV130" s="765"/>
      <c r="JW130" s="765"/>
      <c r="JX130" s="765"/>
      <c r="JY130" s="765"/>
      <c r="JZ130" s="765"/>
      <c r="KA130" s="765"/>
      <c r="KB130" s="765"/>
      <c r="KC130" s="765"/>
      <c r="KD130" s="765"/>
      <c r="KE130" s="765"/>
      <c r="KF130" s="765"/>
      <c r="KG130" s="765"/>
      <c r="KH130" s="765"/>
      <c r="KI130" s="765"/>
      <c r="KJ130" s="765"/>
      <c r="KK130" s="765"/>
      <c r="KL130" s="765"/>
      <c r="KM130" s="765"/>
      <c r="KN130" s="765"/>
      <c r="KO130" s="765"/>
      <c r="KP130" s="765"/>
      <c r="KQ130" s="765"/>
      <c r="KR130" s="765"/>
      <c r="KS130" s="765"/>
      <c r="KT130" s="765"/>
      <c r="KU130" s="765"/>
      <c r="KV130" s="765"/>
      <c r="KW130" s="765"/>
      <c r="KX130" s="765"/>
      <c r="KY130" s="765"/>
      <c r="KZ130" s="765"/>
      <c r="LA130" s="765"/>
      <c r="LB130" s="765"/>
      <c r="LC130" s="765"/>
      <c r="LD130" s="765"/>
      <c r="LE130" s="765"/>
      <c r="LF130" s="765"/>
      <c r="LG130" s="765"/>
      <c r="LH130" s="765"/>
      <c r="LI130" s="765"/>
      <c r="LJ130" s="765"/>
      <c r="LK130" s="765"/>
      <c r="LL130" s="765"/>
      <c r="LM130" s="765"/>
      <c r="LN130" s="765"/>
      <c r="LO130" s="765"/>
      <c r="LP130" s="765"/>
      <c r="LQ130" s="765"/>
      <c r="LR130" s="765"/>
      <c r="LS130" s="765"/>
      <c r="LT130" s="765"/>
      <c r="LU130" s="765"/>
      <c r="LV130" s="765"/>
      <c r="LW130" s="765"/>
      <c r="LX130" s="765"/>
      <c r="LY130" s="765"/>
      <c r="LZ130" s="765"/>
      <c r="MA130" s="765"/>
      <c r="MB130" s="765"/>
      <c r="MC130" s="765"/>
      <c r="MD130" s="765"/>
      <c r="ME130" s="765"/>
      <c r="MF130" s="765"/>
      <c r="MG130" s="765"/>
      <c r="MH130" s="765"/>
      <c r="MI130" s="765"/>
      <c r="MJ130" s="765"/>
      <c r="MK130" s="765"/>
      <c r="ML130" s="765"/>
      <c r="MM130" s="765"/>
      <c r="MN130" s="765"/>
      <c r="MO130" s="765"/>
      <c r="MP130" s="765"/>
      <c r="MQ130" s="765"/>
      <c r="MR130" s="765"/>
      <c r="MS130" s="765"/>
      <c r="MT130" s="765"/>
      <c r="MU130" s="765"/>
      <c r="MV130" s="765"/>
      <c r="MW130" s="765"/>
      <c r="MX130" s="765"/>
      <c r="MY130" s="765"/>
      <c r="MZ130" s="765"/>
      <c r="NA130" s="765"/>
      <c r="NB130" s="765"/>
      <c r="NC130" s="765"/>
      <c r="ND130" s="765"/>
      <c r="NE130" s="765"/>
      <c r="NF130" s="765"/>
      <c r="NG130" s="765"/>
      <c r="NH130" s="765"/>
      <c r="NI130" s="765"/>
      <c r="NJ130" s="765"/>
      <c r="NK130" s="765"/>
      <c r="NL130" s="765"/>
      <c r="NM130" s="765"/>
      <c r="NN130" s="765"/>
      <c r="NO130" s="765"/>
      <c r="NP130" s="765"/>
      <c r="NQ130" s="765"/>
      <c r="NR130" s="765"/>
      <c r="NS130" s="765"/>
      <c r="NT130" s="765"/>
      <c r="NU130" s="765"/>
      <c r="NV130" s="765"/>
      <c r="NW130" s="765"/>
      <c r="NX130" s="765"/>
      <c r="NY130" s="765"/>
      <c r="NZ130" s="765"/>
      <c r="OA130" s="765"/>
      <c r="OB130" s="765"/>
      <c r="OC130" s="765"/>
      <c r="OD130" s="765"/>
      <c r="OE130" s="765"/>
      <c r="OF130" s="765"/>
      <c r="OG130" s="765"/>
      <c r="OH130" s="765"/>
      <c r="OI130" s="765"/>
      <c r="OJ130" s="765"/>
      <c r="OK130" s="765"/>
      <c r="OL130" s="765"/>
      <c r="OM130" s="765"/>
      <c r="ON130" s="765"/>
      <c r="OO130" s="765"/>
      <c r="OP130" s="765"/>
      <c r="OQ130" s="765"/>
      <c r="OR130" s="765"/>
      <c r="OS130" s="765"/>
      <c r="OT130" s="765"/>
      <c r="OU130" s="765"/>
      <c r="OV130" s="765"/>
      <c r="OW130" s="765"/>
      <c r="OX130" s="765"/>
      <c r="OY130" s="765"/>
      <c r="OZ130" s="765"/>
      <c r="PA130" s="765"/>
      <c r="PB130" s="765"/>
      <c r="PC130" s="765"/>
      <c r="PD130" s="765"/>
      <c r="PE130" s="765"/>
      <c r="PF130" s="765"/>
      <c r="PG130" s="765"/>
      <c r="PH130" s="765"/>
      <c r="PI130" s="765"/>
      <c r="PJ130" s="765"/>
      <c r="PK130" s="765"/>
      <c r="PL130" s="765"/>
      <c r="PM130" s="765"/>
      <c r="PN130" s="765"/>
      <c r="PO130" s="765"/>
      <c r="PP130" s="765"/>
      <c r="PQ130" s="765"/>
      <c r="PR130" s="765"/>
      <c r="PS130" s="765"/>
      <c r="PT130" s="765"/>
      <c r="PU130" s="765"/>
      <c r="PV130" s="765"/>
      <c r="PW130" s="765"/>
      <c r="PX130" s="765"/>
      <c r="PY130" s="765"/>
      <c r="PZ130" s="765"/>
      <c r="QA130" s="765"/>
      <c r="QB130" s="765"/>
      <c r="QC130" s="765"/>
      <c r="QD130" s="765"/>
      <c r="QE130" s="765"/>
      <c r="QF130" s="765"/>
      <c r="QG130" s="765"/>
      <c r="QH130" s="765"/>
      <c r="QI130" s="765"/>
      <c r="QJ130" s="765"/>
      <c r="QK130" s="765"/>
      <c r="QL130" s="765"/>
      <c r="QM130" s="765"/>
      <c r="QN130" s="765"/>
      <c r="QO130" s="765"/>
      <c r="QP130" s="765"/>
      <c r="QQ130" s="765"/>
      <c r="QR130" s="765"/>
      <c r="QS130" s="765"/>
      <c r="QT130" s="765"/>
      <c r="QU130" s="765"/>
      <c r="QV130" s="765"/>
      <c r="QW130" s="765"/>
      <c r="QX130" s="765"/>
      <c r="QY130" s="765"/>
      <c r="QZ130" s="765"/>
      <c r="RA130" s="765"/>
      <c r="RB130" s="765"/>
      <c r="RC130" s="765"/>
      <c r="RD130" s="765"/>
      <c r="RE130" s="765"/>
      <c r="RF130" s="765"/>
      <c r="RG130" s="765"/>
      <c r="RH130" s="765"/>
      <c r="RI130" s="765"/>
      <c r="RJ130" s="765"/>
      <c r="RK130" s="765"/>
      <c r="RL130" s="765"/>
      <c r="RM130" s="765"/>
      <c r="RN130" s="765"/>
      <c r="RO130" s="765"/>
      <c r="RP130" s="765"/>
      <c r="RQ130" s="765"/>
      <c r="RR130" s="765"/>
      <c r="RS130" s="765"/>
      <c r="RT130" s="765"/>
      <c r="RU130" s="765"/>
      <c r="RV130" s="765"/>
      <c r="RW130" s="765"/>
      <c r="RX130" s="765"/>
      <c r="RY130" s="765"/>
      <c r="RZ130" s="765"/>
      <c r="SA130" s="765"/>
      <c r="SB130" s="765"/>
      <c r="SC130" s="765"/>
      <c r="SD130" s="765"/>
      <c r="SE130" s="765"/>
      <c r="SF130" s="765"/>
      <c r="SG130" s="765"/>
      <c r="SH130" s="765"/>
      <c r="SI130" s="765"/>
      <c r="SJ130" s="765"/>
      <c r="SK130" s="765"/>
      <c r="SL130" s="765"/>
      <c r="SM130" s="765"/>
      <c r="SN130" s="765"/>
      <c r="SO130" s="765"/>
      <c r="SP130" s="765"/>
      <c r="SQ130" s="765"/>
      <c r="SR130" s="765"/>
      <c r="SS130" s="765"/>
      <c r="ST130" s="765"/>
      <c r="SU130" s="765"/>
      <c r="SV130" s="765"/>
      <c r="SW130" s="765"/>
      <c r="SX130" s="765"/>
      <c r="SY130" s="765"/>
      <c r="SZ130" s="765"/>
      <c r="TA130" s="765"/>
      <c r="TB130" s="765"/>
      <c r="TC130" s="765"/>
      <c r="TD130" s="765"/>
      <c r="TE130" s="765"/>
      <c r="TF130" s="765"/>
      <c r="TG130" s="765"/>
      <c r="TH130" s="765"/>
      <c r="TI130" s="765"/>
      <c r="TJ130" s="765"/>
      <c r="TK130" s="765"/>
      <c r="TL130" s="765"/>
      <c r="TM130" s="765"/>
      <c r="TN130" s="765"/>
      <c r="TO130" s="765"/>
      <c r="TP130" s="765"/>
      <c r="TQ130" s="765"/>
      <c r="TR130" s="765"/>
      <c r="TS130" s="765"/>
      <c r="TT130" s="765"/>
      <c r="TU130" s="765"/>
      <c r="TV130" s="765"/>
      <c r="TW130" s="765"/>
      <c r="TX130" s="765"/>
      <c r="TY130" s="765"/>
      <c r="TZ130" s="765"/>
      <c r="UA130" s="765"/>
      <c r="UB130" s="765"/>
      <c r="UC130" s="765"/>
      <c r="UD130" s="765"/>
      <c r="UE130" s="765"/>
      <c r="UF130" s="765"/>
      <c r="UG130" s="765"/>
      <c r="UH130" s="765"/>
      <c r="UI130" s="765"/>
      <c r="UJ130" s="765"/>
      <c r="UK130" s="765"/>
      <c r="UL130" s="765"/>
      <c r="UM130" s="765"/>
      <c r="UN130" s="765"/>
      <c r="UO130" s="765"/>
      <c r="UP130" s="765"/>
      <c r="UQ130" s="765"/>
      <c r="UR130" s="765"/>
      <c r="US130" s="765"/>
      <c r="UT130" s="765"/>
      <c r="UU130" s="765"/>
      <c r="UV130" s="765"/>
      <c r="UW130" s="765"/>
      <c r="UX130" s="765"/>
      <c r="UY130" s="765"/>
      <c r="UZ130" s="765"/>
      <c r="VA130" s="765"/>
      <c r="VB130" s="765"/>
      <c r="VC130" s="765"/>
      <c r="VD130" s="765"/>
      <c r="VE130" s="765"/>
      <c r="VF130" s="765"/>
      <c r="VG130" s="765"/>
      <c r="VH130" s="765"/>
      <c r="VI130" s="765"/>
      <c r="VJ130" s="765"/>
      <c r="VK130" s="765"/>
      <c r="VL130" s="765"/>
      <c r="VM130" s="765"/>
      <c r="VN130" s="765"/>
      <c r="VO130" s="765"/>
      <c r="VP130" s="765"/>
      <c r="VQ130" s="765"/>
      <c r="VR130" s="765"/>
      <c r="VS130" s="765"/>
      <c r="VT130" s="765"/>
      <c r="VU130" s="765"/>
      <c r="VV130" s="765"/>
      <c r="VW130" s="765"/>
      <c r="VX130" s="765"/>
      <c r="VY130" s="765"/>
      <c r="VZ130" s="765"/>
      <c r="WA130" s="765"/>
      <c r="WB130" s="765"/>
      <c r="WC130" s="765"/>
      <c r="WD130" s="765"/>
      <c r="WE130" s="765"/>
      <c r="WF130" s="765"/>
      <c r="WG130" s="765"/>
      <c r="WH130" s="765"/>
      <c r="WI130" s="765"/>
      <c r="WJ130" s="765"/>
      <c r="WK130" s="765"/>
      <c r="WL130" s="765"/>
      <c r="WM130" s="765"/>
      <c r="WN130" s="765"/>
      <c r="WO130" s="765"/>
      <c r="WP130" s="765"/>
      <c r="WQ130" s="765"/>
      <c r="WR130" s="765"/>
      <c r="WS130" s="765"/>
      <c r="WT130" s="765"/>
      <c r="WU130" s="765"/>
      <c r="WV130" s="765"/>
      <c r="WW130" s="765"/>
      <c r="WX130" s="765"/>
      <c r="WY130" s="765"/>
      <c r="WZ130" s="765"/>
      <c r="XA130" s="765"/>
      <c r="XB130" s="765"/>
      <c r="XC130" s="765"/>
      <c r="XD130" s="765"/>
      <c r="XE130" s="765"/>
      <c r="XF130" s="765"/>
      <c r="XG130" s="765"/>
      <c r="XH130" s="765"/>
      <c r="XI130" s="765"/>
      <c r="XJ130" s="765"/>
      <c r="XK130" s="765"/>
      <c r="XL130" s="765"/>
      <c r="XM130" s="765"/>
      <c r="XN130" s="765"/>
      <c r="XO130" s="765"/>
      <c r="XP130" s="765"/>
      <c r="XQ130" s="765"/>
      <c r="XR130" s="765"/>
      <c r="XS130" s="765"/>
      <c r="XT130" s="765"/>
      <c r="XU130" s="765"/>
      <c r="XV130" s="765"/>
      <c r="XW130" s="765"/>
      <c r="XX130" s="765"/>
      <c r="XY130" s="765"/>
      <c r="XZ130" s="765"/>
      <c r="YA130" s="765"/>
      <c r="YB130" s="765"/>
      <c r="YC130" s="765"/>
      <c r="YD130" s="765"/>
      <c r="YE130" s="765"/>
      <c r="YF130" s="765"/>
      <c r="YG130" s="765"/>
      <c r="YH130" s="765"/>
      <c r="YI130" s="765"/>
      <c r="YJ130" s="765"/>
      <c r="YK130" s="765"/>
      <c r="YL130" s="765"/>
      <c r="YM130" s="765"/>
      <c r="YN130" s="765"/>
      <c r="YO130" s="765"/>
      <c r="YP130" s="765"/>
      <c r="YQ130" s="765"/>
      <c r="YR130" s="765"/>
      <c r="YS130" s="765"/>
      <c r="YT130" s="765"/>
      <c r="YU130" s="765"/>
      <c r="YV130" s="765"/>
      <c r="YW130" s="765"/>
      <c r="YX130" s="765"/>
      <c r="YY130" s="765"/>
      <c r="YZ130" s="765"/>
      <c r="ZA130" s="765"/>
      <c r="ZB130" s="765"/>
      <c r="ZC130" s="765"/>
      <c r="ZD130" s="765"/>
      <c r="ZE130" s="765"/>
      <c r="ZF130" s="765"/>
      <c r="ZG130" s="765"/>
      <c r="ZH130" s="765"/>
      <c r="ZI130" s="765"/>
      <c r="ZJ130" s="765"/>
      <c r="ZK130" s="765"/>
      <c r="ZL130" s="765"/>
      <c r="ZM130" s="765"/>
      <c r="ZN130" s="765"/>
      <c r="ZO130" s="765"/>
      <c r="ZP130" s="765"/>
      <c r="ZQ130" s="765"/>
      <c r="ZR130" s="765"/>
      <c r="ZS130" s="765"/>
      <c r="ZT130" s="765"/>
      <c r="ZU130" s="765"/>
      <c r="ZV130" s="765"/>
      <c r="ZW130" s="765"/>
      <c r="ZX130" s="765"/>
      <c r="ZY130" s="765"/>
      <c r="ZZ130" s="765"/>
      <c r="AAA130" s="765"/>
      <c r="AAB130" s="765"/>
      <c r="AAC130" s="765"/>
      <c r="AAD130" s="765"/>
      <c r="AAE130" s="765"/>
      <c r="AAF130" s="765"/>
      <c r="AAG130" s="765"/>
      <c r="AAH130" s="765"/>
      <c r="AAI130" s="765"/>
      <c r="AAJ130" s="765"/>
      <c r="AAK130" s="765"/>
      <c r="AAL130" s="765"/>
      <c r="AAM130" s="765"/>
      <c r="AAN130" s="765"/>
      <c r="AAO130" s="765"/>
      <c r="AAP130" s="765"/>
      <c r="AAQ130" s="765"/>
      <c r="AAR130" s="765"/>
      <c r="AAS130" s="765"/>
      <c r="AAT130" s="765"/>
      <c r="AAU130" s="765"/>
      <c r="AAV130" s="765"/>
      <c r="AAW130" s="765"/>
      <c r="AAX130" s="765"/>
      <c r="AAY130" s="765"/>
      <c r="AAZ130" s="765"/>
      <c r="ABA130" s="765"/>
      <c r="ABB130" s="765"/>
      <c r="ABC130" s="765"/>
      <c r="ABD130" s="765"/>
      <c r="ABE130" s="765"/>
      <c r="ABF130" s="765"/>
      <c r="ABG130" s="765"/>
      <c r="ABH130" s="765"/>
      <c r="ABI130" s="765"/>
      <c r="ABJ130" s="765"/>
      <c r="ABK130" s="765"/>
      <c r="ABL130" s="765"/>
      <c r="ABM130" s="765"/>
      <c r="ABN130" s="765"/>
      <c r="ABO130" s="765"/>
      <c r="ABP130" s="765"/>
      <c r="ABQ130" s="765"/>
      <c r="ABR130" s="765"/>
      <c r="ABS130" s="765"/>
      <c r="ABT130" s="765"/>
      <c r="ABU130" s="765"/>
      <c r="ABV130" s="765"/>
      <c r="ABW130" s="765"/>
      <c r="ABX130" s="765"/>
      <c r="ABY130" s="765"/>
      <c r="ABZ130" s="765"/>
      <c r="ACA130" s="765"/>
      <c r="ACB130" s="765"/>
      <c r="ACC130" s="765"/>
      <c r="ACD130" s="765"/>
      <c r="ACE130" s="765"/>
      <c r="ACF130" s="765"/>
      <c r="ACG130" s="765"/>
      <c r="ACH130" s="765"/>
      <c r="ACI130" s="765"/>
      <c r="ACJ130" s="765"/>
      <c r="ACK130" s="765"/>
      <c r="ACL130" s="765"/>
      <c r="ACM130" s="765"/>
      <c r="ACN130" s="765"/>
      <c r="ACO130" s="765"/>
      <c r="ACP130" s="765"/>
      <c r="ACQ130" s="765"/>
      <c r="ACR130" s="765"/>
      <c r="ACS130" s="765"/>
      <c r="ACT130" s="765"/>
      <c r="ACU130" s="765"/>
      <c r="ACV130" s="765"/>
      <c r="ACW130" s="765"/>
      <c r="ACX130" s="765"/>
      <c r="ACY130" s="765"/>
      <c r="ACZ130" s="765"/>
      <c r="ADA130" s="765"/>
      <c r="ADB130" s="765"/>
      <c r="ADC130" s="765"/>
      <c r="ADD130" s="765"/>
      <c r="ADE130" s="765"/>
      <c r="ADF130" s="765"/>
      <c r="ADG130" s="765"/>
      <c r="ADH130" s="765"/>
      <c r="ADI130" s="765"/>
      <c r="ADJ130" s="765"/>
      <c r="ADK130" s="765"/>
      <c r="ADL130" s="765"/>
      <c r="ADM130" s="765"/>
      <c r="ADN130" s="765"/>
      <c r="ADO130" s="765"/>
      <c r="ADP130" s="765"/>
      <c r="ADQ130" s="765"/>
      <c r="ADR130" s="765"/>
      <c r="ADS130" s="765"/>
      <c r="ADT130" s="765"/>
      <c r="ADU130" s="765"/>
      <c r="ADV130" s="765"/>
      <c r="ADW130" s="765"/>
      <c r="ADX130" s="765"/>
      <c r="ADY130" s="765"/>
      <c r="ADZ130" s="765"/>
      <c r="AEA130" s="765"/>
      <c r="AEB130" s="765"/>
      <c r="AEC130" s="765"/>
      <c r="AED130" s="765"/>
      <c r="AEE130" s="765"/>
      <c r="AEF130" s="765"/>
      <c r="AEG130" s="765"/>
      <c r="AEH130" s="765"/>
      <c r="AEI130" s="765"/>
      <c r="AEJ130" s="765"/>
      <c r="AEK130" s="765"/>
      <c r="AEL130" s="765"/>
      <c r="AEM130" s="765"/>
      <c r="AEN130" s="765"/>
      <c r="AEO130" s="765"/>
      <c r="AEP130" s="765"/>
      <c r="AEQ130" s="765"/>
      <c r="AER130" s="765"/>
      <c r="AES130" s="765"/>
      <c r="AET130" s="765"/>
      <c r="AEU130" s="765"/>
      <c r="AEV130" s="765"/>
      <c r="AEW130" s="765"/>
      <c r="AEX130" s="765"/>
      <c r="AEY130" s="765"/>
      <c r="AEZ130" s="765"/>
      <c r="AFA130" s="765"/>
      <c r="AFB130" s="765"/>
      <c r="AFC130" s="765"/>
      <c r="AFD130" s="765"/>
      <c r="AFE130" s="765"/>
      <c r="AFF130" s="765"/>
      <c r="AFG130" s="765"/>
      <c r="AFH130" s="765"/>
      <c r="AFI130" s="765"/>
      <c r="AFJ130" s="765"/>
      <c r="AFK130" s="765"/>
      <c r="AFL130" s="765"/>
      <c r="AFM130" s="765"/>
      <c r="AFN130" s="765"/>
      <c r="AFO130" s="765"/>
      <c r="AFP130" s="765"/>
      <c r="AFQ130" s="765"/>
      <c r="AFR130" s="765"/>
      <c r="AFS130" s="765"/>
      <c r="AFT130" s="765"/>
      <c r="AFU130" s="765"/>
      <c r="AFV130" s="765"/>
      <c r="AFW130" s="765"/>
      <c r="AFX130" s="765"/>
      <c r="AFY130" s="765"/>
      <c r="AFZ130" s="765"/>
      <c r="AGA130" s="765"/>
      <c r="AGB130" s="765"/>
      <c r="AGC130" s="765"/>
      <c r="AGD130" s="765"/>
      <c r="AGE130" s="765"/>
      <c r="AGF130" s="765"/>
      <c r="AGG130" s="765"/>
      <c r="AGH130" s="765"/>
      <c r="AGI130" s="765"/>
      <c r="AGJ130" s="765"/>
      <c r="AGK130" s="765"/>
      <c r="AGL130" s="765"/>
      <c r="AGM130" s="765"/>
      <c r="AGN130" s="765"/>
      <c r="AGO130" s="765"/>
      <c r="AGP130" s="765"/>
      <c r="AGQ130" s="765"/>
      <c r="AGR130" s="765"/>
      <c r="AGS130" s="765"/>
      <c r="AGT130" s="765"/>
      <c r="AGU130" s="765"/>
      <c r="AGV130" s="765"/>
      <c r="AGW130" s="765"/>
      <c r="AGX130" s="765"/>
      <c r="AGY130" s="765"/>
      <c r="AGZ130" s="765"/>
      <c r="AHA130" s="765"/>
      <c r="AHB130" s="765"/>
      <c r="AHC130" s="765"/>
      <c r="AHD130" s="765"/>
      <c r="AHE130" s="765"/>
      <c r="AHF130" s="765"/>
      <c r="AHG130" s="765"/>
      <c r="AHH130" s="765"/>
      <c r="AHI130" s="765"/>
      <c r="AHJ130" s="765"/>
      <c r="AHK130" s="765"/>
      <c r="AHL130" s="765"/>
      <c r="AHM130" s="765"/>
      <c r="AHN130" s="765"/>
      <c r="AHO130" s="765"/>
      <c r="AHP130" s="765"/>
      <c r="AHQ130" s="765"/>
      <c r="AHR130" s="765"/>
      <c r="AHS130" s="765"/>
      <c r="AHT130" s="765"/>
      <c r="AHU130" s="765"/>
      <c r="AHV130" s="765"/>
      <c r="AHW130" s="765"/>
      <c r="AHX130" s="765"/>
      <c r="AHY130" s="765"/>
      <c r="AHZ130" s="765"/>
      <c r="AIA130" s="765"/>
      <c r="AIB130" s="765"/>
      <c r="AIC130" s="765"/>
      <c r="AID130" s="765"/>
      <c r="AIE130" s="765"/>
      <c r="AIF130" s="765"/>
      <c r="AIG130" s="765"/>
      <c r="AIH130" s="765"/>
      <c r="AII130" s="765"/>
      <c r="AIJ130" s="765"/>
      <c r="AIK130" s="765"/>
      <c r="AIL130" s="765"/>
      <c r="AIM130" s="765"/>
      <c r="AIN130" s="765"/>
      <c r="AIO130" s="765"/>
      <c r="AIP130" s="765"/>
      <c r="AIQ130" s="765"/>
      <c r="AIR130" s="765"/>
      <c r="AIS130" s="765"/>
      <c r="AIT130" s="765"/>
      <c r="AIU130" s="765"/>
      <c r="AIV130" s="765"/>
      <c r="AIW130" s="765"/>
      <c r="AIX130" s="765"/>
      <c r="AIY130" s="765"/>
      <c r="AIZ130" s="765"/>
      <c r="AJA130" s="765"/>
      <c r="AJB130" s="765"/>
      <c r="AJC130" s="765"/>
      <c r="AJD130" s="765"/>
      <c r="AJE130" s="765"/>
      <c r="AJF130" s="765"/>
      <c r="AJG130" s="765"/>
      <c r="AJH130" s="765"/>
      <c r="AJI130" s="765"/>
      <c r="AJJ130" s="765"/>
      <c r="AJK130" s="765"/>
      <c r="AJL130" s="765"/>
      <c r="AJM130" s="765"/>
      <c r="AJN130" s="765"/>
      <c r="AJO130" s="765"/>
      <c r="AJP130" s="765"/>
      <c r="AJQ130" s="765"/>
      <c r="AJR130" s="765"/>
      <c r="AJS130" s="765"/>
      <c r="AJT130" s="765"/>
      <c r="AJU130" s="765"/>
      <c r="AJV130" s="765"/>
      <c r="AJW130" s="765"/>
      <c r="AJX130" s="765"/>
      <c r="AJY130" s="765"/>
      <c r="AJZ130" s="765"/>
      <c r="AKA130" s="765"/>
      <c r="AKB130" s="765"/>
      <c r="AKC130" s="765"/>
      <c r="AKD130" s="765"/>
      <c r="AKE130" s="765"/>
      <c r="AKF130" s="765"/>
      <c r="AKG130" s="765"/>
      <c r="AKH130" s="765"/>
      <c r="AKI130" s="765"/>
      <c r="AKJ130" s="765"/>
      <c r="AKK130" s="765"/>
      <c r="AKL130" s="765"/>
      <c r="AKM130" s="765"/>
      <c r="AKN130" s="765"/>
      <c r="AKO130" s="765"/>
      <c r="AKP130" s="765"/>
      <c r="AKQ130" s="765"/>
      <c r="AKR130" s="765"/>
      <c r="AKS130" s="765"/>
      <c r="AKT130" s="765"/>
      <c r="AKU130" s="765"/>
    </row>
    <row r="131" spans="1:983" s="764" customFormat="1">
      <c r="A131" s="814"/>
      <c r="B131" s="779" t="s">
        <v>561</v>
      </c>
      <c r="C131" s="788">
        <v>0</v>
      </c>
      <c r="D131" s="788">
        <v>0</v>
      </c>
      <c r="E131" s="788">
        <v>0</v>
      </c>
      <c r="F131" s="788">
        <v>1.8021018363864008E-2</v>
      </c>
      <c r="G131" s="788">
        <v>4.5496792755676647E-2</v>
      </c>
      <c r="H131" s="788">
        <v>0.12856266917677858</v>
      </c>
      <c r="I131" s="788">
        <v>0.19676473033478006</v>
      </c>
      <c r="J131" s="788">
        <v>0.21005250489241342</v>
      </c>
      <c r="K131" s="788">
        <v>0.24538061616294066</v>
      </c>
      <c r="L131" s="778"/>
      <c r="M131" s="778"/>
      <c r="N131" s="778"/>
      <c r="O131" s="778"/>
      <c r="P131" s="778"/>
      <c r="Q131" s="778"/>
      <c r="R131" s="778"/>
      <c r="S131" s="778"/>
      <c r="T131" s="778"/>
      <c r="U131" s="778"/>
      <c r="V131" s="778"/>
      <c r="W131" s="765"/>
      <c r="X131" s="765"/>
      <c r="Y131" s="765"/>
      <c r="Z131" s="765"/>
      <c r="AA131" s="765"/>
      <c r="AB131" s="765"/>
      <c r="AC131" s="765"/>
      <c r="AD131" s="765"/>
      <c r="AE131" s="765"/>
      <c r="AF131" s="765"/>
      <c r="AG131" s="765"/>
      <c r="AH131" s="765"/>
      <c r="AI131" s="765"/>
      <c r="AJ131" s="765"/>
      <c r="AK131" s="765"/>
      <c r="AL131" s="765"/>
      <c r="AM131" s="765"/>
      <c r="AN131" s="765"/>
      <c r="AO131" s="765"/>
      <c r="AP131" s="765"/>
      <c r="AQ131" s="765"/>
      <c r="AR131" s="765"/>
      <c r="AS131" s="765"/>
      <c r="AT131" s="765"/>
      <c r="AU131" s="765"/>
      <c r="AV131" s="765"/>
      <c r="AW131" s="765"/>
      <c r="AX131" s="765"/>
      <c r="AY131" s="765"/>
      <c r="AZ131" s="765"/>
      <c r="BA131" s="765"/>
      <c r="BB131" s="765"/>
      <c r="BC131" s="765"/>
      <c r="BD131" s="765"/>
      <c r="BE131" s="765"/>
      <c r="BF131" s="765"/>
      <c r="BG131" s="765"/>
      <c r="BH131" s="765"/>
      <c r="BI131" s="765"/>
      <c r="BJ131" s="765"/>
      <c r="BK131" s="765"/>
      <c r="BL131" s="765"/>
      <c r="BM131" s="765"/>
      <c r="BN131" s="765"/>
      <c r="BO131" s="765"/>
      <c r="BP131" s="765"/>
      <c r="BQ131" s="765"/>
      <c r="BR131" s="765"/>
      <c r="BS131" s="765"/>
      <c r="BT131" s="765"/>
      <c r="BU131" s="765"/>
      <c r="BV131" s="765"/>
      <c r="BW131" s="765"/>
      <c r="BX131" s="765"/>
      <c r="BY131" s="765"/>
      <c r="BZ131" s="765"/>
      <c r="CA131" s="765"/>
      <c r="CB131" s="765"/>
      <c r="CC131" s="765"/>
      <c r="CD131" s="765"/>
      <c r="CE131" s="765"/>
      <c r="CF131" s="765"/>
      <c r="CG131" s="765"/>
      <c r="CH131" s="765"/>
      <c r="CI131" s="765"/>
      <c r="CJ131" s="765"/>
      <c r="CK131" s="765"/>
      <c r="CL131" s="765"/>
      <c r="CM131" s="765"/>
      <c r="CN131" s="765"/>
      <c r="CO131" s="765"/>
      <c r="CP131" s="765"/>
      <c r="CQ131" s="765"/>
      <c r="CR131" s="765"/>
      <c r="CS131" s="765"/>
      <c r="CT131" s="765"/>
      <c r="CU131" s="765"/>
      <c r="CV131" s="765"/>
      <c r="CW131" s="765"/>
      <c r="CX131" s="765"/>
      <c r="CY131" s="765"/>
      <c r="CZ131" s="765"/>
      <c r="DA131" s="765"/>
      <c r="DB131" s="765"/>
      <c r="DC131" s="765"/>
      <c r="DD131" s="765"/>
      <c r="DE131" s="765"/>
      <c r="DF131" s="765"/>
      <c r="DG131" s="765"/>
      <c r="DH131" s="765"/>
      <c r="DI131" s="765"/>
      <c r="DJ131" s="765"/>
      <c r="DK131" s="765"/>
      <c r="DL131" s="765"/>
      <c r="DM131" s="765"/>
      <c r="DN131" s="765"/>
      <c r="DO131" s="765"/>
      <c r="DP131" s="765"/>
      <c r="DQ131" s="765"/>
      <c r="DR131" s="765"/>
      <c r="DS131" s="765"/>
      <c r="DT131" s="765"/>
      <c r="DU131" s="765"/>
      <c r="DV131" s="765"/>
      <c r="DW131" s="765"/>
      <c r="DX131" s="765"/>
      <c r="DY131" s="765"/>
      <c r="DZ131" s="765"/>
      <c r="EA131" s="765"/>
      <c r="EB131" s="765"/>
      <c r="EC131" s="765"/>
      <c r="ED131" s="765"/>
      <c r="EE131" s="765"/>
      <c r="EF131" s="765"/>
      <c r="EG131" s="765"/>
      <c r="EH131" s="765"/>
      <c r="EI131" s="765"/>
      <c r="EJ131" s="765"/>
      <c r="EK131" s="765"/>
      <c r="EL131" s="765"/>
      <c r="EM131" s="765"/>
      <c r="EN131" s="765"/>
      <c r="EO131" s="765"/>
      <c r="EP131" s="765"/>
      <c r="EQ131" s="765"/>
      <c r="ER131" s="765"/>
      <c r="ES131" s="765"/>
      <c r="ET131" s="765"/>
      <c r="EU131" s="765"/>
      <c r="EV131" s="765"/>
      <c r="EW131" s="765"/>
      <c r="EX131" s="765"/>
      <c r="EY131" s="765"/>
      <c r="EZ131" s="765"/>
      <c r="FA131" s="765"/>
      <c r="FB131" s="765"/>
      <c r="FC131" s="765"/>
      <c r="FD131" s="765"/>
      <c r="FE131" s="765"/>
      <c r="FF131" s="765"/>
      <c r="FG131" s="765"/>
      <c r="FH131" s="765"/>
      <c r="FI131" s="765"/>
      <c r="FJ131" s="765"/>
      <c r="FK131" s="765"/>
      <c r="FL131" s="765"/>
      <c r="FM131" s="765"/>
      <c r="FN131" s="765"/>
      <c r="FO131" s="765"/>
      <c r="FP131" s="765"/>
      <c r="FQ131" s="765"/>
      <c r="FR131" s="765"/>
      <c r="FS131" s="765"/>
      <c r="FT131" s="765"/>
      <c r="FU131" s="765"/>
      <c r="FV131" s="765"/>
      <c r="FW131" s="765"/>
      <c r="FX131" s="765"/>
      <c r="FY131" s="765"/>
      <c r="FZ131" s="765"/>
      <c r="GA131" s="765"/>
      <c r="GB131" s="765"/>
      <c r="GC131" s="765"/>
      <c r="GD131" s="765"/>
      <c r="GE131" s="765"/>
      <c r="GF131" s="765"/>
      <c r="GG131" s="765"/>
      <c r="GH131" s="765"/>
      <c r="GI131" s="765"/>
      <c r="GJ131" s="765"/>
      <c r="GK131" s="765"/>
      <c r="GL131" s="765"/>
      <c r="GM131" s="765"/>
      <c r="GN131" s="765"/>
      <c r="GO131" s="765"/>
      <c r="GP131" s="765"/>
      <c r="GQ131" s="765"/>
      <c r="GR131" s="765"/>
      <c r="GS131" s="765"/>
      <c r="GT131" s="765"/>
      <c r="GU131" s="765"/>
      <c r="GV131" s="765"/>
      <c r="GW131" s="765"/>
      <c r="GX131" s="765"/>
      <c r="GY131" s="765"/>
      <c r="GZ131" s="765"/>
      <c r="HA131" s="765"/>
      <c r="HB131" s="765"/>
      <c r="HC131" s="765"/>
      <c r="HD131" s="765"/>
      <c r="HE131" s="765"/>
      <c r="HF131" s="765"/>
      <c r="HG131" s="765"/>
      <c r="HH131" s="765"/>
      <c r="HI131" s="765"/>
      <c r="HJ131" s="765"/>
      <c r="HK131" s="765"/>
      <c r="HL131" s="765"/>
      <c r="HM131" s="765"/>
      <c r="HN131" s="765"/>
      <c r="HO131" s="765"/>
      <c r="HP131" s="765"/>
      <c r="HQ131" s="765"/>
      <c r="HR131" s="765"/>
      <c r="HS131" s="765"/>
      <c r="HT131" s="765"/>
      <c r="HU131" s="765"/>
      <c r="HV131" s="765"/>
      <c r="HW131" s="765"/>
      <c r="HX131" s="765"/>
      <c r="HY131" s="765"/>
      <c r="HZ131" s="765"/>
      <c r="IA131" s="765"/>
      <c r="IB131" s="765"/>
      <c r="IC131" s="765"/>
      <c r="ID131" s="765"/>
      <c r="IE131" s="765"/>
      <c r="IF131" s="765"/>
      <c r="IG131" s="765"/>
      <c r="IH131" s="765"/>
      <c r="II131" s="765"/>
      <c r="IJ131" s="765"/>
      <c r="IK131" s="765"/>
      <c r="IL131" s="765"/>
      <c r="IM131" s="765"/>
      <c r="IN131" s="765"/>
      <c r="IO131" s="765"/>
      <c r="IP131" s="765"/>
      <c r="IQ131" s="765"/>
      <c r="IR131" s="765"/>
      <c r="IS131" s="765"/>
      <c r="IT131" s="765"/>
      <c r="IU131" s="765"/>
      <c r="IV131" s="765"/>
      <c r="IW131" s="765"/>
      <c r="IX131" s="765"/>
      <c r="IY131" s="765"/>
      <c r="IZ131" s="765"/>
      <c r="JA131" s="765"/>
      <c r="JB131" s="765"/>
      <c r="JC131" s="765"/>
      <c r="JD131" s="765"/>
      <c r="JE131" s="765"/>
      <c r="JF131" s="765"/>
      <c r="JG131" s="765"/>
      <c r="JH131" s="765"/>
      <c r="JI131" s="765"/>
      <c r="JJ131" s="765"/>
      <c r="JK131" s="765"/>
      <c r="JL131" s="765"/>
      <c r="JM131" s="765"/>
      <c r="JN131" s="765"/>
      <c r="JO131" s="765"/>
      <c r="JP131" s="765"/>
      <c r="JQ131" s="765"/>
      <c r="JR131" s="765"/>
      <c r="JS131" s="765"/>
      <c r="JT131" s="765"/>
      <c r="JU131" s="765"/>
      <c r="JV131" s="765"/>
      <c r="JW131" s="765"/>
      <c r="JX131" s="765"/>
      <c r="JY131" s="765"/>
      <c r="JZ131" s="765"/>
      <c r="KA131" s="765"/>
      <c r="KB131" s="765"/>
      <c r="KC131" s="765"/>
      <c r="KD131" s="765"/>
      <c r="KE131" s="765"/>
      <c r="KF131" s="765"/>
      <c r="KG131" s="765"/>
      <c r="KH131" s="765"/>
      <c r="KI131" s="765"/>
      <c r="KJ131" s="765"/>
      <c r="KK131" s="765"/>
      <c r="KL131" s="765"/>
      <c r="KM131" s="765"/>
      <c r="KN131" s="765"/>
      <c r="KO131" s="765"/>
      <c r="KP131" s="765"/>
      <c r="KQ131" s="765"/>
      <c r="KR131" s="765"/>
      <c r="KS131" s="765"/>
      <c r="KT131" s="765"/>
      <c r="KU131" s="765"/>
      <c r="KV131" s="765"/>
      <c r="KW131" s="765"/>
      <c r="KX131" s="765"/>
      <c r="KY131" s="765"/>
      <c r="KZ131" s="765"/>
      <c r="LA131" s="765"/>
      <c r="LB131" s="765"/>
      <c r="LC131" s="765"/>
      <c r="LD131" s="765"/>
      <c r="LE131" s="765"/>
      <c r="LF131" s="765"/>
      <c r="LG131" s="765"/>
      <c r="LH131" s="765"/>
      <c r="LI131" s="765"/>
      <c r="LJ131" s="765"/>
      <c r="LK131" s="765"/>
      <c r="LL131" s="765"/>
      <c r="LM131" s="765"/>
      <c r="LN131" s="765"/>
      <c r="LO131" s="765"/>
      <c r="LP131" s="765"/>
      <c r="LQ131" s="765"/>
      <c r="LR131" s="765"/>
      <c r="LS131" s="765"/>
      <c r="LT131" s="765"/>
      <c r="LU131" s="765"/>
      <c r="LV131" s="765"/>
      <c r="LW131" s="765"/>
      <c r="LX131" s="765"/>
      <c r="LY131" s="765"/>
      <c r="LZ131" s="765"/>
      <c r="MA131" s="765"/>
      <c r="MB131" s="765"/>
      <c r="MC131" s="765"/>
      <c r="MD131" s="765"/>
      <c r="ME131" s="765"/>
      <c r="MF131" s="765"/>
      <c r="MG131" s="765"/>
      <c r="MH131" s="765"/>
      <c r="MI131" s="765"/>
      <c r="MJ131" s="765"/>
      <c r="MK131" s="765"/>
      <c r="ML131" s="765"/>
      <c r="MM131" s="765"/>
      <c r="MN131" s="765"/>
      <c r="MO131" s="765"/>
      <c r="MP131" s="765"/>
      <c r="MQ131" s="765"/>
      <c r="MR131" s="765"/>
      <c r="MS131" s="765"/>
      <c r="MT131" s="765"/>
      <c r="MU131" s="765"/>
      <c r="MV131" s="765"/>
      <c r="MW131" s="765"/>
      <c r="MX131" s="765"/>
      <c r="MY131" s="765"/>
      <c r="MZ131" s="765"/>
      <c r="NA131" s="765"/>
      <c r="NB131" s="765"/>
      <c r="NC131" s="765"/>
      <c r="ND131" s="765"/>
      <c r="NE131" s="765"/>
      <c r="NF131" s="765"/>
      <c r="NG131" s="765"/>
      <c r="NH131" s="765"/>
      <c r="NI131" s="765"/>
      <c r="NJ131" s="765"/>
      <c r="NK131" s="765"/>
      <c r="NL131" s="765"/>
      <c r="NM131" s="765"/>
      <c r="NN131" s="765"/>
      <c r="NO131" s="765"/>
      <c r="NP131" s="765"/>
      <c r="NQ131" s="765"/>
      <c r="NR131" s="765"/>
      <c r="NS131" s="765"/>
      <c r="NT131" s="765"/>
      <c r="NU131" s="765"/>
      <c r="NV131" s="765"/>
      <c r="NW131" s="765"/>
      <c r="NX131" s="765"/>
      <c r="NY131" s="765"/>
      <c r="NZ131" s="765"/>
      <c r="OA131" s="765"/>
      <c r="OB131" s="765"/>
      <c r="OC131" s="765"/>
      <c r="OD131" s="765"/>
      <c r="OE131" s="765"/>
      <c r="OF131" s="765"/>
      <c r="OG131" s="765"/>
      <c r="OH131" s="765"/>
      <c r="OI131" s="765"/>
      <c r="OJ131" s="765"/>
      <c r="OK131" s="765"/>
      <c r="OL131" s="765"/>
      <c r="OM131" s="765"/>
      <c r="ON131" s="765"/>
      <c r="OO131" s="765"/>
      <c r="OP131" s="765"/>
      <c r="OQ131" s="765"/>
      <c r="OR131" s="765"/>
      <c r="OS131" s="765"/>
      <c r="OT131" s="765"/>
      <c r="OU131" s="765"/>
      <c r="OV131" s="765"/>
      <c r="OW131" s="765"/>
      <c r="OX131" s="765"/>
      <c r="OY131" s="765"/>
      <c r="OZ131" s="765"/>
      <c r="PA131" s="765"/>
      <c r="PB131" s="765"/>
      <c r="PC131" s="765"/>
      <c r="PD131" s="765"/>
      <c r="PE131" s="765"/>
      <c r="PF131" s="765"/>
      <c r="PG131" s="765"/>
      <c r="PH131" s="765"/>
      <c r="PI131" s="765"/>
      <c r="PJ131" s="765"/>
      <c r="PK131" s="765"/>
      <c r="PL131" s="765"/>
      <c r="PM131" s="765"/>
      <c r="PN131" s="765"/>
      <c r="PO131" s="765"/>
      <c r="PP131" s="765"/>
      <c r="PQ131" s="765"/>
      <c r="PR131" s="765"/>
      <c r="PS131" s="765"/>
      <c r="PT131" s="765"/>
      <c r="PU131" s="765"/>
      <c r="PV131" s="765"/>
      <c r="PW131" s="765"/>
      <c r="PX131" s="765"/>
      <c r="PY131" s="765"/>
      <c r="PZ131" s="765"/>
      <c r="QA131" s="765"/>
      <c r="QB131" s="765"/>
      <c r="QC131" s="765"/>
      <c r="QD131" s="765"/>
      <c r="QE131" s="765"/>
      <c r="QF131" s="765"/>
      <c r="QG131" s="765"/>
      <c r="QH131" s="765"/>
      <c r="QI131" s="765"/>
      <c r="QJ131" s="765"/>
      <c r="QK131" s="765"/>
      <c r="QL131" s="765"/>
      <c r="QM131" s="765"/>
      <c r="QN131" s="765"/>
      <c r="QO131" s="765"/>
      <c r="QP131" s="765"/>
      <c r="QQ131" s="765"/>
      <c r="QR131" s="765"/>
      <c r="QS131" s="765"/>
      <c r="QT131" s="765"/>
      <c r="QU131" s="765"/>
      <c r="QV131" s="765"/>
      <c r="QW131" s="765"/>
      <c r="QX131" s="765"/>
      <c r="QY131" s="765"/>
      <c r="QZ131" s="765"/>
      <c r="RA131" s="765"/>
      <c r="RB131" s="765"/>
      <c r="RC131" s="765"/>
      <c r="RD131" s="765"/>
      <c r="RE131" s="765"/>
      <c r="RF131" s="765"/>
      <c r="RG131" s="765"/>
      <c r="RH131" s="765"/>
      <c r="RI131" s="765"/>
      <c r="RJ131" s="765"/>
      <c r="RK131" s="765"/>
      <c r="RL131" s="765"/>
      <c r="RM131" s="765"/>
      <c r="RN131" s="765"/>
      <c r="RO131" s="765"/>
      <c r="RP131" s="765"/>
      <c r="RQ131" s="765"/>
      <c r="RR131" s="765"/>
      <c r="RS131" s="765"/>
      <c r="RT131" s="765"/>
      <c r="RU131" s="765"/>
      <c r="RV131" s="765"/>
      <c r="RW131" s="765"/>
      <c r="RX131" s="765"/>
      <c r="RY131" s="765"/>
      <c r="RZ131" s="765"/>
      <c r="SA131" s="765"/>
      <c r="SB131" s="765"/>
      <c r="SC131" s="765"/>
      <c r="SD131" s="765"/>
      <c r="SE131" s="765"/>
      <c r="SF131" s="765"/>
      <c r="SG131" s="765"/>
      <c r="SH131" s="765"/>
      <c r="SI131" s="765"/>
      <c r="SJ131" s="765"/>
      <c r="SK131" s="765"/>
      <c r="SL131" s="765"/>
      <c r="SM131" s="765"/>
      <c r="SN131" s="765"/>
      <c r="SO131" s="765"/>
      <c r="SP131" s="765"/>
      <c r="SQ131" s="765"/>
      <c r="SR131" s="765"/>
      <c r="SS131" s="765"/>
      <c r="ST131" s="765"/>
      <c r="SU131" s="765"/>
      <c r="SV131" s="765"/>
      <c r="SW131" s="765"/>
      <c r="SX131" s="765"/>
      <c r="SY131" s="765"/>
      <c r="SZ131" s="765"/>
      <c r="TA131" s="765"/>
      <c r="TB131" s="765"/>
      <c r="TC131" s="765"/>
      <c r="TD131" s="765"/>
      <c r="TE131" s="765"/>
      <c r="TF131" s="765"/>
      <c r="TG131" s="765"/>
      <c r="TH131" s="765"/>
      <c r="TI131" s="765"/>
      <c r="TJ131" s="765"/>
      <c r="TK131" s="765"/>
      <c r="TL131" s="765"/>
      <c r="TM131" s="765"/>
      <c r="TN131" s="765"/>
      <c r="TO131" s="765"/>
      <c r="TP131" s="765"/>
      <c r="TQ131" s="765"/>
      <c r="TR131" s="765"/>
      <c r="TS131" s="765"/>
      <c r="TT131" s="765"/>
      <c r="TU131" s="765"/>
      <c r="TV131" s="765"/>
      <c r="TW131" s="765"/>
      <c r="TX131" s="765"/>
      <c r="TY131" s="765"/>
      <c r="TZ131" s="765"/>
      <c r="UA131" s="765"/>
      <c r="UB131" s="765"/>
      <c r="UC131" s="765"/>
      <c r="UD131" s="765"/>
      <c r="UE131" s="765"/>
      <c r="UF131" s="765"/>
      <c r="UG131" s="765"/>
      <c r="UH131" s="765"/>
      <c r="UI131" s="765"/>
      <c r="UJ131" s="765"/>
      <c r="UK131" s="765"/>
      <c r="UL131" s="765"/>
      <c r="UM131" s="765"/>
      <c r="UN131" s="765"/>
      <c r="UO131" s="765"/>
      <c r="UP131" s="765"/>
      <c r="UQ131" s="765"/>
      <c r="UR131" s="765"/>
      <c r="US131" s="765"/>
      <c r="UT131" s="765"/>
      <c r="UU131" s="765"/>
      <c r="UV131" s="765"/>
      <c r="UW131" s="765"/>
      <c r="UX131" s="765"/>
      <c r="UY131" s="765"/>
      <c r="UZ131" s="765"/>
      <c r="VA131" s="765"/>
      <c r="VB131" s="765"/>
      <c r="VC131" s="765"/>
      <c r="VD131" s="765"/>
      <c r="VE131" s="765"/>
      <c r="VF131" s="765"/>
      <c r="VG131" s="765"/>
      <c r="VH131" s="765"/>
      <c r="VI131" s="765"/>
      <c r="VJ131" s="765"/>
      <c r="VK131" s="765"/>
      <c r="VL131" s="765"/>
      <c r="VM131" s="765"/>
      <c r="VN131" s="765"/>
      <c r="VO131" s="765"/>
      <c r="VP131" s="765"/>
      <c r="VQ131" s="765"/>
      <c r="VR131" s="765"/>
      <c r="VS131" s="765"/>
      <c r="VT131" s="765"/>
      <c r="VU131" s="765"/>
      <c r="VV131" s="765"/>
      <c r="VW131" s="765"/>
      <c r="VX131" s="765"/>
      <c r="VY131" s="765"/>
      <c r="VZ131" s="765"/>
      <c r="WA131" s="765"/>
      <c r="WB131" s="765"/>
      <c r="WC131" s="765"/>
      <c r="WD131" s="765"/>
      <c r="WE131" s="765"/>
      <c r="WF131" s="765"/>
      <c r="WG131" s="765"/>
      <c r="WH131" s="765"/>
      <c r="WI131" s="765"/>
      <c r="WJ131" s="765"/>
      <c r="WK131" s="765"/>
      <c r="WL131" s="765"/>
      <c r="WM131" s="765"/>
      <c r="WN131" s="765"/>
      <c r="WO131" s="765"/>
      <c r="WP131" s="765"/>
      <c r="WQ131" s="765"/>
      <c r="WR131" s="765"/>
      <c r="WS131" s="765"/>
      <c r="WT131" s="765"/>
      <c r="WU131" s="765"/>
      <c r="WV131" s="765"/>
      <c r="WW131" s="765"/>
      <c r="WX131" s="765"/>
      <c r="WY131" s="765"/>
      <c r="WZ131" s="765"/>
      <c r="XA131" s="765"/>
      <c r="XB131" s="765"/>
      <c r="XC131" s="765"/>
      <c r="XD131" s="765"/>
      <c r="XE131" s="765"/>
      <c r="XF131" s="765"/>
      <c r="XG131" s="765"/>
      <c r="XH131" s="765"/>
      <c r="XI131" s="765"/>
      <c r="XJ131" s="765"/>
      <c r="XK131" s="765"/>
      <c r="XL131" s="765"/>
      <c r="XM131" s="765"/>
      <c r="XN131" s="765"/>
      <c r="XO131" s="765"/>
      <c r="XP131" s="765"/>
      <c r="XQ131" s="765"/>
      <c r="XR131" s="765"/>
      <c r="XS131" s="765"/>
      <c r="XT131" s="765"/>
      <c r="XU131" s="765"/>
      <c r="XV131" s="765"/>
      <c r="XW131" s="765"/>
      <c r="XX131" s="765"/>
      <c r="XY131" s="765"/>
      <c r="XZ131" s="765"/>
      <c r="YA131" s="765"/>
      <c r="YB131" s="765"/>
      <c r="YC131" s="765"/>
      <c r="YD131" s="765"/>
      <c r="YE131" s="765"/>
      <c r="YF131" s="765"/>
      <c r="YG131" s="765"/>
      <c r="YH131" s="765"/>
      <c r="YI131" s="765"/>
      <c r="YJ131" s="765"/>
      <c r="YK131" s="765"/>
      <c r="YL131" s="765"/>
      <c r="YM131" s="765"/>
      <c r="YN131" s="765"/>
      <c r="YO131" s="765"/>
      <c r="YP131" s="765"/>
      <c r="YQ131" s="765"/>
      <c r="YR131" s="765"/>
      <c r="YS131" s="765"/>
      <c r="YT131" s="765"/>
      <c r="YU131" s="765"/>
      <c r="YV131" s="765"/>
      <c r="YW131" s="765"/>
      <c r="YX131" s="765"/>
      <c r="YY131" s="765"/>
      <c r="YZ131" s="765"/>
      <c r="ZA131" s="765"/>
      <c r="ZB131" s="765"/>
      <c r="ZC131" s="765"/>
      <c r="ZD131" s="765"/>
      <c r="ZE131" s="765"/>
      <c r="ZF131" s="765"/>
      <c r="ZG131" s="765"/>
      <c r="ZH131" s="765"/>
      <c r="ZI131" s="765"/>
      <c r="ZJ131" s="765"/>
      <c r="ZK131" s="765"/>
      <c r="ZL131" s="765"/>
      <c r="ZM131" s="765"/>
      <c r="ZN131" s="765"/>
      <c r="ZO131" s="765"/>
      <c r="ZP131" s="765"/>
      <c r="ZQ131" s="765"/>
      <c r="ZR131" s="765"/>
      <c r="ZS131" s="765"/>
      <c r="ZT131" s="765"/>
      <c r="ZU131" s="765"/>
      <c r="ZV131" s="765"/>
      <c r="ZW131" s="765"/>
      <c r="ZX131" s="765"/>
      <c r="ZY131" s="765"/>
      <c r="ZZ131" s="765"/>
      <c r="AAA131" s="765"/>
      <c r="AAB131" s="765"/>
      <c r="AAC131" s="765"/>
      <c r="AAD131" s="765"/>
      <c r="AAE131" s="765"/>
      <c r="AAF131" s="765"/>
      <c r="AAG131" s="765"/>
      <c r="AAH131" s="765"/>
      <c r="AAI131" s="765"/>
      <c r="AAJ131" s="765"/>
      <c r="AAK131" s="765"/>
      <c r="AAL131" s="765"/>
      <c r="AAM131" s="765"/>
      <c r="AAN131" s="765"/>
      <c r="AAO131" s="765"/>
      <c r="AAP131" s="765"/>
      <c r="AAQ131" s="765"/>
      <c r="AAR131" s="765"/>
      <c r="AAS131" s="765"/>
      <c r="AAT131" s="765"/>
      <c r="AAU131" s="765"/>
      <c r="AAV131" s="765"/>
      <c r="AAW131" s="765"/>
      <c r="AAX131" s="765"/>
      <c r="AAY131" s="765"/>
      <c r="AAZ131" s="765"/>
      <c r="ABA131" s="765"/>
      <c r="ABB131" s="765"/>
      <c r="ABC131" s="765"/>
      <c r="ABD131" s="765"/>
      <c r="ABE131" s="765"/>
      <c r="ABF131" s="765"/>
      <c r="ABG131" s="765"/>
      <c r="ABH131" s="765"/>
      <c r="ABI131" s="765"/>
      <c r="ABJ131" s="765"/>
      <c r="ABK131" s="765"/>
      <c r="ABL131" s="765"/>
      <c r="ABM131" s="765"/>
      <c r="ABN131" s="765"/>
      <c r="ABO131" s="765"/>
      <c r="ABP131" s="765"/>
      <c r="ABQ131" s="765"/>
      <c r="ABR131" s="765"/>
      <c r="ABS131" s="765"/>
      <c r="ABT131" s="765"/>
      <c r="ABU131" s="765"/>
      <c r="ABV131" s="765"/>
      <c r="ABW131" s="765"/>
      <c r="ABX131" s="765"/>
      <c r="ABY131" s="765"/>
      <c r="ABZ131" s="765"/>
      <c r="ACA131" s="765"/>
      <c r="ACB131" s="765"/>
      <c r="ACC131" s="765"/>
      <c r="ACD131" s="765"/>
      <c r="ACE131" s="765"/>
      <c r="ACF131" s="765"/>
      <c r="ACG131" s="765"/>
      <c r="ACH131" s="765"/>
      <c r="ACI131" s="765"/>
      <c r="ACJ131" s="765"/>
      <c r="ACK131" s="765"/>
      <c r="ACL131" s="765"/>
      <c r="ACM131" s="765"/>
      <c r="ACN131" s="765"/>
      <c r="ACO131" s="765"/>
      <c r="ACP131" s="765"/>
      <c r="ACQ131" s="765"/>
      <c r="ACR131" s="765"/>
      <c r="ACS131" s="765"/>
      <c r="ACT131" s="765"/>
      <c r="ACU131" s="765"/>
      <c r="ACV131" s="765"/>
      <c r="ACW131" s="765"/>
      <c r="ACX131" s="765"/>
      <c r="ACY131" s="765"/>
      <c r="ACZ131" s="765"/>
      <c r="ADA131" s="765"/>
      <c r="ADB131" s="765"/>
      <c r="ADC131" s="765"/>
      <c r="ADD131" s="765"/>
      <c r="ADE131" s="765"/>
      <c r="ADF131" s="765"/>
      <c r="ADG131" s="765"/>
      <c r="ADH131" s="765"/>
      <c r="ADI131" s="765"/>
      <c r="ADJ131" s="765"/>
      <c r="ADK131" s="765"/>
      <c r="ADL131" s="765"/>
      <c r="ADM131" s="765"/>
      <c r="ADN131" s="765"/>
      <c r="ADO131" s="765"/>
      <c r="ADP131" s="765"/>
      <c r="ADQ131" s="765"/>
      <c r="ADR131" s="765"/>
      <c r="ADS131" s="765"/>
      <c r="ADT131" s="765"/>
      <c r="ADU131" s="765"/>
      <c r="ADV131" s="765"/>
      <c r="ADW131" s="765"/>
      <c r="ADX131" s="765"/>
      <c r="ADY131" s="765"/>
      <c r="ADZ131" s="765"/>
      <c r="AEA131" s="765"/>
      <c r="AEB131" s="765"/>
      <c r="AEC131" s="765"/>
      <c r="AED131" s="765"/>
      <c r="AEE131" s="765"/>
      <c r="AEF131" s="765"/>
      <c r="AEG131" s="765"/>
      <c r="AEH131" s="765"/>
      <c r="AEI131" s="765"/>
      <c r="AEJ131" s="765"/>
      <c r="AEK131" s="765"/>
      <c r="AEL131" s="765"/>
      <c r="AEM131" s="765"/>
      <c r="AEN131" s="765"/>
      <c r="AEO131" s="765"/>
      <c r="AEP131" s="765"/>
      <c r="AEQ131" s="765"/>
      <c r="AER131" s="765"/>
      <c r="AES131" s="765"/>
      <c r="AET131" s="765"/>
      <c r="AEU131" s="765"/>
      <c r="AEV131" s="765"/>
      <c r="AEW131" s="765"/>
      <c r="AEX131" s="765"/>
      <c r="AEY131" s="765"/>
      <c r="AEZ131" s="765"/>
      <c r="AFA131" s="765"/>
      <c r="AFB131" s="765"/>
      <c r="AFC131" s="765"/>
      <c r="AFD131" s="765"/>
      <c r="AFE131" s="765"/>
      <c r="AFF131" s="765"/>
      <c r="AFG131" s="765"/>
      <c r="AFH131" s="765"/>
      <c r="AFI131" s="765"/>
      <c r="AFJ131" s="765"/>
      <c r="AFK131" s="765"/>
      <c r="AFL131" s="765"/>
      <c r="AFM131" s="765"/>
      <c r="AFN131" s="765"/>
      <c r="AFO131" s="765"/>
      <c r="AFP131" s="765"/>
      <c r="AFQ131" s="765"/>
      <c r="AFR131" s="765"/>
      <c r="AFS131" s="765"/>
      <c r="AFT131" s="765"/>
      <c r="AFU131" s="765"/>
      <c r="AFV131" s="765"/>
      <c r="AFW131" s="765"/>
      <c r="AFX131" s="765"/>
      <c r="AFY131" s="765"/>
      <c r="AFZ131" s="765"/>
      <c r="AGA131" s="765"/>
      <c r="AGB131" s="765"/>
      <c r="AGC131" s="765"/>
      <c r="AGD131" s="765"/>
      <c r="AGE131" s="765"/>
      <c r="AGF131" s="765"/>
      <c r="AGG131" s="765"/>
      <c r="AGH131" s="765"/>
      <c r="AGI131" s="765"/>
      <c r="AGJ131" s="765"/>
      <c r="AGK131" s="765"/>
      <c r="AGL131" s="765"/>
      <c r="AGM131" s="765"/>
      <c r="AGN131" s="765"/>
      <c r="AGO131" s="765"/>
      <c r="AGP131" s="765"/>
      <c r="AGQ131" s="765"/>
      <c r="AGR131" s="765"/>
      <c r="AGS131" s="765"/>
      <c r="AGT131" s="765"/>
      <c r="AGU131" s="765"/>
      <c r="AGV131" s="765"/>
      <c r="AGW131" s="765"/>
      <c r="AGX131" s="765"/>
      <c r="AGY131" s="765"/>
      <c r="AGZ131" s="765"/>
      <c r="AHA131" s="765"/>
      <c r="AHB131" s="765"/>
      <c r="AHC131" s="765"/>
      <c r="AHD131" s="765"/>
      <c r="AHE131" s="765"/>
      <c r="AHF131" s="765"/>
      <c r="AHG131" s="765"/>
      <c r="AHH131" s="765"/>
      <c r="AHI131" s="765"/>
      <c r="AHJ131" s="765"/>
      <c r="AHK131" s="765"/>
      <c r="AHL131" s="765"/>
      <c r="AHM131" s="765"/>
      <c r="AHN131" s="765"/>
      <c r="AHO131" s="765"/>
      <c r="AHP131" s="765"/>
      <c r="AHQ131" s="765"/>
      <c r="AHR131" s="765"/>
      <c r="AHS131" s="765"/>
      <c r="AHT131" s="765"/>
      <c r="AHU131" s="765"/>
      <c r="AHV131" s="765"/>
      <c r="AHW131" s="765"/>
      <c r="AHX131" s="765"/>
      <c r="AHY131" s="765"/>
      <c r="AHZ131" s="765"/>
      <c r="AIA131" s="765"/>
      <c r="AIB131" s="765"/>
      <c r="AIC131" s="765"/>
      <c r="AID131" s="765"/>
      <c r="AIE131" s="765"/>
      <c r="AIF131" s="765"/>
      <c r="AIG131" s="765"/>
      <c r="AIH131" s="765"/>
      <c r="AII131" s="765"/>
      <c r="AIJ131" s="765"/>
      <c r="AIK131" s="765"/>
      <c r="AIL131" s="765"/>
      <c r="AIM131" s="765"/>
      <c r="AIN131" s="765"/>
      <c r="AIO131" s="765"/>
      <c r="AIP131" s="765"/>
      <c r="AIQ131" s="765"/>
      <c r="AIR131" s="765"/>
      <c r="AIS131" s="765"/>
      <c r="AIT131" s="765"/>
      <c r="AIU131" s="765"/>
      <c r="AIV131" s="765"/>
      <c r="AIW131" s="765"/>
      <c r="AIX131" s="765"/>
      <c r="AIY131" s="765"/>
      <c r="AIZ131" s="765"/>
      <c r="AJA131" s="765"/>
      <c r="AJB131" s="765"/>
      <c r="AJC131" s="765"/>
      <c r="AJD131" s="765"/>
      <c r="AJE131" s="765"/>
      <c r="AJF131" s="765"/>
      <c r="AJG131" s="765"/>
      <c r="AJH131" s="765"/>
      <c r="AJI131" s="765"/>
      <c r="AJJ131" s="765"/>
      <c r="AJK131" s="765"/>
      <c r="AJL131" s="765"/>
      <c r="AJM131" s="765"/>
      <c r="AJN131" s="765"/>
      <c r="AJO131" s="765"/>
      <c r="AJP131" s="765"/>
      <c r="AJQ131" s="765"/>
      <c r="AJR131" s="765"/>
      <c r="AJS131" s="765"/>
      <c r="AJT131" s="765"/>
      <c r="AJU131" s="765"/>
      <c r="AJV131" s="765"/>
      <c r="AJW131" s="765"/>
      <c r="AJX131" s="765"/>
      <c r="AJY131" s="765"/>
      <c r="AJZ131" s="765"/>
      <c r="AKA131" s="765"/>
      <c r="AKB131" s="765"/>
      <c r="AKC131" s="765"/>
      <c r="AKD131" s="765"/>
      <c r="AKE131" s="765"/>
      <c r="AKF131" s="765"/>
      <c r="AKG131" s="765"/>
      <c r="AKH131" s="765"/>
      <c r="AKI131" s="765"/>
      <c r="AKJ131" s="765"/>
      <c r="AKK131" s="765"/>
      <c r="AKL131" s="765"/>
      <c r="AKM131" s="765"/>
      <c r="AKN131" s="765"/>
      <c r="AKO131" s="765"/>
      <c r="AKP131" s="765"/>
      <c r="AKQ131" s="765"/>
      <c r="AKR131" s="765"/>
      <c r="AKS131" s="765"/>
      <c r="AKT131" s="765"/>
      <c r="AKU131" s="765"/>
    </row>
    <row r="132" spans="1:983" s="764" customFormat="1">
      <c r="A132" s="814"/>
      <c r="B132" s="779" t="s">
        <v>562</v>
      </c>
      <c r="C132" s="788">
        <v>0</v>
      </c>
      <c r="D132" s="788">
        <v>0</v>
      </c>
      <c r="E132" s="788">
        <v>0</v>
      </c>
      <c r="F132" s="788">
        <v>0</v>
      </c>
      <c r="G132" s="788">
        <v>1.1374198188919162E-2</v>
      </c>
      <c r="H132" s="788">
        <v>4.2854223058926187E-2</v>
      </c>
      <c r="I132" s="788">
        <v>0.10658089559800586</v>
      </c>
      <c r="J132" s="788">
        <v>0.21005250489241342</v>
      </c>
      <c r="K132" s="788">
        <v>0.35054373737562955</v>
      </c>
      <c r="L132" s="778"/>
      <c r="M132" s="778"/>
      <c r="N132" s="778"/>
      <c r="O132" s="778"/>
      <c r="P132" s="778"/>
      <c r="Q132" s="778"/>
      <c r="R132" s="778"/>
      <c r="S132" s="778"/>
      <c r="T132" s="778"/>
      <c r="U132" s="778"/>
      <c r="V132" s="778"/>
      <c r="W132" s="765"/>
      <c r="X132" s="765"/>
      <c r="Y132" s="765"/>
      <c r="Z132" s="765"/>
      <c r="AA132" s="765"/>
      <c r="AB132" s="765"/>
      <c r="AC132" s="765"/>
      <c r="AD132" s="765"/>
      <c r="AE132" s="765"/>
      <c r="AF132" s="765"/>
      <c r="AG132" s="765"/>
      <c r="AH132" s="765"/>
      <c r="AI132" s="765"/>
      <c r="AJ132" s="765"/>
      <c r="AK132" s="765"/>
      <c r="AL132" s="765"/>
      <c r="AM132" s="765"/>
      <c r="AN132" s="765"/>
      <c r="AO132" s="765"/>
      <c r="AP132" s="765"/>
      <c r="AQ132" s="765"/>
      <c r="AR132" s="765"/>
      <c r="AS132" s="765"/>
      <c r="AT132" s="765"/>
      <c r="AU132" s="765"/>
      <c r="AV132" s="765"/>
      <c r="AW132" s="765"/>
      <c r="AX132" s="765"/>
      <c r="AY132" s="765"/>
      <c r="AZ132" s="765"/>
      <c r="BA132" s="765"/>
      <c r="BB132" s="765"/>
      <c r="BC132" s="765"/>
      <c r="BD132" s="765"/>
      <c r="BE132" s="765"/>
      <c r="BF132" s="765"/>
      <c r="BG132" s="765"/>
      <c r="BH132" s="765"/>
      <c r="BI132" s="765"/>
      <c r="BJ132" s="765"/>
      <c r="BK132" s="765"/>
      <c r="BL132" s="765"/>
      <c r="BM132" s="765"/>
      <c r="BN132" s="765"/>
      <c r="BO132" s="765"/>
      <c r="BP132" s="765"/>
      <c r="BQ132" s="765"/>
      <c r="BR132" s="765"/>
      <c r="BS132" s="765"/>
      <c r="BT132" s="765"/>
      <c r="BU132" s="765"/>
      <c r="BV132" s="765"/>
      <c r="BW132" s="765"/>
      <c r="BX132" s="765"/>
      <c r="BY132" s="765"/>
      <c r="BZ132" s="765"/>
      <c r="CA132" s="765"/>
      <c r="CB132" s="765"/>
      <c r="CC132" s="765"/>
      <c r="CD132" s="765"/>
      <c r="CE132" s="765"/>
      <c r="CF132" s="765"/>
      <c r="CG132" s="765"/>
      <c r="CH132" s="765"/>
      <c r="CI132" s="765"/>
      <c r="CJ132" s="765"/>
      <c r="CK132" s="765"/>
      <c r="CL132" s="765"/>
      <c r="CM132" s="765"/>
      <c r="CN132" s="765"/>
      <c r="CO132" s="765"/>
      <c r="CP132" s="765"/>
      <c r="CQ132" s="765"/>
      <c r="CR132" s="765"/>
      <c r="CS132" s="765"/>
      <c r="CT132" s="765"/>
      <c r="CU132" s="765"/>
      <c r="CV132" s="765"/>
      <c r="CW132" s="765"/>
      <c r="CX132" s="765"/>
      <c r="CY132" s="765"/>
      <c r="CZ132" s="765"/>
      <c r="DA132" s="765"/>
      <c r="DB132" s="765"/>
      <c r="DC132" s="765"/>
      <c r="DD132" s="765"/>
      <c r="DE132" s="765"/>
      <c r="DF132" s="765"/>
      <c r="DG132" s="765"/>
      <c r="DH132" s="765"/>
      <c r="DI132" s="765"/>
      <c r="DJ132" s="765"/>
      <c r="DK132" s="765"/>
      <c r="DL132" s="765"/>
      <c r="DM132" s="765"/>
      <c r="DN132" s="765"/>
      <c r="DO132" s="765"/>
      <c r="DP132" s="765"/>
      <c r="DQ132" s="765"/>
      <c r="DR132" s="765"/>
      <c r="DS132" s="765"/>
      <c r="DT132" s="765"/>
      <c r="DU132" s="765"/>
      <c r="DV132" s="765"/>
      <c r="DW132" s="765"/>
      <c r="DX132" s="765"/>
      <c r="DY132" s="765"/>
      <c r="DZ132" s="765"/>
      <c r="EA132" s="765"/>
      <c r="EB132" s="765"/>
      <c r="EC132" s="765"/>
      <c r="ED132" s="765"/>
      <c r="EE132" s="765"/>
      <c r="EF132" s="765"/>
      <c r="EG132" s="765"/>
      <c r="EH132" s="765"/>
      <c r="EI132" s="765"/>
      <c r="EJ132" s="765"/>
      <c r="EK132" s="765"/>
      <c r="EL132" s="765"/>
      <c r="EM132" s="765"/>
      <c r="EN132" s="765"/>
      <c r="EO132" s="765"/>
      <c r="EP132" s="765"/>
      <c r="EQ132" s="765"/>
      <c r="ER132" s="765"/>
      <c r="ES132" s="765"/>
      <c r="ET132" s="765"/>
      <c r="EU132" s="765"/>
      <c r="EV132" s="765"/>
      <c r="EW132" s="765"/>
      <c r="EX132" s="765"/>
      <c r="EY132" s="765"/>
      <c r="EZ132" s="765"/>
      <c r="FA132" s="765"/>
      <c r="FB132" s="765"/>
      <c r="FC132" s="765"/>
      <c r="FD132" s="765"/>
      <c r="FE132" s="765"/>
      <c r="FF132" s="765"/>
      <c r="FG132" s="765"/>
      <c r="FH132" s="765"/>
      <c r="FI132" s="765"/>
      <c r="FJ132" s="765"/>
      <c r="FK132" s="765"/>
      <c r="FL132" s="765"/>
      <c r="FM132" s="765"/>
      <c r="FN132" s="765"/>
      <c r="FO132" s="765"/>
      <c r="FP132" s="765"/>
      <c r="FQ132" s="765"/>
      <c r="FR132" s="765"/>
      <c r="FS132" s="765"/>
      <c r="FT132" s="765"/>
      <c r="FU132" s="765"/>
      <c r="FV132" s="765"/>
      <c r="FW132" s="765"/>
      <c r="FX132" s="765"/>
      <c r="FY132" s="765"/>
      <c r="FZ132" s="765"/>
      <c r="GA132" s="765"/>
      <c r="GB132" s="765"/>
      <c r="GC132" s="765"/>
      <c r="GD132" s="765"/>
      <c r="GE132" s="765"/>
      <c r="GF132" s="765"/>
      <c r="GG132" s="765"/>
      <c r="GH132" s="765"/>
      <c r="GI132" s="765"/>
      <c r="GJ132" s="765"/>
      <c r="GK132" s="765"/>
      <c r="GL132" s="765"/>
      <c r="GM132" s="765"/>
      <c r="GN132" s="765"/>
      <c r="GO132" s="765"/>
      <c r="GP132" s="765"/>
      <c r="GQ132" s="765"/>
      <c r="GR132" s="765"/>
      <c r="GS132" s="765"/>
      <c r="GT132" s="765"/>
      <c r="GU132" s="765"/>
      <c r="GV132" s="765"/>
      <c r="GW132" s="765"/>
      <c r="GX132" s="765"/>
      <c r="GY132" s="765"/>
      <c r="GZ132" s="765"/>
      <c r="HA132" s="765"/>
      <c r="HB132" s="765"/>
      <c r="HC132" s="765"/>
      <c r="HD132" s="765"/>
      <c r="HE132" s="765"/>
      <c r="HF132" s="765"/>
      <c r="HG132" s="765"/>
      <c r="HH132" s="765"/>
      <c r="HI132" s="765"/>
      <c r="HJ132" s="765"/>
      <c r="HK132" s="765"/>
      <c r="HL132" s="765"/>
      <c r="HM132" s="765"/>
      <c r="HN132" s="765"/>
      <c r="HO132" s="765"/>
      <c r="HP132" s="765"/>
      <c r="HQ132" s="765"/>
      <c r="HR132" s="765"/>
      <c r="HS132" s="765"/>
      <c r="HT132" s="765"/>
      <c r="HU132" s="765"/>
      <c r="HV132" s="765"/>
      <c r="HW132" s="765"/>
      <c r="HX132" s="765"/>
      <c r="HY132" s="765"/>
      <c r="HZ132" s="765"/>
      <c r="IA132" s="765"/>
      <c r="IB132" s="765"/>
      <c r="IC132" s="765"/>
      <c r="ID132" s="765"/>
      <c r="IE132" s="765"/>
      <c r="IF132" s="765"/>
      <c r="IG132" s="765"/>
      <c r="IH132" s="765"/>
      <c r="II132" s="765"/>
      <c r="IJ132" s="765"/>
      <c r="IK132" s="765"/>
      <c r="IL132" s="765"/>
      <c r="IM132" s="765"/>
      <c r="IN132" s="765"/>
      <c r="IO132" s="765"/>
      <c r="IP132" s="765"/>
      <c r="IQ132" s="765"/>
      <c r="IR132" s="765"/>
      <c r="IS132" s="765"/>
      <c r="IT132" s="765"/>
      <c r="IU132" s="765"/>
      <c r="IV132" s="765"/>
      <c r="IW132" s="765"/>
      <c r="IX132" s="765"/>
      <c r="IY132" s="765"/>
      <c r="IZ132" s="765"/>
      <c r="JA132" s="765"/>
      <c r="JB132" s="765"/>
      <c r="JC132" s="765"/>
      <c r="JD132" s="765"/>
      <c r="JE132" s="765"/>
      <c r="JF132" s="765"/>
      <c r="JG132" s="765"/>
      <c r="JH132" s="765"/>
      <c r="JI132" s="765"/>
      <c r="JJ132" s="765"/>
      <c r="JK132" s="765"/>
      <c r="JL132" s="765"/>
      <c r="JM132" s="765"/>
      <c r="JN132" s="765"/>
      <c r="JO132" s="765"/>
      <c r="JP132" s="765"/>
      <c r="JQ132" s="765"/>
      <c r="JR132" s="765"/>
      <c r="JS132" s="765"/>
      <c r="JT132" s="765"/>
      <c r="JU132" s="765"/>
      <c r="JV132" s="765"/>
      <c r="JW132" s="765"/>
      <c r="JX132" s="765"/>
      <c r="JY132" s="765"/>
      <c r="JZ132" s="765"/>
      <c r="KA132" s="765"/>
      <c r="KB132" s="765"/>
      <c r="KC132" s="765"/>
      <c r="KD132" s="765"/>
      <c r="KE132" s="765"/>
      <c r="KF132" s="765"/>
      <c r="KG132" s="765"/>
      <c r="KH132" s="765"/>
      <c r="KI132" s="765"/>
      <c r="KJ132" s="765"/>
      <c r="KK132" s="765"/>
      <c r="KL132" s="765"/>
      <c r="KM132" s="765"/>
      <c r="KN132" s="765"/>
      <c r="KO132" s="765"/>
      <c r="KP132" s="765"/>
      <c r="KQ132" s="765"/>
      <c r="KR132" s="765"/>
      <c r="KS132" s="765"/>
      <c r="KT132" s="765"/>
      <c r="KU132" s="765"/>
      <c r="KV132" s="765"/>
      <c r="KW132" s="765"/>
      <c r="KX132" s="765"/>
      <c r="KY132" s="765"/>
      <c r="KZ132" s="765"/>
      <c r="LA132" s="765"/>
      <c r="LB132" s="765"/>
      <c r="LC132" s="765"/>
      <c r="LD132" s="765"/>
      <c r="LE132" s="765"/>
      <c r="LF132" s="765"/>
      <c r="LG132" s="765"/>
      <c r="LH132" s="765"/>
      <c r="LI132" s="765"/>
      <c r="LJ132" s="765"/>
      <c r="LK132" s="765"/>
      <c r="LL132" s="765"/>
      <c r="LM132" s="765"/>
      <c r="LN132" s="765"/>
      <c r="LO132" s="765"/>
      <c r="LP132" s="765"/>
      <c r="LQ132" s="765"/>
      <c r="LR132" s="765"/>
      <c r="LS132" s="765"/>
      <c r="LT132" s="765"/>
      <c r="LU132" s="765"/>
      <c r="LV132" s="765"/>
      <c r="LW132" s="765"/>
      <c r="LX132" s="765"/>
      <c r="LY132" s="765"/>
      <c r="LZ132" s="765"/>
      <c r="MA132" s="765"/>
      <c r="MB132" s="765"/>
      <c r="MC132" s="765"/>
      <c r="MD132" s="765"/>
      <c r="ME132" s="765"/>
      <c r="MF132" s="765"/>
      <c r="MG132" s="765"/>
      <c r="MH132" s="765"/>
      <c r="MI132" s="765"/>
      <c r="MJ132" s="765"/>
      <c r="MK132" s="765"/>
      <c r="ML132" s="765"/>
      <c r="MM132" s="765"/>
      <c r="MN132" s="765"/>
      <c r="MO132" s="765"/>
      <c r="MP132" s="765"/>
      <c r="MQ132" s="765"/>
      <c r="MR132" s="765"/>
      <c r="MS132" s="765"/>
      <c r="MT132" s="765"/>
      <c r="MU132" s="765"/>
      <c r="MV132" s="765"/>
      <c r="MW132" s="765"/>
      <c r="MX132" s="765"/>
      <c r="MY132" s="765"/>
      <c r="MZ132" s="765"/>
      <c r="NA132" s="765"/>
      <c r="NB132" s="765"/>
      <c r="NC132" s="765"/>
      <c r="ND132" s="765"/>
      <c r="NE132" s="765"/>
      <c r="NF132" s="765"/>
      <c r="NG132" s="765"/>
      <c r="NH132" s="765"/>
      <c r="NI132" s="765"/>
      <c r="NJ132" s="765"/>
      <c r="NK132" s="765"/>
      <c r="NL132" s="765"/>
      <c r="NM132" s="765"/>
      <c r="NN132" s="765"/>
      <c r="NO132" s="765"/>
      <c r="NP132" s="765"/>
      <c r="NQ132" s="765"/>
      <c r="NR132" s="765"/>
      <c r="NS132" s="765"/>
      <c r="NT132" s="765"/>
      <c r="NU132" s="765"/>
      <c r="NV132" s="765"/>
      <c r="NW132" s="765"/>
      <c r="NX132" s="765"/>
      <c r="NY132" s="765"/>
      <c r="NZ132" s="765"/>
      <c r="OA132" s="765"/>
      <c r="OB132" s="765"/>
      <c r="OC132" s="765"/>
      <c r="OD132" s="765"/>
      <c r="OE132" s="765"/>
      <c r="OF132" s="765"/>
      <c r="OG132" s="765"/>
      <c r="OH132" s="765"/>
      <c r="OI132" s="765"/>
      <c r="OJ132" s="765"/>
      <c r="OK132" s="765"/>
      <c r="OL132" s="765"/>
      <c r="OM132" s="765"/>
      <c r="ON132" s="765"/>
      <c r="OO132" s="765"/>
      <c r="OP132" s="765"/>
      <c r="OQ132" s="765"/>
      <c r="OR132" s="765"/>
      <c r="OS132" s="765"/>
      <c r="OT132" s="765"/>
      <c r="OU132" s="765"/>
      <c r="OV132" s="765"/>
      <c r="OW132" s="765"/>
      <c r="OX132" s="765"/>
      <c r="OY132" s="765"/>
      <c r="OZ132" s="765"/>
      <c r="PA132" s="765"/>
      <c r="PB132" s="765"/>
      <c r="PC132" s="765"/>
      <c r="PD132" s="765"/>
      <c r="PE132" s="765"/>
      <c r="PF132" s="765"/>
      <c r="PG132" s="765"/>
      <c r="PH132" s="765"/>
      <c r="PI132" s="765"/>
      <c r="PJ132" s="765"/>
      <c r="PK132" s="765"/>
      <c r="PL132" s="765"/>
      <c r="PM132" s="765"/>
      <c r="PN132" s="765"/>
      <c r="PO132" s="765"/>
      <c r="PP132" s="765"/>
      <c r="PQ132" s="765"/>
      <c r="PR132" s="765"/>
      <c r="PS132" s="765"/>
      <c r="PT132" s="765"/>
      <c r="PU132" s="765"/>
      <c r="PV132" s="765"/>
      <c r="PW132" s="765"/>
      <c r="PX132" s="765"/>
      <c r="PY132" s="765"/>
      <c r="PZ132" s="765"/>
      <c r="QA132" s="765"/>
      <c r="QB132" s="765"/>
      <c r="QC132" s="765"/>
      <c r="QD132" s="765"/>
      <c r="QE132" s="765"/>
      <c r="QF132" s="765"/>
      <c r="QG132" s="765"/>
      <c r="QH132" s="765"/>
      <c r="QI132" s="765"/>
      <c r="QJ132" s="765"/>
      <c r="QK132" s="765"/>
      <c r="QL132" s="765"/>
      <c r="QM132" s="765"/>
      <c r="QN132" s="765"/>
      <c r="QO132" s="765"/>
      <c r="QP132" s="765"/>
      <c r="QQ132" s="765"/>
      <c r="QR132" s="765"/>
      <c r="QS132" s="765"/>
      <c r="QT132" s="765"/>
      <c r="QU132" s="765"/>
      <c r="QV132" s="765"/>
      <c r="QW132" s="765"/>
      <c r="QX132" s="765"/>
      <c r="QY132" s="765"/>
      <c r="QZ132" s="765"/>
      <c r="RA132" s="765"/>
      <c r="RB132" s="765"/>
      <c r="RC132" s="765"/>
      <c r="RD132" s="765"/>
      <c r="RE132" s="765"/>
      <c r="RF132" s="765"/>
      <c r="RG132" s="765"/>
      <c r="RH132" s="765"/>
      <c r="RI132" s="765"/>
      <c r="RJ132" s="765"/>
      <c r="RK132" s="765"/>
      <c r="RL132" s="765"/>
      <c r="RM132" s="765"/>
      <c r="RN132" s="765"/>
      <c r="RO132" s="765"/>
      <c r="RP132" s="765"/>
      <c r="RQ132" s="765"/>
      <c r="RR132" s="765"/>
      <c r="RS132" s="765"/>
      <c r="RT132" s="765"/>
      <c r="RU132" s="765"/>
      <c r="RV132" s="765"/>
      <c r="RW132" s="765"/>
      <c r="RX132" s="765"/>
      <c r="RY132" s="765"/>
      <c r="RZ132" s="765"/>
      <c r="SA132" s="765"/>
      <c r="SB132" s="765"/>
      <c r="SC132" s="765"/>
      <c r="SD132" s="765"/>
      <c r="SE132" s="765"/>
      <c r="SF132" s="765"/>
      <c r="SG132" s="765"/>
      <c r="SH132" s="765"/>
      <c r="SI132" s="765"/>
      <c r="SJ132" s="765"/>
      <c r="SK132" s="765"/>
      <c r="SL132" s="765"/>
      <c r="SM132" s="765"/>
      <c r="SN132" s="765"/>
      <c r="SO132" s="765"/>
      <c r="SP132" s="765"/>
      <c r="SQ132" s="765"/>
      <c r="SR132" s="765"/>
      <c r="SS132" s="765"/>
      <c r="ST132" s="765"/>
      <c r="SU132" s="765"/>
      <c r="SV132" s="765"/>
      <c r="SW132" s="765"/>
      <c r="SX132" s="765"/>
      <c r="SY132" s="765"/>
      <c r="SZ132" s="765"/>
      <c r="TA132" s="765"/>
      <c r="TB132" s="765"/>
      <c r="TC132" s="765"/>
      <c r="TD132" s="765"/>
      <c r="TE132" s="765"/>
      <c r="TF132" s="765"/>
      <c r="TG132" s="765"/>
      <c r="TH132" s="765"/>
      <c r="TI132" s="765"/>
      <c r="TJ132" s="765"/>
      <c r="TK132" s="765"/>
      <c r="TL132" s="765"/>
      <c r="TM132" s="765"/>
      <c r="TN132" s="765"/>
      <c r="TO132" s="765"/>
      <c r="TP132" s="765"/>
      <c r="TQ132" s="765"/>
      <c r="TR132" s="765"/>
      <c r="TS132" s="765"/>
      <c r="TT132" s="765"/>
      <c r="TU132" s="765"/>
      <c r="TV132" s="765"/>
      <c r="TW132" s="765"/>
      <c r="TX132" s="765"/>
      <c r="TY132" s="765"/>
      <c r="TZ132" s="765"/>
      <c r="UA132" s="765"/>
      <c r="UB132" s="765"/>
      <c r="UC132" s="765"/>
      <c r="UD132" s="765"/>
      <c r="UE132" s="765"/>
      <c r="UF132" s="765"/>
      <c r="UG132" s="765"/>
      <c r="UH132" s="765"/>
      <c r="UI132" s="765"/>
      <c r="UJ132" s="765"/>
      <c r="UK132" s="765"/>
      <c r="UL132" s="765"/>
      <c r="UM132" s="765"/>
      <c r="UN132" s="765"/>
      <c r="UO132" s="765"/>
      <c r="UP132" s="765"/>
      <c r="UQ132" s="765"/>
      <c r="UR132" s="765"/>
      <c r="US132" s="765"/>
      <c r="UT132" s="765"/>
      <c r="UU132" s="765"/>
      <c r="UV132" s="765"/>
      <c r="UW132" s="765"/>
      <c r="UX132" s="765"/>
      <c r="UY132" s="765"/>
      <c r="UZ132" s="765"/>
      <c r="VA132" s="765"/>
      <c r="VB132" s="765"/>
      <c r="VC132" s="765"/>
      <c r="VD132" s="765"/>
      <c r="VE132" s="765"/>
      <c r="VF132" s="765"/>
      <c r="VG132" s="765"/>
      <c r="VH132" s="765"/>
      <c r="VI132" s="765"/>
      <c r="VJ132" s="765"/>
      <c r="VK132" s="765"/>
      <c r="VL132" s="765"/>
      <c r="VM132" s="765"/>
      <c r="VN132" s="765"/>
      <c r="VO132" s="765"/>
      <c r="VP132" s="765"/>
      <c r="VQ132" s="765"/>
      <c r="VR132" s="765"/>
      <c r="VS132" s="765"/>
      <c r="VT132" s="765"/>
      <c r="VU132" s="765"/>
      <c r="VV132" s="765"/>
      <c r="VW132" s="765"/>
      <c r="VX132" s="765"/>
      <c r="VY132" s="765"/>
      <c r="VZ132" s="765"/>
      <c r="WA132" s="765"/>
      <c r="WB132" s="765"/>
      <c r="WC132" s="765"/>
      <c r="WD132" s="765"/>
      <c r="WE132" s="765"/>
      <c r="WF132" s="765"/>
      <c r="WG132" s="765"/>
      <c r="WH132" s="765"/>
      <c r="WI132" s="765"/>
      <c r="WJ132" s="765"/>
      <c r="WK132" s="765"/>
      <c r="WL132" s="765"/>
      <c r="WM132" s="765"/>
      <c r="WN132" s="765"/>
      <c r="WO132" s="765"/>
      <c r="WP132" s="765"/>
      <c r="WQ132" s="765"/>
      <c r="WR132" s="765"/>
      <c r="WS132" s="765"/>
      <c r="WT132" s="765"/>
      <c r="WU132" s="765"/>
      <c r="WV132" s="765"/>
      <c r="WW132" s="765"/>
      <c r="WX132" s="765"/>
      <c r="WY132" s="765"/>
      <c r="WZ132" s="765"/>
      <c r="XA132" s="765"/>
      <c r="XB132" s="765"/>
      <c r="XC132" s="765"/>
      <c r="XD132" s="765"/>
      <c r="XE132" s="765"/>
      <c r="XF132" s="765"/>
      <c r="XG132" s="765"/>
      <c r="XH132" s="765"/>
      <c r="XI132" s="765"/>
      <c r="XJ132" s="765"/>
      <c r="XK132" s="765"/>
      <c r="XL132" s="765"/>
      <c r="XM132" s="765"/>
      <c r="XN132" s="765"/>
      <c r="XO132" s="765"/>
      <c r="XP132" s="765"/>
      <c r="XQ132" s="765"/>
      <c r="XR132" s="765"/>
      <c r="XS132" s="765"/>
      <c r="XT132" s="765"/>
      <c r="XU132" s="765"/>
      <c r="XV132" s="765"/>
      <c r="XW132" s="765"/>
      <c r="XX132" s="765"/>
      <c r="XY132" s="765"/>
      <c r="XZ132" s="765"/>
      <c r="YA132" s="765"/>
      <c r="YB132" s="765"/>
      <c r="YC132" s="765"/>
      <c r="YD132" s="765"/>
      <c r="YE132" s="765"/>
      <c r="YF132" s="765"/>
      <c r="YG132" s="765"/>
      <c r="YH132" s="765"/>
      <c r="YI132" s="765"/>
      <c r="YJ132" s="765"/>
      <c r="YK132" s="765"/>
      <c r="YL132" s="765"/>
      <c r="YM132" s="765"/>
      <c r="YN132" s="765"/>
      <c r="YO132" s="765"/>
      <c r="YP132" s="765"/>
      <c r="YQ132" s="765"/>
      <c r="YR132" s="765"/>
      <c r="YS132" s="765"/>
      <c r="YT132" s="765"/>
      <c r="YU132" s="765"/>
      <c r="YV132" s="765"/>
      <c r="YW132" s="765"/>
      <c r="YX132" s="765"/>
      <c r="YY132" s="765"/>
      <c r="YZ132" s="765"/>
      <c r="ZA132" s="765"/>
      <c r="ZB132" s="765"/>
      <c r="ZC132" s="765"/>
      <c r="ZD132" s="765"/>
      <c r="ZE132" s="765"/>
      <c r="ZF132" s="765"/>
      <c r="ZG132" s="765"/>
      <c r="ZH132" s="765"/>
      <c r="ZI132" s="765"/>
      <c r="ZJ132" s="765"/>
      <c r="ZK132" s="765"/>
      <c r="ZL132" s="765"/>
      <c r="ZM132" s="765"/>
      <c r="ZN132" s="765"/>
      <c r="ZO132" s="765"/>
      <c r="ZP132" s="765"/>
      <c r="ZQ132" s="765"/>
      <c r="ZR132" s="765"/>
      <c r="ZS132" s="765"/>
      <c r="ZT132" s="765"/>
      <c r="ZU132" s="765"/>
      <c r="ZV132" s="765"/>
      <c r="ZW132" s="765"/>
      <c r="ZX132" s="765"/>
      <c r="ZY132" s="765"/>
      <c r="ZZ132" s="765"/>
      <c r="AAA132" s="765"/>
      <c r="AAB132" s="765"/>
      <c r="AAC132" s="765"/>
      <c r="AAD132" s="765"/>
      <c r="AAE132" s="765"/>
      <c r="AAF132" s="765"/>
      <c r="AAG132" s="765"/>
      <c r="AAH132" s="765"/>
      <c r="AAI132" s="765"/>
      <c r="AAJ132" s="765"/>
      <c r="AAK132" s="765"/>
      <c r="AAL132" s="765"/>
      <c r="AAM132" s="765"/>
      <c r="AAN132" s="765"/>
      <c r="AAO132" s="765"/>
      <c r="AAP132" s="765"/>
      <c r="AAQ132" s="765"/>
      <c r="AAR132" s="765"/>
      <c r="AAS132" s="765"/>
      <c r="AAT132" s="765"/>
      <c r="AAU132" s="765"/>
      <c r="AAV132" s="765"/>
      <c r="AAW132" s="765"/>
      <c r="AAX132" s="765"/>
      <c r="AAY132" s="765"/>
      <c r="AAZ132" s="765"/>
      <c r="ABA132" s="765"/>
      <c r="ABB132" s="765"/>
      <c r="ABC132" s="765"/>
      <c r="ABD132" s="765"/>
      <c r="ABE132" s="765"/>
      <c r="ABF132" s="765"/>
      <c r="ABG132" s="765"/>
      <c r="ABH132" s="765"/>
      <c r="ABI132" s="765"/>
      <c r="ABJ132" s="765"/>
      <c r="ABK132" s="765"/>
      <c r="ABL132" s="765"/>
      <c r="ABM132" s="765"/>
      <c r="ABN132" s="765"/>
      <c r="ABO132" s="765"/>
      <c r="ABP132" s="765"/>
      <c r="ABQ132" s="765"/>
      <c r="ABR132" s="765"/>
      <c r="ABS132" s="765"/>
      <c r="ABT132" s="765"/>
      <c r="ABU132" s="765"/>
      <c r="ABV132" s="765"/>
      <c r="ABW132" s="765"/>
      <c r="ABX132" s="765"/>
      <c r="ABY132" s="765"/>
      <c r="ABZ132" s="765"/>
      <c r="ACA132" s="765"/>
      <c r="ACB132" s="765"/>
      <c r="ACC132" s="765"/>
      <c r="ACD132" s="765"/>
      <c r="ACE132" s="765"/>
      <c r="ACF132" s="765"/>
      <c r="ACG132" s="765"/>
      <c r="ACH132" s="765"/>
      <c r="ACI132" s="765"/>
      <c r="ACJ132" s="765"/>
      <c r="ACK132" s="765"/>
      <c r="ACL132" s="765"/>
      <c r="ACM132" s="765"/>
      <c r="ACN132" s="765"/>
      <c r="ACO132" s="765"/>
      <c r="ACP132" s="765"/>
      <c r="ACQ132" s="765"/>
      <c r="ACR132" s="765"/>
      <c r="ACS132" s="765"/>
      <c r="ACT132" s="765"/>
      <c r="ACU132" s="765"/>
      <c r="ACV132" s="765"/>
      <c r="ACW132" s="765"/>
      <c r="ACX132" s="765"/>
      <c r="ACY132" s="765"/>
      <c r="ACZ132" s="765"/>
      <c r="ADA132" s="765"/>
      <c r="ADB132" s="765"/>
      <c r="ADC132" s="765"/>
      <c r="ADD132" s="765"/>
      <c r="ADE132" s="765"/>
      <c r="ADF132" s="765"/>
      <c r="ADG132" s="765"/>
      <c r="ADH132" s="765"/>
      <c r="ADI132" s="765"/>
      <c r="ADJ132" s="765"/>
      <c r="ADK132" s="765"/>
      <c r="ADL132" s="765"/>
      <c r="ADM132" s="765"/>
      <c r="ADN132" s="765"/>
      <c r="ADO132" s="765"/>
      <c r="ADP132" s="765"/>
      <c r="ADQ132" s="765"/>
      <c r="ADR132" s="765"/>
      <c r="ADS132" s="765"/>
      <c r="ADT132" s="765"/>
      <c r="ADU132" s="765"/>
      <c r="ADV132" s="765"/>
      <c r="ADW132" s="765"/>
      <c r="ADX132" s="765"/>
      <c r="ADY132" s="765"/>
      <c r="ADZ132" s="765"/>
      <c r="AEA132" s="765"/>
      <c r="AEB132" s="765"/>
      <c r="AEC132" s="765"/>
      <c r="AED132" s="765"/>
      <c r="AEE132" s="765"/>
      <c r="AEF132" s="765"/>
      <c r="AEG132" s="765"/>
      <c r="AEH132" s="765"/>
      <c r="AEI132" s="765"/>
      <c r="AEJ132" s="765"/>
      <c r="AEK132" s="765"/>
      <c r="AEL132" s="765"/>
      <c r="AEM132" s="765"/>
      <c r="AEN132" s="765"/>
      <c r="AEO132" s="765"/>
      <c r="AEP132" s="765"/>
      <c r="AEQ132" s="765"/>
      <c r="AER132" s="765"/>
      <c r="AES132" s="765"/>
      <c r="AET132" s="765"/>
      <c r="AEU132" s="765"/>
      <c r="AEV132" s="765"/>
      <c r="AEW132" s="765"/>
      <c r="AEX132" s="765"/>
      <c r="AEY132" s="765"/>
      <c r="AEZ132" s="765"/>
      <c r="AFA132" s="765"/>
      <c r="AFB132" s="765"/>
      <c r="AFC132" s="765"/>
      <c r="AFD132" s="765"/>
      <c r="AFE132" s="765"/>
      <c r="AFF132" s="765"/>
      <c r="AFG132" s="765"/>
      <c r="AFH132" s="765"/>
      <c r="AFI132" s="765"/>
      <c r="AFJ132" s="765"/>
      <c r="AFK132" s="765"/>
      <c r="AFL132" s="765"/>
      <c r="AFM132" s="765"/>
      <c r="AFN132" s="765"/>
      <c r="AFO132" s="765"/>
      <c r="AFP132" s="765"/>
      <c r="AFQ132" s="765"/>
      <c r="AFR132" s="765"/>
      <c r="AFS132" s="765"/>
      <c r="AFT132" s="765"/>
      <c r="AFU132" s="765"/>
      <c r="AFV132" s="765"/>
      <c r="AFW132" s="765"/>
      <c r="AFX132" s="765"/>
      <c r="AFY132" s="765"/>
      <c r="AFZ132" s="765"/>
      <c r="AGA132" s="765"/>
      <c r="AGB132" s="765"/>
      <c r="AGC132" s="765"/>
      <c r="AGD132" s="765"/>
      <c r="AGE132" s="765"/>
      <c r="AGF132" s="765"/>
      <c r="AGG132" s="765"/>
      <c r="AGH132" s="765"/>
      <c r="AGI132" s="765"/>
      <c r="AGJ132" s="765"/>
      <c r="AGK132" s="765"/>
      <c r="AGL132" s="765"/>
      <c r="AGM132" s="765"/>
      <c r="AGN132" s="765"/>
      <c r="AGO132" s="765"/>
      <c r="AGP132" s="765"/>
      <c r="AGQ132" s="765"/>
      <c r="AGR132" s="765"/>
      <c r="AGS132" s="765"/>
      <c r="AGT132" s="765"/>
      <c r="AGU132" s="765"/>
      <c r="AGV132" s="765"/>
      <c r="AGW132" s="765"/>
      <c r="AGX132" s="765"/>
      <c r="AGY132" s="765"/>
      <c r="AGZ132" s="765"/>
      <c r="AHA132" s="765"/>
      <c r="AHB132" s="765"/>
      <c r="AHC132" s="765"/>
      <c r="AHD132" s="765"/>
      <c r="AHE132" s="765"/>
      <c r="AHF132" s="765"/>
      <c r="AHG132" s="765"/>
      <c r="AHH132" s="765"/>
      <c r="AHI132" s="765"/>
      <c r="AHJ132" s="765"/>
      <c r="AHK132" s="765"/>
      <c r="AHL132" s="765"/>
      <c r="AHM132" s="765"/>
      <c r="AHN132" s="765"/>
      <c r="AHO132" s="765"/>
      <c r="AHP132" s="765"/>
      <c r="AHQ132" s="765"/>
      <c r="AHR132" s="765"/>
      <c r="AHS132" s="765"/>
      <c r="AHT132" s="765"/>
      <c r="AHU132" s="765"/>
      <c r="AHV132" s="765"/>
      <c r="AHW132" s="765"/>
      <c r="AHX132" s="765"/>
      <c r="AHY132" s="765"/>
      <c r="AHZ132" s="765"/>
      <c r="AIA132" s="765"/>
      <c r="AIB132" s="765"/>
      <c r="AIC132" s="765"/>
      <c r="AID132" s="765"/>
      <c r="AIE132" s="765"/>
      <c r="AIF132" s="765"/>
      <c r="AIG132" s="765"/>
      <c r="AIH132" s="765"/>
      <c r="AII132" s="765"/>
      <c r="AIJ132" s="765"/>
      <c r="AIK132" s="765"/>
      <c r="AIL132" s="765"/>
      <c r="AIM132" s="765"/>
      <c r="AIN132" s="765"/>
      <c r="AIO132" s="765"/>
      <c r="AIP132" s="765"/>
      <c r="AIQ132" s="765"/>
      <c r="AIR132" s="765"/>
      <c r="AIS132" s="765"/>
      <c r="AIT132" s="765"/>
      <c r="AIU132" s="765"/>
      <c r="AIV132" s="765"/>
      <c r="AIW132" s="765"/>
      <c r="AIX132" s="765"/>
      <c r="AIY132" s="765"/>
      <c r="AIZ132" s="765"/>
      <c r="AJA132" s="765"/>
      <c r="AJB132" s="765"/>
      <c r="AJC132" s="765"/>
      <c r="AJD132" s="765"/>
      <c r="AJE132" s="765"/>
      <c r="AJF132" s="765"/>
      <c r="AJG132" s="765"/>
      <c r="AJH132" s="765"/>
      <c r="AJI132" s="765"/>
      <c r="AJJ132" s="765"/>
      <c r="AJK132" s="765"/>
      <c r="AJL132" s="765"/>
      <c r="AJM132" s="765"/>
      <c r="AJN132" s="765"/>
      <c r="AJO132" s="765"/>
      <c r="AJP132" s="765"/>
      <c r="AJQ132" s="765"/>
      <c r="AJR132" s="765"/>
      <c r="AJS132" s="765"/>
      <c r="AJT132" s="765"/>
      <c r="AJU132" s="765"/>
      <c r="AJV132" s="765"/>
      <c r="AJW132" s="765"/>
      <c r="AJX132" s="765"/>
      <c r="AJY132" s="765"/>
      <c r="AJZ132" s="765"/>
      <c r="AKA132" s="765"/>
      <c r="AKB132" s="765"/>
      <c r="AKC132" s="765"/>
      <c r="AKD132" s="765"/>
      <c r="AKE132" s="765"/>
      <c r="AKF132" s="765"/>
      <c r="AKG132" s="765"/>
      <c r="AKH132" s="765"/>
      <c r="AKI132" s="765"/>
      <c r="AKJ132" s="765"/>
      <c r="AKK132" s="765"/>
      <c r="AKL132" s="765"/>
      <c r="AKM132" s="765"/>
      <c r="AKN132" s="765"/>
      <c r="AKO132" s="765"/>
      <c r="AKP132" s="765"/>
      <c r="AKQ132" s="765"/>
      <c r="AKR132" s="765"/>
      <c r="AKS132" s="765"/>
      <c r="AKT132" s="765"/>
      <c r="AKU132" s="765"/>
    </row>
    <row r="133" spans="1:983" s="764" customFormat="1">
      <c r="A133" s="814"/>
      <c r="B133" s="779" t="s">
        <v>209</v>
      </c>
      <c r="C133" s="788">
        <v>0</v>
      </c>
      <c r="D133" s="788">
        <v>0</v>
      </c>
      <c r="E133" s="788">
        <v>0</v>
      </c>
      <c r="F133" s="788">
        <v>0</v>
      </c>
      <c r="G133" s="788">
        <v>0</v>
      </c>
      <c r="H133" s="788">
        <v>0</v>
      </c>
      <c r="I133" s="788">
        <v>0</v>
      </c>
      <c r="J133" s="788">
        <v>0</v>
      </c>
      <c r="K133" s="788">
        <v>0</v>
      </c>
      <c r="L133" s="778"/>
      <c r="M133" s="778"/>
      <c r="N133" s="778"/>
      <c r="O133" s="778"/>
      <c r="P133" s="778"/>
      <c r="Q133" s="778"/>
      <c r="R133" s="778"/>
      <c r="S133" s="778"/>
      <c r="T133" s="778"/>
      <c r="U133" s="778"/>
      <c r="V133" s="778"/>
      <c r="W133" s="765"/>
      <c r="X133" s="765"/>
      <c r="Y133" s="765"/>
      <c r="Z133" s="765"/>
      <c r="AA133" s="765"/>
      <c r="AB133" s="765"/>
      <c r="AC133" s="765"/>
      <c r="AD133" s="765"/>
      <c r="AE133" s="765"/>
      <c r="AF133" s="765"/>
      <c r="AG133" s="765"/>
      <c r="AH133" s="765"/>
      <c r="AI133" s="765"/>
      <c r="AJ133" s="765"/>
      <c r="AK133" s="765"/>
      <c r="AL133" s="765"/>
      <c r="AM133" s="765"/>
      <c r="AN133" s="765"/>
      <c r="AO133" s="765"/>
      <c r="AP133" s="765"/>
      <c r="AQ133" s="765"/>
      <c r="AR133" s="765"/>
      <c r="AS133" s="765"/>
      <c r="AT133" s="765"/>
      <c r="AU133" s="765"/>
      <c r="AV133" s="765"/>
      <c r="AW133" s="765"/>
      <c r="AX133" s="765"/>
      <c r="AY133" s="765"/>
      <c r="AZ133" s="765"/>
      <c r="BA133" s="765"/>
      <c r="BB133" s="765"/>
      <c r="BC133" s="765"/>
      <c r="BD133" s="765"/>
      <c r="BE133" s="765"/>
      <c r="BF133" s="765"/>
      <c r="BG133" s="765"/>
      <c r="BH133" s="765"/>
      <c r="BI133" s="765"/>
      <c r="BJ133" s="765"/>
      <c r="BK133" s="765"/>
      <c r="BL133" s="765"/>
      <c r="BM133" s="765"/>
      <c r="BN133" s="765"/>
      <c r="BO133" s="765"/>
      <c r="BP133" s="765"/>
      <c r="BQ133" s="765"/>
      <c r="BR133" s="765"/>
      <c r="BS133" s="765"/>
      <c r="BT133" s="765"/>
      <c r="BU133" s="765"/>
      <c r="BV133" s="765"/>
      <c r="BW133" s="765"/>
      <c r="BX133" s="765"/>
      <c r="BY133" s="765"/>
      <c r="BZ133" s="765"/>
      <c r="CA133" s="765"/>
      <c r="CB133" s="765"/>
      <c r="CC133" s="765"/>
      <c r="CD133" s="765"/>
      <c r="CE133" s="765"/>
      <c r="CF133" s="765"/>
      <c r="CG133" s="765"/>
      <c r="CH133" s="765"/>
      <c r="CI133" s="765"/>
      <c r="CJ133" s="765"/>
      <c r="CK133" s="765"/>
      <c r="CL133" s="765"/>
      <c r="CM133" s="765"/>
      <c r="CN133" s="765"/>
      <c r="CO133" s="765"/>
      <c r="CP133" s="765"/>
      <c r="CQ133" s="765"/>
      <c r="CR133" s="765"/>
      <c r="CS133" s="765"/>
      <c r="CT133" s="765"/>
      <c r="CU133" s="765"/>
      <c r="CV133" s="765"/>
      <c r="CW133" s="765"/>
      <c r="CX133" s="765"/>
      <c r="CY133" s="765"/>
      <c r="CZ133" s="765"/>
      <c r="DA133" s="765"/>
      <c r="DB133" s="765"/>
      <c r="DC133" s="765"/>
      <c r="DD133" s="765"/>
      <c r="DE133" s="765"/>
      <c r="DF133" s="765"/>
      <c r="DG133" s="765"/>
      <c r="DH133" s="765"/>
      <c r="DI133" s="765"/>
      <c r="DJ133" s="765"/>
      <c r="DK133" s="765"/>
      <c r="DL133" s="765"/>
      <c r="DM133" s="765"/>
      <c r="DN133" s="765"/>
      <c r="DO133" s="765"/>
      <c r="DP133" s="765"/>
      <c r="DQ133" s="765"/>
      <c r="DR133" s="765"/>
      <c r="DS133" s="765"/>
      <c r="DT133" s="765"/>
      <c r="DU133" s="765"/>
      <c r="DV133" s="765"/>
      <c r="DW133" s="765"/>
      <c r="DX133" s="765"/>
      <c r="DY133" s="765"/>
      <c r="DZ133" s="765"/>
      <c r="EA133" s="765"/>
      <c r="EB133" s="765"/>
      <c r="EC133" s="765"/>
      <c r="ED133" s="765"/>
      <c r="EE133" s="765"/>
      <c r="EF133" s="765"/>
      <c r="EG133" s="765"/>
      <c r="EH133" s="765"/>
      <c r="EI133" s="765"/>
      <c r="EJ133" s="765"/>
      <c r="EK133" s="765"/>
      <c r="EL133" s="765"/>
      <c r="EM133" s="765"/>
      <c r="EN133" s="765"/>
      <c r="EO133" s="765"/>
      <c r="EP133" s="765"/>
      <c r="EQ133" s="765"/>
      <c r="ER133" s="765"/>
      <c r="ES133" s="765"/>
      <c r="ET133" s="765"/>
      <c r="EU133" s="765"/>
      <c r="EV133" s="765"/>
      <c r="EW133" s="765"/>
      <c r="EX133" s="765"/>
      <c r="EY133" s="765"/>
      <c r="EZ133" s="765"/>
      <c r="FA133" s="765"/>
      <c r="FB133" s="765"/>
      <c r="FC133" s="765"/>
      <c r="FD133" s="765"/>
      <c r="FE133" s="765"/>
      <c r="FF133" s="765"/>
      <c r="FG133" s="765"/>
      <c r="FH133" s="765"/>
      <c r="FI133" s="765"/>
      <c r="FJ133" s="765"/>
      <c r="FK133" s="765"/>
      <c r="FL133" s="765"/>
      <c r="FM133" s="765"/>
      <c r="FN133" s="765"/>
      <c r="FO133" s="765"/>
      <c r="FP133" s="765"/>
      <c r="FQ133" s="765"/>
      <c r="FR133" s="765"/>
      <c r="FS133" s="765"/>
      <c r="FT133" s="765"/>
      <c r="FU133" s="765"/>
      <c r="FV133" s="765"/>
      <c r="FW133" s="765"/>
      <c r="FX133" s="765"/>
      <c r="FY133" s="765"/>
      <c r="FZ133" s="765"/>
      <c r="GA133" s="765"/>
      <c r="GB133" s="765"/>
      <c r="GC133" s="765"/>
      <c r="GD133" s="765"/>
      <c r="GE133" s="765"/>
      <c r="GF133" s="765"/>
      <c r="GG133" s="765"/>
      <c r="GH133" s="765"/>
      <c r="GI133" s="765"/>
      <c r="GJ133" s="765"/>
      <c r="GK133" s="765"/>
      <c r="GL133" s="765"/>
      <c r="GM133" s="765"/>
      <c r="GN133" s="765"/>
      <c r="GO133" s="765"/>
      <c r="GP133" s="765"/>
      <c r="GQ133" s="765"/>
      <c r="GR133" s="765"/>
      <c r="GS133" s="765"/>
      <c r="GT133" s="765"/>
      <c r="GU133" s="765"/>
      <c r="GV133" s="765"/>
      <c r="GW133" s="765"/>
      <c r="GX133" s="765"/>
      <c r="GY133" s="765"/>
      <c r="GZ133" s="765"/>
      <c r="HA133" s="765"/>
      <c r="HB133" s="765"/>
      <c r="HC133" s="765"/>
      <c r="HD133" s="765"/>
      <c r="HE133" s="765"/>
      <c r="HF133" s="765"/>
      <c r="HG133" s="765"/>
      <c r="HH133" s="765"/>
      <c r="HI133" s="765"/>
      <c r="HJ133" s="765"/>
      <c r="HK133" s="765"/>
      <c r="HL133" s="765"/>
      <c r="HM133" s="765"/>
      <c r="HN133" s="765"/>
      <c r="HO133" s="765"/>
      <c r="HP133" s="765"/>
      <c r="HQ133" s="765"/>
      <c r="HR133" s="765"/>
      <c r="HS133" s="765"/>
      <c r="HT133" s="765"/>
      <c r="HU133" s="765"/>
      <c r="HV133" s="765"/>
      <c r="HW133" s="765"/>
      <c r="HX133" s="765"/>
      <c r="HY133" s="765"/>
      <c r="HZ133" s="765"/>
      <c r="IA133" s="765"/>
      <c r="IB133" s="765"/>
      <c r="IC133" s="765"/>
      <c r="ID133" s="765"/>
      <c r="IE133" s="765"/>
      <c r="IF133" s="765"/>
      <c r="IG133" s="765"/>
      <c r="IH133" s="765"/>
      <c r="II133" s="765"/>
      <c r="IJ133" s="765"/>
      <c r="IK133" s="765"/>
      <c r="IL133" s="765"/>
      <c r="IM133" s="765"/>
      <c r="IN133" s="765"/>
      <c r="IO133" s="765"/>
      <c r="IP133" s="765"/>
      <c r="IQ133" s="765"/>
      <c r="IR133" s="765"/>
      <c r="IS133" s="765"/>
      <c r="IT133" s="765"/>
      <c r="IU133" s="765"/>
      <c r="IV133" s="765"/>
      <c r="IW133" s="765"/>
      <c r="IX133" s="765"/>
      <c r="IY133" s="765"/>
      <c r="IZ133" s="765"/>
      <c r="JA133" s="765"/>
      <c r="JB133" s="765"/>
      <c r="JC133" s="765"/>
      <c r="JD133" s="765"/>
      <c r="JE133" s="765"/>
      <c r="JF133" s="765"/>
      <c r="JG133" s="765"/>
      <c r="JH133" s="765"/>
      <c r="JI133" s="765"/>
      <c r="JJ133" s="765"/>
      <c r="JK133" s="765"/>
      <c r="JL133" s="765"/>
      <c r="JM133" s="765"/>
      <c r="JN133" s="765"/>
      <c r="JO133" s="765"/>
      <c r="JP133" s="765"/>
      <c r="JQ133" s="765"/>
      <c r="JR133" s="765"/>
      <c r="JS133" s="765"/>
      <c r="JT133" s="765"/>
      <c r="JU133" s="765"/>
      <c r="JV133" s="765"/>
      <c r="JW133" s="765"/>
      <c r="JX133" s="765"/>
      <c r="JY133" s="765"/>
      <c r="JZ133" s="765"/>
      <c r="KA133" s="765"/>
      <c r="KB133" s="765"/>
      <c r="KC133" s="765"/>
      <c r="KD133" s="765"/>
      <c r="KE133" s="765"/>
      <c r="KF133" s="765"/>
      <c r="KG133" s="765"/>
      <c r="KH133" s="765"/>
      <c r="KI133" s="765"/>
      <c r="KJ133" s="765"/>
      <c r="KK133" s="765"/>
      <c r="KL133" s="765"/>
      <c r="KM133" s="765"/>
      <c r="KN133" s="765"/>
      <c r="KO133" s="765"/>
      <c r="KP133" s="765"/>
      <c r="KQ133" s="765"/>
      <c r="KR133" s="765"/>
      <c r="KS133" s="765"/>
      <c r="KT133" s="765"/>
      <c r="KU133" s="765"/>
      <c r="KV133" s="765"/>
      <c r="KW133" s="765"/>
      <c r="KX133" s="765"/>
      <c r="KY133" s="765"/>
      <c r="KZ133" s="765"/>
      <c r="LA133" s="765"/>
      <c r="LB133" s="765"/>
      <c r="LC133" s="765"/>
      <c r="LD133" s="765"/>
      <c r="LE133" s="765"/>
      <c r="LF133" s="765"/>
      <c r="LG133" s="765"/>
      <c r="LH133" s="765"/>
      <c r="LI133" s="765"/>
      <c r="LJ133" s="765"/>
      <c r="LK133" s="765"/>
      <c r="LL133" s="765"/>
      <c r="LM133" s="765"/>
      <c r="LN133" s="765"/>
      <c r="LO133" s="765"/>
      <c r="LP133" s="765"/>
      <c r="LQ133" s="765"/>
      <c r="LR133" s="765"/>
      <c r="LS133" s="765"/>
      <c r="LT133" s="765"/>
      <c r="LU133" s="765"/>
      <c r="LV133" s="765"/>
      <c r="LW133" s="765"/>
      <c r="LX133" s="765"/>
      <c r="LY133" s="765"/>
      <c r="LZ133" s="765"/>
      <c r="MA133" s="765"/>
      <c r="MB133" s="765"/>
      <c r="MC133" s="765"/>
      <c r="MD133" s="765"/>
      <c r="ME133" s="765"/>
      <c r="MF133" s="765"/>
      <c r="MG133" s="765"/>
      <c r="MH133" s="765"/>
      <c r="MI133" s="765"/>
      <c r="MJ133" s="765"/>
      <c r="MK133" s="765"/>
      <c r="ML133" s="765"/>
      <c r="MM133" s="765"/>
      <c r="MN133" s="765"/>
      <c r="MO133" s="765"/>
      <c r="MP133" s="765"/>
      <c r="MQ133" s="765"/>
      <c r="MR133" s="765"/>
      <c r="MS133" s="765"/>
      <c r="MT133" s="765"/>
      <c r="MU133" s="765"/>
      <c r="MV133" s="765"/>
      <c r="MW133" s="765"/>
      <c r="MX133" s="765"/>
      <c r="MY133" s="765"/>
      <c r="MZ133" s="765"/>
      <c r="NA133" s="765"/>
      <c r="NB133" s="765"/>
      <c r="NC133" s="765"/>
      <c r="ND133" s="765"/>
      <c r="NE133" s="765"/>
      <c r="NF133" s="765"/>
      <c r="NG133" s="765"/>
      <c r="NH133" s="765"/>
      <c r="NI133" s="765"/>
      <c r="NJ133" s="765"/>
      <c r="NK133" s="765"/>
      <c r="NL133" s="765"/>
      <c r="NM133" s="765"/>
      <c r="NN133" s="765"/>
      <c r="NO133" s="765"/>
      <c r="NP133" s="765"/>
      <c r="NQ133" s="765"/>
      <c r="NR133" s="765"/>
      <c r="NS133" s="765"/>
      <c r="NT133" s="765"/>
      <c r="NU133" s="765"/>
      <c r="NV133" s="765"/>
      <c r="NW133" s="765"/>
      <c r="NX133" s="765"/>
      <c r="NY133" s="765"/>
      <c r="NZ133" s="765"/>
      <c r="OA133" s="765"/>
      <c r="OB133" s="765"/>
      <c r="OC133" s="765"/>
      <c r="OD133" s="765"/>
      <c r="OE133" s="765"/>
      <c r="OF133" s="765"/>
      <c r="OG133" s="765"/>
      <c r="OH133" s="765"/>
      <c r="OI133" s="765"/>
      <c r="OJ133" s="765"/>
      <c r="OK133" s="765"/>
      <c r="OL133" s="765"/>
      <c r="OM133" s="765"/>
      <c r="ON133" s="765"/>
      <c r="OO133" s="765"/>
      <c r="OP133" s="765"/>
      <c r="OQ133" s="765"/>
      <c r="OR133" s="765"/>
      <c r="OS133" s="765"/>
      <c r="OT133" s="765"/>
      <c r="OU133" s="765"/>
      <c r="OV133" s="765"/>
      <c r="OW133" s="765"/>
      <c r="OX133" s="765"/>
      <c r="OY133" s="765"/>
      <c r="OZ133" s="765"/>
      <c r="PA133" s="765"/>
      <c r="PB133" s="765"/>
      <c r="PC133" s="765"/>
      <c r="PD133" s="765"/>
      <c r="PE133" s="765"/>
      <c r="PF133" s="765"/>
      <c r="PG133" s="765"/>
      <c r="PH133" s="765"/>
      <c r="PI133" s="765"/>
      <c r="PJ133" s="765"/>
      <c r="PK133" s="765"/>
      <c r="PL133" s="765"/>
      <c r="PM133" s="765"/>
      <c r="PN133" s="765"/>
      <c r="PO133" s="765"/>
      <c r="PP133" s="765"/>
      <c r="PQ133" s="765"/>
      <c r="PR133" s="765"/>
      <c r="PS133" s="765"/>
      <c r="PT133" s="765"/>
      <c r="PU133" s="765"/>
      <c r="PV133" s="765"/>
      <c r="PW133" s="765"/>
      <c r="PX133" s="765"/>
      <c r="PY133" s="765"/>
      <c r="PZ133" s="765"/>
      <c r="QA133" s="765"/>
      <c r="QB133" s="765"/>
      <c r="QC133" s="765"/>
      <c r="QD133" s="765"/>
      <c r="QE133" s="765"/>
      <c r="QF133" s="765"/>
      <c r="QG133" s="765"/>
      <c r="QH133" s="765"/>
      <c r="QI133" s="765"/>
      <c r="QJ133" s="765"/>
      <c r="QK133" s="765"/>
      <c r="QL133" s="765"/>
      <c r="QM133" s="765"/>
      <c r="QN133" s="765"/>
      <c r="QO133" s="765"/>
      <c r="QP133" s="765"/>
      <c r="QQ133" s="765"/>
      <c r="QR133" s="765"/>
      <c r="QS133" s="765"/>
      <c r="QT133" s="765"/>
      <c r="QU133" s="765"/>
      <c r="QV133" s="765"/>
      <c r="QW133" s="765"/>
      <c r="QX133" s="765"/>
      <c r="QY133" s="765"/>
      <c r="QZ133" s="765"/>
      <c r="RA133" s="765"/>
      <c r="RB133" s="765"/>
      <c r="RC133" s="765"/>
      <c r="RD133" s="765"/>
      <c r="RE133" s="765"/>
      <c r="RF133" s="765"/>
      <c r="RG133" s="765"/>
      <c r="RH133" s="765"/>
      <c r="RI133" s="765"/>
      <c r="RJ133" s="765"/>
      <c r="RK133" s="765"/>
      <c r="RL133" s="765"/>
      <c r="RM133" s="765"/>
      <c r="RN133" s="765"/>
      <c r="RO133" s="765"/>
      <c r="RP133" s="765"/>
      <c r="RQ133" s="765"/>
      <c r="RR133" s="765"/>
      <c r="RS133" s="765"/>
      <c r="RT133" s="765"/>
      <c r="RU133" s="765"/>
      <c r="RV133" s="765"/>
      <c r="RW133" s="765"/>
      <c r="RX133" s="765"/>
      <c r="RY133" s="765"/>
      <c r="RZ133" s="765"/>
      <c r="SA133" s="765"/>
      <c r="SB133" s="765"/>
      <c r="SC133" s="765"/>
      <c r="SD133" s="765"/>
      <c r="SE133" s="765"/>
      <c r="SF133" s="765"/>
      <c r="SG133" s="765"/>
      <c r="SH133" s="765"/>
      <c r="SI133" s="765"/>
      <c r="SJ133" s="765"/>
      <c r="SK133" s="765"/>
      <c r="SL133" s="765"/>
      <c r="SM133" s="765"/>
      <c r="SN133" s="765"/>
      <c r="SO133" s="765"/>
      <c r="SP133" s="765"/>
      <c r="SQ133" s="765"/>
      <c r="SR133" s="765"/>
      <c r="SS133" s="765"/>
      <c r="ST133" s="765"/>
      <c r="SU133" s="765"/>
      <c r="SV133" s="765"/>
      <c r="SW133" s="765"/>
      <c r="SX133" s="765"/>
      <c r="SY133" s="765"/>
      <c r="SZ133" s="765"/>
      <c r="TA133" s="765"/>
      <c r="TB133" s="765"/>
      <c r="TC133" s="765"/>
      <c r="TD133" s="765"/>
      <c r="TE133" s="765"/>
      <c r="TF133" s="765"/>
      <c r="TG133" s="765"/>
      <c r="TH133" s="765"/>
      <c r="TI133" s="765"/>
      <c r="TJ133" s="765"/>
      <c r="TK133" s="765"/>
      <c r="TL133" s="765"/>
      <c r="TM133" s="765"/>
      <c r="TN133" s="765"/>
      <c r="TO133" s="765"/>
      <c r="TP133" s="765"/>
      <c r="TQ133" s="765"/>
      <c r="TR133" s="765"/>
      <c r="TS133" s="765"/>
      <c r="TT133" s="765"/>
      <c r="TU133" s="765"/>
      <c r="TV133" s="765"/>
      <c r="TW133" s="765"/>
      <c r="TX133" s="765"/>
      <c r="TY133" s="765"/>
      <c r="TZ133" s="765"/>
      <c r="UA133" s="765"/>
      <c r="UB133" s="765"/>
      <c r="UC133" s="765"/>
      <c r="UD133" s="765"/>
      <c r="UE133" s="765"/>
      <c r="UF133" s="765"/>
      <c r="UG133" s="765"/>
      <c r="UH133" s="765"/>
      <c r="UI133" s="765"/>
      <c r="UJ133" s="765"/>
      <c r="UK133" s="765"/>
      <c r="UL133" s="765"/>
      <c r="UM133" s="765"/>
      <c r="UN133" s="765"/>
      <c r="UO133" s="765"/>
      <c r="UP133" s="765"/>
      <c r="UQ133" s="765"/>
      <c r="UR133" s="765"/>
      <c r="US133" s="765"/>
      <c r="UT133" s="765"/>
      <c r="UU133" s="765"/>
      <c r="UV133" s="765"/>
      <c r="UW133" s="765"/>
      <c r="UX133" s="765"/>
      <c r="UY133" s="765"/>
      <c r="UZ133" s="765"/>
      <c r="VA133" s="765"/>
      <c r="VB133" s="765"/>
      <c r="VC133" s="765"/>
      <c r="VD133" s="765"/>
      <c r="VE133" s="765"/>
      <c r="VF133" s="765"/>
      <c r="VG133" s="765"/>
      <c r="VH133" s="765"/>
      <c r="VI133" s="765"/>
      <c r="VJ133" s="765"/>
      <c r="VK133" s="765"/>
      <c r="VL133" s="765"/>
      <c r="VM133" s="765"/>
      <c r="VN133" s="765"/>
      <c r="VO133" s="765"/>
      <c r="VP133" s="765"/>
      <c r="VQ133" s="765"/>
      <c r="VR133" s="765"/>
      <c r="VS133" s="765"/>
      <c r="VT133" s="765"/>
      <c r="VU133" s="765"/>
      <c r="VV133" s="765"/>
      <c r="VW133" s="765"/>
      <c r="VX133" s="765"/>
      <c r="VY133" s="765"/>
      <c r="VZ133" s="765"/>
      <c r="WA133" s="765"/>
      <c r="WB133" s="765"/>
      <c r="WC133" s="765"/>
      <c r="WD133" s="765"/>
      <c r="WE133" s="765"/>
      <c r="WF133" s="765"/>
      <c r="WG133" s="765"/>
      <c r="WH133" s="765"/>
      <c r="WI133" s="765"/>
      <c r="WJ133" s="765"/>
      <c r="WK133" s="765"/>
      <c r="WL133" s="765"/>
      <c r="WM133" s="765"/>
      <c r="WN133" s="765"/>
      <c r="WO133" s="765"/>
      <c r="WP133" s="765"/>
      <c r="WQ133" s="765"/>
      <c r="WR133" s="765"/>
      <c r="WS133" s="765"/>
      <c r="WT133" s="765"/>
      <c r="WU133" s="765"/>
      <c r="WV133" s="765"/>
      <c r="WW133" s="765"/>
      <c r="WX133" s="765"/>
      <c r="WY133" s="765"/>
      <c r="WZ133" s="765"/>
      <c r="XA133" s="765"/>
      <c r="XB133" s="765"/>
      <c r="XC133" s="765"/>
      <c r="XD133" s="765"/>
      <c r="XE133" s="765"/>
      <c r="XF133" s="765"/>
      <c r="XG133" s="765"/>
      <c r="XH133" s="765"/>
      <c r="XI133" s="765"/>
      <c r="XJ133" s="765"/>
      <c r="XK133" s="765"/>
      <c r="XL133" s="765"/>
      <c r="XM133" s="765"/>
      <c r="XN133" s="765"/>
      <c r="XO133" s="765"/>
      <c r="XP133" s="765"/>
      <c r="XQ133" s="765"/>
      <c r="XR133" s="765"/>
      <c r="XS133" s="765"/>
      <c r="XT133" s="765"/>
      <c r="XU133" s="765"/>
      <c r="XV133" s="765"/>
      <c r="XW133" s="765"/>
      <c r="XX133" s="765"/>
      <c r="XY133" s="765"/>
      <c r="XZ133" s="765"/>
      <c r="YA133" s="765"/>
      <c r="YB133" s="765"/>
      <c r="YC133" s="765"/>
      <c r="YD133" s="765"/>
      <c r="YE133" s="765"/>
      <c r="YF133" s="765"/>
      <c r="YG133" s="765"/>
      <c r="YH133" s="765"/>
      <c r="YI133" s="765"/>
      <c r="YJ133" s="765"/>
      <c r="YK133" s="765"/>
      <c r="YL133" s="765"/>
      <c r="YM133" s="765"/>
      <c r="YN133" s="765"/>
      <c r="YO133" s="765"/>
      <c r="YP133" s="765"/>
      <c r="YQ133" s="765"/>
      <c r="YR133" s="765"/>
      <c r="YS133" s="765"/>
      <c r="YT133" s="765"/>
      <c r="YU133" s="765"/>
      <c r="YV133" s="765"/>
      <c r="YW133" s="765"/>
      <c r="YX133" s="765"/>
      <c r="YY133" s="765"/>
      <c r="YZ133" s="765"/>
      <c r="ZA133" s="765"/>
      <c r="ZB133" s="765"/>
      <c r="ZC133" s="765"/>
      <c r="ZD133" s="765"/>
      <c r="ZE133" s="765"/>
      <c r="ZF133" s="765"/>
      <c r="ZG133" s="765"/>
      <c r="ZH133" s="765"/>
      <c r="ZI133" s="765"/>
      <c r="ZJ133" s="765"/>
      <c r="ZK133" s="765"/>
      <c r="ZL133" s="765"/>
      <c r="ZM133" s="765"/>
      <c r="ZN133" s="765"/>
      <c r="ZO133" s="765"/>
      <c r="ZP133" s="765"/>
      <c r="ZQ133" s="765"/>
      <c r="ZR133" s="765"/>
      <c r="ZS133" s="765"/>
      <c r="ZT133" s="765"/>
      <c r="ZU133" s="765"/>
      <c r="ZV133" s="765"/>
      <c r="ZW133" s="765"/>
      <c r="ZX133" s="765"/>
      <c r="ZY133" s="765"/>
      <c r="ZZ133" s="765"/>
      <c r="AAA133" s="765"/>
      <c r="AAB133" s="765"/>
      <c r="AAC133" s="765"/>
      <c r="AAD133" s="765"/>
      <c r="AAE133" s="765"/>
      <c r="AAF133" s="765"/>
      <c r="AAG133" s="765"/>
      <c r="AAH133" s="765"/>
      <c r="AAI133" s="765"/>
      <c r="AAJ133" s="765"/>
      <c r="AAK133" s="765"/>
      <c r="AAL133" s="765"/>
      <c r="AAM133" s="765"/>
      <c r="AAN133" s="765"/>
      <c r="AAO133" s="765"/>
      <c r="AAP133" s="765"/>
      <c r="AAQ133" s="765"/>
      <c r="AAR133" s="765"/>
      <c r="AAS133" s="765"/>
      <c r="AAT133" s="765"/>
      <c r="AAU133" s="765"/>
      <c r="AAV133" s="765"/>
      <c r="AAW133" s="765"/>
      <c r="AAX133" s="765"/>
      <c r="AAY133" s="765"/>
      <c r="AAZ133" s="765"/>
      <c r="ABA133" s="765"/>
      <c r="ABB133" s="765"/>
      <c r="ABC133" s="765"/>
      <c r="ABD133" s="765"/>
      <c r="ABE133" s="765"/>
      <c r="ABF133" s="765"/>
      <c r="ABG133" s="765"/>
      <c r="ABH133" s="765"/>
      <c r="ABI133" s="765"/>
      <c r="ABJ133" s="765"/>
      <c r="ABK133" s="765"/>
      <c r="ABL133" s="765"/>
      <c r="ABM133" s="765"/>
      <c r="ABN133" s="765"/>
      <c r="ABO133" s="765"/>
      <c r="ABP133" s="765"/>
      <c r="ABQ133" s="765"/>
      <c r="ABR133" s="765"/>
      <c r="ABS133" s="765"/>
      <c r="ABT133" s="765"/>
      <c r="ABU133" s="765"/>
      <c r="ABV133" s="765"/>
      <c r="ABW133" s="765"/>
      <c r="ABX133" s="765"/>
      <c r="ABY133" s="765"/>
      <c r="ABZ133" s="765"/>
      <c r="ACA133" s="765"/>
      <c r="ACB133" s="765"/>
      <c r="ACC133" s="765"/>
      <c r="ACD133" s="765"/>
      <c r="ACE133" s="765"/>
      <c r="ACF133" s="765"/>
      <c r="ACG133" s="765"/>
      <c r="ACH133" s="765"/>
      <c r="ACI133" s="765"/>
      <c r="ACJ133" s="765"/>
      <c r="ACK133" s="765"/>
      <c r="ACL133" s="765"/>
      <c r="ACM133" s="765"/>
      <c r="ACN133" s="765"/>
      <c r="ACO133" s="765"/>
      <c r="ACP133" s="765"/>
      <c r="ACQ133" s="765"/>
      <c r="ACR133" s="765"/>
      <c r="ACS133" s="765"/>
      <c r="ACT133" s="765"/>
      <c r="ACU133" s="765"/>
      <c r="ACV133" s="765"/>
      <c r="ACW133" s="765"/>
      <c r="ACX133" s="765"/>
      <c r="ACY133" s="765"/>
      <c r="ACZ133" s="765"/>
      <c r="ADA133" s="765"/>
      <c r="ADB133" s="765"/>
      <c r="ADC133" s="765"/>
      <c r="ADD133" s="765"/>
      <c r="ADE133" s="765"/>
      <c r="ADF133" s="765"/>
      <c r="ADG133" s="765"/>
      <c r="ADH133" s="765"/>
      <c r="ADI133" s="765"/>
      <c r="ADJ133" s="765"/>
      <c r="ADK133" s="765"/>
      <c r="ADL133" s="765"/>
      <c r="ADM133" s="765"/>
      <c r="ADN133" s="765"/>
      <c r="ADO133" s="765"/>
      <c r="ADP133" s="765"/>
      <c r="ADQ133" s="765"/>
      <c r="ADR133" s="765"/>
      <c r="ADS133" s="765"/>
      <c r="ADT133" s="765"/>
      <c r="ADU133" s="765"/>
      <c r="ADV133" s="765"/>
      <c r="ADW133" s="765"/>
      <c r="ADX133" s="765"/>
      <c r="ADY133" s="765"/>
      <c r="ADZ133" s="765"/>
      <c r="AEA133" s="765"/>
      <c r="AEB133" s="765"/>
      <c r="AEC133" s="765"/>
      <c r="AED133" s="765"/>
      <c r="AEE133" s="765"/>
      <c r="AEF133" s="765"/>
      <c r="AEG133" s="765"/>
      <c r="AEH133" s="765"/>
      <c r="AEI133" s="765"/>
      <c r="AEJ133" s="765"/>
      <c r="AEK133" s="765"/>
      <c r="AEL133" s="765"/>
      <c r="AEM133" s="765"/>
      <c r="AEN133" s="765"/>
      <c r="AEO133" s="765"/>
      <c r="AEP133" s="765"/>
      <c r="AEQ133" s="765"/>
      <c r="AER133" s="765"/>
      <c r="AES133" s="765"/>
      <c r="AET133" s="765"/>
      <c r="AEU133" s="765"/>
      <c r="AEV133" s="765"/>
      <c r="AEW133" s="765"/>
      <c r="AEX133" s="765"/>
      <c r="AEY133" s="765"/>
      <c r="AEZ133" s="765"/>
      <c r="AFA133" s="765"/>
      <c r="AFB133" s="765"/>
      <c r="AFC133" s="765"/>
      <c r="AFD133" s="765"/>
      <c r="AFE133" s="765"/>
      <c r="AFF133" s="765"/>
      <c r="AFG133" s="765"/>
      <c r="AFH133" s="765"/>
      <c r="AFI133" s="765"/>
      <c r="AFJ133" s="765"/>
      <c r="AFK133" s="765"/>
      <c r="AFL133" s="765"/>
      <c r="AFM133" s="765"/>
      <c r="AFN133" s="765"/>
      <c r="AFO133" s="765"/>
      <c r="AFP133" s="765"/>
      <c r="AFQ133" s="765"/>
      <c r="AFR133" s="765"/>
      <c r="AFS133" s="765"/>
      <c r="AFT133" s="765"/>
      <c r="AFU133" s="765"/>
      <c r="AFV133" s="765"/>
      <c r="AFW133" s="765"/>
      <c r="AFX133" s="765"/>
      <c r="AFY133" s="765"/>
      <c r="AFZ133" s="765"/>
      <c r="AGA133" s="765"/>
      <c r="AGB133" s="765"/>
      <c r="AGC133" s="765"/>
      <c r="AGD133" s="765"/>
      <c r="AGE133" s="765"/>
      <c r="AGF133" s="765"/>
      <c r="AGG133" s="765"/>
      <c r="AGH133" s="765"/>
      <c r="AGI133" s="765"/>
      <c r="AGJ133" s="765"/>
      <c r="AGK133" s="765"/>
      <c r="AGL133" s="765"/>
      <c r="AGM133" s="765"/>
      <c r="AGN133" s="765"/>
      <c r="AGO133" s="765"/>
      <c r="AGP133" s="765"/>
      <c r="AGQ133" s="765"/>
      <c r="AGR133" s="765"/>
      <c r="AGS133" s="765"/>
      <c r="AGT133" s="765"/>
      <c r="AGU133" s="765"/>
      <c r="AGV133" s="765"/>
      <c r="AGW133" s="765"/>
      <c r="AGX133" s="765"/>
      <c r="AGY133" s="765"/>
      <c r="AGZ133" s="765"/>
      <c r="AHA133" s="765"/>
      <c r="AHB133" s="765"/>
      <c r="AHC133" s="765"/>
      <c r="AHD133" s="765"/>
      <c r="AHE133" s="765"/>
      <c r="AHF133" s="765"/>
      <c r="AHG133" s="765"/>
      <c r="AHH133" s="765"/>
      <c r="AHI133" s="765"/>
      <c r="AHJ133" s="765"/>
      <c r="AHK133" s="765"/>
      <c r="AHL133" s="765"/>
      <c r="AHM133" s="765"/>
      <c r="AHN133" s="765"/>
      <c r="AHO133" s="765"/>
      <c r="AHP133" s="765"/>
      <c r="AHQ133" s="765"/>
      <c r="AHR133" s="765"/>
      <c r="AHS133" s="765"/>
      <c r="AHT133" s="765"/>
      <c r="AHU133" s="765"/>
      <c r="AHV133" s="765"/>
      <c r="AHW133" s="765"/>
      <c r="AHX133" s="765"/>
      <c r="AHY133" s="765"/>
      <c r="AHZ133" s="765"/>
      <c r="AIA133" s="765"/>
      <c r="AIB133" s="765"/>
      <c r="AIC133" s="765"/>
      <c r="AID133" s="765"/>
      <c r="AIE133" s="765"/>
      <c r="AIF133" s="765"/>
      <c r="AIG133" s="765"/>
      <c r="AIH133" s="765"/>
      <c r="AII133" s="765"/>
      <c r="AIJ133" s="765"/>
      <c r="AIK133" s="765"/>
      <c r="AIL133" s="765"/>
      <c r="AIM133" s="765"/>
      <c r="AIN133" s="765"/>
      <c r="AIO133" s="765"/>
      <c r="AIP133" s="765"/>
      <c r="AIQ133" s="765"/>
      <c r="AIR133" s="765"/>
      <c r="AIS133" s="765"/>
      <c r="AIT133" s="765"/>
      <c r="AIU133" s="765"/>
      <c r="AIV133" s="765"/>
      <c r="AIW133" s="765"/>
      <c r="AIX133" s="765"/>
      <c r="AIY133" s="765"/>
      <c r="AIZ133" s="765"/>
      <c r="AJA133" s="765"/>
      <c r="AJB133" s="765"/>
      <c r="AJC133" s="765"/>
      <c r="AJD133" s="765"/>
      <c r="AJE133" s="765"/>
      <c r="AJF133" s="765"/>
      <c r="AJG133" s="765"/>
      <c r="AJH133" s="765"/>
      <c r="AJI133" s="765"/>
      <c r="AJJ133" s="765"/>
      <c r="AJK133" s="765"/>
      <c r="AJL133" s="765"/>
      <c r="AJM133" s="765"/>
      <c r="AJN133" s="765"/>
      <c r="AJO133" s="765"/>
      <c r="AJP133" s="765"/>
      <c r="AJQ133" s="765"/>
      <c r="AJR133" s="765"/>
      <c r="AJS133" s="765"/>
      <c r="AJT133" s="765"/>
      <c r="AJU133" s="765"/>
      <c r="AJV133" s="765"/>
      <c r="AJW133" s="765"/>
      <c r="AJX133" s="765"/>
      <c r="AJY133" s="765"/>
      <c r="AJZ133" s="765"/>
      <c r="AKA133" s="765"/>
      <c r="AKB133" s="765"/>
      <c r="AKC133" s="765"/>
      <c r="AKD133" s="765"/>
      <c r="AKE133" s="765"/>
      <c r="AKF133" s="765"/>
      <c r="AKG133" s="765"/>
      <c r="AKH133" s="765"/>
      <c r="AKI133" s="765"/>
      <c r="AKJ133" s="765"/>
      <c r="AKK133" s="765"/>
      <c r="AKL133" s="765"/>
      <c r="AKM133" s="765"/>
      <c r="AKN133" s="765"/>
      <c r="AKO133" s="765"/>
      <c r="AKP133" s="765"/>
      <c r="AKQ133" s="765"/>
      <c r="AKR133" s="765"/>
      <c r="AKS133" s="765"/>
      <c r="AKT133" s="765"/>
      <c r="AKU133" s="765"/>
    </row>
    <row r="134" spans="1:983" s="764" customFormat="1">
      <c r="A134" s="814"/>
      <c r="B134" s="779" t="s">
        <v>489</v>
      </c>
      <c r="C134" s="788">
        <v>0</v>
      </c>
      <c r="D134" s="788">
        <v>0.90166495873671548</v>
      </c>
      <c r="E134" s="788">
        <v>0.6158276954713674</v>
      </c>
      <c r="F134" s="788">
        <v>0.88302989982933655</v>
      </c>
      <c r="G134" s="788">
        <v>0.89097885810694188</v>
      </c>
      <c r="H134" s="788">
        <v>0.68566756894281899</v>
      </c>
      <c r="I134" s="788">
        <v>0.51650741712879744</v>
      </c>
      <c r="J134" s="788">
        <v>0.35786723055744524</v>
      </c>
      <c r="K134" s="788">
        <v>0.10516312121268896</v>
      </c>
      <c r="L134" s="778"/>
      <c r="M134" s="778"/>
      <c r="N134" s="778"/>
      <c r="O134" s="778"/>
      <c r="P134" s="778"/>
      <c r="Q134" s="778"/>
      <c r="R134" s="778"/>
      <c r="S134" s="778"/>
      <c r="T134" s="778"/>
      <c r="U134" s="778"/>
      <c r="V134" s="778"/>
      <c r="W134" s="765"/>
      <c r="X134" s="765"/>
      <c r="Y134" s="765"/>
      <c r="Z134" s="765"/>
      <c r="AA134" s="765"/>
      <c r="AB134" s="765"/>
      <c r="AC134" s="765"/>
      <c r="AD134" s="765"/>
      <c r="AE134" s="765"/>
      <c r="AF134" s="765"/>
      <c r="AG134" s="765"/>
      <c r="AH134" s="765"/>
      <c r="AI134" s="765"/>
      <c r="AJ134" s="765"/>
      <c r="AK134" s="765"/>
      <c r="AL134" s="765"/>
      <c r="AM134" s="765"/>
      <c r="AN134" s="765"/>
      <c r="AO134" s="765"/>
      <c r="AP134" s="765"/>
      <c r="AQ134" s="765"/>
      <c r="AR134" s="765"/>
      <c r="AS134" s="765"/>
      <c r="AT134" s="765"/>
      <c r="AU134" s="765"/>
      <c r="AV134" s="765"/>
      <c r="AW134" s="765"/>
      <c r="AX134" s="765"/>
      <c r="AY134" s="765"/>
      <c r="AZ134" s="765"/>
      <c r="BA134" s="765"/>
      <c r="BB134" s="765"/>
      <c r="BC134" s="765"/>
      <c r="BD134" s="765"/>
      <c r="BE134" s="765"/>
      <c r="BF134" s="765"/>
      <c r="BG134" s="765"/>
      <c r="BH134" s="765"/>
      <c r="BI134" s="765"/>
      <c r="BJ134" s="765"/>
      <c r="BK134" s="765"/>
      <c r="BL134" s="765"/>
      <c r="BM134" s="765"/>
      <c r="BN134" s="765"/>
      <c r="BO134" s="765"/>
      <c r="BP134" s="765"/>
      <c r="BQ134" s="765"/>
      <c r="BR134" s="765"/>
      <c r="BS134" s="765"/>
      <c r="BT134" s="765"/>
      <c r="BU134" s="765"/>
      <c r="BV134" s="765"/>
      <c r="BW134" s="765"/>
      <c r="BX134" s="765"/>
      <c r="BY134" s="765"/>
      <c r="BZ134" s="765"/>
      <c r="CA134" s="765"/>
      <c r="CB134" s="765"/>
      <c r="CC134" s="765"/>
      <c r="CD134" s="765"/>
      <c r="CE134" s="765"/>
      <c r="CF134" s="765"/>
      <c r="CG134" s="765"/>
      <c r="CH134" s="765"/>
      <c r="CI134" s="765"/>
      <c r="CJ134" s="765"/>
      <c r="CK134" s="765"/>
      <c r="CL134" s="765"/>
      <c r="CM134" s="765"/>
      <c r="CN134" s="765"/>
      <c r="CO134" s="765"/>
      <c r="CP134" s="765"/>
      <c r="CQ134" s="765"/>
      <c r="CR134" s="765"/>
      <c r="CS134" s="765"/>
      <c r="CT134" s="765"/>
      <c r="CU134" s="765"/>
      <c r="CV134" s="765"/>
      <c r="CW134" s="765"/>
      <c r="CX134" s="765"/>
      <c r="CY134" s="765"/>
      <c r="CZ134" s="765"/>
      <c r="DA134" s="765"/>
      <c r="DB134" s="765"/>
      <c r="DC134" s="765"/>
      <c r="DD134" s="765"/>
      <c r="DE134" s="765"/>
      <c r="DF134" s="765"/>
      <c r="DG134" s="765"/>
      <c r="DH134" s="765"/>
      <c r="DI134" s="765"/>
      <c r="DJ134" s="765"/>
      <c r="DK134" s="765"/>
      <c r="DL134" s="765"/>
      <c r="DM134" s="765"/>
      <c r="DN134" s="765"/>
      <c r="DO134" s="765"/>
      <c r="DP134" s="765"/>
      <c r="DQ134" s="765"/>
      <c r="DR134" s="765"/>
      <c r="DS134" s="765"/>
      <c r="DT134" s="765"/>
      <c r="DU134" s="765"/>
      <c r="DV134" s="765"/>
      <c r="DW134" s="765"/>
      <c r="DX134" s="765"/>
      <c r="DY134" s="765"/>
      <c r="DZ134" s="765"/>
      <c r="EA134" s="765"/>
      <c r="EB134" s="765"/>
      <c r="EC134" s="765"/>
      <c r="ED134" s="765"/>
      <c r="EE134" s="765"/>
      <c r="EF134" s="765"/>
      <c r="EG134" s="765"/>
      <c r="EH134" s="765"/>
      <c r="EI134" s="765"/>
      <c r="EJ134" s="765"/>
      <c r="EK134" s="765"/>
      <c r="EL134" s="765"/>
      <c r="EM134" s="765"/>
      <c r="EN134" s="765"/>
      <c r="EO134" s="765"/>
      <c r="EP134" s="765"/>
      <c r="EQ134" s="765"/>
      <c r="ER134" s="765"/>
      <c r="ES134" s="765"/>
      <c r="ET134" s="765"/>
      <c r="EU134" s="765"/>
      <c r="EV134" s="765"/>
      <c r="EW134" s="765"/>
      <c r="EX134" s="765"/>
      <c r="EY134" s="765"/>
      <c r="EZ134" s="765"/>
      <c r="FA134" s="765"/>
      <c r="FB134" s="765"/>
      <c r="FC134" s="765"/>
      <c r="FD134" s="765"/>
      <c r="FE134" s="765"/>
      <c r="FF134" s="765"/>
      <c r="FG134" s="765"/>
      <c r="FH134" s="765"/>
      <c r="FI134" s="765"/>
      <c r="FJ134" s="765"/>
      <c r="FK134" s="765"/>
      <c r="FL134" s="765"/>
      <c r="FM134" s="765"/>
      <c r="FN134" s="765"/>
      <c r="FO134" s="765"/>
      <c r="FP134" s="765"/>
      <c r="FQ134" s="765"/>
      <c r="FR134" s="765"/>
      <c r="FS134" s="765"/>
      <c r="FT134" s="765"/>
      <c r="FU134" s="765"/>
      <c r="FV134" s="765"/>
      <c r="FW134" s="765"/>
      <c r="FX134" s="765"/>
      <c r="FY134" s="765"/>
      <c r="FZ134" s="765"/>
      <c r="GA134" s="765"/>
      <c r="GB134" s="765"/>
      <c r="GC134" s="765"/>
      <c r="GD134" s="765"/>
      <c r="GE134" s="765"/>
      <c r="GF134" s="765"/>
      <c r="GG134" s="765"/>
      <c r="GH134" s="765"/>
      <c r="GI134" s="765"/>
      <c r="GJ134" s="765"/>
      <c r="GK134" s="765"/>
      <c r="GL134" s="765"/>
      <c r="GM134" s="765"/>
      <c r="GN134" s="765"/>
      <c r="GO134" s="765"/>
      <c r="GP134" s="765"/>
      <c r="GQ134" s="765"/>
      <c r="GR134" s="765"/>
      <c r="GS134" s="765"/>
      <c r="GT134" s="765"/>
      <c r="GU134" s="765"/>
      <c r="GV134" s="765"/>
      <c r="GW134" s="765"/>
      <c r="GX134" s="765"/>
      <c r="GY134" s="765"/>
      <c r="GZ134" s="765"/>
      <c r="HA134" s="765"/>
      <c r="HB134" s="765"/>
      <c r="HC134" s="765"/>
      <c r="HD134" s="765"/>
      <c r="HE134" s="765"/>
      <c r="HF134" s="765"/>
      <c r="HG134" s="765"/>
      <c r="HH134" s="765"/>
      <c r="HI134" s="765"/>
      <c r="HJ134" s="765"/>
      <c r="HK134" s="765"/>
      <c r="HL134" s="765"/>
      <c r="HM134" s="765"/>
      <c r="HN134" s="765"/>
      <c r="HO134" s="765"/>
      <c r="HP134" s="765"/>
      <c r="HQ134" s="765"/>
      <c r="HR134" s="765"/>
      <c r="HS134" s="765"/>
      <c r="HT134" s="765"/>
      <c r="HU134" s="765"/>
      <c r="HV134" s="765"/>
      <c r="HW134" s="765"/>
      <c r="HX134" s="765"/>
      <c r="HY134" s="765"/>
      <c r="HZ134" s="765"/>
      <c r="IA134" s="765"/>
      <c r="IB134" s="765"/>
      <c r="IC134" s="765"/>
      <c r="ID134" s="765"/>
      <c r="IE134" s="765"/>
      <c r="IF134" s="765"/>
      <c r="IG134" s="765"/>
      <c r="IH134" s="765"/>
      <c r="II134" s="765"/>
      <c r="IJ134" s="765"/>
      <c r="IK134" s="765"/>
      <c r="IL134" s="765"/>
      <c r="IM134" s="765"/>
      <c r="IN134" s="765"/>
      <c r="IO134" s="765"/>
      <c r="IP134" s="765"/>
      <c r="IQ134" s="765"/>
      <c r="IR134" s="765"/>
      <c r="IS134" s="765"/>
      <c r="IT134" s="765"/>
      <c r="IU134" s="765"/>
      <c r="IV134" s="765"/>
      <c r="IW134" s="765"/>
      <c r="IX134" s="765"/>
      <c r="IY134" s="765"/>
      <c r="IZ134" s="765"/>
      <c r="JA134" s="765"/>
      <c r="JB134" s="765"/>
      <c r="JC134" s="765"/>
      <c r="JD134" s="765"/>
      <c r="JE134" s="765"/>
      <c r="JF134" s="765"/>
      <c r="JG134" s="765"/>
      <c r="JH134" s="765"/>
      <c r="JI134" s="765"/>
      <c r="JJ134" s="765"/>
      <c r="JK134" s="765"/>
      <c r="JL134" s="765"/>
      <c r="JM134" s="765"/>
      <c r="JN134" s="765"/>
      <c r="JO134" s="765"/>
      <c r="JP134" s="765"/>
      <c r="JQ134" s="765"/>
      <c r="JR134" s="765"/>
      <c r="JS134" s="765"/>
      <c r="JT134" s="765"/>
      <c r="JU134" s="765"/>
      <c r="JV134" s="765"/>
      <c r="JW134" s="765"/>
      <c r="JX134" s="765"/>
      <c r="JY134" s="765"/>
      <c r="JZ134" s="765"/>
      <c r="KA134" s="765"/>
      <c r="KB134" s="765"/>
      <c r="KC134" s="765"/>
      <c r="KD134" s="765"/>
      <c r="KE134" s="765"/>
      <c r="KF134" s="765"/>
      <c r="KG134" s="765"/>
      <c r="KH134" s="765"/>
      <c r="KI134" s="765"/>
      <c r="KJ134" s="765"/>
      <c r="KK134" s="765"/>
      <c r="KL134" s="765"/>
      <c r="KM134" s="765"/>
      <c r="KN134" s="765"/>
      <c r="KO134" s="765"/>
      <c r="KP134" s="765"/>
      <c r="KQ134" s="765"/>
      <c r="KR134" s="765"/>
      <c r="KS134" s="765"/>
      <c r="KT134" s="765"/>
      <c r="KU134" s="765"/>
      <c r="KV134" s="765"/>
      <c r="KW134" s="765"/>
      <c r="KX134" s="765"/>
      <c r="KY134" s="765"/>
      <c r="KZ134" s="765"/>
      <c r="LA134" s="765"/>
      <c r="LB134" s="765"/>
      <c r="LC134" s="765"/>
      <c r="LD134" s="765"/>
      <c r="LE134" s="765"/>
      <c r="LF134" s="765"/>
      <c r="LG134" s="765"/>
      <c r="LH134" s="765"/>
      <c r="LI134" s="765"/>
      <c r="LJ134" s="765"/>
      <c r="LK134" s="765"/>
      <c r="LL134" s="765"/>
      <c r="LM134" s="765"/>
      <c r="LN134" s="765"/>
      <c r="LO134" s="765"/>
      <c r="LP134" s="765"/>
      <c r="LQ134" s="765"/>
      <c r="LR134" s="765"/>
      <c r="LS134" s="765"/>
      <c r="LT134" s="765"/>
      <c r="LU134" s="765"/>
      <c r="LV134" s="765"/>
      <c r="LW134" s="765"/>
      <c r="LX134" s="765"/>
      <c r="LY134" s="765"/>
      <c r="LZ134" s="765"/>
      <c r="MA134" s="765"/>
      <c r="MB134" s="765"/>
      <c r="MC134" s="765"/>
      <c r="MD134" s="765"/>
      <c r="ME134" s="765"/>
      <c r="MF134" s="765"/>
      <c r="MG134" s="765"/>
      <c r="MH134" s="765"/>
      <c r="MI134" s="765"/>
      <c r="MJ134" s="765"/>
      <c r="MK134" s="765"/>
      <c r="ML134" s="765"/>
      <c r="MM134" s="765"/>
      <c r="MN134" s="765"/>
      <c r="MO134" s="765"/>
      <c r="MP134" s="765"/>
      <c r="MQ134" s="765"/>
      <c r="MR134" s="765"/>
      <c r="MS134" s="765"/>
      <c r="MT134" s="765"/>
      <c r="MU134" s="765"/>
      <c r="MV134" s="765"/>
      <c r="MW134" s="765"/>
      <c r="MX134" s="765"/>
      <c r="MY134" s="765"/>
      <c r="MZ134" s="765"/>
      <c r="NA134" s="765"/>
      <c r="NB134" s="765"/>
      <c r="NC134" s="765"/>
      <c r="ND134" s="765"/>
      <c r="NE134" s="765"/>
      <c r="NF134" s="765"/>
      <c r="NG134" s="765"/>
      <c r="NH134" s="765"/>
      <c r="NI134" s="765"/>
      <c r="NJ134" s="765"/>
      <c r="NK134" s="765"/>
      <c r="NL134" s="765"/>
      <c r="NM134" s="765"/>
      <c r="NN134" s="765"/>
      <c r="NO134" s="765"/>
      <c r="NP134" s="765"/>
      <c r="NQ134" s="765"/>
      <c r="NR134" s="765"/>
      <c r="NS134" s="765"/>
      <c r="NT134" s="765"/>
      <c r="NU134" s="765"/>
      <c r="NV134" s="765"/>
      <c r="NW134" s="765"/>
      <c r="NX134" s="765"/>
      <c r="NY134" s="765"/>
      <c r="NZ134" s="765"/>
      <c r="OA134" s="765"/>
      <c r="OB134" s="765"/>
      <c r="OC134" s="765"/>
      <c r="OD134" s="765"/>
      <c r="OE134" s="765"/>
      <c r="OF134" s="765"/>
      <c r="OG134" s="765"/>
      <c r="OH134" s="765"/>
      <c r="OI134" s="765"/>
      <c r="OJ134" s="765"/>
      <c r="OK134" s="765"/>
      <c r="OL134" s="765"/>
      <c r="OM134" s="765"/>
      <c r="ON134" s="765"/>
      <c r="OO134" s="765"/>
      <c r="OP134" s="765"/>
      <c r="OQ134" s="765"/>
      <c r="OR134" s="765"/>
      <c r="OS134" s="765"/>
      <c r="OT134" s="765"/>
      <c r="OU134" s="765"/>
      <c r="OV134" s="765"/>
      <c r="OW134" s="765"/>
      <c r="OX134" s="765"/>
      <c r="OY134" s="765"/>
      <c r="OZ134" s="765"/>
      <c r="PA134" s="765"/>
      <c r="PB134" s="765"/>
      <c r="PC134" s="765"/>
      <c r="PD134" s="765"/>
      <c r="PE134" s="765"/>
      <c r="PF134" s="765"/>
      <c r="PG134" s="765"/>
      <c r="PH134" s="765"/>
      <c r="PI134" s="765"/>
      <c r="PJ134" s="765"/>
      <c r="PK134" s="765"/>
      <c r="PL134" s="765"/>
      <c r="PM134" s="765"/>
      <c r="PN134" s="765"/>
      <c r="PO134" s="765"/>
      <c r="PP134" s="765"/>
      <c r="PQ134" s="765"/>
      <c r="PR134" s="765"/>
      <c r="PS134" s="765"/>
      <c r="PT134" s="765"/>
      <c r="PU134" s="765"/>
      <c r="PV134" s="765"/>
      <c r="PW134" s="765"/>
      <c r="PX134" s="765"/>
      <c r="PY134" s="765"/>
      <c r="PZ134" s="765"/>
      <c r="QA134" s="765"/>
      <c r="QB134" s="765"/>
      <c r="QC134" s="765"/>
      <c r="QD134" s="765"/>
      <c r="QE134" s="765"/>
      <c r="QF134" s="765"/>
      <c r="QG134" s="765"/>
      <c r="QH134" s="765"/>
      <c r="QI134" s="765"/>
      <c r="QJ134" s="765"/>
      <c r="QK134" s="765"/>
      <c r="QL134" s="765"/>
      <c r="QM134" s="765"/>
      <c r="QN134" s="765"/>
      <c r="QO134" s="765"/>
      <c r="QP134" s="765"/>
      <c r="QQ134" s="765"/>
      <c r="QR134" s="765"/>
      <c r="QS134" s="765"/>
      <c r="QT134" s="765"/>
      <c r="QU134" s="765"/>
      <c r="QV134" s="765"/>
      <c r="QW134" s="765"/>
      <c r="QX134" s="765"/>
      <c r="QY134" s="765"/>
      <c r="QZ134" s="765"/>
      <c r="RA134" s="765"/>
      <c r="RB134" s="765"/>
      <c r="RC134" s="765"/>
      <c r="RD134" s="765"/>
      <c r="RE134" s="765"/>
      <c r="RF134" s="765"/>
      <c r="RG134" s="765"/>
      <c r="RH134" s="765"/>
      <c r="RI134" s="765"/>
      <c r="RJ134" s="765"/>
      <c r="RK134" s="765"/>
      <c r="RL134" s="765"/>
      <c r="RM134" s="765"/>
      <c r="RN134" s="765"/>
      <c r="RO134" s="765"/>
      <c r="RP134" s="765"/>
      <c r="RQ134" s="765"/>
      <c r="RR134" s="765"/>
      <c r="RS134" s="765"/>
      <c r="RT134" s="765"/>
      <c r="RU134" s="765"/>
      <c r="RV134" s="765"/>
      <c r="RW134" s="765"/>
      <c r="RX134" s="765"/>
      <c r="RY134" s="765"/>
      <c r="RZ134" s="765"/>
      <c r="SA134" s="765"/>
      <c r="SB134" s="765"/>
      <c r="SC134" s="765"/>
      <c r="SD134" s="765"/>
      <c r="SE134" s="765"/>
      <c r="SF134" s="765"/>
      <c r="SG134" s="765"/>
      <c r="SH134" s="765"/>
      <c r="SI134" s="765"/>
      <c r="SJ134" s="765"/>
      <c r="SK134" s="765"/>
      <c r="SL134" s="765"/>
      <c r="SM134" s="765"/>
      <c r="SN134" s="765"/>
      <c r="SO134" s="765"/>
      <c r="SP134" s="765"/>
      <c r="SQ134" s="765"/>
      <c r="SR134" s="765"/>
      <c r="SS134" s="765"/>
      <c r="ST134" s="765"/>
      <c r="SU134" s="765"/>
      <c r="SV134" s="765"/>
      <c r="SW134" s="765"/>
      <c r="SX134" s="765"/>
      <c r="SY134" s="765"/>
      <c r="SZ134" s="765"/>
      <c r="TA134" s="765"/>
      <c r="TB134" s="765"/>
      <c r="TC134" s="765"/>
      <c r="TD134" s="765"/>
      <c r="TE134" s="765"/>
      <c r="TF134" s="765"/>
      <c r="TG134" s="765"/>
      <c r="TH134" s="765"/>
      <c r="TI134" s="765"/>
      <c r="TJ134" s="765"/>
      <c r="TK134" s="765"/>
      <c r="TL134" s="765"/>
      <c r="TM134" s="765"/>
      <c r="TN134" s="765"/>
      <c r="TO134" s="765"/>
      <c r="TP134" s="765"/>
      <c r="TQ134" s="765"/>
      <c r="TR134" s="765"/>
      <c r="TS134" s="765"/>
      <c r="TT134" s="765"/>
      <c r="TU134" s="765"/>
      <c r="TV134" s="765"/>
      <c r="TW134" s="765"/>
      <c r="TX134" s="765"/>
      <c r="TY134" s="765"/>
      <c r="TZ134" s="765"/>
      <c r="UA134" s="765"/>
      <c r="UB134" s="765"/>
      <c r="UC134" s="765"/>
      <c r="UD134" s="765"/>
      <c r="UE134" s="765"/>
      <c r="UF134" s="765"/>
      <c r="UG134" s="765"/>
      <c r="UH134" s="765"/>
      <c r="UI134" s="765"/>
      <c r="UJ134" s="765"/>
      <c r="UK134" s="765"/>
      <c r="UL134" s="765"/>
      <c r="UM134" s="765"/>
      <c r="UN134" s="765"/>
      <c r="UO134" s="765"/>
      <c r="UP134" s="765"/>
      <c r="UQ134" s="765"/>
      <c r="UR134" s="765"/>
      <c r="US134" s="765"/>
      <c r="UT134" s="765"/>
      <c r="UU134" s="765"/>
      <c r="UV134" s="765"/>
      <c r="UW134" s="765"/>
      <c r="UX134" s="765"/>
      <c r="UY134" s="765"/>
      <c r="UZ134" s="765"/>
      <c r="VA134" s="765"/>
      <c r="VB134" s="765"/>
      <c r="VC134" s="765"/>
      <c r="VD134" s="765"/>
      <c r="VE134" s="765"/>
      <c r="VF134" s="765"/>
      <c r="VG134" s="765"/>
      <c r="VH134" s="765"/>
      <c r="VI134" s="765"/>
      <c r="VJ134" s="765"/>
      <c r="VK134" s="765"/>
      <c r="VL134" s="765"/>
      <c r="VM134" s="765"/>
      <c r="VN134" s="765"/>
      <c r="VO134" s="765"/>
      <c r="VP134" s="765"/>
      <c r="VQ134" s="765"/>
      <c r="VR134" s="765"/>
      <c r="VS134" s="765"/>
      <c r="VT134" s="765"/>
      <c r="VU134" s="765"/>
      <c r="VV134" s="765"/>
      <c r="VW134" s="765"/>
      <c r="VX134" s="765"/>
      <c r="VY134" s="765"/>
      <c r="VZ134" s="765"/>
      <c r="WA134" s="765"/>
      <c r="WB134" s="765"/>
      <c r="WC134" s="765"/>
      <c r="WD134" s="765"/>
      <c r="WE134" s="765"/>
      <c r="WF134" s="765"/>
      <c r="WG134" s="765"/>
      <c r="WH134" s="765"/>
      <c r="WI134" s="765"/>
      <c r="WJ134" s="765"/>
      <c r="WK134" s="765"/>
      <c r="WL134" s="765"/>
      <c r="WM134" s="765"/>
      <c r="WN134" s="765"/>
      <c r="WO134" s="765"/>
      <c r="WP134" s="765"/>
      <c r="WQ134" s="765"/>
      <c r="WR134" s="765"/>
      <c r="WS134" s="765"/>
      <c r="WT134" s="765"/>
      <c r="WU134" s="765"/>
      <c r="WV134" s="765"/>
      <c r="WW134" s="765"/>
      <c r="WX134" s="765"/>
      <c r="WY134" s="765"/>
      <c r="WZ134" s="765"/>
      <c r="XA134" s="765"/>
      <c r="XB134" s="765"/>
      <c r="XC134" s="765"/>
      <c r="XD134" s="765"/>
      <c r="XE134" s="765"/>
      <c r="XF134" s="765"/>
      <c r="XG134" s="765"/>
      <c r="XH134" s="765"/>
      <c r="XI134" s="765"/>
      <c r="XJ134" s="765"/>
      <c r="XK134" s="765"/>
      <c r="XL134" s="765"/>
      <c r="XM134" s="765"/>
      <c r="XN134" s="765"/>
      <c r="XO134" s="765"/>
      <c r="XP134" s="765"/>
      <c r="XQ134" s="765"/>
      <c r="XR134" s="765"/>
      <c r="XS134" s="765"/>
      <c r="XT134" s="765"/>
      <c r="XU134" s="765"/>
      <c r="XV134" s="765"/>
      <c r="XW134" s="765"/>
      <c r="XX134" s="765"/>
      <c r="XY134" s="765"/>
      <c r="XZ134" s="765"/>
      <c r="YA134" s="765"/>
      <c r="YB134" s="765"/>
      <c r="YC134" s="765"/>
      <c r="YD134" s="765"/>
      <c r="YE134" s="765"/>
      <c r="YF134" s="765"/>
      <c r="YG134" s="765"/>
      <c r="YH134" s="765"/>
      <c r="YI134" s="765"/>
      <c r="YJ134" s="765"/>
      <c r="YK134" s="765"/>
      <c r="YL134" s="765"/>
      <c r="YM134" s="765"/>
      <c r="YN134" s="765"/>
      <c r="YO134" s="765"/>
      <c r="YP134" s="765"/>
      <c r="YQ134" s="765"/>
      <c r="YR134" s="765"/>
      <c r="YS134" s="765"/>
      <c r="YT134" s="765"/>
      <c r="YU134" s="765"/>
      <c r="YV134" s="765"/>
      <c r="YW134" s="765"/>
      <c r="YX134" s="765"/>
      <c r="YY134" s="765"/>
      <c r="YZ134" s="765"/>
      <c r="ZA134" s="765"/>
      <c r="ZB134" s="765"/>
      <c r="ZC134" s="765"/>
      <c r="ZD134" s="765"/>
      <c r="ZE134" s="765"/>
      <c r="ZF134" s="765"/>
      <c r="ZG134" s="765"/>
      <c r="ZH134" s="765"/>
      <c r="ZI134" s="765"/>
      <c r="ZJ134" s="765"/>
      <c r="ZK134" s="765"/>
      <c r="ZL134" s="765"/>
      <c r="ZM134" s="765"/>
      <c r="ZN134" s="765"/>
      <c r="ZO134" s="765"/>
      <c r="ZP134" s="765"/>
      <c r="ZQ134" s="765"/>
      <c r="ZR134" s="765"/>
      <c r="ZS134" s="765"/>
      <c r="ZT134" s="765"/>
      <c r="ZU134" s="765"/>
      <c r="ZV134" s="765"/>
      <c r="ZW134" s="765"/>
      <c r="ZX134" s="765"/>
      <c r="ZY134" s="765"/>
      <c r="ZZ134" s="765"/>
      <c r="AAA134" s="765"/>
      <c r="AAB134" s="765"/>
      <c r="AAC134" s="765"/>
      <c r="AAD134" s="765"/>
      <c r="AAE134" s="765"/>
      <c r="AAF134" s="765"/>
      <c r="AAG134" s="765"/>
      <c r="AAH134" s="765"/>
      <c r="AAI134" s="765"/>
      <c r="AAJ134" s="765"/>
      <c r="AAK134" s="765"/>
      <c r="AAL134" s="765"/>
      <c r="AAM134" s="765"/>
      <c r="AAN134" s="765"/>
      <c r="AAO134" s="765"/>
      <c r="AAP134" s="765"/>
      <c r="AAQ134" s="765"/>
      <c r="AAR134" s="765"/>
      <c r="AAS134" s="765"/>
      <c r="AAT134" s="765"/>
      <c r="AAU134" s="765"/>
      <c r="AAV134" s="765"/>
      <c r="AAW134" s="765"/>
      <c r="AAX134" s="765"/>
      <c r="AAY134" s="765"/>
      <c r="AAZ134" s="765"/>
      <c r="ABA134" s="765"/>
      <c r="ABB134" s="765"/>
      <c r="ABC134" s="765"/>
      <c r="ABD134" s="765"/>
      <c r="ABE134" s="765"/>
      <c r="ABF134" s="765"/>
      <c r="ABG134" s="765"/>
      <c r="ABH134" s="765"/>
      <c r="ABI134" s="765"/>
      <c r="ABJ134" s="765"/>
      <c r="ABK134" s="765"/>
      <c r="ABL134" s="765"/>
      <c r="ABM134" s="765"/>
      <c r="ABN134" s="765"/>
      <c r="ABO134" s="765"/>
      <c r="ABP134" s="765"/>
      <c r="ABQ134" s="765"/>
      <c r="ABR134" s="765"/>
      <c r="ABS134" s="765"/>
      <c r="ABT134" s="765"/>
      <c r="ABU134" s="765"/>
      <c r="ABV134" s="765"/>
      <c r="ABW134" s="765"/>
      <c r="ABX134" s="765"/>
      <c r="ABY134" s="765"/>
      <c r="ABZ134" s="765"/>
      <c r="ACA134" s="765"/>
      <c r="ACB134" s="765"/>
      <c r="ACC134" s="765"/>
      <c r="ACD134" s="765"/>
      <c r="ACE134" s="765"/>
      <c r="ACF134" s="765"/>
      <c r="ACG134" s="765"/>
      <c r="ACH134" s="765"/>
      <c r="ACI134" s="765"/>
      <c r="ACJ134" s="765"/>
      <c r="ACK134" s="765"/>
      <c r="ACL134" s="765"/>
      <c r="ACM134" s="765"/>
      <c r="ACN134" s="765"/>
      <c r="ACO134" s="765"/>
      <c r="ACP134" s="765"/>
      <c r="ACQ134" s="765"/>
      <c r="ACR134" s="765"/>
      <c r="ACS134" s="765"/>
      <c r="ACT134" s="765"/>
      <c r="ACU134" s="765"/>
      <c r="ACV134" s="765"/>
      <c r="ACW134" s="765"/>
      <c r="ACX134" s="765"/>
      <c r="ACY134" s="765"/>
      <c r="ACZ134" s="765"/>
      <c r="ADA134" s="765"/>
      <c r="ADB134" s="765"/>
      <c r="ADC134" s="765"/>
      <c r="ADD134" s="765"/>
      <c r="ADE134" s="765"/>
      <c r="ADF134" s="765"/>
      <c r="ADG134" s="765"/>
      <c r="ADH134" s="765"/>
      <c r="ADI134" s="765"/>
      <c r="ADJ134" s="765"/>
      <c r="ADK134" s="765"/>
      <c r="ADL134" s="765"/>
      <c r="ADM134" s="765"/>
      <c r="ADN134" s="765"/>
      <c r="ADO134" s="765"/>
      <c r="ADP134" s="765"/>
      <c r="ADQ134" s="765"/>
      <c r="ADR134" s="765"/>
      <c r="ADS134" s="765"/>
      <c r="ADT134" s="765"/>
      <c r="ADU134" s="765"/>
      <c r="ADV134" s="765"/>
      <c r="ADW134" s="765"/>
      <c r="ADX134" s="765"/>
      <c r="ADY134" s="765"/>
      <c r="ADZ134" s="765"/>
      <c r="AEA134" s="765"/>
      <c r="AEB134" s="765"/>
      <c r="AEC134" s="765"/>
      <c r="AED134" s="765"/>
      <c r="AEE134" s="765"/>
      <c r="AEF134" s="765"/>
      <c r="AEG134" s="765"/>
      <c r="AEH134" s="765"/>
      <c r="AEI134" s="765"/>
      <c r="AEJ134" s="765"/>
      <c r="AEK134" s="765"/>
      <c r="AEL134" s="765"/>
      <c r="AEM134" s="765"/>
      <c r="AEN134" s="765"/>
      <c r="AEO134" s="765"/>
      <c r="AEP134" s="765"/>
      <c r="AEQ134" s="765"/>
      <c r="AER134" s="765"/>
      <c r="AES134" s="765"/>
      <c r="AET134" s="765"/>
      <c r="AEU134" s="765"/>
      <c r="AEV134" s="765"/>
      <c r="AEW134" s="765"/>
      <c r="AEX134" s="765"/>
      <c r="AEY134" s="765"/>
      <c r="AEZ134" s="765"/>
      <c r="AFA134" s="765"/>
      <c r="AFB134" s="765"/>
      <c r="AFC134" s="765"/>
      <c r="AFD134" s="765"/>
      <c r="AFE134" s="765"/>
      <c r="AFF134" s="765"/>
      <c r="AFG134" s="765"/>
      <c r="AFH134" s="765"/>
      <c r="AFI134" s="765"/>
      <c r="AFJ134" s="765"/>
      <c r="AFK134" s="765"/>
      <c r="AFL134" s="765"/>
      <c r="AFM134" s="765"/>
      <c r="AFN134" s="765"/>
      <c r="AFO134" s="765"/>
      <c r="AFP134" s="765"/>
      <c r="AFQ134" s="765"/>
      <c r="AFR134" s="765"/>
      <c r="AFS134" s="765"/>
      <c r="AFT134" s="765"/>
      <c r="AFU134" s="765"/>
      <c r="AFV134" s="765"/>
      <c r="AFW134" s="765"/>
      <c r="AFX134" s="765"/>
      <c r="AFY134" s="765"/>
      <c r="AFZ134" s="765"/>
      <c r="AGA134" s="765"/>
      <c r="AGB134" s="765"/>
      <c r="AGC134" s="765"/>
      <c r="AGD134" s="765"/>
      <c r="AGE134" s="765"/>
      <c r="AGF134" s="765"/>
      <c r="AGG134" s="765"/>
      <c r="AGH134" s="765"/>
      <c r="AGI134" s="765"/>
      <c r="AGJ134" s="765"/>
      <c r="AGK134" s="765"/>
      <c r="AGL134" s="765"/>
      <c r="AGM134" s="765"/>
      <c r="AGN134" s="765"/>
      <c r="AGO134" s="765"/>
      <c r="AGP134" s="765"/>
      <c r="AGQ134" s="765"/>
      <c r="AGR134" s="765"/>
      <c r="AGS134" s="765"/>
      <c r="AGT134" s="765"/>
      <c r="AGU134" s="765"/>
      <c r="AGV134" s="765"/>
      <c r="AGW134" s="765"/>
      <c r="AGX134" s="765"/>
      <c r="AGY134" s="765"/>
      <c r="AGZ134" s="765"/>
      <c r="AHA134" s="765"/>
      <c r="AHB134" s="765"/>
      <c r="AHC134" s="765"/>
      <c r="AHD134" s="765"/>
      <c r="AHE134" s="765"/>
      <c r="AHF134" s="765"/>
      <c r="AHG134" s="765"/>
      <c r="AHH134" s="765"/>
      <c r="AHI134" s="765"/>
      <c r="AHJ134" s="765"/>
      <c r="AHK134" s="765"/>
      <c r="AHL134" s="765"/>
      <c r="AHM134" s="765"/>
      <c r="AHN134" s="765"/>
      <c r="AHO134" s="765"/>
      <c r="AHP134" s="765"/>
      <c r="AHQ134" s="765"/>
      <c r="AHR134" s="765"/>
      <c r="AHS134" s="765"/>
      <c r="AHT134" s="765"/>
      <c r="AHU134" s="765"/>
      <c r="AHV134" s="765"/>
      <c r="AHW134" s="765"/>
      <c r="AHX134" s="765"/>
      <c r="AHY134" s="765"/>
      <c r="AHZ134" s="765"/>
      <c r="AIA134" s="765"/>
      <c r="AIB134" s="765"/>
      <c r="AIC134" s="765"/>
      <c r="AID134" s="765"/>
      <c r="AIE134" s="765"/>
      <c r="AIF134" s="765"/>
      <c r="AIG134" s="765"/>
      <c r="AIH134" s="765"/>
      <c r="AII134" s="765"/>
      <c r="AIJ134" s="765"/>
      <c r="AIK134" s="765"/>
      <c r="AIL134" s="765"/>
      <c r="AIM134" s="765"/>
      <c r="AIN134" s="765"/>
      <c r="AIO134" s="765"/>
      <c r="AIP134" s="765"/>
      <c r="AIQ134" s="765"/>
      <c r="AIR134" s="765"/>
      <c r="AIS134" s="765"/>
      <c r="AIT134" s="765"/>
      <c r="AIU134" s="765"/>
      <c r="AIV134" s="765"/>
      <c r="AIW134" s="765"/>
      <c r="AIX134" s="765"/>
      <c r="AIY134" s="765"/>
      <c r="AIZ134" s="765"/>
      <c r="AJA134" s="765"/>
      <c r="AJB134" s="765"/>
      <c r="AJC134" s="765"/>
      <c r="AJD134" s="765"/>
      <c r="AJE134" s="765"/>
      <c r="AJF134" s="765"/>
      <c r="AJG134" s="765"/>
      <c r="AJH134" s="765"/>
      <c r="AJI134" s="765"/>
      <c r="AJJ134" s="765"/>
      <c r="AJK134" s="765"/>
      <c r="AJL134" s="765"/>
      <c r="AJM134" s="765"/>
      <c r="AJN134" s="765"/>
      <c r="AJO134" s="765"/>
      <c r="AJP134" s="765"/>
      <c r="AJQ134" s="765"/>
      <c r="AJR134" s="765"/>
      <c r="AJS134" s="765"/>
      <c r="AJT134" s="765"/>
      <c r="AJU134" s="765"/>
      <c r="AJV134" s="765"/>
      <c r="AJW134" s="765"/>
      <c r="AJX134" s="765"/>
      <c r="AJY134" s="765"/>
      <c r="AJZ134" s="765"/>
      <c r="AKA134" s="765"/>
      <c r="AKB134" s="765"/>
      <c r="AKC134" s="765"/>
      <c r="AKD134" s="765"/>
      <c r="AKE134" s="765"/>
      <c r="AKF134" s="765"/>
      <c r="AKG134" s="765"/>
      <c r="AKH134" s="765"/>
      <c r="AKI134" s="765"/>
      <c r="AKJ134" s="765"/>
      <c r="AKK134" s="765"/>
      <c r="AKL134" s="765"/>
      <c r="AKM134" s="765"/>
      <c r="AKN134" s="765"/>
      <c r="AKO134" s="765"/>
      <c r="AKP134" s="765"/>
      <c r="AKQ134" s="765"/>
      <c r="AKR134" s="765"/>
      <c r="AKS134" s="765"/>
      <c r="AKT134" s="765"/>
      <c r="AKU134" s="765"/>
    </row>
    <row r="135" spans="1:983" s="764" customFormat="1">
      <c r="A135" s="814"/>
      <c r="B135" s="780" t="s">
        <v>563</v>
      </c>
      <c r="C135" s="788">
        <v>0</v>
      </c>
      <c r="D135" s="788">
        <v>0.90166495873671548</v>
      </c>
      <c r="E135" s="788">
        <v>0.6158276954713674</v>
      </c>
      <c r="F135" s="788">
        <v>0.90105091819320038</v>
      </c>
      <c r="G135" s="788">
        <v>0.94784984907659675</v>
      </c>
      <c r="H135" s="788">
        <v>0.85708446117852377</v>
      </c>
      <c r="I135" s="788">
        <v>0.81985304306158324</v>
      </c>
      <c r="J135" s="788">
        <v>0.77797224034227219</v>
      </c>
      <c r="K135" s="788">
        <v>0.70108747475125921</v>
      </c>
      <c r="L135" s="778"/>
      <c r="M135" s="778"/>
      <c r="N135" s="778"/>
      <c r="O135" s="778"/>
      <c r="P135" s="778"/>
      <c r="Q135" s="778"/>
      <c r="R135" s="778"/>
      <c r="S135" s="778"/>
      <c r="T135" s="778"/>
      <c r="U135" s="778"/>
      <c r="V135" s="778"/>
      <c r="W135" s="765"/>
      <c r="X135" s="765"/>
      <c r="Y135" s="765"/>
      <c r="Z135" s="765"/>
      <c r="AA135" s="765"/>
      <c r="AB135" s="765"/>
      <c r="AC135" s="765"/>
      <c r="AD135" s="765"/>
      <c r="AE135" s="765"/>
      <c r="AF135" s="765"/>
      <c r="AG135" s="765"/>
      <c r="AH135" s="765"/>
      <c r="AI135" s="765"/>
      <c r="AJ135" s="765"/>
      <c r="AK135" s="765"/>
      <c r="AL135" s="765"/>
      <c r="AM135" s="765"/>
      <c r="AN135" s="765"/>
      <c r="AO135" s="765"/>
      <c r="AP135" s="765"/>
      <c r="AQ135" s="765"/>
      <c r="AR135" s="765"/>
      <c r="AS135" s="765"/>
      <c r="AT135" s="765"/>
      <c r="AU135" s="765"/>
      <c r="AV135" s="765"/>
      <c r="AW135" s="765"/>
      <c r="AX135" s="765"/>
      <c r="AY135" s="765"/>
      <c r="AZ135" s="765"/>
      <c r="BA135" s="765"/>
      <c r="BB135" s="765"/>
      <c r="BC135" s="765"/>
      <c r="BD135" s="765"/>
      <c r="BE135" s="765"/>
      <c r="BF135" s="765"/>
      <c r="BG135" s="765"/>
      <c r="BH135" s="765"/>
      <c r="BI135" s="765"/>
      <c r="BJ135" s="765"/>
      <c r="BK135" s="765"/>
      <c r="BL135" s="765"/>
      <c r="BM135" s="765"/>
      <c r="BN135" s="765"/>
      <c r="BO135" s="765"/>
      <c r="BP135" s="765"/>
      <c r="BQ135" s="765"/>
      <c r="BR135" s="765"/>
      <c r="BS135" s="765"/>
      <c r="BT135" s="765"/>
      <c r="BU135" s="765"/>
      <c r="BV135" s="765"/>
      <c r="BW135" s="765"/>
      <c r="BX135" s="765"/>
      <c r="BY135" s="765"/>
      <c r="BZ135" s="765"/>
      <c r="CA135" s="765"/>
      <c r="CB135" s="765"/>
      <c r="CC135" s="765"/>
      <c r="CD135" s="765"/>
      <c r="CE135" s="765"/>
      <c r="CF135" s="765"/>
      <c r="CG135" s="765"/>
      <c r="CH135" s="765"/>
      <c r="CI135" s="765"/>
      <c r="CJ135" s="765"/>
      <c r="CK135" s="765"/>
      <c r="CL135" s="765"/>
      <c r="CM135" s="765"/>
      <c r="CN135" s="765"/>
      <c r="CO135" s="765"/>
      <c r="CP135" s="765"/>
      <c r="CQ135" s="765"/>
      <c r="CR135" s="765"/>
      <c r="CS135" s="765"/>
      <c r="CT135" s="765"/>
      <c r="CU135" s="765"/>
      <c r="CV135" s="765"/>
      <c r="CW135" s="765"/>
      <c r="CX135" s="765"/>
      <c r="CY135" s="765"/>
      <c r="CZ135" s="765"/>
      <c r="DA135" s="765"/>
      <c r="DB135" s="765"/>
      <c r="DC135" s="765"/>
      <c r="DD135" s="765"/>
      <c r="DE135" s="765"/>
      <c r="DF135" s="765"/>
      <c r="DG135" s="765"/>
      <c r="DH135" s="765"/>
      <c r="DI135" s="765"/>
      <c r="DJ135" s="765"/>
      <c r="DK135" s="765"/>
      <c r="DL135" s="765"/>
      <c r="DM135" s="765"/>
      <c r="DN135" s="765"/>
      <c r="DO135" s="765"/>
      <c r="DP135" s="765"/>
      <c r="DQ135" s="765"/>
      <c r="DR135" s="765"/>
      <c r="DS135" s="765"/>
      <c r="DT135" s="765"/>
      <c r="DU135" s="765"/>
      <c r="DV135" s="765"/>
      <c r="DW135" s="765"/>
      <c r="DX135" s="765"/>
      <c r="DY135" s="765"/>
      <c r="DZ135" s="765"/>
      <c r="EA135" s="765"/>
      <c r="EB135" s="765"/>
      <c r="EC135" s="765"/>
      <c r="ED135" s="765"/>
      <c r="EE135" s="765"/>
      <c r="EF135" s="765"/>
      <c r="EG135" s="765"/>
      <c r="EH135" s="765"/>
      <c r="EI135" s="765"/>
      <c r="EJ135" s="765"/>
      <c r="EK135" s="765"/>
      <c r="EL135" s="765"/>
      <c r="EM135" s="765"/>
      <c r="EN135" s="765"/>
      <c r="EO135" s="765"/>
      <c r="EP135" s="765"/>
      <c r="EQ135" s="765"/>
      <c r="ER135" s="765"/>
      <c r="ES135" s="765"/>
      <c r="ET135" s="765"/>
      <c r="EU135" s="765"/>
      <c r="EV135" s="765"/>
      <c r="EW135" s="765"/>
      <c r="EX135" s="765"/>
      <c r="EY135" s="765"/>
      <c r="EZ135" s="765"/>
      <c r="FA135" s="765"/>
      <c r="FB135" s="765"/>
      <c r="FC135" s="765"/>
      <c r="FD135" s="765"/>
      <c r="FE135" s="765"/>
      <c r="FF135" s="765"/>
      <c r="FG135" s="765"/>
      <c r="FH135" s="765"/>
      <c r="FI135" s="765"/>
      <c r="FJ135" s="765"/>
      <c r="FK135" s="765"/>
      <c r="FL135" s="765"/>
      <c r="FM135" s="765"/>
      <c r="FN135" s="765"/>
      <c r="FO135" s="765"/>
      <c r="FP135" s="765"/>
      <c r="FQ135" s="765"/>
      <c r="FR135" s="765"/>
      <c r="FS135" s="765"/>
      <c r="FT135" s="765"/>
      <c r="FU135" s="765"/>
      <c r="FV135" s="765"/>
      <c r="FW135" s="765"/>
      <c r="FX135" s="765"/>
      <c r="FY135" s="765"/>
      <c r="FZ135" s="765"/>
      <c r="GA135" s="765"/>
      <c r="GB135" s="765"/>
      <c r="GC135" s="765"/>
      <c r="GD135" s="765"/>
      <c r="GE135" s="765"/>
      <c r="GF135" s="765"/>
      <c r="GG135" s="765"/>
      <c r="GH135" s="765"/>
      <c r="GI135" s="765"/>
      <c r="GJ135" s="765"/>
      <c r="GK135" s="765"/>
      <c r="GL135" s="765"/>
      <c r="GM135" s="765"/>
      <c r="GN135" s="765"/>
      <c r="GO135" s="765"/>
      <c r="GP135" s="765"/>
      <c r="GQ135" s="765"/>
      <c r="GR135" s="765"/>
      <c r="GS135" s="765"/>
      <c r="GT135" s="765"/>
      <c r="GU135" s="765"/>
      <c r="GV135" s="765"/>
      <c r="GW135" s="765"/>
      <c r="GX135" s="765"/>
      <c r="GY135" s="765"/>
      <c r="GZ135" s="765"/>
      <c r="HA135" s="765"/>
      <c r="HB135" s="765"/>
      <c r="HC135" s="765"/>
      <c r="HD135" s="765"/>
      <c r="HE135" s="765"/>
      <c r="HF135" s="765"/>
      <c r="HG135" s="765"/>
      <c r="HH135" s="765"/>
      <c r="HI135" s="765"/>
      <c r="HJ135" s="765"/>
      <c r="HK135" s="765"/>
      <c r="HL135" s="765"/>
      <c r="HM135" s="765"/>
      <c r="HN135" s="765"/>
      <c r="HO135" s="765"/>
      <c r="HP135" s="765"/>
      <c r="HQ135" s="765"/>
      <c r="HR135" s="765"/>
      <c r="HS135" s="765"/>
      <c r="HT135" s="765"/>
      <c r="HU135" s="765"/>
      <c r="HV135" s="765"/>
      <c r="HW135" s="765"/>
      <c r="HX135" s="765"/>
      <c r="HY135" s="765"/>
      <c r="HZ135" s="765"/>
      <c r="IA135" s="765"/>
      <c r="IB135" s="765"/>
      <c r="IC135" s="765"/>
      <c r="ID135" s="765"/>
      <c r="IE135" s="765"/>
      <c r="IF135" s="765"/>
      <c r="IG135" s="765"/>
      <c r="IH135" s="765"/>
      <c r="II135" s="765"/>
      <c r="IJ135" s="765"/>
      <c r="IK135" s="765"/>
      <c r="IL135" s="765"/>
      <c r="IM135" s="765"/>
      <c r="IN135" s="765"/>
      <c r="IO135" s="765"/>
      <c r="IP135" s="765"/>
      <c r="IQ135" s="765"/>
      <c r="IR135" s="765"/>
      <c r="IS135" s="765"/>
      <c r="IT135" s="765"/>
      <c r="IU135" s="765"/>
      <c r="IV135" s="765"/>
      <c r="IW135" s="765"/>
      <c r="IX135" s="765"/>
      <c r="IY135" s="765"/>
      <c r="IZ135" s="765"/>
      <c r="JA135" s="765"/>
      <c r="JB135" s="765"/>
      <c r="JC135" s="765"/>
      <c r="JD135" s="765"/>
      <c r="JE135" s="765"/>
      <c r="JF135" s="765"/>
      <c r="JG135" s="765"/>
      <c r="JH135" s="765"/>
      <c r="JI135" s="765"/>
      <c r="JJ135" s="765"/>
      <c r="JK135" s="765"/>
      <c r="JL135" s="765"/>
      <c r="JM135" s="765"/>
      <c r="JN135" s="765"/>
      <c r="JO135" s="765"/>
      <c r="JP135" s="765"/>
      <c r="JQ135" s="765"/>
      <c r="JR135" s="765"/>
      <c r="JS135" s="765"/>
      <c r="JT135" s="765"/>
      <c r="JU135" s="765"/>
      <c r="JV135" s="765"/>
      <c r="JW135" s="765"/>
      <c r="JX135" s="765"/>
      <c r="JY135" s="765"/>
      <c r="JZ135" s="765"/>
      <c r="KA135" s="765"/>
      <c r="KB135" s="765"/>
      <c r="KC135" s="765"/>
      <c r="KD135" s="765"/>
      <c r="KE135" s="765"/>
      <c r="KF135" s="765"/>
      <c r="KG135" s="765"/>
      <c r="KH135" s="765"/>
      <c r="KI135" s="765"/>
      <c r="KJ135" s="765"/>
      <c r="KK135" s="765"/>
      <c r="KL135" s="765"/>
      <c r="KM135" s="765"/>
      <c r="KN135" s="765"/>
      <c r="KO135" s="765"/>
      <c r="KP135" s="765"/>
      <c r="KQ135" s="765"/>
      <c r="KR135" s="765"/>
      <c r="KS135" s="765"/>
      <c r="KT135" s="765"/>
      <c r="KU135" s="765"/>
      <c r="KV135" s="765"/>
      <c r="KW135" s="765"/>
      <c r="KX135" s="765"/>
      <c r="KY135" s="765"/>
      <c r="KZ135" s="765"/>
      <c r="LA135" s="765"/>
      <c r="LB135" s="765"/>
      <c r="LC135" s="765"/>
      <c r="LD135" s="765"/>
      <c r="LE135" s="765"/>
      <c r="LF135" s="765"/>
      <c r="LG135" s="765"/>
      <c r="LH135" s="765"/>
      <c r="LI135" s="765"/>
      <c r="LJ135" s="765"/>
      <c r="LK135" s="765"/>
      <c r="LL135" s="765"/>
      <c r="LM135" s="765"/>
      <c r="LN135" s="765"/>
      <c r="LO135" s="765"/>
      <c r="LP135" s="765"/>
      <c r="LQ135" s="765"/>
      <c r="LR135" s="765"/>
      <c r="LS135" s="765"/>
      <c r="LT135" s="765"/>
      <c r="LU135" s="765"/>
      <c r="LV135" s="765"/>
      <c r="LW135" s="765"/>
      <c r="LX135" s="765"/>
      <c r="LY135" s="765"/>
      <c r="LZ135" s="765"/>
      <c r="MA135" s="765"/>
      <c r="MB135" s="765"/>
      <c r="MC135" s="765"/>
      <c r="MD135" s="765"/>
      <c r="ME135" s="765"/>
      <c r="MF135" s="765"/>
      <c r="MG135" s="765"/>
      <c r="MH135" s="765"/>
      <c r="MI135" s="765"/>
      <c r="MJ135" s="765"/>
      <c r="MK135" s="765"/>
      <c r="ML135" s="765"/>
      <c r="MM135" s="765"/>
      <c r="MN135" s="765"/>
      <c r="MO135" s="765"/>
      <c r="MP135" s="765"/>
      <c r="MQ135" s="765"/>
      <c r="MR135" s="765"/>
      <c r="MS135" s="765"/>
      <c r="MT135" s="765"/>
      <c r="MU135" s="765"/>
      <c r="MV135" s="765"/>
      <c r="MW135" s="765"/>
      <c r="MX135" s="765"/>
      <c r="MY135" s="765"/>
      <c r="MZ135" s="765"/>
      <c r="NA135" s="765"/>
      <c r="NB135" s="765"/>
      <c r="NC135" s="765"/>
      <c r="ND135" s="765"/>
      <c r="NE135" s="765"/>
      <c r="NF135" s="765"/>
      <c r="NG135" s="765"/>
      <c r="NH135" s="765"/>
      <c r="NI135" s="765"/>
      <c r="NJ135" s="765"/>
      <c r="NK135" s="765"/>
      <c r="NL135" s="765"/>
      <c r="NM135" s="765"/>
      <c r="NN135" s="765"/>
      <c r="NO135" s="765"/>
      <c r="NP135" s="765"/>
      <c r="NQ135" s="765"/>
      <c r="NR135" s="765"/>
      <c r="NS135" s="765"/>
      <c r="NT135" s="765"/>
      <c r="NU135" s="765"/>
      <c r="NV135" s="765"/>
      <c r="NW135" s="765"/>
      <c r="NX135" s="765"/>
      <c r="NY135" s="765"/>
      <c r="NZ135" s="765"/>
      <c r="OA135" s="765"/>
      <c r="OB135" s="765"/>
      <c r="OC135" s="765"/>
      <c r="OD135" s="765"/>
      <c r="OE135" s="765"/>
      <c r="OF135" s="765"/>
      <c r="OG135" s="765"/>
      <c r="OH135" s="765"/>
      <c r="OI135" s="765"/>
      <c r="OJ135" s="765"/>
      <c r="OK135" s="765"/>
      <c r="OL135" s="765"/>
      <c r="OM135" s="765"/>
      <c r="ON135" s="765"/>
      <c r="OO135" s="765"/>
      <c r="OP135" s="765"/>
      <c r="OQ135" s="765"/>
      <c r="OR135" s="765"/>
      <c r="OS135" s="765"/>
      <c r="OT135" s="765"/>
      <c r="OU135" s="765"/>
      <c r="OV135" s="765"/>
      <c r="OW135" s="765"/>
      <c r="OX135" s="765"/>
      <c r="OY135" s="765"/>
      <c r="OZ135" s="765"/>
      <c r="PA135" s="765"/>
      <c r="PB135" s="765"/>
      <c r="PC135" s="765"/>
      <c r="PD135" s="765"/>
      <c r="PE135" s="765"/>
      <c r="PF135" s="765"/>
      <c r="PG135" s="765"/>
      <c r="PH135" s="765"/>
      <c r="PI135" s="765"/>
      <c r="PJ135" s="765"/>
      <c r="PK135" s="765"/>
      <c r="PL135" s="765"/>
      <c r="PM135" s="765"/>
      <c r="PN135" s="765"/>
      <c r="PO135" s="765"/>
      <c r="PP135" s="765"/>
      <c r="PQ135" s="765"/>
      <c r="PR135" s="765"/>
      <c r="PS135" s="765"/>
      <c r="PT135" s="765"/>
      <c r="PU135" s="765"/>
      <c r="PV135" s="765"/>
      <c r="PW135" s="765"/>
      <c r="PX135" s="765"/>
      <c r="PY135" s="765"/>
      <c r="PZ135" s="765"/>
      <c r="QA135" s="765"/>
      <c r="QB135" s="765"/>
      <c r="QC135" s="765"/>
      <c r="QD135" s="765"/>
      <c r="QE135" s="765"/>
      <c r="QF135" s="765"/>
      <c r="QG135" s="765"/>
      <c r="QH135" s="765"/>
      <c r="QI135" s="765"/>
      <c r="QJ135" s="765"/>
      <c r="QK135" s="765"/>
      <c r="QL135" s="765"/>
      <c r="QM135" s="765"/>
      <c r="QN135" s="765"/>
      <c r="QO135" s="765"/>
      <c r="QP135" s="765"/>
      <c r="QQ135" s="765"/>
      <c r="QR135" s="765"/>
      <c r="QS135" s="765"/>
      <c r="QT135" s="765"/>
      <c r="QU135" s="765"/>
      <c r="QV135" s="765"/>
      <c r="QW135" s="765"/>
      <c r="QX135" s="765"/>
      <c r="QY135" s="765"/>
      <c r="QZ135" s="765"/>
      <c r="RA135" s="765"/>
      <c r="RB135" s="765"/>
      <c r="RC135" s="765"/>
      <c r="RD135" s="765"/>
      <c r="RE135" s="765"/>
      <c r="RF135" s="765"/>
      <c r="RG135" s="765"/>
      <c r="RH135" s="765"/>
      <c r="RI135" s="765"/>
      <c r="RJ135" s="765"/>
      <c r="RK135" s="765"/>
      <c r="RL135" s="765"/>
      <c r="RM135" s="765"/>
      <c r="RN135" s="765"/>
      <c r="RO135" s="765"/>
      <c r="RP135" s="765"/>
      <c r="RQ135" s="765"/>
      <c r="RR135" s="765"/>
      <c r="RS135" s="765"/>
      <c r="RT135" s="765"/>
      <c r="RU135" s="765"/>
      <c r="RV135" s="765"/>
      <c r="RW135" s="765"/>
      <c r="RX135" s="765"/>
      <c r="RY135" s="765"/>
      <c r="RZ135" s="765"/>
      <c r="SA135" s="765"/>
      <c r="SB135" s="765"/>
      <c r="SC135" s="765"/>
      <c r="SD135" s="765"/>
      <c r="SE135" s="765"/>
      <c r="SF135" s="765"/>
      <c r="SG135" s="765"/>
      <c r="SH135" s="765"/>
      <c r="SI135" s="765"/>
      <c r="SJ135" s="765"/>
      <c r="SK135" s="765"/>
      <c r="SL135" s="765"/>
      <c r="SM135" s="765"/>
      <c r="SN135" s="765"/>
      <c r="SO135" s="765"/>
      <c r="SP135" s="765"/>
      <c r="SQ135" s="765"/>
      <c r="SR135" s="765"/>
      <c r="SS135" s="765"/>
      <c r="ST135" s="765"/>
      <c r="SU135" s="765"/>
      <c r="SV135" s="765"/>
      <c r="SW135" s="765"/>
      <c r="SX135" s="765"/>
      <c r="SY135" s="765"/>
      <c r="SZ135" s="765"/>
      <c r="TA135" s="765"/>
      <c r="TB135" s="765"/>
      <c r="TC135" s="765"/>
      <c r="TD135" s="765"/>
      <c r="TE135" s="765"/>
      <c r="TF135" s="765"/>
      <c r="TG135" s="765"/>
      <c r="TH135" s="765"/>
      <c r="TI135" s="765"/>
      <c r="TJ135" s="765"/>
      <c r="TK135" s="765"/>
      <c r="TL135" s="765"/>
      <c r="TM135" s="765"/>
      <c r="TN135" s="765"/>
      <c r="TO135" s="765"/>
      <c r="TP135" s="765"/>
      <c r="TQ135" s="765"/>
      <c r="TR135" s="765"/>
      <c r="TS135" s="765"/>
      <c r="TT135" s="765"/>
      <c r="TU135" s="765"/>
      <c r="TV135" s="765"/>
      <c r="TW135" s="765"/>
      <c r="TX135" s="765"/>
      <c r="TY135" s="765"/>
      <c r="TZ135" s="765"/>
      <c r="UA135" s="765"/>
      <c r="UB135" s="765"/>
      <c r="UC135" s="765"/>
      <c r="UD135" s="765"/>
      <c r="UE135" s="765"/>
      <c r="UF135" s="765"/>
      <c r="UG135" s="765"/>
      <c r="UH135" s="765"/>
      <c r="UI135" s="765"/>
      <c r="UJ135" s="765"/>
      <c r="UK135" s="765"/>
      <c r="UL135" s="765"/>
      <c r="UM135" s="765"/>
      <c r="UN135" s="765"/>
      <c r="UO135" s="765"/>
      <c r="UP135" s="765"/>
      <c r="UQ135" s="765"/>
      <c r="UR135" s="765"/>
      <c r="US135" s="765"/>
      <c r="UT135" s="765"/>
      <c r="UU135" s="765"/>
      <c r="UV135" s="765"/>
      <c r="UW135" s="765"/>
      <c r="UX135" s="765"/>
      <c r="UY135" s="765"/>
      <c r="UZ135" s="765"/>
      <c r="VA135" s="765"/>
      <c r="VB135" s="765"/>
      <c r="VC135" s="765"/>
      <c r="VD135" s="765"/>
      <c r="VE135" s="765"/>
      <c r="VF135" s="765"/>
      <c r="VG135" s="765"/>
      <c r="VH135" s="765"/>
      <c r="VI135" s="765"/>
      <c r="VJ135" s="765"/>
      <c r="VK135" s="765"/>
      <c r="VL135" s="765"/>
      <c r="VM135" s="765"/>
      <c r="VN135" s="765"/>
      <c r="VO135" s="765"/>
      <c r="VP135" s="765"/>
      <c r="VQ135" s="765"/>
      <c r="VR135" s="765"/>
      <c r="VS135" s="765"/>
      <c r="VT135" s="765"/>
      <c r="VU135" s="765"/>
      <c r="VV135" s="765"/>
      <c r="VW135" s="765"/>
      <c r="VX135" s="765"/>
      <c r="VY135" s="765"/>
      <c r="VZ135" s="765"/>
      <c r="WA135" s="765"/>
      <c r="WB135" s="765"/>
      <c r="WC135" s="765"/>
      <c r="WD135" s="765"/>
      <c r="WE135" s="765"/>
      <c r="WF135" s="765"/>
      <c r="WG135" s="765"/>
      <c r="WH135" s="765"/>
      <c r="WI135" s="765"/>
      <c r="WJ135" s="765"/>
      <c r="WK135" s="765"/>
      <c r="WL135" s="765"/>
      <c r="WM135" s="765"/>
      <c r="WN135" s="765"/>
      <c r="WO135" s="765"/>
      <c r="WP135" s="765"/>
      <c r="WQ135" s="765"/>
      <c r="WR135" s="765"/>
      <c r="WS135" s="765"/>
      <c r="WT135" s="765"/>
      <c r="WU135" s="765"/>
      <c r="WV135" s="765"/>
      <c r="WW135" s="765"/>
      <c r="WX135" s="765"/>
      <c r="WY135" s="765"/>
      <c r="WZ135" s="765"/>
      <c r="XA135" s="765"/>
      <c r="XB135" s="765"/>
      <c r="XC135" s="765"/>
      <c r="XD135" s="765"/>
      <c r="XE135" s="765"/>
      <c r="XF135" s="765"/>
      <c r="XG135" s="765"/>
      <c r="XH135" s="765"/>
      <c r="XI135" s="765"/>
      <c r="XJ135" s="765"/>
      <c r="XK135" s="765"/>
      <c r="XL135" s="765"/>
      <c r="XM135" s="765"/>
      <c r="XN135" s="765"/>
      <c r="XO135" s="765"/>
      <c r="XP135" s="765"/>
      <c r="XQ135" s="765"/>
      <c r="XR135" s="765"/>
      <c r="XS135" s="765"/>
      <c r="XT135" s="765"/>
      <c r="XU135" s="765"/>
      <c r="XV135" s="765"/>
      <c r="XW135" s="765"/>
      <c r="XX135" s="765"/>
      <c r="XY135" s="765"/>
      <c r="XZ135" s="765"/>
      <c r="YA135" s="765"/>
      <c r="YB135" s="765"/>
      <c r="YC135" s="765"/>
      <c r="YD135" s="765"/>
      <c r="YE135" s="765"/>
      <c r="YF135" s="765"/>
      <c r="YG135" s="765"/>
      <c r="YH135" s="765"/>
      <c r="YI135" s="765"/>
      <c r="YJ135" s="765"/>
      <c r="YK135" s="765"/>
      <c r="YL135" s="765"/>
      <c r="YM135" s="765"/>
      <c r="YN135" s="765"/>
      <c r="YO135" s="765"/>
      <c r="YP135" s="765"/>
      <c r="YQ135" s="765"/>
      <c r="YR135" s="765"/>
      <c r="YS135" s="765"/>
      <c r="YT135" s="765"/>
      <c r="YU135" s="765"/>
      <c r="YV135" s="765"/>
      <c r="YW135" s="765"/>
      <c r="YX135" s="765"/>
      <c r="YY135" s="765"/>
      <c r="YZ135" s="765"/>
      <c r="ZA135" s="765"/>
      <c r="ZB135" s="765"/>
      <c r="ZC135" s="765"/>
      <c r="ZD135" s="765"/>
      <c r="ZE135" s="765"/>
      <c r="ZF135" s="765"/>
      <c r="ZG135" s="765"/>
      <c r="ZH135" s="765"/>
      <c r="ZI135" s="765"/>
      <c r="ZJ135" s="765"/>
      <c r="ZK135" s="765"/>
      <c r="ZL135" s="765"/>
      <c r="ZM135" s="765"/>
      <c r="ZN135" s="765"/>
      <c r="ZO135" s="765"/>
      <c r="ZP135" s="765"/>
      <c r="ZQ135" s="765"/>
      <c r="ZR135" s="765"/>
      <c r="ZS135" s="765"/>
      <c r="ZT135" s="765"/>
      <c r="ZU135" s="765"/>
      <c r="ZV135" s="765"/>
      <c r="ZW135" s="765"/>
      <c r="ZX135" s="765"/>
      <c r="ZY135" s="765"/>
      <c r="ZZ135" s="765"/>
      <c r="AAA135" s="765"/>
      <c r="AAB135" s="765"/>
      <c r="AAC135" s="765"/>
      <c r="AAD135" s="765"/>
      <c r="AAE135" s="765"/>
      <c r="AAF135" s="765"/>
      <c r="AAG135" s="765"/>
      <c r="AAH135" s="765"/>
      <c r="AAI135" s="765"/>
      <c r="AAJ135" s="765"/>
      <c r="AAK135" s="765"/>
      <c r="AAL135" s="765"/>
      <c r="AAM135" s="765"/>
      <c r="AAN135" s="765"/>
      <c r="AAO135" s="765"/>
      <c r="AAP135" s="765"/>
      <c r="AAQ135" s="765"/>
      <c r="AAR135" s="765"/>
      <c r="AAS135" s="765"/>
      <c r="AAT135" s="765"/>
      <c r="AAU135" s="765"/>
      <c r="AAV135" s="765"/>
      <c r="AAW135" s="765"/>
      <c r="AAX135" s="765"/>
      <c r="AAY135" s="765"/>
      <c r="AAZ135" s="765"/>
      <c r="ABA135" s="765"/>
      <c r="ABB135" s="765"/>
      <c r="ABC135" s="765"/>
      <c r="ABD135" s="765"/>
      <c r="ABE135" s="765"/>
      <c r="ABF135" s="765"/>
      <c r="ABG135" s="765"/>
      <c r="ABH135" s="765"/>
      <c r="ABI135" s="765"/>
      <c r="ABJ135" s="765"/>
      <c r="ABK135" s="765"/>
      <c r="ABL135" s="765"/>
      <c r="ABM135" s="765"/>
      <c r="ABN135" s="765"/>
      <c r="ABO135" s="765"/>
      <c r="ABP135" s="765"/>
      <c r="ABQ135" s="765"/>
      <c r="ABR135" s="765"/>
      <c r="ABS135" s="765"/>
      <c r="ABT135" s="765"/>
      <c r="ABU135" s="765"/>
      <c r="ABV135" s="765"/>
      <c r="ABW135" s="765"/>
      <c r="ABX135" s="765"/>
      <c r="ABY135" s="765"/>
      <c r="ABZ135" s="765"/>
      <c r="ACA135" s="765"/>
      <c r="ACB135" s="765"/>
      <c r="ACC135" s="765"/>
      <c r="ACD135" s="765"/>
      <c r="ACE135" s="765"/>
      <c r="ACF135" s="765"/>
      <c r="ACG135" s="765"/>
      <c r="ACH135" s="765"/>
      <c r="ACI135" s="765"/>
      <c r="ACJ135" s="765"/>
      <c r="ACK135" s="765"/>
      <c r="ACL135" s="765"/>
      <c r="ACM135" s="765"/>
      <c r="ACN135" s="765"/>
      <c r="ACO135" s="765"/>
      <c r="ACP135" s="765"/>
      <c r="ACQ135" s="765"/>
      <c r="ACR135" s="765"/>
      <c r="ACS135" s="765"/>
      <c r="ACT135" s="765"/>
      <c r="ACU135" s="765"/>
      <c r="ACV135" s="765"/>
      <c r="ACW135" s="765"/>
      <c r="ACX135" s="765"/>
      <c r="ACY135" s="765"/>
      <c r="ACZ135" s="765"/>
      <c r="ADA135" s="765"/>
      <c r="ADB135" s="765"/>
      <c r="ADC135" s="765"/>
      <c r="ADD135" s="765"/>
      <c r="ADE135" s="765"/>
      <c r="ADF135" s="765"/>
      <c r="ADG135" s="765"/>
      <c r="ADH135" s="765"/>
      <c r="ADI135" s="765"/>
      <c r="ADJ135" s="765"/>
      <c r="ADK135" s="765"/>
      <c r="ADL135" s="765"/>
      <c r="ADM135" s="765"/>
      <c r="ADN135" s="765"/>
      <c r="ADO135" s="765"/>
      <c r="ADP135" s="765"/>
      <c r="ADQ135" s="765"/>
      <c r="ADR135" s="765"/>
      <c r="ADS135" s="765"/>
      <c r="ADT135" s="765"/>
      <c r="ADU135" s="765"/>
      <c r="ADV135" s="765"/>
      <c r="ADW135" s="765"/>
      <c r="ADX135" s="765"/>
      <c r="ADY135" s="765"/>
      <c r="ADZ135" s="765"/>
      <c r="AEA135" s="765"/>
      <c r="AEB135" s="765"/>
      <c r="AEC135" s="765"/>
      <c r="AED135" s="765"/>
      <c r="AEE135" s="765"/>
      <c r="AEF135" s="765"/>
      <c r="AEG135" s="765"/>
      <c r="AEH135" s="765"/>
      <c r="AEI135" s="765"/>
      <c r="AEJ135" s="765"/>
      <c r="AEK135" s="765"/>
      <c r="AEL135" s="765"/>
      <c r="AEM135" s="765"/>
      <c r="AEN135" s="765"/>
      <c r="AEO135" s="765"/>
      <c r="AEP135" s="765"/>
      <c r="AEQ135" s="765"/>
      <c r="AER135" s="765"/>
      <c r="AES135" s="765"/>
      <c r="AET135" s="765"/>
      <c r="AEU135" s="765"/>
      <c r="AEV135" s="765"/>
      <c r="AEW135" s="765"/>
      <c r="AEX135" s="765"/>
      <c r="AEY135" s="765"/>
      <c r="AEZ135" s="765"/>
      <c r="AFA135" s="765"/>
      <c r="AFB135" s="765"/>
      <c r="AFC135" s="765"/>
      <c r="AFD135" s="765"/>
      <c r="AFE135" s="765"/>
      <c r="AFF135" s="765"/>
      <c r="AFG135" s="765"/>
      <c r="AFH135" s="765"/>
      <c r="AFI135" s="765"/>
      <c r="AFJ135" s="765"/>
      <c r="AFK135" s="765"/>
      <c r="AFL135" s="765"/>
      <c r="AFM135" s="765"/>
      <c r="AFN135" s="765"/>
      <c r="AFO135" s="765"/>
      <c r="AFP135" s="765"/>
      <c r="AFQ135" s="765"/>
      <c r="AFR135" s="765"/>
      <c r="AFS135" s="765"/>
      <c r="AFT135" s="765"/>
      <c r="AFU135" s="765"/>
      <c r="AFV135" s="765"/>
      <c r="AFW135" s="765"/>
      <c r="AFX135" s="765"/>
      <c r="AFY135" s="765"/>
      <c r="AFZ135" s="765"/>
      <c r="AGA135" s="765"/>
      <c r="AGB135" s="765"/>
      <c r="AGC135" s="765"/>
      <c r="AGD135" s="765"/>
      <c r="AGE135" s="765"/>
      <c r="AGF135" s="765"/>
      <c r="AGG135" s="765"/>
      <c r="AGH135" s="765"/>
      <c r="AGI135" s="765"/>
      <c r="AGJ135" s="765"/>
      <c r="AGK135" s="765"/>
      <c r="AGL135" s="765"/>
      <c r="AGM135" s="765"/>
      <c r="AGN135" s="765"/>
      <c r="AGO135" s="765"/>
      <c r="AGP135" s="765"/>
      <c r="AGQ135" s="765"/>
      <c r="AGR135" s="765"/>
      <c r="AGS135" s="765"/>
      <c r="AGT135" s="765"/>
      <c r="AGU135" s="765"/>
      <c r="AGV135" s="765"/>
      <c r="AGW135" s="765"/>
      <c r="AGX135" s="765"/>
      <c r="AGY135" s="765"/>
      <c r="AGZ135" s="765"/>
      <c r="AHA135" s="765"/>
      <c r="AHB135" s="765"/>
      <c r="AHC135" s="765"/>
      <c r="AHD135" s="765"/>
      <c r="AHE135" s="765"/>
      <c r="AHF135" s="765"/>
      <c r="AHG135" s="765"/>
      <c r="AHH135" s="765"/>
      <c r="AHI135" s="765"/>
      <c r="AHJ135" s="765"/>
      <c r="AHK135" s="765"/>
      <c r="AHL135" s="765"/>
      <c r="AHM135" s="765"/>
      <c r="AHN135" s="765"/>
      <c r="AHO135" s="765"/>
      <c r="AHP135" s="765"/>
      <c r="AHQ135" s="765"/>
      <c r="AHR135" s="765"/>
      <c r="AHS135" s="765"/>
      <c r="AHT135" s="765"/>
      <c r="AHU135" s="765"/>
      <c r="AHV135" s="765"/>
      <c r="AHW135" s="765"/>
      <c r="AHX135" s="765"/>
      <c r="AHY135" s="765"/>
      <c r="AHZ135" s="765"/>
      <c r="AIA135" s="765"/>
      <c r="AIB135" s="765"/>
      <c r="AIC135" s="765"/>
      <c r="AID135" s="765"/>
      <c r="AIE135" s="765"/>
      <c r="AIF135" s="765"/>
      <c r="AIG135" s="765"/>
      <c r="AIH135" s="765"/>
      <c r="AII135" s="765"/>
      <c r="AIJ135" s="765"/>
      <c r="AIK135" s="765"/>
      <c r="AIL135" s="765"/>
      <c r="AIM135" s="765"/>
      <c r="AIN135" s="765"/>
      <c r="AIO135" s="765"/>
      <c r="AIP135" s="765"/>
      <c r="AIQ135" s="765"/>
      <c r="AIR135" s="765"/>
      <c r="AIS135" s="765"/>
      <c r="AIT135" s="765"/>
      <c r="AIU135" s="765"/>
      <c r="AIV135" s="765"/>
      <c r="AIW135" s="765"/>
      <c r="AIX135" s="765"/>
      <c r="AIY135" s="765"/>
      <c r="AIZ135" s="765"/>
      <c r="AJA135" s="765"/>
      <c r="AJB135" s="765"/>
      <c r="AJC135" s="765"/>
      <c r="AJD135" s="765"/>
      <c r="AJE135" s="765"/>
      <c r="AJF135" s="765"/>
      <c r="AJG135" s="765"/>
      <c r="AJH135" s="765"/>
      <c r="AJI135" s="765"/>
      <c r="AJJ135" s="765"/>
      <c r="AJK135" s="765"/>
      <c r="AJL135" s="765"/>
      <c r="AJM135" s="765"/>
      <c r="AJN135" s="765"/>
      <c r="AJO135" s="765"/>
      <c r="AJP135" s="765"/>
      <c r="AJQ135" s="765"/>
      <c r="AJR135" s="765"/>
      <c r="AJS135" s="765"/>
      <c r="AJT135" s="765"/>
      <c r="AJU135" s="765"/>
      <c r="AJV135" s="765"/>
      <c r="AJW135" s="765"/>
      <c r="AJX135" s="765"/>
      <c r="AJY135" s="765"/>
      <c r="AJZ135" s="765"/>
      <c r="AKA135" s="765"/>
      <c r="AKB135" s="765"/>
      <c r="AKC135" s="765"/>
      <c r="AKD135" s="765"/>
      <c r="AKE135" s="765"/>
      <c r="AKF135" s="765"/>
      <c r="AKG135" s="765"/>
      <c r="AKH135" s="765"/>
      <c r="AKI135" s="765"/>
      <c r="AKJ135" s="765"/>
      <c r="AKK135" s="765"/>
      <c r="AKL135" s="765"/>
      <c r="AKM135" s="765"/>
      <c r="AKN135" s="765"/>
      <c r="AKO135" s="765"/>
      <c r="AKP135" s="765"/>
      <c r="AKQ135" s="765"/>
      <c r="AKR135" s="765"/>
      <c r="AKS135" s="765"/>
      <c r="AKT135" s="765"/>
      <c r="AKU135" s="765"/>
    </row>
    <row r="136" spans="1:983" s="764" customFormat="1">
      <c r="A136" s="814"/>
      <c r="B136" s="788"/>
      <c r="C136" s="810">
        <v>0</v>
      </c>
      <c r="D136" s="810">
        <v>0</v>
      </c>
      <c r="E136" s="810">
        <v>0</v>
      </c>
      <c r="F136" s="810">
        <v>0</v>
      </c>
      <c r="G136" s="810">
        <v>-2.5059065933419333E-11</v>
      </c>
      <c r="H136" s="810">
        <v>0</v>
      </c>
      <c r="I136" s="810">
        <v>0</v>
      </c>
      <c r="J136" s="810">
        <v>0</v>
      </c>
      <c r="K136" s="810">
        <v>0</v>
      </c>
      <c r="L136" s="778"/>
      <c r="M136" s="778"/>
      <c r="N136" s="778"/>
      <c r="O136" s="778"/>
      <c r="P136" s="778"/>
      <c r="Q136" s="778"/>
      <c r="R136" s="778"/>
      <c r="S136" s="778"/>
      <c r="T136" s="778"/>
      <c r="U136" s="778"/>
      <c r="V136" s="778"/>
      <c r="W136" s="765"/>
      <c r="X136" s="765"/>
      <c r="Y136" s="765"/>
      <c r="Z136" s="765"/>
      <c r="AA136" s="765"/>
      <c r="AB136" s="765"/>
      <c r="AC136" s="765"/>
      <c r="AD136" s="765"/>
      <c r="AE136" s="765"/>
      <c r="AF136" s="765"/>
      <c r="AG136" s="765"/>
      <c r="AH136" s="765"/>
      <c r="AI136" s="765"/>
      <c r="AJ136" s="765"/>
      <c r="AK136" s="765"/>
      <c r="AL136" s="765"/>
      <c r="AM136" s="765"/>
      <c r="AN136" s="765"/>
      <c r="AO136" s="765"/>
      <c r="AP136" s="765"/>
      <c r="AQ136" s="765"/>
      <c r="AR136" s="765"/>
      <c r="AS136" s="765"/>
      <c r="AT136" s="765"/>
      <c r="AU136" s="765"/>
      <c r="AV136" s="765"/>
      <c r="AW136" s="765"/>
      <c r="AX136" s="765"/>
      <c r="AY136" s="765"/>
      <c r="AZ136" s="765"/>
      <c r="BA136" s="765"/>
      <c r="BB136" s="765"/>
      <c r="BC136" s="765"/>
      <c r="BD136" s="765"/>
      <c r="BE136" s="765"/>
      <c r="BF136" s="765"/>
      <c r="BG136" s="765"/>
      <c r="BH136" s="765"/>
      <c r="BI136" s="765"/>
      <c r="BJ136" s="765"/>
      <c r="BK136" s="765"/>
      <c r="BL136" s="765"/>
      <c r="BM136" s="765"/>
      <c r="BN136" s="765"/>
      <c r="BO136" s="765"/>
      <c r="BP136" s="765"/>
      <c r="BQ136" s="765"/>
      <c r="BR136" s="765"/>
      <c r="BS136" s="765"/>
      <c r="BT136" s="765"/>
      <c r="BU136" s="765"/>
      <c r="BV136" s="765"/>
      <c r="BW136" s="765"/>
      <c r="BX136" s="765"/>
      <c r="BY136" s="765"/>
      <c r="BZ136" s="765"/>
      <c r="CA136" s="765"/>
      <c r="CB136" s="765"/>
      <c r="CC136" s="765"/>
      <c r="CD136" s="765"/>
      <c r="CE136" s="765"/>
      <c r="CF136" s="765"/>
      <c r="CG136" s="765"/>
      <c r="CH136" s="765"/>
      <c r="CI136" s="765"/>
      <c r="CJ136" s="765"/>
      <c r="CK136" s="765"/>
      <c r="CL136" s="765"/>
      <c r="CM136" s="765"/>
      <c r="CN136" s="765"/>
      <c r="CO136" s="765"/>
      <c r="CP136" s="765"/>
      <c r="CQ136" s="765"/>
      <c r="CR136" s="765"/>
      <c r="CS136" s="765"/>
      <c r="CT136" s="765"/>
      <c r="CU136" s="765"/>
      <c r="CV136" s="765"/>
      <c r="CW136" s="765"/>
      <c r="CX136" s="765"/>
      <c r="CY136" s="765"/>
      <c r="CZ136" s="765"/>
      <c r="DA136" s="765"/>
      <c r="DB136" s="765"/>
      <c r="DC136" s="765"/>
      <c r="DD136" s="765"/>
      <c r="DE136" s="765"/>
      <c r="DF136" s="765"/>
      <c r="DG136" s="765"/>
      <c r="DH136" s="765"/>
      <c r="DI136" s="765"/>
      <c r="DJ136" s="765"/>
      <c r="DK136" s="765"/>
      <c r="DL136" s="765"/>
      <c r="DM136" s="765"/>
      <c r="DN136" s="765"/>
      <c r="DO136" s="765"/>
      <c r="DP136" s="765"/>
      <c r="DQ136" s="765"/>
      <c r="DR136" s="765"/>
      <c r="DS136" s="765"/>
      <c r="DT136" s="765"/>
      <c r="DU136" s="765"/>
      <c r="DV136" s="765"/>
      <c r="DW136" s="765"/>
      <c r="DX136" s="765"/>
      <c r="DY136" s="765"/>
      <c r="DZ136" s="765"/>
      <c r="EA136" s="765"/>
      <c r="EB136" s="765"/>
      <c r="EC136" s="765"/>
      <c r="ED136" s="765"/>
      <c r="EE136" s="765"/>
      <c r="EF136" s="765"/>
      <c r="EG136" s="765"/>
      <c r="EH136" s="765"/>
      <c r="EI136" s="765"/>
      <c r="EJ136" s="765"/>
      <c r="EK136" s="765"/>
      <c r="EL136" s="765"/>
      <c r="EM136" s="765"/>
      <c r="EN136" s="765"/>
      <c r="EO136" s="765"/>
      <c r="EP136" s="765"/>
      <c r="EQ136" s="765"/>
      <c r="ER136" s="765"/>
      <c r="ES136" s="765"/>
      <c r="ET136" s="765"/>
      <c r="EU136" s="765"/>
      <c r="EV136" s="765"/>
      <c r="EW136" s="765"/>
      <c r="EX136" s="765"/>
      <c r="EY136" s="765"/>
      <c r="EZ136" s="765"/>
      <c r="FA136" s="765"/>
      <c r="FB136" s="765"/>
      <c r="FC136" s="765"/>
      <c r="FD136" s="765"/>
      <c r="FE136" s="765"/>
      <c r="FF136" s="765"/>
      <c r="FG136" s="765"/>
      <c r="FH136" s="765"/>
      <c r="FI136" s="765"/>
      <c r="FJ136" s="765"/>
      <c r="FK136" s="765"/>
      <c r="FL136" s="765"/>
      <c r="FM136" s="765"/>
      <c r="FN136" s="765"/>
      <c r="FO136" s="765"/>
      <c r="FP136" s="765"/>
      <c r="FQ136" s="765"/>
      <c r="FR136" s="765"/>
      <c r="FS136" s="765"/>
      <c r="FT136" s="765"/>
      <c r="FU136" s="765"/>
      <c r="FV136" s="765"/>
      <c r="FW136" s="765"/>
      <c r="FX136" s="765"/>
      <c r="FY136" s="765"/>
      <c r="FZ136" s="765"/>
      <c r="GA136" s="765"/>
      <c r="GB136" s="765"/>
      <c r="GC136" s="765"/>
      <c r="GD136" s="765"/>
      <c r="GE136" s="765"/>
      <c r="GF136" s="765"/>
      <c r="GG136" s="765"/>
      <c r="GH136" s="765"/>
      <c r="GI136" s="765"/>
      <c r="GJ136" s="765"/>
      <c r="GK136" s="765"/>
      <c r="GL136" s="765"/>
      <c r="GM136" s="765"/>
      <c r="GN136" s="765"/>
      <c r="GO136" s="765"/>
      <c r="GP136" s="765"/>
      <c r="GQ136" s="765"/>
      <c r="GR136" s="765"/>
      <c r="GS136" s="765"/>
      <c r="GT136" s="765"/>
      <c r="GU136" s="765"/>
      <c r="GV136" s="765"/>
      <c r="GW136" s="765"/>
      <c r="GX136" s="765"/>
      <c r="GY136" s="765"/>
      <c r="GZ136" s="765"/>
      <c r="HA136" s="765"/>
      <c r="HB136" s="765"/>
      <c r="HC136" s="765"/>
      <c r="HD136" s="765"/>
      <c r="HE136" s="765"/>
      <c r="HF136" s="765"/>
      <c r="HG136" s="765"/>
      <c r="HH136" s="765"/>
      <c r="HI136" s="765"/>
      <c r="HJ136" s="765"/>
      <c r="HK136" s="765"/>
      <c r="HL136" s="765"/>
      <c r="HM136" s="765"/>
      <c r="HN136" s="765"/>
      <c r="HO136" s="765"/>
      <c r="HP136" s="765"/>
      <c r="HQ136" s="765"/>
      <c r="HR136" s="765"/>
      <c r="HS136" s="765"/>
      <c r="HT136" s="765"/>
      <c r="HU136" s="765"/>
      <c r="HV136" s="765"/>
      <c r="HW136" s="765"/>
      <c r="HX136" s="765"/>
      <c r="HY136" s="765"/>
      <c r="HZ136" s="765"/>
      <c r="IA136" s="765"/>
      <c r="IB136" s="765"/>
      <c r="IC136" s="765"/>
      <c r="ID136" s="765"/>
      <c r="IE136" s="765"/>
      <c r="IF136" s="765"/>
      <c r="IG136" s="765"/>
      <c r="IH136" s="765"/>
      <c r="II136" s="765"/>
      <c r="IJ136" s="765"/>
      <c r="IK136" s="765"/>
      <c r="IL136" s="765"/>
      <c r="IM136" s="765"/>
      <c r="IN136" s="765"/>
      <c r="IO136" s="765"/>
      <c r="IP136" s="765"/>
      <c r="IQ136" s="765"/>
      <c r="IR136" s="765"/>
      <c r="IS136" s="765"/>
      <c r="IT136" s="765"/>
      <c r="IU136" s="765"/>
      <c r="IV136" s="765"/>
      <c r="IW136" s="765"/>
      <c r="IX136" s="765"/>
      <c r="IY136" s="765"/>
      <c r="IZ136" s="765"/>
      <c r="JA136" s="765"/>
      <c r="JB136" s="765"/>
      <c r="JC136" s="765"/>
      <c r="JD136" s="765"/>
      <c r="JE136" s="765"/>
      <c r="JF136" s="765"/>
      <c r="JG136" s="765"/>
      <c r="JH136" s="765"/>
      <c r="JI136" s="765"/>
      <c r="JJ136" s="765"/>
      <c r="JK136" s="765"/>
      <c r="JL136" s="765"/>
      <c r="JM136" s="765"/>
      <c r="JN136" s="765"/>
      <c r="JO136" s="765"/>
      <c r="JP136" s="765"/>
      <c r="JQ136" s="765"/>
      <c r="JR136" s="765"/>
      <c r="JS136" s="765"/>
      <c r="JT136" s="765"/>
      <c r="JU136" s="765"/>
      <c r="JV136" s="765"/>
      <c r="JW136" s="765"/>
      <c r="JX136" s="765"/>
      <c r="JY136" s="765"/>
      <c r="JZ136" s="765"/>
      <c r="KA136" s="765"/>
      <c r="KB136" s="765"/>
      <c r="KC136" s="765"/>
      <c r="KD136" s="765"/>
      <c r="KE136" s="765"/>
      <c r="KF136" s="765"/>
      <c r="KG136" s="765"/>
      <c r="KH136" s="765"/>
      <c r="KI136" s="765"/>
      <c r="KJ136" s="765"/>
      <c r="KK136" s="765"/>
      <c r="KL136" s="765"/>
      <c r="KM136" s="765"/>
      <c r="KN136" s="765"/>
      <c r="KO136" s="765"/>
      <c r="KP136" s="765"/>
      <c r="KQ136" s="765"/>
      <c r="KR136" s="765"/>
      <c r="KS136" s="765"/>
      <c r="KT136" s="765"/>
      <c r="KU136" s="765"/>
      <c r="KV136" s="765"/>
      <c r="KW136" s="765"/>
      <c r="KX136" s="765"/>
      <c r="KY136" s="765"/>
      <c r="KZ136" s="765"/>
      <c r="LA136" s="765"/>
      <c r="LB136" s="765"/>
      <c r="LC136" s="765"/>
      <c r="LD136" s="765"/>
      <c r="LE136" s="765"/>
      <c r="LF136" s="765"/>
      <c r="LG136" s="765"/>
      <c r="LH136" s="765"/>
      <c r="LI136" s="765"/>
      <c r="LJ136" s="765"/>
      <c r="LK136" s="765"/>
      <c r="LL136" s="765"/>
      <c r="LM136" s="765"/>
      <c r="LN136" s="765"/>
      <c r="LO136" s="765"/>
      <c r="LP136" s="765"/>
      <c r="LQ136" s="765"/>
      <c r="LR136" s="765"/>
      <c r="LS136" s="765"/>
      <c r="LT136" s="765"/>
      <c r="LU136" s="765"/>
      <c r="LV136" s="765"/>
      <c r="LW136" s="765"/>
      <c r="LX136" s="765"/>
      <c r="LY136" s="765"/>
      <c r="LZ136" s="765"/>
      <c r="MA136" s="765"/>
      <c r="MB136" s="765"/>
      <c r="MC136" s="765"/>
      <c r="MD136" s="765"/>
      <c r="ME136" s="765"/>
      <c r="MF136" s="765"/>
      <c r="MG136" s="765"/>
      <c r="MH136" s="765"/>
      <c r="MI136" s="765"/>
      <c r="MJ136" s="765"/>
      <c r="MK136" s="765"/>
      <c r="ML136" s="765"/>
      <c r="MM136" s="765"/>
      <c r="MN136" s="765"/>
      <c r="MO136" s="765"/>
      <c r="MP136" s="765"/>
      <c r="MQ136" s="765"/>
      <c r="MR136" s="765"/>
      <c r="MS136" s="765"/>
      <c r="MT136" s="765"/>
      <c r="MU136" s="765"/>
      <c r="MV136" s="765"/>
      <c r="MW136" s="765"/>
      <c r="MX136" s="765"/>
      <c r="MY136" s="765"/>
      <c r="MZ136" s="765"/>
      <c r="NA136" s="765"/>
      <c r="NB136" s="765"/>
      <c r="NC136" s="765"/>
      <c r="ND136" s="765"/>
      <c r="NE136" s="765"/>
      <c r="NF136" s="765"/>
      <c r="NG136" s="765"/>
      <c r="NH136" s="765"/>
      <c r="NI136" s="765"/>
      <c r="NJ136" s="765"/>
      <c r="NK136" s="765"/>
      <c r="NL136" s="765"/>
      <c r="NM136" s="765"/>
      <c r="NN136" s="765"/>
      <c r="NO136" s="765"/>
      <c r="NP136" s="765"/>
      <c r="NQ136" s="765"/>
      <c r="NR136" s="765"/>
      <c r="NS136" s="765"/>
      <c r="NT136" s="765"/>
      <c r="NU136" s="765"/>
      <c r="NV136" s="765"/>
      <c r="NW136" s="765"/>
      <c r="NX136" s="765"/>
      <c r="NY136" s="765"/>
      <c r="NZ136" s="765"/>
      <c r="OA136" s="765"/>
      <c r="OB136" s="765"/>
      <c r="OC136" s="765"/>
      <c r="OD136" s="765"/>
      <c r="OE136" s="765"/>
      <c r="OF136" s="765"/>
      <c r="OG136" s="765"/>
      <c r="OH136" s="765"/>
      <c r="OI136" s="765"/>
      <c r="OJ136" s="765"/>
      <c r="OK136" s="765"/>
      <c r="OL136" s="765"/>
      <c r="OM136" s="765"/>
      <c r="ON136" s="765"/>
      <c r="OO136" s="765"/>
      <c r="OP136" s="765"/>
      <c r="OQ136" s="765"/>
      <c r="OR136" s="765"/>
      <c r="OS136" s="765"/>
      <c r="OT136" s="765"/>
      <c r="OU136" s="765"/>
      <c r="OV136" s="765"/>
      <c r="OW136" s="765"/>
      <c r="OX136" s="765"/>
      <c r="OY136" s="765"/>
      <c r="OZ136" s="765"/>
      <c r="PA136" s="765"/>
      <c r="PB136" s="765"/>
      <c r="PC136" s="765"/>
      <c r="PD136" s="765"/>
      <c r="PE136" s="765"/>
      <c r="PF136" s="765"/>
      <c r="PG136" s="765"/>
      <c r="PH136" s="765"/>
      <c r="PI136" s="765"/>
      <c r="PJ136" s="765"/>
      <c r="PK136" s="765"/>
      <c r="PL136" s="765"/>
      <c r="PM136" s="765"/>
      <c r="PN136" s="765"/>
      <c r="PO136" s="765"/>
      <c r="PP136" s="765"/>
      <c r="PQ136" s="765"/>
      <c r="PR136" s="765"/>
      <c r="PS136" s="765"/>
      <c r="PT136" s="765"/>
      <c r="PU136" s="765"/>
      <c r="PV136" s="765"/>
      <c r="PW136" s="765"/>
      <c r="PX136" s="765"/>
      <c r="PY136" s="765"/>
      <c r="PZ136" s="765"/>
      <c r="QA136" s="765"/>
      <c r="QB136" s="765"/>
      <c r="QC136" s="765"/>
      <c r="QD136" s="765"/>
      <c r="QE136" s="765"/>
      <c r="QF136" s="765"/>
      <c r="QG136" s="765"/>
      <c r="QH136" s="765"/>
      <c r="QI136" s="765"/>
      <c r="QJ136" s="765"/>
      <c r="QK136" s="765"/>
      <c r="QL136" s="765"/>
      <c r="QM136" s="765"/>
      <c r="QN136" s="765"/>
      <c r="QO136" s="765"/>
      <c r="QP136" s="765"/>
      <c r="QQ136" s="765"/>
      <c r="QR136" s="765"/>
      <c r="QS136" s="765"/>
      <c r="QT136" s="765"/>
      <c r="QU136" s="765"/>
      <c r="QV136" s="765"/>
      <c r="QW136" s="765"/>
      <c r="QX136" s="765"/>
      <c r="QY136" s="765"/>
      <c r="QZ136" s="765"/>
      <c r="RA136" s="765"/>
      <c r="RB136" s="765"/>
      <c r="RC136" s="765"/>
      <c r="RD136" s="765"/>
      <c r="RE136" s="765"/>
      <c r="RF136" s="765"/>
      <c r="RG136" s="765"/>
      <c r="RH136" s="765"/>
      <c r="RI136" s="765"/>
      <c r="RJ136" s="765"/>
      <c r="RK136" s="765"/>
      <c r="RL136" s="765"/>
      <c r="RM136" s="765"/>
      <c r="RN136" s="765"/>
      <c r="RO136" s="765"/>
      <c r="RP136" s="765"/>
      <c r="RQ136" s="765"/>
      <c r="RR136" s="765"/>
      <c r="RS136" s="765"/>
      <c r="RT136" s="765"/>
      <c r="RU136" s="765"/>
      <c r="RV136" s="765"/>
      <c r="RW136" s="765"/>
      <c r="RX136" s="765"/>
      <c r="RY136" s="765"/>
      <c r="RZ136" s="765"/>
      <c r="SA136" s="765"/>
      <c r="SB136" s="765"/>
      <c r="SC136" s="765"/>
      <c r="SD136" s="765"/>
      <c r="SE136" s="765"/>
      <c r="SF136" s="765"/>
      <c r="SG136" s="765"/>
      <c r="SH136" s="765"/>
      <c r="SI136" s="765"/>
      <c r="SJ136" s="765"/>
      <c r="SK136" s="765"/>
      <c r="SL136" s="765"/>
      <c r="SM136" s="765"/>
      <c r="SN136" s="765"/>
      <c r="SO136" s="765"/>
      <c r="SP136" s="765"/>
      <c r="SQ136" s="765"/>
      <c r="SR136" s="765"/>
      <c r="SS136" s="765"/>
      <c r="ST136" s="765"/>
      <c r="SU136" s="765"/>
      <c r="SV136" s="765"/>
      <c r="SW136" s="765"/>
      <c r="SX136" s="765"/>
      <c r="SY136" s="765"/>
      <c r="SZ136" s="765"/>
      <c r="TA136" s="765"/>
      <c r="TB136" s="765"/>
      <c r="TC136" s="765"/>
      <c r="TD136" s="765"/>
      <c r="TE136" s="765"/>
      <c r="TF136" s="765"/>
      <c r="TG136" s="765"/>
      <c r="TH136" s="765"/>
      <c r="TI136" s="765"/>
      <c r="TJ136" s="765"/>
      <c r="TK136" s="765"/>
      <c r="TL136" s="765"/>
      <c r="TM136" s="765"/>
      <c r="TN136" s="765"/>
      <c r="TO136" s="765"/>
      <c r="TP136" s="765"/>
      <c r="TQ136" s="765"/>
      <c r="TR136" s="765"/>
      <c r="TS136" s="765"/>
      <c r="TT136" s="765"/>
      <c r="TU136" s="765"/>
      <c r="TV136" s="765"/>
      <c r="TW136" s="765"/>
      <c r="TX136" s="765"/>
      <c r="TY136" s="765"/>
      <c r="TZ136" s="765"/>
      <c r="UA136" s="765"/>
      <c r="UB136" s="765"/>
      <c r="UC136" s="765"/>
      <c r="UD136" s="765"/>
      <c r="UE136" s="765"/>
      <c r="UF136" s="765"/>
      <c r="UG136" s="765"/>
      <c r="UH136" s="765"/>
      <c r="UI136" s="765"/>
      <c r="UJ136" s="765"/>
      <c r="UK136" s="765"/>
      <c r="UL136" s="765"/>
      <c r="UM136" s="765"/>
      <c r="UN136" s="765"/>
      <c r="UO136" s="765"/>
      <c r="UP136" s="765"/>
      <c r="UQ136" s="765"/>
      <c r="UR136" s="765"/>
      <c r="US136" s="765"/>
      <c r="UT136" s="765"/>
      <c r="UU136" s="765"/>
      <c r="UV136" s="765"/>
      <c r="UW136" s="765"/>
      <c r="UX136" s="765"/>
      <c r="UY136" s="765"/>
      <c r="UZ136" s="765"/>
      <c r="VA136" s="765"/>
      <c r="VB136" s="765"/>
      <c r="VC136" s="765"/>
      <c r="VD136" s="765"/>
      <c r="VE136" s="765"/>
      <c r="VF136" s="765"/>
      <c r="VG136" s="765"/>
      <c r="VH136" s="765"/>
      <c r="VI136" s="765"/>
      <c r="VJ136" s="765"/>
      <c r="VK136" s="765"/>
      <c r="VL136" s="765"/>
      <c r="VM136" s="765"/>
      <c r="VN136" s="765"/>
      <c r="VO136" s="765"/>
      <c r="VP136" s="765"/>
      <c r="VQ136" s="765"/>
      <c r="VR136" s="765"/>
      <c r="VS136" s="765"/>
      <c r="VT136" s="765"/>
      <c r="VU136" s="765"/>
      <c r="VV136" s="765"/>
      <c r="VW136" s="765"/>
      <c r="VX136" s="765"/>
      <c r="VY136" s="765"/>
      <c r="VZ136" s="765"/>
      <c r="WA136" s="765"/>
      <c r="WB136" s="765"/>
      <c r="WC136" s="765"/>
      <c r="WD136" s="765"/>
      <c r="WE136" s="765"/>
      <c r="WF136" s="765"/>
      <c r="WG136" s="765"/>
      <c r="WH136" s="765"/>
      <c r="WI136" s="765"/>
      <c r="WJ136" s="765"/>
      <c r="WK136" s="765"/>
      <c r="WL136" s="765"/>
      <c r="WM136" s="765"/>
      <c r="WN136" s="765"/>
      <c r="WO136" s="765"/>
      <c r="WP136" s="765"/>
      <c r="WQ136" s="765"/>
      <c r="WR136" s="765"/>
      <c r="WS136" s="765"/>
      <c r="WT136" s="765"/>
      <c r="WU136" s="765"/>
      <c r="WV136" s="765"/>
      <c r="WW136" s="765"/>
      <c r="WX136" s="765"/>
      <c r="WY136" s="765"/>
      <c r="WZ136" s="765"/>
      <c r="XA136" s="765"/>
      <c r="XB136" s="765"/>
      <c r="XC136" s="765"/>
      <c r="XD136" s="765"/>
      <c r="XE136" s="765"/>
      <c r="XF136" s="765"/>
      <c r="XG136" s="765"/>
      <c r="XH136" s="765"/>
      <c r="XI136" s="765"/>
      <c r="XJ136" s="765"/>
      <c r="XK136" s="765"/>
      <c r="XL136" s="765"/>
      <c r="XM136" s="765"/>
      <c r="XN136" s="765"/>
      <c r="XO136" s="765"/>
      <c r="XP136" s="765"/>
      <c r="XQ136" s="765"/>
      <c r="XR136" s="765"/>
      <c r="XS136" s="765"/>
      <c r="XT136" s="765"/>
      <c r="XU136" s="765"/>
      <c r="XV136" s="765"/>
      <c r="XW136" s="765"/>
      <c r="XX136" s="765"/>
      <c r="XY136" s="765"/>
      <c r="XZ136" s="765"/>
      <c r="YA136" s="765"/>
      <c r="YB136" s="765"/>
      <c r="YC136" s="765"/>
      <c r="YD136" s="765"/>
      <c r="YE136" s="765"/>
      <c r="YF136" s="765"/>
      <c r="YG136" s="765"/>
      <c r="YH136" s="765"/>
      <c r="YI136" s="765"/>
      <c r="YJ136" s="765"/>
      <c r="YK136" s="765"/>
      <c r="YL136" s="765"/>
      <c r="YM136" s="765"/>
      <c r="YN136" s="765"/>
      <c r="YO136" s="765"/>
      <c r="YP136" s="765"/>
      <c r="YQ136" s="765"/>
      <c r="YR136" s="765"/>
      <c r="YS136" s="765"/>
      <c r="YT136" s="765"/>
      <c r="YU136" s="765"/>
      <c r="YV136" s="765"/>
      <c r="YW136" s="765"/>
      <c r="YX136" s="765"/>
      <c r="YY136" s="765"/>
      <c r="YZ136" s="765"/>
      <c r="ZA136" s="765"/>
      <c r="ZB136" s="765"/>
      <c r="ZC136" s="765"/>
      <c r="ZD136" s="765"/>
      <c r="ZE136" s="765"/>
      <c r="ZF136" s="765"/>
      <c r="ZG136" s="765"/>
      <c r="ZH136" s="765"/>
      <c r="ZI136" s="765"/>
      <c r="ZJ136" s="765"/>
      <c r="ZK136" s="765"/>
      <c r="ZL136" s="765"/>
      <c r="ZM136" s="765"/>
      <c r="ZN136" s="765"/>
      <c r="ZO136" s="765"/>
      <c r="ZP136" s="765"/>
      <c r="ZQ136" s="765"/>
      <c r="ZR136" s="765"/>
      <c r="ZS136" s="765"/>
      <c r="ZT136" s="765"/>
      <c r="ZU136" s="765"/>
      <c r="ZV136" s="765"/>
      <c r="ZW136" s="765"/>
      <c r="ZX136" s="765"/>
      <c r="ZY136" s="765"/>
      <c r="ZZ136" s="765"/>
      <c r="AAA136" s="765"/>
      <c r="AAB136" s="765"/>
      <c r="AAC136" s="765"/>
      <c r="AAD136" s="765"/>
      <c r="AAE136" s="765"/>
      <c r="AAF136" s="765"/>
      <c r="AAG136" s="765"/>
      <c r="AAH136" s="765"/>
      <c r="AAI136" s="765"/>
      <c r="AAJ136" s="765"/>
      <c r="AAK136" s="765"/>
      <c r="AAL136" s="765"/>
      <c r="AAM136" s="765"/>
      <c r="AAN136" s="765"/>
      <c r="AAO136" s="765"/>
      <c r="AAP136" s="765"/>
      <c r="AAQ136" s="765"/>
      <c r="AAR136" s="765"/>
      <c r="AAS136" s="765"/>
      <c r="AAT136" s="765"/>
      <c r="AAU136" s="765"/>
      <c r="AAV136" s="765"/>
      <c r="AAW136" s="765"/>
      <c r="AAX136" s="765"/>
      <c r="AAY136" s="765"/>
      <c r="AAZ136" s="765"/>
      <c r="ABA136" s="765"/>
      <c r="ABB136" s="765"/>
      <c r="ABC136" s="765"/>
      <c r="ABD136" s="765"/>
      <c r="ABE136" s="765"/>
      <c r="ABF136" s="765"/>
      <c r="ABG136" s="765"/>
      <c r="ABH136" s="765"/>
      <c r="ABI136" s="765"/>
      <c r="ABJ136" s="765"/>
      <c r="ABK136" s="765"/>
      <c r="ABL136" s="765"/>
      <c r="ABM136" s="765"/>
      <c r="ABN136" s="765"/>
      <c r="ABO136" s="765"/>
      <c r="ABP136" s="765"/>
      <c r="ABQ136" s="765"/>
      <c r="ABR136" s="765"/>
      <c r="ABS136" s="765"/>
      <c r="ABT136" s="765"/>
      <c r="ABU136" s="765"/>
      <c r="ABV136" s="765"/>
      <c r="ABW136" s="765"/>
      <c r="ABX136" s="765"/>
      <c r="ABY136" s="765"/>
      <c r="ABZ136" s="765"/>
      <c r="ACA136" s="765"/>
      <c r="ACB136" s="765"/>
      <c r="ACC136" s="765"/>
      <c r="ACD136" s="765"/>
      <c r="ACE136" s="765"/>
      <c r="ACF136" s="765"/>
      <c r="ACG136" s="765"/>
      <c r="ACH136" s="765"/>
      <c r="ACI136" s="765"/>
      <c r="ACJ136" s="765"/>
      <c r="ACK136" s="765"/>
      <c r="ACL136" s="765"/>
      <c r="ACM136" s="765"/>
      <c r="ACN136" s="765"/>
      <c r="ACO136" s="765"/>
      <c r="ACP136" s="765"/>
      <c r="ACQ136" s="765"/>
      <c r="ACR136" s="765"/>
      <c r="ACS136" s="765"/>
      <c r="ACT136" s="765"/>
      <c r="ACU136" s="765"/>
      <c r="ACV136" s="765"/>
      <c r="ACW136" s="765"/>
      <c r="ACX136" s="765"/>
      <c r="ACY136" s="765"/>
      <c r="ACZ136" s="765"/>
      <c r="ADA136" s="765"/>
      <c r="ADB136" s="765"/>
      <c r="ADC136" s="765"/>
      <c r="ADD136" s="765"/>
      <c r="ADE136" s="765"/>
      <c r="ADF136" s="765"/>
      <c r="ADG136" s="765"/>
      <c r="ADH136" s="765"/>
      <c r="ADI136" s="765"/>
      <c r="ADJ136" s="765"/>
      <c r="ADK136" s="765"/>
      <c r="ADL136" s="765"/>
      <c r="ADM136" s="765"/>
      <c r="ADN136" s="765"/>
      <c r="ADO136" s="765"/>
      <c r="ADP136" s="765"/>
      <c r="ADQ136" s="765"/>
      <c r="ADR136" s="765"/>
      <c r="ADS136" s="765"/>
      <c r="ADT136" s="765"/>
      <c r="ADU136" s="765"/>
      <c r="ADV136" s="765"/>
      <c r="ADW136" s="765"/>
      <c r="ADX136" s="765"/>
      <c r="ADY136" s="765"/>
      <c r="ADZ136" s="765"/>
      <c r="AEA136" s="765"/>
      <c r="AEB136" s="765"/>
      <c r="AEC136" s="765"/>
      <c r="AED136" s="765"/>
      <c r="AEE136" s="765"/>
      <c r="AEF136" s="765"/>
      <c r="AEG136" s="765"/>
      <c r="AEH136" s="765"/>
      <c r="AEI136" s="765"/>
      <c r="AEJ136" s="765"/>
      <c r="AEK136" s="765"/>
      <c r="AEL136" s="765"/>
      <c r="AEM136" s="765"/>
      <c r="AEN136" s="765"/>
      <c r="AEO136" s="765"/>
      <c r="AEP136" s="765"/>
      <c r="AEQ136" s="765"/>
      <c r="AER136" s="765"/>
      <c r="AES136" s="765"/>
      <c r="AET136" s="765"/>
      <c r="AEU136" s="765"/>
      <c r="AEV136" s="765"/>
      <c r="AEW136" s="765"/>
      <c r="AEX136" s="765"/>
      <c r="AEY136" s="765"/>
      <c r="AEZ136" s="765"/>
      <c r="AFA136" s="765"/>
      <c r="AFB136" s="765"/>
      <c r="AFC136" s="765"/>
      <c r="AFD136" s="765"/>
      <c r="AFE136" s="765"/>
      <c r="AFF136" s="765"/>
      <c r="AFG136" s="765"/>
      <c r="AFH136" s="765"/>
      <c r="AFI136" s="765"/>
      <c r="AFJ136" s="765"/>
      <c r="AFK136" s="765"/>
      <c r="AFL136" s="765"/>
      <c r="AFM136" s="765"/>
      <c r="AFN136" s="765"/>
      <c r="AFO136" s="765"/>
      <c r="AFP136" s="765"/>
      <c r="AFQ136" s="765"/>
      <c r="AFR136" s="765"/>
      <c r="AFS136" s="765"/>
      <c r="AFT136" s="765"/>
      <c r="AFU136" s="765"/>
      <c r="AFV136" s="765"/>
      <c r="AFW136" s="765"/>
      <c r="AFX136" s="765"/>
      <c r="AFY136" s="765"/>
      <c r="AFZ136" s="765"/>
      <c r="AGA136" s="765"/>
      <c r="AGB136" s="765"/>
      <c r="AGC136" s="765"/>
      <c r="AGD136" s="765"/>
      <c r="AGE136" s="765"/>
      <c r="AGF136" s="765"/>
      <c r="AGG136" s="765"/>
      <c r="AGH136" s="765"/>
      <c r="AGI136" s="765"/>
      <c r="AGJ136" s="765"/>
      <c r="AGK136" s="765"/>
      <c r="AGL136" s="765"/>
      <c r="AGM136" s="765"/>
      <c r="AGN136" s="765"/>
      <c r="AGO136" s="765"/>
      <c r="AGP136" s="765"/>
      <c r="AGQ136" s="765"/>
      <c r="AGR136" s="765"/>
      <c r="AGS136" s="765"/>
      <c r="AGT136" s="765"/>
      <c r="AGU136" s="765"/>
      <c r="AGV136" s="765"/>
      <c r="AGW136" s="765"/>
      <c r="AGX136" s="765"/>
      <c r="AGY136" s="765"/>
      <c r="AGZ136" s="765"/>
      <c r="AHA136" s="765"/>
      <c r="AHB136" s="765"/>
      <c r="AHC136" s="765"/>
      <c r="AHD136" s="765"/>
      <c r="AHE136" s="765"/>
      <c r="AHF136" s="765"/>
      <c r="AHG136" s="765"/>
      <c r="AHH136" s="765"/>
      <c r="AHI136" s="765"/>
      <c r="AHJ136" s="765"/>
      <c r="AHK136" s="765"/>
      <c r="AHL136" s="765"/>
      <c r="AHM136" s="765"/>
      <c r="AHN136" s="765"/>
      <c r="AHO136" s="765"/>
      <c r="AHP136" s="765"/>
      <c r="AHQ136" s="765"/>
      <c r="AHR136" s="765"/>
      <c r="AHS136" s="765"/>
      <c r="AHT136" s="765"/>
      <c r="AHU136" s="765"/>
      <c r="AHV136" s="765"/>
      <c r="AHW136" s="765"/>
      <c r="AHX136" s="765"/>
      <c r="AHY136" s="765"/>
      <c r="AHZ136" s="765"/>
      <c r="AIA136" s="765"/>
      <c r="AIB136" s="765"/>
      <c r="AIC136" s="765"/>
      <c r="AID136" s="765"/>
      <c r="AIE136" s="765"/>
      <c r="AIF136" s="765"/>
      <c r="AIG136" s="765"/>
      <c r="AIH136" s="765"/>
      <c r="AII136" s="765"/>
      <c r="AIJ136" s="765"/>
      <c r="AIK136" s="765"/>
      <c r="AIL136" s="765"/>
      <c r="AIM136" s="765"/>
      <c r="AIN136" s="765"/>
      <c r="AIO136" s="765"/>
      <c r="AIP136" s="765"/>
      <c r="AIQ136" s="765"/>
      <c r="AIR136" s="765"/>
      <c r="AIS136" s="765"/>
      <c r="AIT136" s="765"/>
      <c r="AIU136" s="765"/>
      <c r="AIV136" s="765"/>
      <c r="AIW136" s="765"/>
      <c r="AIX136" s="765"/>
      <c r="AIY136" s="765"/>
      <c r="AIZ136" s="765"/>
      <c r="AJA136" s="765"/>
      <c r="AJB136" s="765"/>
      <c r="AJC136" s="765"/>
      <c r="AJD136" s="765"/>
      <c r="AJE136" s="765"/>
      <c r="AJF136" s="765"/>
      <c r="AJG136" s="765"/>
      <c r="AJH136" s="765"/>
      <c r="AJI136" s="765"/>
      <c r="AJJ136" s="765"/>
      <c r="AJK136" s="765"/>
      <c r="AJL136" s="765"/>
      <c r="AJM136" s="765"/>
      <c r="AJN136" s="765"/>
      <c r="AJO136" s="765"/>
      <c r="AJP136" s="765"/>
      <c r="AJQ136" s="765"/>
      <c r="AJR136" s="765"/>
      <c r="AJS136" s="765"/>
      <c r="AJT136" s="765"/>
      <c r="AJU136" s="765"/>
      <c r="AJV136" s="765"/>
      <c r="AJW136" s="765"/>
      <c r="AJX136" s="765"/>
      <c r="AJY136" s="765"/>
      <c r="AJZ136" s="765"/>
      <c r="AKA136" s="765"/>
      <c r="AKB136" s="765"/>
      <c r="AKC136" s="765"/>
      <c r="AKD136" s="765"/>
      <c r="AKE136" s="765"/>
      <c r="AKF136" s="765"/>
      <c r="AKG136" s="765"/>
      <c r="AKH136" s="765"/>
      <c r="AKI136" s="765"/>
      <c r="AKJ136" s="765"/>
      <c r="AKK136" s="765"/>
      <c r="AKL136" s="765"/>
      <c r="AKM136" s="765"/>
      <c r="AKN136" s="765"/>
      <c r="AKO136" s="765"/>
      <c r="AKP136" s="765"/>
      <c r="AKQ136" s="765"/>
      <c r="AKR136" s="765"/>
      <c r="AKS136" s="765"/>
      <c r="AKT136" s="765"/>
      <c r="AKU136" s="765"/>
    </row>
    <row r="137" spans="1:983" s="764" customFormat="1">
      <c r="A137" s="814"/>
      <c r="B137" s="787" t="s">
        <v>564</v>
      </c>
      <c r="C137" s="807">
        <v>2018</v>
      </c>
      <c r="D137" s="781">
        <v>2019</v>
      </c>
      <c r="E137" s="781">
        <v>2020</v>
      </c>
      <c r="F137" s="781">
        <v>2025</v>
      </c>
      <c r="G137" s="781">
        <v>2030</v>
      </c>
      <c r="H137" s="781">
        <v>2035</v>
      </c>
      <c r="I137" s="781">
        <v>2040</v>
      </c>
      <c r="J137" s="781">
        <v>2045</v>
      </c>
      <c r="K137" s="781">
        <v>2050</v>
      </c>
      <c r="L137" s="778"/>
      <c r="M137" s="778"/>
      <c r="N137" s="778"/>
      <c r="O137" s="778"/>
      <c r="P137" s="778"/>
      <c r="Q137" s="778"/>
      <c r="R137" s="778"/>
      <c r="S137" s="778"/>
      <c r="T137" s="778"/>
      <c r="U137" s="778"/>
      <c r="V137" s="778"/>
      <c r="W137" s="765"/>
      <c r="X137" s="765"/>
      <c r="Y137" s="765"/>
      <c r="Z137" s="765"/>
      <c r="AA137" s="765"/>
      <c r="AB137" s="765"/>
      <c r="AC137" s="765"/>
      <c r="AD137" s="765"/>
      <c r="AE137" s="765"/>
      <c r="AF137" s="765"/>
      <c r="AG137" s="765"/>
      <c r="AH137" s="765"/>
      <c r="AI137" s="765"/>
      <c r="AJ137" s="765"/>
      <c r="AK137" s="765"/>
      <c r="AL137" s="765"/>
      <c r="AM137" s="765"/>
      <c r="AN137" s="765"/>
      <c r="AO137" s="765"/>
      <c r="AP137" s="765"/>
      <c r="AQ137" s="765"/>
      <c r="AR137" s="765"/>
      <c r="AS137" s="765"/>
      <c r="AT137" s="765"/>
      <c r="AU137" s="765"/>
      <c r="AV137" s="765"/>
      <c r="AW137" s="765"/>
      <c r="AX137" s="765"/>
      <c r="AY137" s="765"/>
      <c r="AZ137" s="765"/>
      <c r="BA137" s="765"/>
      <c r="BB137" s="765"/>
      <c r="BC137" s="765"/>
      <c r="BD137" s="765"/>
      <c r="BE137" s="765"/>
      <c r="BF137" s="765"/>
      <c r="BG137" s="765"/>
      <c r="BH137" s="765"/>
      <c r="BI137" s="765"/>
      <c r="BJ137" s="765"/>
      <c r="BK137" s="765"/>
      <c r="BL137" s="765"/>
      <c r="BM137" s="765"/>
      <c r="BN137" s="765"/>
      <c r="BO137" s="765"/>
      <c r="BP137" s="765"/>
      <c r="BQ137" s="765"/>
      <c r="BR137" s="765"/>
      <c r="BS137" s="765"/>
      <c r="BT137" s="765"/>
      <c r="BU137" s="765"/>
      <c r="BV137" s="765"/>
      <c r="BW137" s="765"/>
      <c r="BX137" s="765"/>
      <c r="BY137" s="765"/>
      <c r="BZ137" s="765"/>
      <c r="CA137" s="765"/>
      <c r="CB137" s="765"/>
      <c r="CC137" s="765"/>
      <c r="CD137" s="765"/>
      <c r="CE137" s="765"/>
      <c r="CF137" s="765"/>
      <c r="CG137" s="765"/>
      <c r="CH137" s="765"/>
      <c r="CI137" s="765"/>
      <c r="CJ137" s="765"/>
      <c r="CK137" s="765"/>
      <c r="CL137" s="765"/>
      <c r="CM137" s="765"/>
      <c r="CN137" s="765"/>
      <c r="CO137" s="765"/>
      <c r="CP137" s="765"/>
      <c r="CQ137" s="765"/>
      <c r="CR137" s="765"/>
      <c r="CS137" s="765"/>
      <c r="CT137" s="765"/>
      <c r="CU137" s="765"/>
      <c r="CV137" s="765"/>
      <c r="CW137" s="765"/>
      <c r="CX137" s="765"/>
      <c r="CY137" s="765"/>
      <c r="CZ137" s="765"/>
      <c r="DA137" s="765"/>
      <c r="DB137" s="765"/>
      <c r="DC137" s="765"/>
      <c r="DD137" s="765"/>
      <c r="DE137" s="765"/>
      <c r="DF137" s="765"/>
      <c r="DG137" s="765"/>
      <c r="DH137" s="765"/>
      <c r="DI137" s="765"/>
      <c r="DJ137" s="765"/>
      <c r="DK137" s="765"/>
      <c r="DL137" s="765"/>
      <c r="DM137" s="765"/>
      <c r="DN137" s="765"/>
      <c r="DO137" s="765"/>
      <c r="DP137" s="765"/>
      <c r="DQ137" s="765"/>
      <c r="DR137" s="765"/>
      <c r="DS137" s="765"/>
      <c r="DT137" s="765"/>
      <c r="DU137" s="765"/>
      <c r="DV137" s="765"/>
      <c r="DW137" s="765"/>
      <c r="DX137" s="765"/>
      <c r="DY137" s="765"/>
      <c r="DZ137" s="765"/>
      <c r="EA137" s="765"/>
      <c r="EB137" s="765"/>
      <c r="EC137" s="765"/>
      <c r="ED137" s="765"/>
      <c r="EE137" s="765"/>
      <c r="EF137" s="765"/>
      <c r="EG137" s="765"/>
      <c r="EH137" s="765"/>
      <c r="EI137" s="765"/>
      <c r="EJ137" s="765"/>
      <c r="EK137" s="765"/>
      <c r="EL137" s="765"/>
      <c r="EM137" s="765"/>
      <c r="EN137" s="765"/>
      <c r="EO137" s="765"/>
      <c r="EP137" s="765"/>
      <c r="EQ137" s="765"/>
      <c r="ER137" s="765"/>
      <c r="ES137" s="765"/>
      <c r="ET137" s="765"/>
      <c r="EU137" s="765"/>
      <c r="EV137" s="765"/>
      <c r="EW137" s="765"/>
      <c r="EX137" s="765"/>
      <c r="EY137" s="765"/>
      <c r="EZ137" s="765"/>
      <c r="FA137" s="765"/>
      <c r="FB137" s="765"/>
      <c r="FC137" s="765"/>
      <c r="FD137" s="765"/>
      <c r="FE137" s="765"/>
      <c r="FF137" s="765"/>
      <c r="FG137" s="765"/>
      <c r="FH137" s="765"/>
      <c r="FI137" s="765"/>
      <c r="FJ137" s="765"/>
      <c r="FK137" s="765"/>
      <c r="FL137" s="765"/>
      <c r="FM137" s="765"/>
      <c r="FN137" s="765"/>
      <c r="FO137" s="765"/>
      <c r="FP137" s="765"/>
      <c r="FQ137" s="765"/>
      <c r="FR137" s="765"/>
      <c r="FS137" s="765"/>
      <c r="FT137" s="765"/>
      <c r="FU137" s="765"/>
      <c r="FV137" s="765"/>
      <c r="FW137" s="765"/>
      <c r="FX137" s="765"/>
      <c r="FY137" s="765"/>
      <c r="FZ137" s="765"/>
      <c r="GA137" s="765"/>
      <c r="GB137" s="765"/>
      <c r="GC137" s="765"/>
      <c r="GD137" s="765"/>
      <c r="GE137" s="765"/>
      <c r="GF137" s="765"/>
      <c r="GG137" s="765"/>
      <c r="GH137" s="765"/>
      <c r="GI137" s="765"/>
      <c r="GJ137" s="765"/>
      <c r="GK137" s="765"/>
      <c r="GL137" s="765"/>
      <c r="GM137" s="765"/>
      <c r="GN137" s="765"/>
      <c r="GO137" s="765"/>
      <c r="GP137" s="765"/>
      <c r="GQ137" s="765"/>
      <c r="GR137" s="765"/>
      <c r="GS137" s="765"/>
      <c r="GT137" s="765"/>
      <c r="GU137" s="765"/>
      <c r="GV137" s="765"/>
      <c r="GW137" s="765"/>
      <c r="GX137" s="765"/>
      <c r="GY137" s="765"/>
      <c r="GZ137" s="765"/>
      <c r="HA137" s="765"/>
      <c r="HB137" s="765"/>
      <c r="HC137" s="765"/>
      <c r="HD137" s="765"/>
      <c r="HE137" s="765"/>
      <c r="HF137" s="765"/>
      <c r="HG137" s="765"/>
      <c r="HH137" s="765"/>
      <c r="HI137" s="765"/>
      <c r="HJ137" s="765"/>
      <c r="HK137" s="765"/>
      <c r="HL137" s="765"/>
      <c r="HM137" s="765"/>
      <c r="HN137" s="765"/>
      <c r="HO137" s="765"/>
      <c r="HP137" s="765"/>
      <c r="HQ137" s="765"/>
      <c r="HR137" s="765"/>
      <c r="HS137" s="765"/>
      <c r="HT137" s="765"/>
      <c r="HU137" s="765"/>
      <c r="HV137" s="765"/>
      <c r="HW137" s="765"/>
      <c r="HX137" s="765"/>
      <c r="HY137" s="765"/>
      <c r="HZ137" s="765"/>
      <c r="IA137" s="765"/>
      <c r="IB137" s="765"/>
      <c r="IC137" s="765"/>
      <c r="ID137" s="765"/>
      <c r="IE137" s="765"/>
      <c r="IF137" s="765"/>
      <c r="IG137" s="765"/>
      <c r="IH137" s="765"/>
      <c r="II137" s="765"/>
      <c r="IJ137" s="765"/>
      <c r="IK137" s="765"/>
      <c r="IL137" s="765"/>
      <c r="IM137" s="765"/>
      <c r="IN137" s="765"/>
      <c r="IO137" s="765"/>
      <c r="IP137" s="765"/>
      <c r="IQ137" s="765"/>
      <c r="IR137" s="765"/>
      <c r="IS137" s="765"/>
      <c r="IT137" s="765"/>
      <c r="IU137" s="765"/>
      <c r="IV137" s="765"/>
      <c r="IW137" s="765"/>
      <c r="IX137" s="765"/>
      <c r="IY137" s="765"/>
      <c r="IZ137" s="765"/>
      <c r="JA137" s="765"/>
      <c r="JB137" s="765"/>
      <c r="JC137" s="765"/>
      <c r="JD137" s="765"/>
      <c r="JE137" s="765"/>
      <c r="JF137" s="765"/>
      <c r="JG137" s="765"/>
      <c r="JH137" s="765"/>
      <c r="JI137" s="765"/>
      <c r="JJ137" s="765"/>
      <c r="JK137" s="765"/>
      <c r="JL137" s="765"/>
      <c r="JM137" s="765"/>
      <c r="JN137" s="765"/>
      <c r="JO137" s="765"/>
      <c r="JP137" s="765"/>
      <c r="JQ137" s="765"/>
      <c r="JR137" s="765"/>
      <c r="JS137" s="765"/>
      <c r="JT137" s="765"/>
      <c r="JU137" s="765"/>
      <c r="JV137" s="765"/>
      <c r="JW137" s="765"/>
      <c r="JX137" s="765"/>
      <c r="JY137" s="765"/>
      <c r="JZ137" s="765"/>
      <c r="KA137" s="765"/>
      <c r="KB137" s="765"/>
      <c r="KC137" s="765"/>
      <c r="KD137" s="765"/>
      <c r="KE137" s="765"/>
      <c r="KF137" s="765"/>
      <c r="KG137" s="765"/>
      <c r="KH137" s="765"/>
      <c r="KI137" s="765"/>
      <c r="KJ137" s="765"/>
      <c r="KK137" s="765"/>
      <c r="KL137" s="765"/>
      <c r="KM137" s="765"/>
      <c r="KN137" s="765"/>
      <c r="KO137" s="765"/>
      <c r="KP137" s="765"/>
      <c r="KQ137" s="765"/>
      <c r="KR137" s="765"/>
      <c r="KS137" s="765"/>
      <c r="KT137" s="765"/>
      <c r="KU137" s="765"/>
      <c r="KV137" s="765"/>
      <c r="KW137" s="765"/>
      <c r="KX137" s="765"/>
      <c r="KY137" s="765"/>
      <c r="KZ137" s="765"/>
      <c r="LA137" s="765"/>
      <c r="LB137" s="765"/>
      <c r="LC137" s="765"/>
      <c r="LD137" s="765"/>
      <c r="LE137" s="765"/>
      <c r="LF137" s="765"/>
      <c r="LG137" s="765"/>
      <c r="LH137" s="765"/>
      <c r="LI137" s="765"/>
      <c r="LJ137" s="765"/>
      <c r="LK137" s="765"/>
      <c r="LL137" s="765"/>
      <c r="LM137" s="765"/>
      <c r="LN137" s="765"/>
      <c r="LO137" s="765"/>
      <c r="LP137" s="765"/>
      <c r="LQ137" s="765"/>
      <c r="LR137" s="765"/>
      <c r="LS137" s="765"/>
      <c r="LT137" s="765"/>
      <c r="LU137" s="765"/>
      <c r="LV137" s="765"/>
      <c r="LW137" s="765"/>
      <c r="LX137" s="765"/>
      <c r="LY137" s="765"/>
      <c r="LZ137" s="765"/>
      <c r="MA137" s="765"/>
      <c r="MB137" s="765"/>
      <c r="MC137" s="765"/>
      <c r="MD137" s="765"/>
      <c r="ME137" s="765"/>
      <c r="MF137" s="765"/>
      <c r="MG137" s="765"/>
      <c r="MH137" s="765"/>
      <c r="MI137" s="765"/>
      <c r="MJ137" s="765"/>
      <c r="MK137" s="765"/>
      <c r="ML137" s="765"/>
      <c r="MM137" s="765"/>
      <c r="MN137" s="765"/>
      <c r="MO137" s="765"/>
      <c r="MP137" s="765"/>
      <c r="MQ137" s="765"/>
      <c r="MR137" s="765"/>
      <c r="MS137" s="765"/>
      <c r="MT137" s="765"/>
      <c r="MU137" s="765"/>
      <c r="MV137" s="765"/>
      <c r="MW137" s="765"/>
      <c r="MX137" s="765"/>
      <c r="MY137" s="765"/>
      <c r="MZ137" s="765"/>
      <c r="NA137" s="765"/>
      <c r="NB137" s="765"/>
      <c r="NC137" s="765"/>
      <c r="ND137" s="765"/>
      <c r="NE137" s="765"/>
      <c r="NF137" s="765"/>
      <c r="NG137" s="765"/>
      <c r="NH137" s="765"/>
      <c r="NI137" s="765"/>
      <c r="NJ137" s="765"/>
      <c r="NK137" s="765"/>
      <c r="NL137" s="765"/>
      <c r="NM137" s="765"/>
      <c r="NN137" s="765"/>
      <c r="NO137" s="765"/>
      <c r="NP137" s="765"/>
      <c r="NQ137" s="765"/>
      <c r="NR137" s="765"/>
      <c r="NS137" s="765"/>
      <c r="NT137" s="765"/>
      <c r="NU137" s="765"/>
      <c r="NV137" s="765"/>
      <c r="NW137" s="765"/>
      <c r="NX137" s="765"/>
      <c r="NY137" s="765"/>
      <c r="NZ137" s="765"/>
      <c r="OA137" s="765"/>
      <c r="OB137" s="765"/>
      <c r="OC137" s="765"/>
      <c r="OD137" s="765"/>
      <c r="OE137" s="765"/>
      <c r="OF137" s="765"/>
      <c r="OG137" s="765"/>
      <c r="OH137" s="765"/>
      <c r="OI137" s="765"/>
      <c r="OJ137" s="765"/>
      <c r="OK137" s="765"/>
      <c r="OL137" s="765"/>
      <c r="OM137" s="765"/>
      <c r="ON137" s="765"/>
      <c r="OO137" s="765"/>
      <c r="OP137" s="765"/>
      <c r="OQ137" s="765"/>
      <c r="OR137" s="765"/>
      <c r="OS137" s="765"/>
      <c r="OT137" s="765"/>
      <c r="OU137" s="765"/>
      <c r="OV137" s="765"/>
      <c r="OW137" s="765"/>
      <c r="OX137" s="765"/>
      <c r="OY137" s="765"/>
      <c r="OZ137" s="765"/>
      <c r="PA137" s="765"/>
      <c r="PB137" s="765"/>
      <c r="PC137" s="765"/>
      <c r="PD137" s="765"/>
      <c r="PE137" s="765"/>
      <c r="PF137" s="765"/>
      <c r="PG137" s="765"/>
      <c r="PH137" s="765"/>
      <c r="PI137" s="765"/>
      <c r="PJ137" s="765"/>
      <c r="PK137" s="765"/>
      <c r="PL137" s="765"/>
      <c r="PM137" s="765"/>
      <c r="PN137" s="765"/>
      <c r="PO137" s="765"/>
      <c r="PP137" s="765"/>
      <c r="PQ137" s="765"/>
      <c r="PR137" s="765"/>
      <c r="PS137" s="765"/>
      <c r="PT137" s="765"/>
      <c r="PU137" s="765"/>
      <c r="PV137" s="765"/>
      <c r="PW137" s="765"/>
      <c r="PX137" s="765"/>
      <c r="PY137" s="765"/>
      <c r="PZ137" s="765"/>
      <c r="QA137" s="765"/>
      <c r="QB137" s="765"/>
      <c r="QC137" s="765"/>
      <c r="QD137" s="765"/>
      <c r="QE137" s="765"/>
      <c r="QF137" s="765"/>
      <c r="QG137" s="765"/>
      <c r="QH137" s="765"/>
      <c r="QI137" s="765"/>
      <c r="QJ137" s="765"/>
      <c r="QK137" s="765"/>
      <c r="QL137" s="765"/>
      <c r="QM137" s="765"/>
      <c r="QN137" s="765"/>
      <c r="QO137" s="765"/>
      <c r="QP137" s="765"/>
      <c r="QQ137" s="765"/>
      <c r="QR137" s="765"/>
      <c r="QS137" s="765"/>
      <c r="QT137" s="765"/>
      <c r="QU137" s="765"/>
      <c r="QV137" s="765"/>
      <c r="QW137" s="765"/>
      <c r="QX137" s="765"/>
      <c r="QY137" s="765"/>
      <c r="QZ137" s="765"/>
      <c r="RA137" s="765"/>
      <c r="RB137" s="765"/>
      <c r="RC137" s="765"/>
      <c r="RD137" s="765"/>
      <c r="RE137" s="765"/>
      <c r="RF137" s="765"/>
      <c r="RG137" s="765"/>
      <c r="RH137" s="765"/>
      <c r="RI137" s="765"/>
      <c r="RJ137" s="765"/>
      <c r="RK137" s="765"/>
      <c r="RL137" s="765"/>
      <c r="RM137" s="765"/>
      <c r="RN137" s="765"/>
      <c r="RO137" s="765"/>
      <c r="RP137" s="765"/>
      <c r="RQ137" s="765"/>
      <c r="RR137" s="765"/>
      <c r="RS137" s="765"/>
      <c r="RT137" s="765"/>
      <c r="RU137" s="765"/>
      <c r="RV137" s="765"/>
      <c r="RW137" s="765"/>
      <c r="RX137" s="765"/>
      <c r="RY137" s="765"/>
      <c r="RZ137" s="765"/>
      <c r="SA137" s="765"/>
      <c r="SB137" s="765"/>
      <c r="SC137" s="765"/>
      <c r="SD137" s="765"/>
      <c r="SE137" s="765"/>
      <c r="SF137" s="765"/>
      <c r="SG137" s="765"/>
      <c r="SH137" s="765"/>
      <c r="SI137" s="765"/>
      <c r="SJ137" s="765"/>
      <c r="SK137" s="765"/>
      <c r="SL137" s="765"/>
      <c r="SM137" s="765"/>
      <c r="SN137" s="765"/>
      <c r="SO137" s="765"/>
      <c r="SP137" s="765"/>
      <c r="SQ137" s="765"/>
      <c r="SR137" s="765"/>
      <c r="SS137" s="765"/>
      <c r="ST137" s="765"/>
      <c r="SU137" s="765"/>
      <c r="SV137" s="765"/>
      <c r="SW137" s="765"/>
      <c r="SX137" s="765"/>
      <c r="SY137" s="765"/>
      <c r="SZ137" s="765"/>
      <c r="TA137" s="765"/>
      <c r="TB137" s="765"/>
      <c r="TC137" s="765"/>
      <c r="TD137" s="765"/>
      <c r="TE137" s="765"/>
      <c r="TF137" s="765"/>
      <c r="TG137" s="765"/>
      <c r="TH137" s="765"/>
      <c r="TI137" s="765"/>
      <c r="TJ137" s="765"/>
      <c r="TK137" s="765"/>
      <c r="TL137" s="765"/>
      <c r="TM137" s="765"/>
      <c r="TN137" s="765"/>
      <c r="TO137" s="765"/>
      <c r="TP137" s="765"/>
      <c r="TQ137" s="765"/>
      <c r="TR137" s="765"/>
      <c r="TS137" s="765"/>
      <c r="TT137" s="765"/>
      <c r="TU137" s="765"/>
      <c r="TV137" s="765"/>
      <c r="TW137" s="765"/>
      <c r="TX137" s="765"/>
      <c r="TY137" s="765"/>
      <c r="TZ137" s="765"/>
      <c r="UA137" s="765"/>
      <c r="UB137" s="765"/>
      <c r="UC137" s="765"/>
      <c r="UD137" s="765"/>
      <c r="UE137" s="765"/>
      <c r="UF137" s="765"/>
      <c r="UG137" s="765"/>
      <c r="UH137" s="765"/>
      <c r="UI137" s="765"/>
      <c r="UJ137" s="765"/>
      <c r="UK137" s="765"/>
      <c r="UL137" s="765"/>
      <c r="UM137" s="765"/>
      <c r="UN137" s="765"/>
      <c r="UO137" s="765"/>
      <c r="UP137" s="765"/>
      <c r="UQ137" s="765"/>
      <c r="UR137" s="765"/>
      <c r="US137" s="765"/>
      <c r="UT137" s="765"/>
      <c r="UU137" s="765"/>
      <c r="UV137" s="765"/>
      <c r="UW137" s="765"/>
      <c r="UX137" s="765"/>
      <c r="UY137" s="765"/>
      <c r="UZ137" s="765"/>
      <c r="VA137" s="765"/>
      <c r="VB137" s="765"/>
      <c r="VC137" s="765"/>
      <c r="VD137" s="765"/>
      <c r="VE137" s="765"/>
      <c r="VF137" s="765"/>
      <c r="VG137" s="765"/>
      <c r="VH137" s="765"/>
      <c r="VI137" s="765"/>
      <c r="VJ137" s="765"/>
      <c r="VK137" s="765"/>
      <c r="VL137" s="765"/>
      <c r="VM137" s="765"/>
      <c r="VN137" s="765"/>
      <c r="VO137" s="765"/>
      <c r="VP137" s="765"/>
      <c r="VQ137" s="765"/>
      <c r="VR137" s="765"/>
      <c r="VS137" s="765"/>
      <c r="VT137" s="765"/>
      <c r="VU137" s="765"/>
      <c r="VV137" s="765"/>
      <c r="VW137" s="765"/>
      <c r="VX137" s="765"/>
      <c r="VY137" s="765"/>
      <c r="VZ137" s="765"/>
      <c r="WA137" s="765"/>
      <c r="WB137" s="765"/>
      <c r="WC137" s="765"/>
      <c r="WD137" s="765"/>
      <c r="WE137" s="765"/>
      <c r="WF137" s="765"/>
      <c r="WG137" s="765"/>
      <c r="WH137" s="765"/>
      <c r="WI137" s="765"/>
      <c r="WJ137" s="765"/>
      <c r="WK137" s="765"/>
      <c r="WL137" s="765"/>
      <c r="WM137" s="765"/>
      <c r="WN137" s="765"/>
      <c r="WO137" s="765"/>
      <c r="WP137" s="765"/>
      <c r="WQ137" s="765"/>
      <c r="WR137" s="765"/>
      <c r="WS137" s="765"/>
      <c r="WT137" s="765"/>
      <c r="WU137" s="765"/>
      <c r="WV137" s="765"/>
      <c r="WW137" s="765"/>
      <c r="WX137" s="765"/>
      <c r="WY137" s="765"/>
      <c r="WZ137" s="765"/>
      <c r="XA137" s="765"/>
      <c r="XB137" s="765"/>
      <c r="XC137" s="765"/>
      <c r="XD137" s="765"/>
      <c r="XE137" s="765"/>
      <c r="XF137" s="765"/>
      <c r="XG137" s="765"/>
      <c r="XH137" s="765"/>
      <c r="XI137" s="765"/>
      <c r="XJ137" s="765"/>
      <c r="XK137" s="765"/>
      <c r="XL137" s="765"/>
      <c r="XM137" s="765"/>
      <c r="XN137" s="765"/>
      <c r="XO137" s="765"/>
      <c r="XP137" s="765"/>
      <c r="XQ137" s="765"/>
      <c r="XR137" s="765"/>
      <c r="XS137" s="765"/>
      <c r="XT137" s="765"/>
      <c r="XU137" s="765"/>
      <c r="XV137" s="765"/>
      <c r="XW137" s="765"/>
      <c r="XX137" s="765"/>
      <c r="XY137" s="765"/>
      <c r="XZ137" s="765"/>
      <c r="YA137" s="765"/>
      <c r="YB137" s="765"/>
      <c r="YC137" s="765"/>
      <c r="YD137" s="765"/>
      <c r="YE137" s="765"/>
      <c r="YF137" s="765"/>
      <c r="YG137" s="765"/>
      <c r="YH137" s="765"/>
      <c r="YI137" s="765"/>
      <c r="YJ137" s="765"/>
      <c r="YK137" s="765"/>
      <c r="YL137" s="765"/>
      <c r="YM137" s="765"/>
      <c r="YN137" s="765"/>
      <c r="YO137" s="765"/>
      <c r="YP137" s="765"/>
      <c r="YQ137" s="765"/>
      <c r="YR137" s="765"/>
      <c r="YS137" s="765"/>
      <c r="YT137" s="765"/>
      <c r="YU137" s="765"/>
      <c r="YV137" s="765"/>
      <c r="YW137" s="765"/>
      <c r="YX137" s="765"/>
      <c r="YY137" s="765"/>
      <c r="YZ137" s="765"/>
      <c r="ZA137" s="765"/>
      <c r="ZB137" s="765"/>
      <c r="ZC137" s="765"/>
      <c r="ZD137" s="765"/>
      <c r="ZE137" s="765"/>
      <c r="ZF137" s="765"/>
      <c r="ZG137" s="765"/>
      <c r="ZH137" s="765"/>
      <c r="ZI137" s="765"/>
      <c r="ZJ137" s="765"/>
      <c r="ZK137" s="765"/>
      <c r="ZL137" s="765"/>
      <c r="ZM137" s="765"/>
      <c r="ZN137" s="765"/>
      <c r="ZO137" s="765"/>
      <c r="ZP137" s="765"/>
      <c r="ZQ137" s="765"/>
      <c r="ZR137" s="765"/>
      <c r="ZS137" s="765"/>
      <c r="ZT137" s="765"/>
      <c r="ZU137" s="765"/>
      <c r="ZV137" s="765"/>
      <c r="ZW137" s="765"/>
      <c r="ZX137" s="765"/>
      <c r="ZY137" s="765"/>
      <c r="ZZ137" s="765"/>
      <c r="AAA137" s="765"/>
      <c r="AAB137" s="765"/>
      <c r="AAC137" s="765"/>
      <c r="AAD137" s="765"/>
      <c r="AAE137" s="765"/>
      <c r="AAF137" s="765"/>
      <c r="AAG137" s="765"/>
      <c r="AAH137" s="765"/>
      <c r="AAI137" s="765"/>
      <c r="AAJ137" s="765"/>
      <c r="AAK137" s="765"/>
      <c r="AAL137" s="765"/>
      <c r="AAM137" s="765"/>
      <c r="AAN137" s="765"/>
      <c r="AAO137" s="765"/>
      <c r="AAP137" s="765"/>
      <c r="AAQ137" s="765"/>
      <c r="AAR137" s="765"/>
      <c r="AAS137" s="765"/>
      <c r="AAT137" s="765"/>
      <c r="AAU137" s="765"/>
      <c r="AAV137" s="765"/>
      <c r="AAW137" s="765"/>
      <c r="AAX137" s="765"/>
      <c r="AAY137" s="765"/>
      <c r="AAZ137" s="765"/>
      <c r="ABA137" s="765"/>
      <c r="ABB137" s="765"/>
      <c r="ABC137" s="765"/>
      <c r="ABD137" s="765"/>
      <c r="ABE137" s="765"/>
      <c r="ABF137" s="765"/>
      <c r="ABG137" s="765"/>
      <c r="ABH137" s="765"/>
      <c r="ABI137" s="765"/>
      <c r="ABJ137" s="765"/>
      <c r="ABK137" s="765"/>
      <c r="ABL137" s="765"/>
      <c r="ABM137" s="765"/>
      <c r="ABN137" s="765"/>
      <c r="ABO137" s="765"/>
      <c r="ABP137" s="765"/>
      <c r="ABQ137" s="765"/>
      <c r="ABR137" s="765"/>
      <c r="ABS137" s="765"/>
      <c r="ABT137" s="765"/>
      <c r="ABU137" s="765"/>
      <c r="ABV137" s="765"/>
      <c r="ABW137" s="765"/>
      <c r="ABX137" s="765"/>
      <c r="ABY137" s="765"/>
      <c r="ABZ137" s="765"/>
      <c r="ACA137" s="765"/>
      <c r="ACB137" s="765"/>
      <c r="ACC137" s="765"/>
      <c r="ACD137" s="765"/>
      <c r="ACE137" s="765"/>
      <c r="ACF137" s="765"/>
      <c r="ACG137" s="765"/>
      <c r="ACH137" s="765"/>
      <c r="ACI137" s="765"/>
      <c r="ACJ137" s="765"/>
      <c r="ACK137" s="765"/>
      <c r="ACL137" s="765"/>
      <c r="ACM137" s="765"/>
      <c r="ACN137" s="765"/>
      <c r="ACO137" s="765"/>
      <c r="ACP137" s="765"/>
      <c r="ACQ137" s="765"/>
      <c r="ACR137" s="765"/>
      <c r="ACS137" s="765"/>
      <c r="ACT137" s="765"/>
      <c r="ACU137" s="765"/>
      <c r="ACV137" s="765"/>
      <c r="ACW137" s="765"/>
      <c r="ACX137" s="765"/>
      <c r="ACY137" s="765"/>
      <c r="ACZ137" s="765"/>
      <c r="ADA137" s="765"/>
      <c r="ADB137" s="765"/>
      <c r="ADC137" s="765"/>
      <c r="ADD137" s="765"/>
      <c r="ADE137" s="765"/>
      <c r="ADF137" s="765"/>
      <c r="ADG137" s="765"/>
      <c r="ADH137" s="765"/>
      <c r="ADI137" s="765"/>
      <c r="ADJ137" s="765"/>
      <c r="ADK137" s="765"/>
      <c r="ADL137" s="765"/>
      <c r="ADM137" s="765"/>
      <c r="ADN137" s="765"/>
      <c r="ADO137" s="765"/>
      <c r="ADP137" s="765"/>
      <c r="ADQ137" s="765"/>
      <c r="ADR137" s="765"/>
      <c r="ADS137" s="765"/>
      <c r="ADT137" s="765"/>
      <c r="ADU137" s="765"/>
      <c r="ADV137" s="765"/>
      <c r="ADW137" s="765"/>
      <c r="ADX137" s="765"/>
      <c r="ADY137" s="765"/>
      <c r="ADZ137" s="765"/>
      <c r="AEA137" s="765"/>
      <c r="AEB137" s="765"/>
      <c r="AEC137" s="765"/>
      <c r="AED137" s="765"/>
      <c r="AEE137" s="765"/>
      <c r="AEF137" s="765"/>
      <c r="AEG137" s="765"/>
      <c r="AEH137" s="765"/>
      <c r="AEI137" s="765"/>
      <c r="AEJ137" s="765"/>
      <c r="AEK137" s="765"/>
      <c r="AEL137" s="765"/>
      <c r="AEM137" s="765"/>
      <c r="AEN137" s="765"/>
      <c r="AEO137" s="765"/>
      <c r="AEP137" s="765"/>
      <c r="AEQ137" s="765"/>
      <c r="AER137" s="765"/>
      <c r="AES137" s="765"/>
      <c r="AET137" s="765"/>
      <c r="AEU137" s="765"/>
      <c r="AEV137" s="765"/>
      <c r="AEW137" s="765"/>
      <c r="AEX137" s="765"/>
      <c r="AEY137" s="765"/>
      <c r="AEZ137" s="765"/>
      <c r="AFA137" s="765"/>
      <c r="AFB137" s="765"/>
      <c r="AFC137" s="765"/>
      <c r="AFD137" s="765"/>
      <c r="AFE137" s="765"/>
      <c r="AFF137" s="765"/>
      <c r="AFG137" s="765"/>
      <c r="AFH137" s="765"/>
      <c r="AFI137" s="765"/>
      <c r="AFJ137" s="765"/>
      <c r="AFK137" s="765"/>
      <c r="AFL137" s="765"/>
      <c r="AFM137" s="765"/>
      <c r="AFN137" s="765"/>
      <c r="AFO137" s="765"/>
      <c r="AFP137" s="765"/>
      <c r="AFQ137" s="765"/>
      <c r="AFR137" s="765"/>
      <c r="AFS137" s="765"/>
      <c r="AFT137" s="765"/>
      <c r="AFU137" s="765"/>
      <c r="AFV137" s="765"/>
      <c r="AFW137" s="765"/>
      <c r="AFX137" s="765"/>
      <c r="AFY137" s="765"/>
      <c r="AFZ137" s="765"/>
      <c r="AGA137" s="765"/>
      <c r="AGB137" s="765"/>
      <c r="AGC137" s="765"/>
      <c r="AGD137" s="765"/>
      <c r="AGE137" s="765"/>
      <c r="AGF137" s="765"/>
      <c r="AGG137" s="765"/>
      <c r="AGH137" s="765"/>
      <c r="AGI137" s="765"/>
      <c r="AGJ137" s="765"/>
      <c r="AGK137" s="765"/>
      <c r="AGL137" s="765"/>
      <c r="AGM137" s="765"/>
      <c r="AGN137" s="765"/>
      <c r="AGO137" s="765"/>
      <c r="AGP137" s="765"/>
      <c r="AGQ137" s="765"/>
      <c r="AGR137" s="765"/>
      <c r="AGS137" s="765"/>
      <c r="AGT137" s="765"/>
      <c r="AGU137" s="765"/>
      <c r="AGV137" s="765"/>
      <c r="AGW137" s="765"/>
      <c r="AGX137" s="765"/>
      <c r="AGY137" s="765"/>
      <c r="AGZ137" s="765"/>
      <c r="AHA137" s="765"/>
      <c r="AHB137" s="765"/>
      <c r="AHC137" s="765"/>
      <c r="AHD137" s="765"/>
      <c r="AHE137" s="765"/>
      <c r="AHF137" s="765"/>
      <c r="AHG137" s="765"/>
      <c r="AHH137" s="765"/>
      <c r="AHI137" s="765"/>
      <c r="AHJ137" s="765"/>
      <c r="AHK137" s="765"/>
      <c r="AHL137" s="765"/>
      <c r="AHM137" s="765"/>
      <c r="AHN137" s="765"/>
      <c r="AHO137" s="765"/>
      <c r="AHP137" s="765"/>
      <c r="AHQ137" s="765"/>
      <c r="AHR137" s="765"/>
      <c r="AHS137" s="765"/>
      <c r="AHT137" s="765"/>
      <c r="AHU137" s="765"/>
      <c r="AHV137" s="765"/>
      <c r="AHW137" s="765"/>
      <c r="AHX137" s="765"/>
      <c r="AHY137" s="765"/>
      <c r="AHZ137" s="765"/>
      <c r="AIA137" s="765"/>
      <c r="AIB137" s="765"/>
      <c r="AIC137" s="765"/>
      <c r="AID137" s="765"/>
      <c r="AIE137" s="765"/>
      <c r="AIF137" s="765"/>
      <c r="AIG137" s="765"/>
      <c r="AIH137" s="765"/>
      <c r="AII137" s="765"/>
      <c r="AIJ137" s="765"/>
      <c r="AIK137" s="765"/>
      <c r="AIL137" s="765"/>
      <c r="AIM137" s="765"/>
      <c r="AIN137" s="765"/>
      <c r="AIO137" s="765"/>
      <c r="AIP137" s="765"/>
      <c r="AIQ137" s="765"/>
      <c r="AIR137" s="765"/>
      <c r="AIS137" s="765"/>
      <c r="AIT137" s="765"/>
      <c r="AIU137" s="765"/>
      <c r="AIV137" s="765"/>
      <c r="AIW137" s="765"/>
      <c r="AIX137" s="765"/>
      <c r="AIY137" s="765"/>
      <c r="AIZ137" s="765"/>
      <c r="AJA137" s="765"/>
      <c r="AJB137" s="765"/>
      <c r="AJC137" s="765"/>
      <c r="AJD137" s="765"/>
      <c r="AJE137" s="765"/>
      <c r="AJF137" s="765"/>
      <c r="AJG137" s="765"/>
      <c r="AJH137" s="765"/>
      <c r="AJI137" s="765"/>
      <c r="AJJ137" s="765"/>
      <c r="AJK137" s="765"/>
      <c r="AJL137" s="765"/>
      <c r="AJM137" s="765"/>
      <c r="AJN137" s="765"/>
      <c r="AJO137" s="765"/>
      <c r="AJP137" s="765"/>
      <c r="AJQ137" s="765"/>
      <c r="AJR137" s="765"/>
      <c r="AJS137" s="765"/>
      <c r="AJT137" s="765"/>
      <c r="AJU137" s="765"/>
      <c r="AJV137" s="765"/>
      <c r="AJW137" s="765"/>
      <c r="AJX137" s="765"/>
      <c r="AJY137" s="765"/>
      <c r="AJZ137" s="765"/>
      <c r="AKA137" s="765"/>
      <c r="AKB137" s="765"/>
      <c r="AKC137" s="765"/>
      <c r="AKD137" s="765"/>
      <c r="AKE137" s="765"/>
      <c r="AKF137" s="765"/>
      <c r="AKG137" s="765"/>
      <c r="AKH137" s="765"/>
      <c r="AKI137" s="765"/>
      <c r="AKJ137" s="765"/>
      <c r="AKK137" s="765"/>
      <c r="AKL137" s="765"/>
      <c r="AKM137" s="765"/>
      <c r="AKN137" s="765"/>
      <c r="AKO137" s="765"/>
      <c r="AKP137" s="765"/>
      <c r="AKQ137" s="765"/>
      <c r="AKR137" s="765"/>
      <c r="AKS137" s="765"/>
      <c r="AKT137" s="765"/>
      <c r="AKU137" s="765"/>
    </row>
    <row r="138" spans="1:983" s="764" customFormat="1">
      <c r="A138" s="814"/>
      <c r="B138" s="779" t="s">
        <v>561</v>
      </c>
      <c r="C138" s="788">
        <v>0</v>
      </c>
      <c r="D138" s="788">
        <v>0</v>
      </c>
      <c r="E138" s="788">
        <v>0</v>
      </c>
      <c r="F138" s="788">
        <v>0.12319668591372525</v>
      </c>
      <c r="G138" s="788">
        <v>0.30845310461755038</v>
      </c>
      <c r="H138" s="788">
        <v>0.90369391652664943</v>
      </c>
      <c r="I138" s="788">
        <v>1.3060785675244304</v>
      </c>
      <c r="J138" s="788">
        <v>1.3423556215107428</v>
      </c>
      <c r="K138" s="788">
        <v>1.4994688120356334</v>
      </c>
      <c r="L138" s="778"/>
      <c r="M138" s="778"/>
      <c r="N138" s="778"/>
      <c r="O138" s="778"/>
      <c r="P138" s="778"/>
      <c r="Q138" s="778"/>
      <c r="R138" s="778"/>
      <c r="S138" s="778"/>
      <c r="T138" s="778"/>
      <c r="U138" s="778"/>
      <c r="V138" s="778"/>
      <c r="W138" s="765"/>
      <c r="X138" s="765"/>
      <c r="Y138" s="765"/>
      <c r="Z138" s="765"/>
      <c r="AA138" s="765"/>
      <c r="AB138" s="765"/>
      <c r="AC138" s="765"/>
      <c r="AD138" s="765"/>
      <c r="AE138" s="765"/>
      <c r="AF138" s="765"/>
      <c r="AG138" s="765"/>
      <c r="AH138" s="765"/>
      <c r="AI138" s="765"/>
      <c r="AJ138" s="765"/>
      <c r="AK138" s="765"/>
      <c r="AL138" s="765"/>
      <c r="AM138" s="765"/>
      <c r="AN138" s="765"/>
      <c r="AO138" s="765"/>
      <c r="AP138" s="765"/>
      <c r="AQ138" s="765"/>
      <c r="AR138" s="765"/>
      <c r="AS138" s="765"/>
      <c r="AT138" s="765"/>
      <c r="AU138" s="765"/>
      <c r="AV138" s="765"/>
      <c r="AW138" s="765"/>
      <c r="AX138" s="765"/>
      <c r="AY138" s="765"/>
      <c r="AZ138" s="765"/>
      <c r="BA138" s="765"/>
      <c r="BB138" s="765"/>
      <c r="BC138" s="765"/>
      <c r="BD138" s="765"/>
      <c r="BE138" s="765"/>
      <c r="BF138" s="765"/>
      <c r="BG138" s="765"/>
      <c r="BH138" s="765"/>
      <c r="BI138" s="765"/>
      <c r="BJ138" s="765"/>
      <c r="BK138" s="765"/>
      <c r="BL138" s="765"/>
      <c r="BM138" s="765"/>
      <c r="BN138" s="765"/>
      <c r="BO138" s="765"/>
      <c r="BP138" s="765"/>
      <c r="BQ138" s="765"/>
      <c r="BR138" s="765"/>
      <c r="BS138" s="765"/>
      <c r="BT138" s="765"/>
      <c r="BU138" s="765"/>
      <c r="BV138" s="765"/>
      <c r="BW138" s="765"/>
      <c r="BX138" s="765"/>
      <c r="BY138" s="765"/>
      <c r="BZ138" s="765"/>
      <c r="CA138" s="765"/>
      <c r="CB138" s="765"/>
      <c r="CC138" s="765"/>
      <c r="CD138" s="765"/>
      <c r="CE138" s="765"/>
      <c r="CF138" s="765"/>
      <c r="CG138" s="765"/>
      <c r="CH138" s="765"/>
      <c r="CI138" s="765"/>
      <c r="CJ138" s="765"/>
      <c r="CK138" s="765"/>
      <c r="CL138" s="765"/>
      <c r="CM138" s="765"/>
      <c r="CN138" s="765"/>
      <c r="CO138" s="765"/>
      <c r="CP138" s="765"/>
      <c r="CQ138" s="765"/>
      <c r="CR138" s="765"/>
      <c r="CS138" s="765"/>
      <c r="CT138" s="765"/>
      <c r="CU138" s="765"/>
      <c r="CV138" s="765"/>
      <c r="CW138" s="765"/>
      <c r="CX138" s="765"/>
      <c r="CY138" s="765"/>
      <c r="CZ138" s="765"/>
      <c r="DA138" s="765"/>
      <c r="DB138" s="765"/>
      <c r="DC138" s="765"/>
      <c r="DD138" s="765"/>
      <c r="DE138" s="765"/>
      <c r="DF138" s="765"/>
      <c r="DG138" s="765"/>
      <c r="DH138" s="765"/>
      <c r="DI138" s="765"/>
      <c r="DJ138" s="765"/>
      <c r="DK138" s="765"/>
      <c r="DL138" s="765"/>
      <c r="DM138" s="765"/>
      <c r="DN138" s="765"/>
      <c r="DO138" s="765"/>
      <c r="DP138" s="765"/>
      <c r="DQ138" s="765"/>
      <c r="DR138" s="765"/>
      <c r="DS138" s="765"/>
      <c r="DT138" s="765"/>
      <c r="DU138" s="765"/>
      <c r="DV138" s="765"/>
      <c r="DW138" s="765"/>
      <c r="DX138" s="765"/>
      <c r="DY138" s="765"/>
      <c r="DZ138" s="765"/>
      <c r="EA138" s="765"/>
      <c r="EB138" s="765"/>
      <c r="EC138" s="765"/>
      <c r="ED138" s="765"/>
      <c r="EE138" s="765"/>
      <c r="EF138" s="765"/>
      <c r="EG138" s="765"/>
      <c r="EH138" s="765"/>
      <c r="EI138" s="765"/>
      <c r="EJ138" s="765"/>
      <c r="EK138" s="765"/>
      <c r="EL138" s="765"/>
      <c r="EM138" s="765"/>
      <c r="EN138" s="765"/>
      <c r="EO138" s="765"/>
      <c r="EP138" s="765"/>
      <c r="EQ138" s="765"/>
      <c r="ER138" s="765"/>
      <c r="ES138" s="765"/>
      <c r="ET138" s="765"/>
      <c r="EU138" s="765"/>
      <c r="EV138" s="765"/>
      <c r="EW138" s="765"/>
      <c r="EX138" s="765"/>
      <c r="EY138" s="765"/>
      <c r="EZ138" s="765"/>
      <c r="FA138" s="765"/>
      <c r="FB138" s="765"/>
      <c r="FC138" s="765"/>
      <c r="FD138" s="765"/>
      <c r="FE138" s="765"/>
      <c r="FF138" s="765"/>
      <c r="FG138" s="765"/>
      <c r="FH138" s="765"/>
      <c r="FI138" s="765"/>
      <c r="FJ138" s="765"/>
      <c r="FK138" s="765"/>
      <c r="FL138" s="765"/>
      <c r="FM138" s="765"/>
      <c r="FN138" s="765"/>
      <c r="FO138" s="765"/>
      <c r="FP138" s="765"/>
      <c r="FQ138" s="765"/>
      <c r="FR138" s="765"/>
      <c r="FS138" s="765"/>
      <c r="FT138" s="765"/>
      <c r="FU138" s="765"/>
      <c r="FV138" s="765"/>
      <c r="FW138" s="765"/>
      <c r="FX138" s="765"/>
      <c r="FY138" s="765"/>
      <c r="FZ138" s="765"/>
      <c r="GA138" s="765"/>
      <c r="GB138" s="765"/>
      <c r="GC138" s="765"/>
      <c r="GD138" s="765"/>
      <c r="GE138" s="765"/>
      <c r="GF138" s="765"/>
      <c r="GG138" s="765"/>
      <c r="GH138" s="765"/>
      <c r="GI138" s="765"/>
      <c r="GJ138" s="765"/>
      <c r="GK138" s="765"/>
      <c r="GL138" s="765"/>
      <c r="GM138" s="765"/>
      <c r="GN138" s="765"/>
      <c r="GO138" s="765"/>
      <c r="GP138" s="765"/>
      <c r="GQ138" s="765"/>
      <c r="GR138" s="765"/>
      <c r="GS138" s="765"/>
      <c r="GT138" s="765"/>
      <c r="GU138" s="765"/>
      <c r="GV138" s="765"/>
      <c r="GW138" s="765"/>
      <c r="GX138" s="765"/>
      <c r="GY138" s="765"/>
      <c r="GZ138" s="765"/>
      <c r="HA138" s="765"/>
      <c r="HB138" s="765"/>
      <c r="HC138" s="765"/>
      <c r="HD138" s="765"/>
      <c r="HE138" s="765"/>
      <c r="HF138" s="765"/>
      <c r="HG138" s="765"/>
      <c r="HH138" s="765"/>
      <c r="HI138" s="765"/>
      <c r="HJ138" s="765"/>
      <c r="HK138" s="765"/>
      <c r="HL138" s="765"/>
      <c r="HM138" s="765"/>
      <c r="HN138" s="765"/>
      <c r="HO138" s="765"/>
      <c r="HP138" s="765"/>
      <c r="HQ138" s="765"/>
      <c r="HR138" s="765"/>
      <c r="HS138" s="765"/>
      <c r="HT138" s="765"/>
      <c r="HU138" s="765"/>
      <c r="HV138" s="765"/>
      <c r="HW138" s="765"/>
      <c r="HX138" s="765"/>
      <c r="HY138" s="765"/>
      <c r="HZ138" s="765"/>
      <c r="IA138" s="765"/>
      <c r="IB138" s="765"/>
      <c r="IC138" s="765"/>
      <c r="ID138" s="765"/>
      <c r="IE138" s="765"/>
      <c r="IF138" s="765"/>
      <c r="IG138" s="765"/>
      <c r="IH138" s="765"/>
      <c r="II138" s="765"/>
      <c r="IJ138" s="765"/>
      <c r="IK138" s="765"/>
      <c r="IL138" s="765"/>
      <c r="IM138" s="765"/>
      <c r="IN138" s="765"/>
      <c r="IO138" s="765"/>
      <c r="IP138" s="765"/>
      <c r="IQ138" s="765"/>
      <c r="IR138" s="765"/>
      <c r="IS138" s="765"/>
      <c r="IT138" s="765"/>
      <c r="IU138" s="765"/>
      <c r="IV138" s="765"/>
      <c r="IW138" s="765"/>
      <c r="IX138" s="765"/>
      <c r="IY138" s="765"/>
      <c r="IZ138" s="765"/>
      <c r="JA138" s="765"/>
      <c r="JB138" s="765"/>
      <c r="JC138" s="765"/>
      <c r="JD138" s="765"/>
      <c r="JE138" s="765"/>
      <c r="JF138" s="765"/>
      <c r="JG138" s="765"/>
      <c r="JH138" s="765"/>
      <c r="JI138" s="765"/>
      <c r="JJ138" s="765"/>
      <c r="JK138" s="765"/>
      <c r="JL138" s="765"/>
      <c r="JM138" s="765"/>
      <c r="JN138" s="765"/>
      <c r="JO138" s="765"/>
      <c r="JP138" s="765"/>
      <c r="JQ138" s="765"/>
      <c r="JR138" s="765"/>
      <c r="JS138" s="765"/>
      <c r="JT138" s="765"/>
      <c r="JU138" s="765"/>
      <c r="JV138" s="765"/>
      <c r="JW138" s="765"/>
      <c r="JX138" s="765"/>
      <c r="JY138" s="765"/>
      <c r="JZ138" s="765"/>
      <c r="KA138" s="765"/>
      <c r="KB138" s="765"/>
      <c r="KC138" s="765"/>
      <c r="KD138" s="765"/>
      <c r="KE138" s="765"/>
      <c r="KF138" s="765"/>
      <c r="KG138" s="765"/>
      <c r="KH138" s="765"/>
      <c r="KI138" s="765"/>
      <c r="KJ138" s="765"/>
      <c r="KK138" s="765"/>
      <c r="KL138" s="765"/>
      <c r="KM138" s="765"/>
      <c r="KN138" s="765"/>
      <c r="KO138" s="765"/>
      <c r="KP138" s="765"/>
      <c r="KQ138" s="765"/>
      <c r="KR138" s="765"/>
      <c r="KS138" s="765"/>
      <c r="KT138" s="765"/>
      <c r="KU138" s="765"/>
      <c r="KV138" s="765"/>
      <c r="KW138" s="765"/>
      <c r="KX138" s="765"/>
      <c r="KY138" s="765"/>
      <c r="KZ138" s="765"/>
      <c r="LA138" s="765"/>
      <c r="LB138" s="765"/>
      <c r="LC138" s="765"/>
      <c r="LD138" s="765"/>
      <c r="LE138" s="765"/>
      <c r="LF138" s="765"/>
      <c r="LG138" s="765"/>
      <c r="LH138" s="765"/>
      <c r="LI138" s="765"/>
      <c r="LJ138" s="765"/>
      <c r="LK138" s="765"/>
      <c r="LL138" s="765"/>
      <c r="LM138" s="765"/>
      <c r="LN138" s="765"/>
      <c r="LO138" s="765"/>
      <c r="LP138" s="765"/>
      <c r="LQ138" s="765"/>
      <c r="LR138" s="765"/>
      <c r="LS138" s="765"/>
      <c r="LT138" s="765"/>
      <c r="LU138" s="765"/>
      <c r="LV138" s="765"/>
      <c r="LW138" s="765"/>
      <c r="LX138" s="765"/>
      <c r="LY138" s="765"/>
      <c r="LZ138" s="765"/>
      <c r="MA138" s="765"/>
      <c r="MB138" s="765"/>
      <c r="MC138" s="765"/>
      <c r="MD138" s="765"/>
      <c r="ME138" s="765"/>
      <c r="MF138" s="765"/>
      <c r="MG138" s="765"/>
      <c r="MH138" s="765"/>
      <c r="MI138" s="765"/>
      <c r="MJ138" s="765"/>
      <c r="MK138" s="765"/>
      <c r="ML138" s="765"/>
      <c r="MM138" s="765"/>
      <c r="MN138" s="765"/>
      <c r="MO138" s="765"/>
      <c r="MP138" s="765"/>
      <c r="MQ138" s="765"/>
      <c r="MR138" s="765"/>
      <c r="MS138" s="765"/>
      <c r="MT138" s="765"/>
      <c r="MU138" s="765"/>
      <c r="MV138" s="765"/>
      <c r="MW138" s="765"/>
      <c r="MX138" s="765"/>
      <c r="MY138" s="765"/>
      <c r="MZ138" s="765"/>
      <c r="NA138" s="765"/>
      <c r="NB138" s="765"/>
      <c r="NC138" s="765"/>
      <c r="ND138" s="765"/>
      <c r="NE138" s="765"/>
      <c r="NF138" s="765"/>
      <c r="NG138" s="765"/>
      <c r="NH138" s="765"/>
      <c r="NI138" s="765"/>
      <c r="NJ138" s="765"/>
      <c r="NK138" s="765"/>
      <c r="NL138" s="765"/>
      <c r="NM138" s="765"/>
      <c r="NN138" s="765"/>
      <c r="NO138" s="765"/>
      <c r="NP138" s="765"/>
      <c r="NQ138" s="765"/>
      <c r="NR138" s="765"/>
      <c r="NS138" s="765"/>
      <c r="NT138" s="765"/>
      <c r="NU138" s="765"/>
      <c r="NV138" s="765"/>
      <c r="NW138" s="765"/>
      <c r="NX138" s="765"/>
      <c r="NY138" s="765"/>
      <c r="NZ138" s="765"/>
      <c r="OA138" s="765"/>
      <c r="OB138" s="765"/>
      <c r="OC138" s="765"/>
      <c r="OD138" s="765"/>
      <c r="OE138" s="765"/>
      <c r="OF138" s="765"/>
      <c r="OG138" s="765"/>
      <c r="OH138" s="765"/>
      <c r="OI138" s="765"/>
      <c r="OJ138" s="765"/>
      <c r="OK138" s="765"/>
      <c r="OL138" s="765"/>
      <c r="OM138" s="765"/>
      <c r="ON138" s="765"/>
      <c r="OO138" s="765"/>
      <c r="OP138" s="765"/>
      <c r="OQ138" s="765"/>
      <c r="OR138" s="765"/>
      <c r="OS138" s="765"/>
      <c r="OT138" s="765"/>
      <c r="OU138" s="765"/>
      <c r="OV138" s="765"/>
      <c r="OW138" s="765"/>
      <c r="OX138" s="765"/>
      <c r="OY138" s="765"/>
      <c r="OZ138" s="765"/>
      <c r="PA138" s="765"/>
      <c r="PB138" s="765"/>
      <c r="PC138" s="765"/>
      <c r="PD138" s="765"/>
      <c r="PE138" s="765"/>
      <c r="PF138" s="765"/>
      <c r="PG138" s="765"/>
      <c r="PH138" s="765"/>
      <c r="PI138" s="765"/>
      <c r="PJ138" s="765"/>
      <c r="PK138" s="765"/>
      <c r="PL138" s="765"/>
      <c r="PM138" s="765"/>
      <c r="PN138" s="765"/>
      <c r="PO138" s="765"/>
      <c r="PP138" s="765"/>
      <c r="PQ138" s="765"/>
      <c r="PR138" s="765"/>
      <c r="PS138" s="765"/>
      <c r="PT138" s="765"/>
      <c r="PU138" s="765"/>
      <c r="PV138" s="765"/>
      <c r="PW138" s="765"/>
      <c r="PX138" s="765"/>
      <c r="PY138" s="765"/>
      <c r="PZ138" s="765"/>
      <c r="QA138" s="765"/>
      <c r="QB138" s="765"/>
      <c r="QC138" s="765"/>
      <c r="QD138" s="765"/>
      <c r="QE138" s="765"/>
      <c r="QF138" s="765"/>
      <c r="QG138" s="765"/>
      <c r="QH138" s="765"/>
      <c r="QI138" s="765"/>
      <c r="QJ138" s="765"/>
      <c r="QK138" s="765"/>
      <c r="QL138" s="765"/>
      <c r="QM138" s="765"/>
      <c r="QN138" s="765"/>
      <c r="QO138" s="765"/>
      <c r="QP138" s="765"/>
      <c r="QQ138" s="765"/>
      <c r="QR138" s="765"/>
      <c r="QS138" s="765"/>
      <c r="QT138" s="765"/>
      <c r="QU138" s="765"/>
      <c r="QV138" s="765"/>
      <c r="QW138" s="765"/>
      <c r="QX138" s="765"/>
      <c r="QY138" s="765"/>
      <c r="QZ138" s="765"/>
      <c r="RA138" s="765"/>
      <c r="RB138" s="765"/>
      <c r="RC138" s="765"/>
      <c r="RD138" s="765"/>
      <c r="RE138" s="765"/>
      <c r="RF138" s="765"/>
      <c r="RG138" s="765"/>
      <c r="RH138" s="765"/>
      <c r="RI138" s="765"/>
      <c r="RJ138" s="765"/>
      <c r="RK138" s="765"/>
      <c r="RL138" s="765"/>
      <c r="RM138" s="765"/>
      <c r="RN138" s="765"/>
      <c r="RO138" s="765"/>
      <c r="RP138" s="765"/>
      <c r="RQ138" s="765"/>
      <c r="RR138" s="765"/>
      <c r="RS138" s="765"/>
      <c r="RT138" s="765"/>
      <c r="RU138" s="765"/>
      <c r="RV138" s="765"/>
      <c r="RW138" s="765"/>
      <c r="RX138" s="765"/>
      <c r="RY138" s="765"/>
      <c r="RZ138" s="765"/>
      <c r="SA138" s="765"/>
      <c r="SB138" s="765"/>
      <c r="SC138" s="765"/>
      <c r="SD138" s="765"/>
      <c r="SE138" s="765"/>
      <c r="SF138" s="765"/>
      <c r="SG138" s="765"/>
      <c r="SH138" s="765"/>
      <c r="SI138" s="765"/>
      <c r="SJ138" s="765"/>
      <c r="SK138" s="765"/>
      <c r="SL138" s="765"/>
      <c r="SM138" s="765"/>
      <c r="SN138" s="765"/>
      <c r="SO138" s="765"/>
      <c r="SP138" s="765"/>
      <c r="SQ138" s="765"/>
      <c r="SR138" s="765"/>
      <c r="SS138" s="765"/>
      <c r="ST138" s="765"/>
      <c r="SU138" s="765"/>
      <c r="SV138" s="765"/>
      <c r="SW138" s="765"/>
      <c r="SX138" s="765"/>
      <c r="SY138" s="765"/>
      <c r="SZ138" s="765"/>
      <c r="TA138" s="765"/>
      <c r="TB138" s="765"/>
      <c r="TC138" s="765"/>
      <c r="TD138" s="765"/>
      <c r="TE138" s="765"/>
      <c r="TF138" s="765"/>
      <c r="TG138" s="765"/>
      <c r="TH138" s="765"/>
      <c r="TI138" s="765"/>
      <c r="TJ138" s="765"/>
      <c r="TK138" s="765"/>
      <c r="TL138" s="765"/>
      <c r="TM138" s="765"/>
      <c r="TN138" s="765"/>
      <c r="TO138" s="765"/>
      <c r="TP138" s="765"/>
      <c r="TQ138" s="765"/>
      <c r="TR138" s="765"/>
      <c r="TS138" s="765"/>
      <c r="TT138" s="765"/>
      <c r="TU138" s="765"/>
      <c r="TV138" s="765"/>
      <c r="TW138" s="765"/>
      <c r="TX138" s="765"/>
      <c r="TY138" s="765"/>
      <c r="TZ138" s="765"/>
      <c r="UA138" s="765"/>
      <c r="UB138" s="765"/>
      <c r="UC138" s="765"/>
      <c r="UD138" s="765"/>
      <c r="UE138" s="765"/>
      <c r="UF138" s="765"/>
      <c r="UG138" s="765"/>
      <c r="UH138" s="765"/>
      <c r="UI138" s="765"/>
      <c r="UJ138" s="765"/>
      <c r="UK138" s="765"/>
      <c r="UL138" s="765"/>
      <c r="UM138" s="765"/>
      <c r="UN138" s="765"/>
      <c r="UO138" s="765"/>
      <c r="UP138" s="765"/>
      <c r="UQ138" s="765"/>
      <c r="UR138" s="765"/>
      <c r="US138" s="765"/>
      <c r="UT138" s="765"/>
      <c r="UU138" s="765"/>
      <c r="UV138" s="765"/>
      <c r="UW138" s="765"/>
      <c r="UX138" s="765"/>
      <c r="UY138" s="765"/>
      <c r="UZ138" s="765"/>
      <c r="VA138" s="765"/>
      <c r="VB138" s="765"/>
      <c r="VC138" s="765"/>
      <c r="VD138" s="765"/>
      <c r="VE138" s="765"/>
      <c r="VF138" s="765"/>
      <c r="VG138" s="765"/>
      <c r="VH138" s="765"/>
      <c r="VI138" s="765"/>
      <c r="VJ138" s="765"/>
      <c r="VK138" s="765"/>
      <c r="VL138" s="765"/>
      <c r="VM138" s="765"/>
      <c r="VN138" s="765"/>
      <c r="VO138" s="765"/>
      <c r="VP138" s="765"/>
      <c r="VQ138" s="765"/>
      <c r="VR138" s="765"/>
      <c r="VS138" s="765"/>
      <c r="VT138" s="765"/>
      <c r="VU138" s="765"/>
      <c r="VV138" s="765"/>
      <c r="VW138" s="765"/>
      <c r="VX138" s="765"/>
      <c r="VY138" s="765"/>
      <c r="VZ138" s="765"/>
      <c r="WA138" s="765"/>
      <c r="WB138" s="765"/>
      <c r="WC138" s="765"/>
      <c r="WD138" s="765"/>
      <c r="WE138" s="765"/>
      <c r="WF138" s="765"/>
      <c r="WG138" s="765"/>
      <c r="WH138" s="765"/>
      <c r="WI138" s="765"/>
      <c r="WJ138" s="765"/>
      <c r="WK138" s="765"/>
      <c r="WL138" s="765"/>
      <c r="WM138" s="765"/>
      <c r="WN138" s="765"/>
      <c r="WO138" s="765"/>
      <c r="WP138" s="765"/>
      <c r="WQ138" s="765"/>
      <c r="WR138" s="765"/>
      <c r="WS138" s="765"/>
      <c r="WT138" s="765"/>
      <c r="WU138" s="765"/>
      <c r="WV138" s="765"/>
      <c r="WW138" s="765"/>
      <c r="WX138" s="765"/>
      <c r="WY138" s="765"/>
      <c r="WZ138" s="765"/>
      <c r="XA138" s="765"/>
      <c r="XB138" s="765"/>
      <c r="XC138" s="765"/>
      <c r="XD138" s="765"/>
      <c r="XE138" s="765"/>
      <c r="XF138" s="765"/>
      <c r="XG138" s="765"/>
      <c r="XH138" s="765"/>
      <c r="XI138" s="765"/>
      <c r="XJ138" s="765"/>
      <c r="XK138" s="765"/>
      <c r="XL138" s="765"/>
      <c r="XM138" s="765"/>
      <c r="XN138" s="765"/>
      <c r="XO138" s="765"/>
      <c r="XP138" s="765"/>
      <c r="XQ138" s="765"/>
      <c r="XR138" s="765"/>
      <c r="XS138" s="765"/>
      <c r="XT138" s="765"/>
      <c r="XU138" s="765"/>
      <c r="XV138" s="765"/>
      <c r="XW138" s="765"/>
      <c r="XX138" s="765"/>
      <c r="XY138" s="765"/>
      <c r="XZ138" s="765"/>
      <c r="YA138" s="765"/>
      <c r="YB138" s="765"/>
      <c r="YC138" s="765"/>
      <c r="YD138" s="765"/>
      <c r="YE138" s="765"/>
      <c r="YF138" s="765"/>
      <c r="YG138" s="765"/>
      <c r="YH138" s="765"/>
      <c r="YI138" s="765"/>
      <c r="YJ138" s="765"/>
      <c r="YK138" s="765"/>
      <c r="YL138" s="765"/>
      <c r="YM138" s="765"/>
      <c r="YN138" s="765"/>
      <c r="YO138" s="765"/>
      <c r="YP138" s="765"/>
      <c r="YQ138" s="765"/>
      <c r="YR138" s="765"/>
      <c r="YS138" s="765"/>
      <c r="YT138" s="765"/>
      <c r="YU138" s="765"/>
      <c r="YV138" s="765"/>
      <c r="YW138" s="765"/>
      <c r="YX138" s="765"/>
      <c r="YY138" s="765"/>
      <c r="YZ138" s="765"/>
      <c r="ZA138" s="765"/>
      <c r="ZB138" s="765"/>
      <c r="ZC138" s="765"/>
      <c r="ZD138" s="765"/>
      <c r="ZE138" s="765"/>
      <c r="ZF138" s="765"/>
      <c r="ZG138" s="765"/>
      <c r="ZH138" s="765"/>
      <c r="ZI138" s="765"/>
      <c r="ZJ138" s="765"/>
      <c r="ZK138" s="765"/>
      <c r="ZL138" s="765"/>
      <c r="ZM138" s="765"/>
      <c r="ZN138" s="765"/>
      <c r="ZO138" s="765"/>
      <c r="ZP138" s="765"/>
      <c r="ZQ138" s="765"/>
      <c r="ZR138" s="765"/>
      <c r="ZS138" s="765"/>
      <c r="ZT138" s="765"/>
      <c r="ZU138" s="765"/>
      <c r="ZV138" s="765"/>
      <c r="ZW138" s="765"/>
      <c r="ZX138" s="765"/>
      <c r="ZY138" s="765"/>
      <c r="ZZ138" s="765"/>
      <c r="AAA138" s="765"/>
      <c r="AAB138" s="765"/>
      <c r="AAC138" s="765"/>
      <c r="AAD138" s="765"/>
      <c r="AAE138" s="765"/>
      <c r="AAF138" s="765"/>
      <c r="AAG138" s="765"/>
      <c r="AAH138" s="765"/>
      <c r="AAI138" s="765"/>
      <c r="AAJ138" s="765"/>
      <c r="AAK138" s="765"/>
      <c r="AAL138" s="765"/>
      <c r="AAM138" s="765"/>
      <c r="AAN138" s="765"/>
      <c r="AAO138" s="765"/>
      <c r="AAP138" s="765"/>
      <c r="AAQ138" s="765"/>
      <c r="AAR138" s="765"/>
      <c r="AAS138" s="765"/>
      <c r="AAT138" s="765"/>
      <c r="AAU138" s="765"/>
      <c r="AAV138" s="765"/>
      <c r="AAW138" s="765"/>
      <c r="AAX138" s="765"/>
      <c r="AAY138" s="765"/>
      <c r="AAZ138" s="765"/>
      <c r="ABA138" s="765"/>
      <c r="ABB138" s="765"/>
      <c r="ABC138" s="765"/>
      <c r="ABD138" s="765"/>
      <c r="ABE138" s="765"/>
      <c r="ABF138" s="765"/>
      <c r="ABG138" s="765"/>
      <c r="ABH138" s="765"/>
      <c r="ABI138" s="765"/>
      <c r="ABJ138" s="765"/>
      <c r="ABK138" s="765"/>
      <c r="ABL138" s="765"/>
      <c r="ABM138" s="765"/>
      <c r="ABN138" s="765"/>
      <c r="ABO138" s="765"/>
      <c r="ABP138" s="765"/>
      <c r="ABQ138" s="765"/>
      <c r="ABR138" s="765"/>
      <c r="ABS138" s="765"/>
      <c r="ABT138" s="765"/>
      <c r="ABU138" s="765"/>
      <c r="ABV138" s="765"/>
      <c r="ABW138" s="765"/>
      <c r="ABX138" s="765"/>
      <c r="ABY138" s="765"/>
      <c r="ABZ138" s="765"/>
      <c r="ACA138" s="765"/>
      <c r="ACB138" s="765"/>
      <c r="ACC138" s="765"/>
      <c r="ACD138" s="765"/>
      <c r="ACE138" s="765"/>
      <c r="ACF138" s="765"/>
      <c r="ACG138" s="765"/>
      <c r="ACH138" s="765"/>
      <c r="ACI138" s="765"/>
      <c r="ACJ138" s="765"/>
      <c r="ACK138" s="765"/>
      <c r="ACL138" s="765"/>
      <c r="ACM138" s="765"/>
      <c r="ACN138" s="765"/>
      <c r="ACO138" s="765"/>
      <c r="ACP138" s="765"/>
      <c r="ACQ138" s="765"/>
      <c r="ACR138" s="765"/>
      <c r="ACS138" s="765"/>
      <c r="ACT138" s="765"/>
      <c r="ACU138" s="765"/>
      <c r="ACV138" s="765"/>
      <c r="ACW138" s="765"/>
      <c r="ACX138" s="765"/>
      <c r="ACY138" s="765"/>
      <c r="ACZ138" s="765"/>
      <c r="ADA138" s="765"/>
      <c r="ADB138" s="765"/>
      <c r="ADC138" s="765"/>
      <c r="ADD138" s="765"/>
      <c r="ADE138" s="765"/>
      <c r="ADF138" s="765"/>
      <c r="ADG138" s="765"/>
      <c r="ADH138" s="765"/>
      <c r="ADI138" s="765"/>
      <c r="ADJ138" s="765"/>
      <c r="ADK138" s="765"/>
      <c r="ADL138" s="765"/>
      <c r="ADM138" s="765"/>
      <c r="ADN138" s="765"/>
      <c r="ADO138" s="765"/>
      <c r="ADP138" s="765"/>
      <c r="ADQ138" s="765"/>
      <c r="ADR138" s="765"/>
      <c r="ADS138" s="765"/>
      <c r="ADT138" s="765"/>
      <c r="ADU138" s="765"/>
      <c r="ADV138" s="765"/>
      <c r="ADW138" s="765"/>
      <c r="ADX138" s="765"/>
      <c r="ADY138" s="765"/>
      <c r="ADZ138" s="765"/>
      <c r="AEA138" s="765"/>
      <c r="AEB138" s="765"/>
      <c r="AEC138" s="765"/>
      <c r="AED138" s="765"/>
      <c r="AEE138" s="765"/>
      <c r="AEF138" s="765"/>
      <c r="AEG138" s="765"/>
      <c r="AEH138" s="765"/>
      <c r="AEI138" s="765"/>
      <c r="AEJ138" s="765"/>
      <c r="AEK138" s="765"/>
      <c r="AEL138" s="765"/>
      <c r="AEM138" s="765"/>
      <c r="AEN138" s="765"/>
      <c r="AEO138" s="765"/>
      <c r="AEP138" s="765"/>
      <c r="AEQ138" s="765"/>
      <c r="AER138" s="765"/>
      <c r="AES138" s="765"/>
      <c r="AET138" s="765"/>
      <c r="AEU138" s="765"/>
      <c r="AEV138" s="765"/>
      <c r="AEW138" s="765"/>
      <c r="AEX138" s="765"/>
      <c r="AEY138" s="765"/>
      <c r="AEZ138" s="765"/>
      <c r="AFA138" s="765"/>
      <c r="AFB138" s="765"/>
      <c r="AFC138" s="765"/>
      <c r="AFD138" s="765"/>
      <c r="AFE138" s="765"/>
      <c r="AFF138" s="765"/>
      <c r="AFG138" s="765"/>
      <c r="AFH138" s="765"/>
      <c r="AFI138" s="765"/>
      <c r="AFJ138" s="765"/>
      <c r="AFK138" s="765"/>
      <c r="AFL138" s="765"/>
      <c r="AFM138" s="765"/>
      <c r="AFN138" s="765"/>
      <c r="AFO138" s="765"/>
      <c r="AFP138" s="765"/>
      <c r="AFQ138" s="765"/>
      <c r="AFR138" s="765"/>
      <c r="AFS138" s="765"/>
      <c r="AFT138" s="765"/>
      <c r="AFU138" s="765"/>
      <c r="AFV138" s="765"/>
      <c r="AFW138" s="765"/>
      <c r="AFX138" s="765"/>
      <c r="AFY138" s="765"/>
      <c r="AFZ138" s="765"/>
      <c r="AGA138" s="765"/>
      <c r="AGB138" s="765"/>
      <c r="AGC138" s="765"/>
      <c r="AGD138" s="765"/>
      <c r="AGE138" s="765"/>
      <c r="AGF138" s="765"/>
      <c r="AGG138" s="765"/>
      <c r="AGH138" s="765"/>
      <c r="AGI138" s="765"/>
      <c r="AGJ138" s="765"/>
      <c r="AGK138" s="765"/>
      <c r="AGL138" s="765"/>
      <c r="AGM138" s="765"/>
      <c r="AGN138" s="765"/>
      <c r="AGO138" s="765"/>
      <c r="AGP138" s="765"/>
      <c r="AGQ138" s="765"/>
      <c r="AGR138" s="765"/>
      <c r="AGS138" s="765"/>
      <c r="AGT138" s="765"/>
      <c r="AGU138" s="765"/>
      <c r="AGV138" s="765"/>
      <c r="AGW138" s="765"/>
      <c r="AGX138" s="765"/>
      <c r="AGY138" s="765"/>
      <c r="AGZ138" s="765"/>
      <c r="AHA138" s="765"/>
      <c r="AHB138" s="765"/>
      <c r="AHC138" s="765"/>
      <c r="AHD138" s="765"/>
      <c r="AHE138" s="765"/>
      <c r="AHF138" s="765"/>
      <c r="AHG138" s="765"/>
      <c r="AHH138" s="765"/>
      <c r="AHI138" s="765"/>
      <c r="AHJ138" s="765"/>
      <c r="AHK138" s="765"/>
      <c r="AHL138" s="765"/>
      <c r="AHM138" s="765"/>
      <c r="AHN138" s="765"/>
      <c r="AHO138" s="765"/>
      <c r="AHP138" s="765"/>
      <c r="AHQ138" s="765"/>
      <c r="AHR138" s="765"/>
      <c r="AHS138" s="765"/>
      <c r="AHT138" s="765"/>
      <c r="AHU138" s="765"/>
      <c r="AHV138" s="765"/>
      <c r="AHW138" s="765"/>
      <c r="AHX138" s="765"/>
      <c r="AHY138" s="765"/>
      <c r="AHZ138" s="765"/>
      <c r="AIA138" s="765"/>
      <c r="AIB138" s="765"/>
      <c r="AIC138" s="765"/>
      <c r="AID138" s="765"/>
      <c r="AIE138" s="765"/>
      <c r="AIF138" s="765"/>
      <c r="AIG138" s="765"/>
      <c r="AIH138" s="765"/>
      <c r="AII138" s="765"/>
      <c r="AIJ138" s="765"/>
      <c r="AIK138" s="765"/>
      <c r="AIL138" s="765"/>
      <c r="AIM138" s="765"/>
      <c r="AIN138" s="765"/>
      <c r="AIO138" s="765"/>
      <c r="AIP138" s="765"/>
      <c r="AIQ138" s="765"/>
      <c r="AIR138" s="765"/>
      <c r="AIS138" s="765"/>
      <c r="AIT138" s="765"/>
      <c r="AIU138" s="765"/>
      <c r="AIV138" s="765"/>
      <c r="AIW138" s="765"/>
      <c r="AIX138" s="765"/>
      <c r="AIY138" s="765"/>
      <c r="AIZ138" s="765"/>
      <c r="AJA138" s="765"/>
      <c r="AJB138" s="765"/>
      <c r="AJC138" s="765"/>
      <c r="AJD138" s="765"/>
      <c r="AJE138" s="765"/>
      <c r="AJF138" s="765"/>
      <c r="AJG138" s="765"/>
      <c r="AJH138" s="765"/>
      <c r="AJI138" s="765"/>
      <c r="AJJ138" s="765"/>
      <c r="AJK138" s="765"/>
      <c r="AJL138" s="765"/>
      <c r="AJM138" s="765"/>
      <c r="AJN138" s="765"/>
      <c r="AJO138" s="765"/>
      <c r="AJP138" s="765"/>
      <c r="AJQ138" s="765"/>
      <c r="AJR138" s="765"/>
      <c r="AJS138" s="765"/>
      <c r="AJT138" s="765"/>
      <c r="AJU138" s="765"/>
      <c r="AJV138" s="765"/>
      <c r="AJW138" s="765"/>
      <c r="AJX138" s="765"/>
      <c r="AJY138" s="765"/>
      <c r="AJZ138" s="765"/>
      <c r="AKA138" s="765"/>
      <c r="AKB138" s="765"/>
      <c r="AKC138" s="765"/>
      <c r="AKD138" s="765"/>
      <c r="AKE138" s="765"/>
      <c r="AKF138" s="765"/>
      <c r="AKG138" s="765"/>
      <c r="AKH138" s="765"/>
      <c r="AKI138" s="765"/>
      <c r="AKJ138" s="765"/>
      <c r="AKK138" s="765"/>
      <c r="AKL138" s="765"/>
      <c r="AKM138" s="765"/>
      <c r="AKN138" s="765"/>
      <c r="AKO138" s="765"/>
      <c r="AKP138" s="765"/>
      <c r="AKQ138" s="765"/>
      <c r="AKR138" s="765"/>
      <c r="AKS138" s="765"/>
      <c r="AKT138" s="765"/>
      <c r="AKU138" s="765"/>
    </row>
    <row r="139" spans="1:983" s="764" customFormat="1">
      <c r="A139" s="814"/>
      <c r="B139" s="779" t="s">
        <v>562</v>
      </c>
      <c r="C139" s="788">
        <v>0</v>
      </c>
      <c r="D139" s="788">
        <v>0</v>
      </c>
      <c r="E139" s="788">
        <v>0</v>
      </c>
      <c r="F139" s="788">
        <v>0</v>
      </c>
      <c r="G139" s="788">
        <v>7.7113276154387594E-2</v>
      </c>
      <c r="H139" s="788">
        <v>0.30123130550888311</v>
      </c>
      <c r="I139" s="788">
        <v>0.70745922407573314</v>
      </c>
      <c r="J139" s="788">
        <v>1.3423556215107428</v>
      </c>
      <c r="K139" s="788">
        <v>2.1420983029080483</v>
      </c>
      <c r="L139" s="778"/>
      <c r="M139" s="778"/>
      <c r="N139" s="778"/>
      <c r="O139" s="778"/>
      <c r="P139" s="778"/>
      <c r="Q139" s="778"/>
      <c r="R139" s="778"/>
      <c r="S139" s="778"/>
      <c r="T139" s="778"/>
      <c r="U139" s="778"/>
      <c r="V139" s="778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784"/>
      <c r="AG139" s="784"/>
      <c r="AH139" s="784"/>
      <c r="AI139" s="784"/>
      <c r="AJ139" s="784"/>
      <c r="AK139" s="784"/>
      <c r="AL139" s="784"/>
      <c r="AM139" s="784"/>
      <c r="AN139" s="784"/>
      <c r="AO139" s="784"/>
      <c r="AP139" s="784"/>
      <c r="AQ139" s="784"/>
      <c r="AR139" s="784"/>
      <c r="AS139" s="784"/>
      <c r="AT139" s="784"/>
      <c r="AU139" s="784"/>
      <c r="AV139" s="784"/>
      <c r="AW139" s="784"/>
      <c r="AX139" s="784"/>
      <c r="AY139" s="784"/>
      <c r="AZ139" s="784"/>
      <c r="BA139" s="784"/>
      <c r="BB139" s="784"/>
      <c r="BC139" s="784"/>
      <c r="BD139" s="784"/>
      <c r="BE139" s="784"/>
      <c r="BF139" s="784"/>
      <c r="BG139" s="784"/>
      <c r="BH139" s="784"/>
      <c r="BI139" s="784"/>
      <c r="BJ139" s="784"/>
      <c r="BK139" s="784"/>
      <c r="BL139" s="784"/>
      <c r="BM139" s="784"/>
      <c r="BN139" s="784"/>
      <c r="BO139" s="784"/>
      <c r="BP139" s="784"/>
      <c r="BQ139" s="784"/>
      <c r="BR139" s="784"/>
      <c r="BS139" s="784"/>
      <c r="BT139" s="784"/>
      <c r="BU139" s="784"/>
      <c r="BV139" s="784"/>
      <c r="BW139" s="784"/>
      <c r="BX139" s="784"/>
      <c r="BY139" s="784"/>
      <c r="BZ139" s="784"/>
      <c r="CA139" s="784"/>
      <c r="CB139" s="784"/>
      <c r="CC139" s="784"/>
      <c r="CD139" s="784"/>
      <c r="CE139" s="784"/>
      <c r="CF139" s="784"/>
      <c r="CG139" s="784"/>
      <c r="CH139" s="784"/>
      <c r="CI139" s="784"/>
      <c r="CJ139" s="784"/>
      <c r="CK139" s="784"/>
      <c r="CL139" s="784"/>
      <c r="CM139" s="784"/>
      <c r="CN139" s="784"/>
      <c r="CO139" s="784"/>
      <c r="CP139" s="784"/>
      <c r="CQ139" s="784"/>
      <c r="CR139" s="784"/>
      <c r="CS139" s="784"/>
      <c r="CT139" s="784"/>
      <c r="CU139" s="784"/>
      <c r="CV139" s="784"/>
      <c r="CW139" s="784"/>
      <c r="CX139" s="784"/>
      <c r="CY139" s="784"/>
      <c r="CZ139" s="784"/>
      <c r="DA139" s="784"/>
      <c r="DB139" s="784"/>
      <c r="DC139" s="784"/>
      <c r="DD139" s="784"/>
      <c r="DE139" s="784"/>
      <c r="DF139" s="784"/>
      <c r="DG139" s="784"/>
      <c r="DH139" s="784"/>
      <c r="DI139" s="784"/>
      <c r="DJ139" s="784"/>
      <c r="DK139" s="784"/>
      <c r="DL139" s="784"/>
      <c r="DM139" s="784"/>
      <c r="DN139" s="784"/>
      <c r="DO139" s="784"/>
      <c r="DP139" s="784"/>
      <c r="DQ139" s="784"/>
      <c r="DR139" s="784"/>
      <c r="DS139" s="784"/>
      <c r="DT139" s="784"/>
      <c r="DU139" s="784"/>
      <c r="DV139" s="784"/>
      <c r="DW139" s="784"/>
      <c r="DX139" s="784"/>
      <c r="DY139" s="784"/>
      <c r="DZ139" s="784"/>
      <c r="EA139" s="784"/>
      <c r="EB139" s="784"/>
      <c r="EC139" s="784"/>
      <c r="ED139" s="784"/>
      <c r="EE139" s="784"/>
      <c r="EF139" s="784"/>
      <c r="EG139" s="784"/>
      <c r="EH139" s="784"/>
      <c r="EI139" s="784"/>
      <c r="EJ139" s="784"/>
      <c r="EK139" s="784"/>
      <c r="EL139" s="784"/>
      <c r="EM139" s="784"/>
      <c r="EN139" s="784"/>
      <c r="EO139" s="784"/>
      <c r="EP139" s="784"/>
      <c r="EQ139" s="784"/>
      <c r="ER139" s="784"/>
      <c r="ES139" s="784"/>
      <c r="ET139" s="784"/>
      <c r="EU139" s="784"/>
      <c r="EV139" s="784"/>
      <c r="EW139" s="784"/>
      <c r="EX139" s="784"/>
      <c r="EY139" s="784"/>
      <c r="EZ139" s="784"/>
      <c r="FA139" s="784"/>
      <c r="FB139" s="784"/>
      <c r="FC139" s="784"/>
      <c r="FD139" s="784"/>
      <c r="FE139" s="784"/>
      <c r="FF139" s="784"/>
      <c r="FG139" s="784"/>
      <c r="FH139" s="784"/>
      <c r="FI139" s="784"/>
      <c r="FJ139" s="784"/>
      <c r="FK139" s="784"/>
      <c r="FL139" s="784"/>
      <c r="FM139" s="784"/>
      <c r="FN139" s="784"/>
      <c r="FO139" s="784"/>
      <c r="FP139" s="784"/>
      <c r="FQ139" s="784"/>
      <c r="FR139" s="784"/>
      <c r="FS139" s="784"/>
      <c r="FT139" s="784"/>
      <c r="FU139" s="784"/>
      <c r="FV139" s="784"/>
      <c r="FW139" s="784"/>
      <c r="FX139" s="784"/>
      <c r="FY139" s="784"/>
      <c r="FZ139" s="784"/>
      <c r="GA139" s="784"/>
      <c r="GB139" s="784"/>
      <c r="GC139" s="784"/>
      <c r="GD139" s="784"/>
      <c r="GE139" s="784"/>
      <c r="GF139" s="784"/>
      <c r="GG139" s="784"/>
      <c r="GH139" s="784"/>
      <c r="GI139" s="784"/>
      <c r="GJ139" s="784"/>
      <c r="GK139" s="784"/>
      <c r="GL139" s="784"/>
      <c r="GM139" s="784"/>
      <c r="GN139" s="784"/>
      <c r="GO139" s="784"/>
      <c r="GP139" s="784"/>
      <c r="GQ139" s="784"/>
      <c r="GR139" s="784"/>
      <c r="GS139" s="784"/>
      <c r="GT139" s="784"/>
      <c r="GU139" s="784"/>
      <c r="GV139" s="784"/>
      <c r="GW139" s="784"/>
      <c r="GX139" s="784"/>
      <c r="GY139" s="784"/>
      <c r="GZ139" s="784"/>
      <c r="HA139" s="784"/>
      <c r="HB139" s="784"/>
      <c r="HC139" s="784"/>
      <c r="HD139" s="784"/>
      <c r="HE139" s="784"/>
      <c r="HF139" s="784"/>
      <c r="HG139" s="784"/>
      <c r="HH139" s="784"/>
      <c r="HI139" s="784"/>
      <c r="HJ139" s="784"/>
      <c r="HK139" s="784"/>
      <c r="HL139" s="784"/>
      <c r="HM139" s="784"/>
      <c r="HN139" s="784"/>
      <c r="HO139" s="784"/>
      <c r="HP139" s="784"/>
      <c r="HQ139" s="784"/>
      <c r="HR139" s="784"/>
      <c r="HS139" s="784"/>
      <c r="HT139" s="784"/>
      <c r="HU139" s="784"/>
      <c r="HV139" s="784"/>
      <c r="HW139" s="784"/>
      <c r="HX139" s="784"/>
      <c r="HY139" s="784"/>
      <c r="HZ139" s="784"/>
      <c r="IA139" s="784"/>
      <c r="IB139" s="784"/>
      <c r="IC139" s="784"/>
      <c r="ID139" s="784"/>
      <c r="IE139" s="784"/>
      <c r="IF139" s="784"/>
      <c r="IG139" s="784"/>
      <c r="IH139" s="784"/>
      <c r="II139" s="784"/>
      <c r="IJ139" s="784"/>
      <c r="IK139" s="784"/>
      <c r="IL139" s="784"/>
      <c r="IM139" s="784"/>
      <c r="IN139" s="784"/>
      <c r="IO139" s="784"/>
      <c r="IP139" s="784"/>
      <c r="IQ139" s="784"/>
      <c r="IR139" s="784"/>
      <c r="IS139" s="784"/>
      <c r="IT139" s="784"/>
      <c r="IU139" s="784"/>
      <c r="IV139" s="784"/>
      <c r="IW139" s="784"/>
      <c r="IX139" s="784"/>
      <c r="IY139" s="784"/>
      <c r="IZ139" s="784"/>
      <c r="JA139" s="784"/>
      <c r="JB139" s="784"/>
      <c r="JC139" s="784"/>
      <c r="JD139" s="784"/>
      <c r="JE139" s="784"/>
      <c r="JF139" s="784"/>
      <c r="JG139" s="784"/>
      <c r="JH139" s="784"/>
      <c r="JI139" s="784"/>
      <c r="JJ139" s="784"/>
      <c r="JK139" s="784"/>
      <c r="JL139" s="784"/>
      <c r="JM139" s="784"/>
      <c r="JN139" s="784"/>
      <c r="JO139" s="784"/>
      <c r="JP139" s="784"/>
      <c r="JQ139" s="784"/>
      <c r="JR139" s="784"/>
      <c r="JS139" s="784"/>
      <c r="JT139" s="784"/>
      <c r="JU139" s="784"/>
      <c r="JV139" s="784"/>
      <c r="JW139" s="784"/>
      <c r="JX139" s="784"/>
      <c r="JY139" s="784"/>
      <c r="JZ139" s="784"/>
      <c r="KA139" s="784"/>
      <c r="KB139" s="784"/>
      <c r="KC139" s="784"/>
      <c r="KD139" s="784"/>
      <c r="KE139" s="784"/>
      <c r="KF139" s="784"/>
      <c r="KG139" s="784"/>
      <c r="KH139" s="784"/>
      <c r="KI139" s="784"/>
      <c r="KJ139" s="784"/>
      <c r="KK139" s="784"/>
      <c r="KL139" s="784"/>
      <c r="KM139" s="784"/>
      <c r="KN139" s="784"/>
      <c r="KO139" s="784"/>
      <c r="KP139" s="784"/>
      <c r="KQ139" s="784"/>
      <c r="KR139" s="784"/>
      <c r="KS139" s="784"/>
      <c r="KT139" s="784"/>
      <c r="KU139" s="784"/>
      <c r="KV139" s="784"/>
      <c r="KW139" s="784"/>
      <c r="KX139" s="784"/>
      <c r="KY139" s="784"/>
      <c r="KZ139" s="784"/>
      <c r="LA139" s="784"/>
      <c r="LB139" s="784"/>
      <c r="LC139" s="784"/>
      <c r="LD139" s="784"/>
      <c r="LE139" s="784"/>
      <c r="LF139" s="784"/>
      <c r="LG139" s="784"/>
      <c r="LH139" s="784"/>
      <c r="LI139" s="784"/>
      <c r="LJ139" s="784"/>
      <c r="LK139" s="784"/>
      <c r="LL139" s="784"/>
      <c r="LM139" s="784"/>
      <c r="LN139" s="784"/>
      <c r="LO139" s="784"/>
      <c r="LP139" s="784"/>
      <c r="LQ139" s="784"/>
      <c r="LR139" s="784"/>
      <c r="LS139" s="784"/>
      <c r="LT139" s="784"/>
      <c r="LU139" s="784"/>
      <c r="LV139" s="784"/>
      <c r="LW139" s="784"/>
      <c r="LX139" s="784"/>
      <c r="LY139" s="784"/>
      <c r="LZ139" s="784"/>
      <c r="MA139" s="784"/>
      <c r="MB139" s="784"/>
      <c r="MC139" s="784"/>
      <c r="MD139" s="784"/>
      <c r="ME139" s="784"/>
      <c r="MF139" s="784"/>
      <c r="MG139" s="784"/>
      <c r="MH139" s="784"/>
      <c r="MI139" s="784"/>
      <c r="MJ139" s="784"/>
      <c r="MK139" s="784"/>
      <c r="ML139" s="784"/>
      <c r="MM139" s="784"/>
      <c r="MN139" s="784"/>
      <c r="MO139" s="784"/>
      <c r="MP139" s="784"/>
      <c r="MQ139" s="784"/>
      <c r="MR139" s="784"/>
      <c r="MS139" s="784"/>
      <c r="MT139" s="784"/>
      <c r="MU139" s="784"/>
      <c r="MV139" s="784"/>
      <c r="MW139" s="784"/>
      <c r="MX139" s="784"/>
      <c r="MY139" s="784"/>
      <c r="MZ139" s="784"/>
      <c r="NA139" s="784"/>
      <c r="NB139" s="784"/>
      <c r="NC139" s="784"/>
      <c r="ND139" s="784"/>
      <c r="NE139" s="784"/>
      <c r="NF139" s="784"/>
      <c r="NG139" s="784"/>
      <c r="NH139" s="784"/>
      <c r="NI139" s="784"/>
      <c r="NJ139" s="784"/>
      <c r="NK139" s="784"/>
      <c r="NL139" s="784"/>
      <c r="NM139" s="784"/>
      <c r="NN139" s="784"/>
      <c r="NO139" s="784"/>
      <c r="NP139" s="784"/>
      <c r="NQ139" s="784"/>
      <c r="NR139" s="784"/>
      <c r="NS139" s="784"/>
      <c r="NT139" s="784"/>
      <c r="NU139" s="784"/>
      <c r="NV139" s="784"/>
      <c r="NW139" s="784"/>
      <c r="NX139" s="784"/>
      <c r="NY139" s="784"/>
      <c r="NZ139" s="784"/>
      <c r="OA139" s="784"/>
      <c r="OB139" s="784"/>
      <c r="OC139" s="784"/>
      <c r="OD139" s="784"/>
      <c r="OE139" s="784"/>
      <c r="OF139" s="784"/>
      <c r="OG139" s="784"/>
      <c r="OH139" s="784"/>
      <c r="OI139" s="784"/>
      <c r="OJ139" s="784"/>
      <c r="OK139" s="784"/>
      <c r="OL139" s="784"/>
      <c r="OM139" s="784"/>
      <c r="ON139" s="784"/>
      <c r="OO139" s="784"/>
      <c r="OP139" s="784"/>
      <c r="OQ139" s="784"/>
      <c r="OR139" s="784"/>
      <c r="OS139" s="784"/>
      <c r="OT139" s="784"/>
      <c r="OU139" s="784"/>
      <c r="OV139" s="784"/>
      <c r="OW139" s="784"/>
      <c r="OX139" s="784"/>
      <c r="OY139" s="784"/>
      <c r="OZ139" s="784"/>
      <c r="PA139" s="784"/>
      <c r="PB139" s="784"/>
      <c r="PC139" s="784"/>
      <c r="PD139" s="784"/>
      <c r="PE139" s="784"/>
      <c r="PF139" s="784"/>
      <c r="PG139" s="784"/>
      <c r="PH139" s="784"/>
      <c r="PI139" s="784"/>
      <c r="PJ139" s="784"/>
      <c r="PK139" s="784"/>
      <c r="PL139" s="784"/>
      <c r="PM139" s="784"/>
      <c r="PN139" s="784"/>
      <c r="PO139" s="784"/>
      <c r="PP139" s="784"/>
      <c r="PQ139" s="784"/>
      <c r="PR139" s="784"/>
      <c r="PS139" s="784"/>
      <c r="PT139" s="784"/>
      <c r="PU139" s="784"/>
      <c r="PV139" s="784"/>
      <c r="PW139" s="784"/>
      <c r="PX139" s="784"/>
      <c r="PY139" s="784"/>
      <c r="PZ139" s="784"/>
      <c r="QA139" s="784"/>
      <c r="QB139" s="784"/>
      <c r="QC139" s="784"/>
      <c r="QD139" s="784"/>
      <c r="QE139" s="784"/>
      <c r="QF139" s="784"/>
      <c r="QG139" s="784"/>
      <c r="QH139" s="784"/>
      <c r="QI139" s="784"/>
      <c r="QJ139" s="784"/>
      <c r="QK139" s="784"/>
      <c r="QL139" s="784"/>
      <c r="QM139" s="784"/>
      <c r="QN139" s="784"/>
      <c r="QO139" s="784"/>
      <c r="QP139" s="784"/>
      <c r="QQ139" s="784"/>
      <c r="QR139" s="784"/>
      <c r="QS139" s="784"/>
      <c r="QT139" s="784"/>
      <c r="QU139" s="784"/>
      <c r="QV139" s="784"/>
      <c r="QW139" s="784"/>
      <c r="QX139" s="784"/>
      <c r="QY139" s="784"/>
      <c r="QZ139" s="784"/>
      <c r="RA139" s="784"/>
      <c r="RB139" s="784"/>
      <c r="RC139" s="784"/>
      <c r="RD139" s="784"/>
      <c r="RE139" s="784"/>
      <c r="RF139" s="784"/>
      <c r="RG139" s="784"/>
      <c r="RH139" s="784"/>
      <c r="RI139" s="784"/>
      <c r="RJ139" s="784"/>
      <c r="RK139" s="784"/>
      <c r="RL139" s="784"/>
      <c r="RM139" s="784"/>
      <c r="RN139" s="784"/>
      <c r="RO139" s="784"/>
      <c r="RP139" s="784"/>
      <c r="RQ139" s="784"/>
      <c r="RR139" s="784"/>
      <c r="RS139" s="784"/>
      <c r="RT139" s="784"/>
      <c r="RU139" s="784"/>
      <c r="RV139" s="784"/>
      <c r="RW139" s="784"/>
      <c r="RX139" s="784"/>
      <c r="RY139" s="784"/>
      <c r="RZ139" s="784"/>
      <c r="SA139" s="784"/>
      <c r="SB139" s="784"/>
      <c r="SC139" s="784"/>
      <c r="SD139" s="784"/>
      <c r="SE139" s="784"/>
      <c r="SF139" s="784"/>
      <c r="SG139" s="784"/>
      <c r="SH139" s="784"/>
      <c r="SI139" s="784"/>
      <c r="SJ139" s="784"/>
      <c r="SK139" s="784"/>
      <c r="SL139" s="784"/>
      <c r="SM139" s="784"/>
      <c r="SN139" s="784"/>
      <c r="SO139" s="784"/>
      <c r="SP139" s="784"/>
      <c r="SQ139" s="784"/>
      <c r="SR139" s="784"/>
      <c r="SS139" s="784"/>
      <c r="ST139" s="784"/>
      <c r="SU139" s="784"/>
      <c r="SV139" s="784"/>
      <c r="SW139" s="784"/>
      <c r="SX139" s="784"/>
      <c r="SY139" s="784"/>
      <c r="SZ139" s="784"/>
      <c r="TA139" s="784"/>
      <c r="TB139" s="784"/>
      <c r="TC139" s="784"/>
      <c r="TD139" s="784"/>
      <c r="TE139" s="784"/>
      <c r="TF139" s="784"/>
      <c r="TG139" s="784"/>
      <c r="TH139" s="784"/>
      <c r="TI139" s="784"/>
      <c r="TJ139" s="784"/>
      <c r="TK139" s="784"/>
      <c r="TL139" s="784"/>
      <c r="TM139" s="784"/>
      <c r="TN139" s="784"/>
      <c r="TO139" s="784"/>
      <c r="TP139" s="784"/>
      <c r="TQ139" s="784"/>
      <c r="TR139" s="784"/>
      <c r="TS139" s="784"/>
      <c r="TT139" s="784"/>
      <c r="TU139" s="784"/>
      <c r="TV139" s="784"/>
      <c r="TW139" s="784"/>
      <c r="TX139" s="784"/>
      <c r="TY139" s="784"/>
      <c r="TZ139" s="784"/>
      <c r="UA139" s="784"/>
      <c r="UB139" s="784"/>
      <c r="UC139" s="784"/>
      <c r="UD139" s="784"/>
      <c r="UE139" s="784"/>
      <c r="UF139" s="784"/>
      <c r="UG139" s="784"/>
      <c r="UH139" s="784"/>
      <c r="UI139" s="784"/>
      <c r="UJ139" s="784"/>
      <c r="UK139" s="784"/>
      <c r="UL139" s="784"/>
      <c r="UM139" s="784"/>
      <c r="UN139" s="784"/>
      <c r="UO139" s="784"/>
      <c r="UP139" s="784"/>
      <c r="UQ139" s="784"/>
      <c r="UR139" s="784"/>
      <c r="US139" s="784"/>
      <c r="UT139" s="784"/>
      <c r="UU139" s="784"/>
      <c r="UV139" s="784"/>
      <c r="UW139" s="784"/>
      <c r="UX139" s="784"/>
      <c r="UY139" s="784"/>
      <c r="UZ139" s="784"/>
      <c r="VA139" s="784"/>
      <c r="VB139" s="784"/>
      <c r="VC139" s="784"/>
      <c r="VD139" s="784"/>
      <c r="VE139" s="784"/>
      <c r="VF139" s="784"/>
      <c r="VG139" s="784"/>
      <c r="VH139" s="784"/>
      <c r="VI139" s="784"/>
      <c r="VJ139" s="784"/>
      <c r="VK139" s="784"/>
      <c r="VL139" s="784"/>
      <c r="VM139" s="784"/>
      <c r="VN139" s="784"/>
      <c r="VO139" s="784"/>
      <c r="VP139" s="784"/>
      <c r="VQ139" s="784"/>
      <c r="VR139" s="784"/>
      <c r="VS139" s="784"/>
      <c r="VT139" s="784"/>
      <c r="VU139" s="784"/>
      <c r="VV139" s="784"/>
      <c r="VW139" s="784"/>
      <c r="VX139" s="784"/>
      <c r="VY139" s="784"/>
      <c r="VZ139" s="784"/>
      <c r="WA139" s="784"/>
      <c r="WB139" s="784"/>
      <c r="WC139" s="784"/>
      <c r="WD139" s="784"/>
      <c r="WE139" s="784"/>
      <c r="WF139" s="784"/>
      <c r="WG139" s="784"/>
      <c r="WH139" s="784"/>
      <c r="WI139" s="784"/>
      <c r="WJ139" s="784"/>
      <c r="WK139" s="784"/>
      <c r="WL139" s="784"/>
      <c r="WM139" s="784"/>
      <c r="WN139" s="784"/>
      <c r="WO139" s="784"/>
      <c r="WP139" s="784"/>
      <c r="WQ139" s="784"/>
      <c r="WR139" s="784"/>
      <c r="WS139" s="784"/>
      <c r="WT139" s="784"/>
      <c r="WU139" s="784"/>
      <c r="WV139" s="784"/>
      <c r="WW139" s="784"/>
      <c r="WX139" s="784"/>
      <c r="WY139" s="784"/>
      <c r="WZ139" s="784"/>
      <c r="XA139" s="784"/>
      <c r="XB139" s="784"/>
      <c r="XC139" s="784"/>
      <c r="XD139" s="784"/>
      <c r="XE139" s="784"/>
      <c r="XF139" s="784"/>
      <c r="XG139" s="784"/>
      <c r="XH139" s="784"/>
      <c r="XI139" s="784"/>
      <c r="XJ139" s="784"/>
      <c r="XK139" s="784"/>
      <c r="XL139" s="784"/>
      <c r="XM139" s="784"/>
      <c r="XN139" s="784"/>
      <c r="XO139" s="784"/>
      <c r="XP139" s="784"/>
      <c r="XQ139" s="784"/>
      <c r="XR139" s="784"/>
      <c r="XS139" s="784"/>
      <c r="XT139" s="784"/>
      <c r="XU139" s="784"/>
      <c r="XV139" s="784"/>
      <c r="XW139" s="784"/>
      <c r="XX139" s="784"/>
      <c r="XY139" s="784"/>
      <c r="XZ139" s="784"/>
      <c r="YA139" s="784"/>
      <c r="YB139" s="784"/>
      <c r="YC139" s="784"/>
      <c r="YD139" s="784"/>
      <c r="YE139" s="784"/>
      <c r="YF139" s="784"/>
      <c r="YG139" s="784"/>
      <c r="YH139" s="784"/>
      <c r="YI139" s="784"/>
      <c r="YJ139" s="784"/>
      <c r="YK139" s="784"/>
      <c r="YL139" s="784"/>
      <c r="YM139" s="784"/>
      <c r="YN139" s="784"/>
      <c r="YO139" s="784"/>
      <c r="YP139" s="784"/>
      <c r="YQ139" s="784"/>
      <c r="YR139" s="784"/>
      <c r="YS139" s="784"/>
      <c r="YT139" s="784"/>
      <c r="YU139" s="784"/>
      <c r="YV139" s="784"/>
      <c r="YW139" s="784"/>
      <c r="YX139" s="784"/>
      <c r="YY139" s="784"/>
      <c r="YZ139" s="784"/>
      <c r="ZA139" s="784"/>
      <c r="ZB139" s="784"/>
      <c r="ZC139" s="784"/>
      <c r="ZD139" s="784"/>
      <c r="ZE139" s="784"/>
      <c r="ZF139" s="784"/>
      <c r="ZG139" s="784"/>
      <c r="ZH139" s="784"/>
      <c r="ZI139" s="784"/>
      <c r="ZJ139" s="784"/>
      <c r="ZK139" s="784"/>
      <c r="ZL139" s="784"/>
      <c r="ZM139" s="784"/>
      <c r="ZN139" s="784"/>
      <c r="ZO139" s="784"/>
      <c r="ZP139" s="784"/>
      <c r="ZQ139" s="784"/>
      <c r="ZR139" s="784"/>
      <c r="ZS139" s="784"/>
      <c r="ZT139" s="784"/>
      <c r="ZU139" s="784"/>
      <c r="ZV139" s="784"/>
      <c r="ZW139" s="784"/>
      <c r="ZX139" s="784"/>
      <c r="ZY139" s="784"/>
      <c r="ZZ139" s="784"/>
      <c r="AAA139" s="784"/>
      <c r="AAB139" s="784"/>
      <c r="AAC139" s="784"/>
      <c r="AAD139" s="784"/>
      <c r="AAE139" s="784"/>
      <c r="AAF139" s="784"/>
      <c r="AAG139" s="784"/>
      <c r="AAH139" s="784"/>
      <c r="AAI139" s="784"/>
      <c r="AAJ139" s="784"/>
      <c r="AAK139" s="784"/>
      <c r="AAL139" s="784"/>
      <c r="AAM139" s="784"/>
      <c r="AAN139" s="784"/>
      <c r="AAO139" s="784"/>
      <c r="AAP139" s="784"/>
      <c r="AAQ139" s="784"/>
      <c r="AAR139" s="784"/>
      <c r="AAS139" s="784"/>
      <c r="AAT139" s="784"/>
      <c r="AAU139" s="784"/>
      <c r="AAV139" s="784"/>
      <c r="AAW139" s="784"/>
      <c r="AAX139" s="784"/>
      <c r="AAY139" s="784"/>
      <c r="AAZ139" s="784"/>
      <c r="ABA139" s="784"/>
      <c r="ABB139" s="784"/>
      <c r="ABC139" s="784"/>
      <c r="ABD139" s="784"/>
      <c r="ABE139" s="784"/>
      <c r="ABF139" s="784"/>
      <c r="ABG139" s="784"/>
      <c r="ABH139" s="784"/>
      <c r="ABI139" s="784"/>
      <c r="ABJ139" s="784"/>
      <c r="ABK139" s="784"/>
      <c r="ABL139" s="784"/>
      <c r="ABM139" s="784"/>
      <c r="ABN139" s="784"/>
      <c r="ABO139" s="784"/>
      <c r="ABP139" s="784"/>
      <c r="ABQ139" s="784"/>
      <c r="ABR139" s="784"/>
      <c r="ABS139" s="784"/>
      <c r="ABT139" s="784"/>
      <c r="ABU139" s="784"/>
      <c r="ABV139" s="784"/>
      <c r="ABW139" s="784"/>
      <c r="ABX139" s="784"/>
      <c r="ABY139" s="784"/>
      <c r="ABZ139" s="784"/>
      <c r="ACA139" s="784"/>
      <c r="ACB139" s="784"/>
      <c r="ACC139" s="784"/>
      <c r="ACD139" s="784"/>
      <c r="ACE139" s="784"/>
      <c r="ACF139" s="784"/>
      <c r="ACG139" s="784"/>
      <c r="ACH139" s="784"/>
      <c r="ACI139" s="784"/>
      <c r="ACJ139" s="784"/>
      <c r="ACK139" s="784"/>
      <c r="ACL139" s="784"/>
      <c r="ACM139" s="784"/>
      <c r="ACN139" s="784"/>
      <c r="ACO139" s="784"/>
      <c r="ACP139" s="784"/>
      <c r="ACQ139" s="784"/>
      <c r="ACR139" s="784"/>
      <c r="ACS139" s="784"/>
      <c r="ACT139" s="784"/>
      <c r="ACU139" s="784"/>
      <c r="ACV139" s="784"/>
      <c r="ACW139" s="784"/>
      <c r="ACX139" s="784"/>
      <c r="ACY139" s="784"/>
      <c r="ACZ139" s="784"/>
      <c r="ADA139" s="784"/>
      <c r="ADB139" s="784"/>
      <c r="ADC139" s="784"/>
      <c r="ADD139" s="784"/>
      <c r="ADE139" s="784"/>
      <c r="ADF139" s="784"/>
      <c r="ADG139" s="784"/>
      <c r="ADH139" s="784"/>
      <c r="ADI139" s="784"/>
      <c r="ADJ139" s="784"/>
      <c r="ADK139" s="784"/>
      <c r="ADL139" s="784"/>
      <c r="ADM139" s="784"/>
      <c r="ADN139" s="784"/>
      <c r="ADO139" s="784"/>
      <c r="ADP139" s="784"/>
      <c r="ADQ139" s="784"/>
      <c r="ADR139" s="784"/>
      <c r="ADS139" s="784"/>
      <c r="ADT139" s="784"/>
      <c r="ADU139" s="784"/>
      <c r="ADV139" s="784"/>
      <c r="ADW139" s="784"/>
      <c r="ADX139" s="784"/>
      <c r="ADY139" s="784"/>
      <c r="ADZ139" s="784"/>
      <c r="AEA139" s="784"/>
      <c r="AEB139" s="784"/>
      <c r="AEC139" s="784"/>
      <c r="AED139" s="784"/>
      <c r="AEE139" s="784"/>
      <c r="AEF139" s="784"/>
      <c r="AEG139" s="784"/>
      <c r="AEH139" s="784"/>
      <c r="AEI139" s="784"/>
      <c r="AEJ139" s="784"/>
      <c r="AEK139" s="784"/>
      <c r="AEL139" s="784"/>
      <c r="AEM139" s="784"/>
      <c r="AEN139" s="784"/>
      <c r="AEO139" s="784"/>
      <c r="AEP139" s="784"/>
      <c r="AEQ139" s="784"/>
      <c r="AER139" s="784"/>
      <c r="AES139" s="784"/>
      <c r="AET139" s="784"/>
      <c r="AEU139" s="784"/>
      <c r="AEV139" s="784"/>
      <c r="AEW139" s="784"/>
      <c r="AEX139" s="784"/>
      <c r="AEY139" s="784"/>
      <c r="AEZ139" s="784"/>
      <c r="AFA139" s="784"/>
      <c r="AFB139" s="784"/>
      <c r="AFC139" s="784"/>
      <c r="AFD139" s="784"/>
      <c r="AFE139" s="784"/>
      <c r="AFF139" s="784"/>
      <c r="AFG139" s="784"/>
      <c r="AFH139" s="784"/>
      <c r="AFI139" s="784"/>
      <c r="AFJ139" s="784"/>
      <c r="AFK139" s="784"/>
      <c r="AFL139" s="784"/>
      <c r="AFM139" s="784"/>
      <c r="AFN139" s="784"/>
      <c r="AFO139" s="784"/>
      <c r="AFP139" s="784"/>
      <c r="AFQ139" s="784"/>
      <c r="AFR139" s="784"/>
      <c r="AFS139" s="784"/>
      <c r="AFT139" s="784"/>
      <c r="AFU139" s="784"/>
      <c r="AFV139" s="784"/>
      <c r="AFW139" s="784"/>
      <c r="AFX139" s="784"/>
      <c r="AFY139" s="784"/>
      <c r="AFZ139" s="784"/>
      <c r="AGA139" s="784"/>
      <c r="AGB139" s="784"/>
      <c r="AGC139" s="784"/>
      <c r="AGD139" s="784"/>
      <c r="AGE139" s="784"/>
      <c r="AGF139" s="784"/>
      <c r="AGG139" s="784"/>
      <c r="AGH139" s="784"/>
      <c r="AGI139" s="784"/>
      <c r="AGJ139" s="784"/>
      <c r="AGK139" s="784"/>
      <c r="AGL139" s="784"/>
      <c r="AGM139" s="784"/>
      <c r="AGN139" s="784"/>
      <c r="AGO139" s="784"/>
      <c r="AGP139" s="784"/>
      <c r="AGQ139" s="784"/>
      <c r="AGR139" s="784"/>
      <c r="AGS139" s="784"/>
      <c r="AGT139" s="784"/>
      <c r="AGU139" s="784"/>
      <c r="AGV139" s="784"/>
      <c r="AGW139" s="784"/>
      <c r="AGX139" s="784"/>
      <c r="AGY139" s="784"/>
      <c r="AGZ139" s="784"/>
      <c r="AHA139" s="784"/>
      <c r="AHB139" s="784"/>
      <c r="AHC139" s="784"/>
      <c r="AHD139" s="784"/>
      <c r="AHE139" s="784"/>
      <c r="AHF139" s="784"/>
      <c r="AHG139" s="784"/>
      <c r="AHH139" s="784"/>
      <c r="AHI139" s="784"/>
      <c r="AHJ139" s="784"/>
      <c r="AHK139" s="784"/>
      <c r="AHL139" s="784"/>
      <c r="AHM139" s="784"/>
      <c r="AHN139" s="784"/>
      <c r="AHO139" s="784"/>
      <c r="AHP139" s="784"/>
      <c r="AHQ139" s="784"/>
      <c r="AHR139" s="784"/>
      <c r="AHS139" s="784"/>
      <c r="AHT139" s="784"/>
      <c r="AHU139" s="784"/>
      <c r="AHV139" s="784"/>
      <c r="AHW139" s="784"/>
      <c r="AHX139" s="784"/>
      <c r="AHY139" s="784"/>
      <c r="AHZ139" s="784"/>
      <c r="AIA139" s="784"/>
      <c r="AIB139" s="784"/>
      <c r="AIC139" s="784"/>
      <c r="AID139" s="784"/>
      <c r="AIE139" s="784"/>
      <c r="AIF139" s="784"/>
      <c r="AIG139" s="784"/>
      <c r="AIH139" s="784"/>
      <c r="AII139" s="784"/>
      <c r="AIJ139" s="784"/>
      <c r="AIK139" s="784"/>
      <c r="AIL139" s="784"/>
      <c r="AIM139" s="784"/>
      <c r="AIN139" s="784"/>
      <c r="AIO139" s="784"/>
      <c r="AIP139" s="784"/>
      <c r="AIQ139" s="784"/>
      <c r="AIR139" s="784"/>
      <c r="AIS139" s="784"/>
      <c r="AIT139" s="784"/>
      <c r="AIU139" s="784"/>
      <c r="AIV139" s="784"/>
      <c r="AIW139" s="784"/>
      <c r="AIX139" s="784"/>
      <c r="AIY139" s="784"/>
      <c r="AIZ139" s="784"/>
      <c r="AJA139" s="784"/>
      <c r="AJB139" s="784"/>
      <c r="AJC139" s="784"/>
      <c r="AJD139" s="784"/>
      <c r="AJE139" s="784"/>
      <c r="AJF139" s="784"/>
      <c r="AJG139" s="784"/>
      <c r="AJH139" s="784"/>
      <c r="AJI139" s="784"/>
      <c r="AJJ139" s="784"/>
      <c r="AJK139" s="784"/>
      <c r="AJL139" s="784"/>
      <c r="AJM139" s="784"/>
      <c r="AJN139" s="784"/>
      <c r="AJO139" s="784"/>
      <c r="AJP139" s="784"/>
      <c r="AJQ139" s="784"/>
      <c r="AJR139" s="784"/>
      <c r="AJS139" s="784"/>
      <c r="AJT139" s="784"/>
      <c r="AJU139" s="784"/>
      <c r="AJV139" s="784"/>
      <c r="AJW139" s="784"/>
      <c r="AJX139" s="784"/>
      <c r="AJY139" s="784"/>
      <c r="AJZ139" s="784"/>
      <c r="AKA139" s="784"/>
      <c r="AKB139" s="784"/>
      <c r="AKC139" s="784"/>
      <c r="AKD139" s="784"/>
      <c r="AKE139" s="784"/>
      <c r="AKF139" s="784"/>
      <c r="AKG139" s="784"/>
      <c r="AKH139" s="784"/>
      <c r="AKI139" s="784"/>
      <c r="AKJ139" s="784"/>
      <c r="AKK139" s="784"/>
      <c r="AKL139" s="784"/>
      <c r="AKM139" s="784"/>
      <c r="AKN139" s="784"/>
      <c r="AKO139" s="784"/>
      <c r="AKP139" s="784"/>
      <c r="AKQ139" s="784"/>
      <c r="AKR139" s="784"/>
      <c r="AKS139" s="784"/>
      <c r="AKT139" s="784"/>
      <c r="AKU139" s="784"/>
    </row>
    <row r="140" spans="1:983" s="764" customFormat="1">
      <c r="A140" s="814"/>
      <c r="B140" s="779" t="s">
        <v>209</v>
      </c>
      <c r="C140" s="788">
        <v>0</v>
      </c>
      <c r="D140" s="788">
        <v>0</v>
      </c>
      <c r="E140" s="788">
        <v>0</v>
      </c>
      <c r="F140" s="788">
        <v>0</v>
      </c>
      <c r="G140" s="788">
        <v>0</v>
      </c>
      <c r="H140" s="788">
        <v>4.8620939148151528E-2</v>
      </c>
      <c r="I140" s="788">
        <v>0.22477310718940569</v>
      </c>
      <c r="J140" s="788">
        <v>0.44360185010764963</v>
      </c>
      <c r="K140" s="788">
        <v>0.65182946753201554</v>
      </c>
      <c r="L140" s="778"/>
      <c r="M140" s="778"/>
      <c r="N140" s="778"/>
      <c r="O140" s="778"/>
      <c r="P140" s="778"/>
      <c r="Q140" s="778"/>
      <c r="R140" s="778"/>
      <c r="S140" s="778"/>
      <c r="T140" s="778"/>
      <c r="U140" s="778"/>
      <c r="V140" s="778"/>
      <c r="W140" s="784"/>
      <c r="X140" s="784"/>
      <c r="Y140" s="784"/>
      <c r="Z140" s="784"/>
      <c r="AA140" s="784"/>
      <c r="AB140" s="784"/>
      <c r="AC140" s="784"/>
      <c r="AD140" s="784"/>
      <c r="AE140" s="784"/>
      <c r="AF140" s="784"/>
      <c r="AG140" s="784"/>
      <c r="AH140" s="784"/>
      <c r="AI140" s="784"/>
      <c r="AJ140" s="784"/>
      <c r="AK140" s="784"/>
      <c r="AL140" s="784"/>
      <c r="AM140" s="784"/>
      <c r="AN140" s="784"/>
      <c r="AO140" s="784"/>
      <c r="AP140" s="784"/>
      <c r="AQ140" s="784"/>
      <c r="AR140" s="784"/>
      <c r="AS140" s="784"/>
      <c r="AT140" s="784"/>
      <c r="AU140" s="784"/>
      <c r="AV140" s="784"/>
      <c r="AW140" s="784"/>
      <c r="AX140" s="784"/>
      <c r="AY140" s="784"/>
      <c r="AZ140" s="784"/>
      <c r="BA140" s="784"/>
      <c r="BB140" s="784"/>
      <c r="BC140" s="784"/>
      <c r="BD140" s="784"/>
      <c r="BE140" s="784"/>
      <c r="BF140" s="784"/>
      <c r="BG140" s="784"/>
      <c r="BH140" s="784"/>
      <c r="BI140" s="784"/>
      <c r="BJ140" s="784"/>
      <c r="BK140" s="784"/>
      <c r="BL140" s="784"/>
      <c r="BM140" s="784"/>
      <c r="BN140" s="784"/>
      <c r="BO140" s="784"/>
      <c r="BP140" s="784"/>
      <c r="BQ140" s="784"/>
      <c r="BR140" s="784"/>
      <c r="BS140" s="784"/>
      <c r="BT140" s="784"/>
      <c r="BU140" s="784"/>
      <c r="BV140" s="784"/>
      <c r="BW140" s="784"/>
      <c r="BX140" s="784"/>
      <c r="BY140" s="784"/>
      <c r="BZ140" s="784"/>
      <c r="CA140" s="784"/>
      <c r="CB140" s="784"/>
      <c r="CC140" s="784"/>
      <c r="CD140" s="784"/>
      <c r="CE140" s="784"/>
      <c r="CF140" s="784"/>
      <c r="CG140" s="784"/>
      <c r="CH140" s="784"/>
      <c r="CI140" s="784"/>
      <c r="CJ140" s="784"/>
      <c r="CK140" s="784"/>
      <c r="CL140" s="784"/>
      <c r="CM140" s="784"/>
      <c r="CN140" s="784"/>
      <c r="CO140" s="784"/>
      <c r="CP140" s="784"/>
      <c r="CQ140" s="784"/>
      <c r="CR140" s="784"/>
      <c r="CS140" s="784"/>
      <c r="CT140" s="784"/>
      <c r="CU140" s="784"/>
      <c r="CV140" s="784"/>
      <c r="CW140" s="784"/>
      <c r="CX140" s="784"/>
      <c r="CY140" s="784"/>
      <c r="CZ140" s="784"/>
      <c r="DA140" s="784"/>
      <c r="DB140" s="784"/>
      <c r="DC140" s="784"/>
      <c r="DD140" s="784"/>
      <c r="DE140" s="784"/>
      <c r="DF140" s="784"/>
      <c r="DG140" s="784"/>
      <c r="DH140" s="784"/>
      <c r="DI140" s="784"/>
      <c r="DJ140" s="784"/>
      <c r="DK140" s="784"/>
      <c r="DL140" s="784"/>
      <c r="DM140" s="784"/>
      <c r="DN140" s="784"/>
      <c r="DO140" s="784"/>
      <c r="DP140" s="784"/>
      <c r="DQ140" s="784"/>
      <c r="DR140" s="784"/>
      <c r="DS140" s="784"/>
      <c r="DT140" s="784"/>
      <c r="DU140" s="784"/>
      <c r="DV140" s="784"/>
      <c r="DW140" s="784"/>
      <c r="DX140" s="784"/>
      <c r="DY140" s="784"/>
      <c r="DZ140" s="784"/>
      <c r="EA140" s="784"/>
      <c r="EB140" s="784"/>
      <c r="EC140" s="784"/>
      <c r="ED140" s="784"/>
      <c r="EE140" s="784"/>
      <c r="EF140" s="784"/>
      <c r="EG140" s="784"/>
      <c r="EH140" s="784"/>
      <c r="EI140" s="784"/>
      <c r="EJ140" s="784"/>
      <c r="EK140" s="784"/>
      <c r="EL140" s="784"/>
      <c r="EM140" s="784"/>
      <c r="EN140" s="784"/>
      <c r="EO140" s="784"/>
      <c r="EP140" s="784"/>
      <c r="EQ140" s="784"/>
      <c r="ER140" s="784"/>
      <c r="ES140" s="784"/>
      <c r="ET140" s="784"/>
      <c r="EU140" s="784"/>
      <c r="EV140" s="784"/>
      <c r="EW140" s="784"/>
      <c r="EX140" s="784"/>
      <c r="EY140" s="784"/>
      <c r="EZ140" s="784"/>
      <c r="FA140" s="784"/>
      <c r="FB140" s="784"/>
      <c r="FC140" s="784"/>
      <c r="FD140" s="784"/>
      <c r="FE140" s="784"/>
      <c r="FF140" s="784"/>
      <c r="FG140" s="784"/>
      <c r="FH140" s="784"/>
      <c r="FI140" s="784"/>
      <c r="FJ140" s="784"/>
      <c r="FK140" s="784"/>
      <c r="FL140" s="784"/>
      <c r="FM140" s="784"/>
      <c r="FN140" s="784"/>
      <c r="FO140" s="784"/>
      <c r="FP140" s="784"/>
      <c r="FQ140" s="784"/>
      <c r="FR140" s="784"/>
      <c r="FS140" s="784"/>
      <c r="FT140" s="784"/>
      <c r="FU140" s="784"/>
      <c r="FV140" s="784"/>
      <c r="FW140" s="784"/>
      <c r="FX140" s="784"/>
      <c r="FY140" s="784"/>
      <c r="FZ140" s="784"/>
      <c r="GA140" s="784"/>
      <c r="GB140" s="784"/>
      <c r="GC140" s="784"/>
      <c r="GD140" s="784"/>
      <c r="GE140" s="784"/>
      <c r="GF140" s="784"/>
      <c r="GG140" s="784"/>
      <c r="GH140" s="784"/>
      <c r="GI140" s="784"/>
      <c r="GJ140" s="784"/>
      <c r="GK140" s="784"/>
      <c r="GL140" s="784"/>
      <c r="GM140" s="784"/>
      <c r="GN140" s="784"/>
      <c r="GO140" s="784"/>
      <c r="GP140" s="784"/>
      <c r="GQ140" s="784"/>
      <c r="GR140" s="784"/>
      <c r="GS140" s="784"/>
      <c r="GT140" s="784"/>
      <c r="GU140" s="784"/>
      <c r="GV140" s="784"/>
      <c r="GW140" s="784"/>
      <c r="GX140" s="784"/>
      <c r="GY140" s="784"/>
      <c r="GZ140" s="784"/>
      <c r="HA140" s="784"/>
      <c r="HB140" s="784"/>
      <c r="HC140" s="784"/>
      <c r="HD140" s="784"/>
      <c r="HE140" s="784"/>
      <c r="HF140" s="784"/>
      <c r="HG140" s="784"/>
      <c r="HH140" s="784"/>
      <c r="HI140" s="784"/>
      <c r="HJ140" s="784"/>
      <c r="HK140" s="784"/>
      <c r="HL140" s="784"/>
      <c r="HM140" s="784"/>
      <c r="HN140" s="784"/>
      <c r="HO140" s="784"/>
      <c r="HP140" s="784"/>
      <c r="HQ140" s="784"/>
      <c r="HR140" s="784"/>
      <c r="HS140" s="784"/>
      <c r="HT140" s="784"/>
      <c r="HU140" s="784"/>
      <c r="HV140" s="784"/>
      <c r="HW140" s="784"/>
      <c r="HX140" s="784"/>
      <c r="HY140" s="784"/>
      <c r="HZ140" s="784"/>
      <c r="IA140" s="784"/>
      <c r="IB140" s="784"/>
      <c r="IC140" s="784"/>
      <c r="ID140" s="784"/>
      <c r="IE140" s="784"/>
      <c r="IF140" s="784"/>
      <c r="IG140" s="784"/>
      <c r="IH140" s="784"/>
      <c r="II140" s="784"/>
      <c r="IJ140" s="784"/>
      <c r="IK140" s="784"/>
      <c r="IL140" s="784"/>
      <c r="IM140" s="784"/>
      <c r="IN140" s="784"/>
      <c r="IO140" s="784"/>
      <c r="IP140" s="784"/>
      <c r="IQ140" s="784"/>
      <c r="IR140" s="784"/>
      <c r="IS140" s="784"/>
      <c r="IT140" s="784"/>
      <c r="IU140" s="784"/>
      <c r="IV140" s="784"/>
      <c r="IW140" s="784"/>
      <c r="IX140" s="784"/>
      <c r="IY140" s="784"/>
      <c r="IZ140" s="784"/>
      <c r="JA140" s="784"/>
      <c r="JB140" s="784"/>
      <c r="JC140" s="784"/>
      <c r="JD140" s="784"/>
      <c r="JE140" s="784"/>
      <c r="JF140" s="784"/>
      <c r="JG140" s="784"/>
      <c r="JH140" s="784"/>
      <c r="JI140" s="784"/>
      <c r="JJ140" s="784"/>
      <c r="JK140" s="784"/>
      <c r="JL140" s="784"/>
      <c r="JM140" s="784"/>
      <c r="JN140" s="784"/>
      <c r="JO140" s="784"/>
      <c r="JP140" s="784"/>
      <c r="JQ140" s="784"/>
      <c r="JR140" s="784"/>
      <c r="JS140" s="784"/>
      <c r="JT140" s="784"/>
      <c r="JU140" s="784"/>
      <c r="JV140" s="784"/>
      <c r="JW140" s="784"/>
      <c r="JX140" s="784"/>
      <c r="JY140" s="784"/>
      <c r="JZ140" s="784"/>
      <c r="KA140" s="784"/>
      <c r="KB140" s="784"/>
      <c r="KC140" s="784"/>
      <c r="KD140" s="784"/>
      <c r="KE140" s="784"/>
      <c r="KF140" s="784"/>
      <c r="KG140" s="784"/>
      <c r="KH140" s="784"/>
      <c r="KI140" s="784"/>
      <c r="KJ140" s="784"/>
      <c r="KK140" s="784"/>
      <c r="KL140" s="784"/>
      <c r="KM140" s="784"/>
      <c r="KN140" s="784"/>
      <c r="KO140" s="784"/>
      <c r="KP140" s="784"/>
      <c r="KQ140" s="784"/>
      <c r="KR140" s="784"/>
      <c r="KS140" s="784"/>
      <c r="KT140" s="784"/>
      <c r="KU140" s="784"/>
      <c r="KV140" s="784"/>
      <c r="KW140" s="784"/>
      <c r="KX140" s="784"/>
      <c r="KY140" s="784"/>
      <c r="KZ140" s="784"/>
      <c r="LA140" s="784"/>
      <c r="LB140" s="784"/>
      <c r="LC140" s="784"/>
      <c r="LD140" s="784"/>
      <c r="LE140" s="784"/>
      <c r="LF140" s="784"/>
      <c r="LG140" s="784"/>
      <c r="LH140" s="784"/>
      <c r="LI140" s="784"/>
      <c r="LJ140" s="784"/>
      <c r="LK140" s="784"/>
      <c r="LL140" s="784"/>
      <c r="LM140" s="784"/>
      <c r="LN140" s="784"/>
      <c r="LO140" s="784"/>
      <c r="LP140" s="784"/>
      <c r="LQ140" s="784"/>
      <c r="LR140" s="784"/>
      <c r="LS140" s="784"/>
      <c r="LT140" s="784"/>
      <c r="LU140" s="784"/>
      <c r="LV140" s="784"/>
      <c r="LW140" s="784"/>
      <c r="LX140" s="784"/>
      <c r="LY140" s="784"/>
      <c r="LZ140" s="784"/>
      <c r="MA140" s="784"/>
      <c r="MB140" s="784"/>
      <c r="MC140" s="784"/>
      <c r="MD140" s="784"/>
      <c r="ME140" s="784"/>
      <c r="MF140" s="784"/>
      <c r="MG140" s="784"/>
      <c r="MH140" s="784"/>
      <c r="MI140" s="784"/>
      <c r="MJ140" s="784"/>
      <c r="MK140" s="784"/>
      <c r="ML140" s="784"/>
      <c r="MM140" s="784"/>
      <c r="MN140" s="784"/>
      <c r="MO140" s="784"/>
      <c r="MP140" s="784"/>
      <c r="MQ140" s="784"/>
      <c r="MR140" s="784"/>
      <c r="MS140" s="784"/>
      <c r="MT140" s="784"/>
      <c r="MU140" s="784"/>
      <c r="MV140" s="784"/>
      <c r="MW140" s="784"/>
      <c r="MX140" s="784"/>
      <c r="MY140" s="784"/>
      <c r="MZ140" s="784"/>
      <c r="NA140" s="784"/>
      <c r="NB140" s="784"/>
      <c r="NC140" s="784"/>
      <c r="ND140" s="784"/>
      <c r="NE140" s="784"/>
      <c r="NF140" s="784"/>
      <c r="NG140" s="784"/>
      <c r="NH140" s="784"/>
      <c r="NI140" s="784"/>
      <c r="NJ140" s="784"/>
      <c r="NK140" s="784"/>
      <c r="NL140" s="784"/>
      <c r="NM140" s="784"/>
      <c r="NN140" s="784"/>
      <c r="NO140" s="784"/>
      <c r="NP140" s="784"/>
      <c r="NQ140" s="784"/>
      <c r="NR140" s="784"/>
      <c r="NS140" s="784"/>
      <c r="NT140" s="784"/>
      <c r="NU140" s="784"/>
      <c r="NV140" s="784"/>
      <c r="NW140" s="784"/>
      <c r="NX140" s="784"/>
      <c r="NY140" s="784"/>
      <c r="NZ140" s="784"/>
      <c r="OA140" s="784"/>
      <c r="OB140" s="784"/>
      <c r="OC140" s="784"/>
      <c r="OD140" s="784"/>
      <c r="OE140" s="784"/>
      <c r="OF140" s="784"/>
      <c r="OG140" s="784"/>
      <c r="OH140" s="784"/>
      <c r="OI140" s="784"/>
      <c r="OJ140" s="784"/>
      <c r="OK140" s="784"/>
      <c r="OL140" s="784"/>
      <c r="OM140" s="784"/>
      <c r="ON140" s="784"/>
      <c r="OO140" s="784"/>
      <c r="OP140" s="784"/>
      <c r="OQ140" s="784"/>
      <c r="OR140" s="784"/>
      <c r="OS140" s="784"/>
      <c r="OT140" s="784"/>
      <c r="OU140" s="784"/>
      <c r="OV140" s="784"/>
      <c r="OW140" s="784"/>
      <c r="OX140" s="784"/>
      <c r="OY140" s="784"/>
      <c r="OZ140" s="784"/>
      <c r="PA140" s="784"/>
      <c r="PB140" s="784"/>
      <c r="PC140" s="784"/>
      <c r="PD140" s="784"/>
      <c r="PE140" s="784"/>
      <c r="PF140" s="784"/>
      <c r="PG140" s="784"/>
      <c r="PH140" s="784"/>
      <c r="PI140" s="784"/>
      <c r="PJ140" s="784"/>
      <c r="PK140" s="784"/>
      <c r="PL140" s="784"/>
      <c r="PM140" s="784"/>
      <c r="PN140" s="784"/>
      <c r="PO140" s="784"/>
      <c r="PP140" s="784"/>
      <c r="PQ140" s="784"/>
      <c r="PR140" s="784"/>
      <c r="PS140" s="784"/>
      <c r="PT140" s="784"/>
      <c r="PU140" s="784"/>
      <c r="PV140" s="784"/>
      <c r="PW140" s="784"/>
      <c r="PX140" s="784"/>
      <c r="PY140" s="784"/>
      <c r="PZ140" s="784"/>
      <c r="QA140" s="784"/>
      <c r="QB140" s="784"/>
      <c r="QC140" s="784"/>
      <c r="QD140" s="784"/>
      <c r="QE140" s="784"/>
      <c r="QF140" s="784"/>
      <c r="QG140" s="784"/>
      <c r="QH140" s="784"/>
      <c r="QI140" s="784"/>
      <c r="QJ140" s="784"/>
      <c r="QK140" s="784"/>
      <c r="QL140" s="784"/>
      <c r="QM140" s="784"/>
      <c r="QN140" s="784"/>
      <c r="QO140" s="784"/>
      <c r="QP140" s="784"/>
      <c r="QQ140" s="784"/>
      <c r="QR140" s="784"/>
      <c r="QS140" s="784"/>
      <c r="QT140" s="784"/>
      <c r="QU140" s="784"/>
      <c r="QV140" s="784"/>
      <c r="QW140" s="784"/>
      <c r="QX140" s="784"/>
      <c r="QY140" s="784"/>
      <c r="QZ140" s="784"/>
      <c r="RA140" s="784"/>
      <c r="RB140" s="784"/>
      <c r="RC140" s="784"/>
      <c r="RD140" s="784"/>
      <c r="RE140" s="784"/>
      <c r="RF140" s="784"/>
      <c r="RG140" s="784"/>
      <c r="RH140" s="784"/>
      <c r="RI140" s="784"/>
      <c r="RJ140" s="784"/>
      <c r="RK140" s="784"/>
      <c r="RL140" s="784"/>
      <c r="RM140" s="784"/>
      <c r="RN140" s="784"/>
      <c r="RO140" s="784"/>
      <c r="RP140" s="784"/>
      <c r="RQ140" s="784"/>
      <c r="RR140" s="784"/>
      <c r="RS140" s="784"/>
      <c r="RT140" s="784"/>
      <c r="RU140" s="784"/>
      <c r="RV140" s="784"/>
      <c r="RW140" s="784"/>
      <c r="RX140" s="784"/>
      <c r="RY140" s="784"/>
      <c r="RZ140" s="784"/>
      <c r="SA140" s="784"/>
      <c r="SB140" s="784"/>
      <c r="SC140" s="784"/>
      <c r="SD140" s="784"/>
      <c r="SE140" s="784"/>
      <c r="SF140" s="784"/>
      <c r="SG140" s="784"/>
      <c r="SH140" s="784"/>
      <c r="SI140" s="784"/>
      <c r="SJ140" s="784"/>
      <c r="SK140" s="784"/>
      <c r="SL140" s="784"/>
      <c r="SM140" s="784"/>
      <c r="SN140" s="784"/>
      <c r="SO140" s="784"/>
      <c r="SP140" s="784"/>
      <c r="SQ140" s="784"/>
      <c r="SR140" s="784"/>
      <c r="SS140" s="784"/>
      <c r="ST140" s="784"/>
      <c r="SU140" s="784"/>
      <c r="SV140" s="784"/>
      <c r="SW140" s="784"/>
      <c r="SX140" s="784"/>
      <c r="SY140" s="784"/>
      <c r="SZ140" s="784"/>
      <c r="TA140" s="784"/>
      <c r="TB140" s="784"/>
      <c r="TC140" s="784"/>
      <c r="TD140" s="784"/>
      <c r="TE140" s="784"/>
      <c r="TF140" s="784"/>
      <c r="TG140" s="784"/>
      <c r="TH140" s="784"/>
      <c r="TI140" s="784"/>
      <c r="TJ140" s="784"/>
      <c r="TK140" s="784"/>
      <c r="TL140" s="784"/>
      <c r="TM140" s="784"/>
      <c r="TN140" s="784"/>
      <c r="TO140" s="784"/>
      <c r="TP140" s="784"/>
      <c r="TQ140" s="784"/>
      <c r="TR140" s="784"/>
      <c r="TS140" s="784"/>
      <c r="TT140" s="784"/>
      <c r="TU140" s="784"/>
      <c r="TV140" s="784"/>
      <c r="TW140" s="784"/>
      <c r="TX140" s="784"/>
      <c r="TY140" s="784"/>
      <c r="TZ140" s="784"/>
      <c r="UA140" s="784"/>
      <c r="UB140" s="784"/>
      <c r="UC140" s="784"/>
      <c r="UD140" s="784"/>
      <c r="UE140" s="784"/>
      <c r="UF140" s="784"/>
      <c r="UG140" s="784"/>
      <c r="UH140" s="784"/>
      <c r="UI140" s="784"/>
      <c r="UJ140" s="784"/>
      <c r="UK140" s="784"/>
      <c r="UL140" s="784"/>
      <c r="UM140" s="784"/>
      <c r="UN140" s="784"/>
      <c r="UO140" s="784"/>
      <c r="UP140" s="784"/>
      <c r="UQ140" s="784"/>
      <c r="UR140" s="784"/>
      <c r="US140" s="784"/>
      <c r="UT140" s="784"/>
      <c r="UU140" s="784"/>
      <c r="UV140" s="784"/>
      <c r="UW140" s="784"/>
      <c r="UX140" s="784"/>
      <c r="UY140" s="784"/>
      <c r="UZ140" s="784"/>
      <c r="VA140" s="784"/>
      <c r="VB140" s="784"/>
      <c r="VC140" s="784"/>
      <c r="VD140" s="784"/>
      <c r="VE140" s="784"/>
      <c r="VF140" s="784"/>
      <c r="VG140" s="784"/>
      <c r="VH140" s="784"/>
      <c r="VI140" s="784"/>
      <c r="VJ140" s="784"/>
      <c r="VK140" s="784"/>
      <c r="VL140" s="784"/>
      <c r="VM140" s="784"/>
      <c r="VN140" s="784"/>
      <c r="VO140" s="784"/>
      <c r="VP140" s="784"/>
      <c r="VQ140" s="784"/>
      <c r="VR140" s="784"/>
      <c r="VS140" s="784"/>
      <c r="VT140" s="784"/>
      <c r="VU140" s="784"/>
      <c r="VV140" s="784"/>
      <c r="VW140" s="784"/>
      <c r="VX140" s="784"/>
      <c r="VY140" s="784"/>
      <c r="VZ140" s="784"/>
      <c r="WA140" s="784"/>
      <c r="WB140" s="784"/>
      <c r="WC140" s="784"/>
      <c r="WD140" s="784"/>
      <c r="WE140" s="784"/>
      <c r="WF140" s="784"/>
      <c r="WG140" s="784"/>
      <c r="WH140" s="784"/>
      <c r="WI140" s="784"/>
      <c r="WJ140" s="784"/>
      <c r="WK140" s="784"/>
      <c r="WL140" s="784"/>
      <c r="WM140" s="784"/>
      <c r="WN140" s="784"/>
      <c r="WO140" s="784"/>
      <c r="WP140" s="784"/>
      <c r="WQ140" s="784"/>
      <c r="WR140" s="784"/>
      <c r="WS140" s="784"/>
      <c r="WT140" s="784"/>
      <c r="WU140" s="784"/>
      <c r="WV140" s="784"/>
      <c r="WW140" s="784"/>
      <c r="WX140" s="784"/>
      <c r="WY140" s="784"/>
      <c r="WZ140" s="784"/>
      <c r="XA140" s="784"/>
      <c r="XB140" s="784"/>
      <c r="XC140" s="784"/>
      <c r="XD140" s="784"/>
      <c r="XE140" s="784"/>
      <c r="XF140" s="784"/>
      <c r="XG140" s="784"/>
      <c r="XH140" s="784"/>
      <c r="XI140" s="784"/>
      <c r="XJ140" s="784"/>
      <c r="XK140" s="784"/>
      <c r="XL140" s="784"/>
      <c r="XM140" s="784"/>
      <c r="XN140" s="784"/>
      <c r="XO140" s="784"/>
      <c r="XP140" s="784"/>
      <c r="XQ140" s="784"/>
      <c r="XR140" s="784"/>
      <c r="XS140" s="784"/>
      <c r="XT140" s="784"/>
      <c r="XU140" s="784"/>
      <c r="XV140" s="784"/>
      <c r="XW140" s="784"/>
      <c r="XX140" s="784"/>
      <c r="XY140" s="784"/>
      <c r="XZ140" s="784"/>
      <c r="YA140" s="784"/>
      <c r="YB140" s="784"/>
      <c r="YC140" s="784"/>
      <c r="YD140" s="784"/>
      <c r="YE140" s="784"/>
      <c r="YF140" s="784"/>
      <c r="YG140" s="784"/>
      <c r="YH140" s="784"/>
      <c r="YI140" s="784"/>
      <c r="YJ140" s="784"/>
      <c r="YK140" s="784"/>
      <c r="YL140" s="784"/>
      <c r="YM140" s="784"/>
      <c r="YN140" s="784"/>
      <c r="YO140" s="784"/>
      <c r="YP140" s="784"/>
      <c r="YQ140" s="784"/>
      <c r="YR140" s="784"/>
      <c r="YS140" s="784"/>
      <c r="YT140" s="784"/>
      <c r="YU140" s="784"/>
      <c r="YV140" s="784"/>
      <c r="YW140" s="784"/>
      <c r="YX140" s="784"/>
      <c r="YY140" s="784"/>
      <c r="YZ140" s="784"/>
      <c r="ZA140" s="784"/>
      <c r="ZB140" s="784"/>
      <c r="ZC140" s="784"/>
      <c r="ZD140" s="784"/>
      <c r="ZE140" s="784"/>
      <c r="ZF140" s="784"/>
      <c r="ZG140" s="784"/>
      <c r="ZH140" s="784"/>
      <c r="ZI140" s="784"/>
      <c r="ZJ140" s="784"/>
      <c r="ZK140" s="784"/>
      <c r="ZL140" s="784"/>
      <c r="ZM140" s="784"/>
      <c r="ZN140" s="784"/>
      <c r="ZO140" s="784"/>
      <c r="ZP140" s="784"/>
      <c r="ZQ140" s="784"/>
      <c r="ZR140" s="784"/>
      <c r="ZS140" s="784"/>
      <c r="ZT140" s="784"/>
      <c r="ZU140" s="784"/>
      <c r="ZV140" s="784"/>
      <c r="ZW140" s="784"/>
      <c r="ZX140" s="784"/>
      <c r="ZY140" s="784"/>
      <c r="ZZ140" s="784"/>
      <c r="AAA140" s="784"/>
      <c r="AAB140" s="784"/>
      <c r="AAC140" s="784"/>
      <c r="AAD140" s="784"/>
      <c r="AAE140" s="784"/>
      <c r="AAF140" s="784"/>
      <c r="AAG140" s="784"/>
      <c r="AAH140" s="784"/>
      <c r="AAI140" s="784"/>
      <c r="AAJ140" s="784"/>
      <c r="AAK140" s="784"/>
      <c r="AAL140" s="784"/>
      <c r="AAM140" s="784"/>
      <c r="AAN140" s="784"/>
      <c r="AAO140" s="784"/>
      <c r="AAP140" s="784"/>
      <c r="AAQ140" s="784"/>
      <c r="AAR140" s="784"/>
      <c r="AAS140" s="784"/>
      <c r="AAT140" s="784"/>
      <c r="AAU140" s="784"/>
      <c r="AAV140" s="784"/>
      <c r="AAW140" s="784"/>
      <c r="AAX140" s="784"/>
      <c r="AAY140" s="784"/>
      <c r="AAZ140" s="784"/>
      <c r="ABA140" s="784"/>
      <c r="ABB140" s="784"/>
      <c r="ABC140" s="784"/>
      <c r="ABD140" s="784"/>
      <c r="ABE140" s="784"/>
      <c r="ABF140" s="784"/>
      <c r="ABG140" s="784"/>
      <c r="ABH140" s="784"/>
      <c r="ABI140" s="784"/>
      <c r="ABJ140" s="784"/>
      <c r="ABK140" s="784"/>
      <c r="ABL140" s="784"/>
      <c r="ABM140" s="784"/>
      <c r="ABN140" s="784"/>
      <c r="ABO140" s="784"/>
      <c r="ABP140" s="784"/>
      <c r="ABQ140" s="784"/>
      <c r="ABR140" s="784"/>
      <c r="ABS140" s="784"/>
      <c r="ABT140" s="784"/>
      <c r="ABU140" s="784"/>
      <c r="ABV140" s="784"/>
      <c r="ABW140" s="784"/>
      <c r="ABX140" s="784"/>
      <c r="ABY140" s="784"/>
      <c r="ABZ140" s="784"/>
      <c r="ACA140" s="784"/>
      <c r="ACB140" s="784"/>
      <c r="ACC140" s="784"/>
      <c r="ACD140" s="784"/>
      <c r="ACE140" s="784"/>
      <c r="ACF140" s="784"/>
      <c r="ACG140" s="784"/>
      <c r="ACH140" s="784"/>
      <c r="ACI140" s="784"/>
      <c r="ACJ140" s="784"/>
      <c r="ACK140" s="784"/>
      <c r="ACL140" s="784"/>
      <c r="ACM140" s="784"/>
      <c r="ACN140" s="784"/>
      <c r="ACO140" s="784"/>
      <c r="ACP140" s="784"/>
      <c r="ACQ140" s="784"/>
      <c r="ACR140" s="784"/>
      <c r="ACS140" s="784"/>
      <c r="ACT140" s="784"/>
      <c r="ACU140" s="784"/>
      <c r="ACV140" s="784"/>
      <c r="ACW140" s="784"/>
      <c r="ACX140" s="784"/>
      <c r="ACY140" s="784"/>
      <c r="ACZ140" s="784"/>
      <c r="ADA140" s="784"/>
      <c r="ADB140" s="784"/>
      <c r="ADC140" s="784"/>
      <c r="ADD140" s="784"/>
      <c r="ADE140" s="784"/>
      <c r="ADF140" s="784"/>
      <c r="ADG140" s="784"/>
      <c r="ADH140" s="784"/>
      <c r="ADI140" s="784"/>
      <c r="ADJ140" s="784"/>
      <c r="ADK140" s="784"/>
      <c r="ADL140" s="784"/>
      <c r="ADM140" s="784"/>
      <c r="ADN140" s="784"/>
      <c r="ADO140" s="784"/>
      <c r="ADP140" s="784"/>
      <c r="ADQ140" s="784"/>
      <c r="ADR140" s="784"/>
      <c r="ADS140" s="784"/>
      <c r="ADT140" s="784"/>
      <c r="ADU140" s="784"/>
      <c r="ADV140" s="784"/>
      <c r="ADW140" s="784"/>
      <c r="ADX140" s="784"/>
      <c r="ADY140" s="784"/>
      <c r="ADZ140" s="784"/>
      <c r="AEA140" s="784"/>
      <c r="AEB140" s="784"/>
      <c r="AEC140" s="784"/>
      <c r="AED140" s="784"/>
      <c r="AEE140" s="784"/>
      <c r="AEF140" s="784"/>
      <c r="AEG140" s="784"/>
      <c r="AEH140" s="784"/>
      <c r="AEI140" s="784"/>
      <c r="AEJ140" s="784"/>
      <c r="AEK140" s="784"/>
      <c r="AEL140" s="784"/>
      <c r="AEM140" s="784"/>
      <c r="AEN140" s="784"/>
      <c r="AEO140" s="784"/>
      <c r="AEP140" s="784"/>
      <c r="AEQ140" s="784"/>
      <c r="AER140" s="784"/>
      <c r="AES140" s="784"/>
      <c r="AET140" s="784"/>
      <c r="AEU140" s="784"/>
      <c r="AEV140" s="784"/>
      <c r="AEW140" s="784"/>
      <c r="AEX140" s="784"/>
      <c r="AEY140" s="784"/>
      <c r="AEZ140" s="784"/>
      <c r="AFA140" s="784"/>
      <c r="AFB140" s="784"/>
      <c r="AFC140" s="784"/>
      <c r="AFD140" s="784"/>
      <c r="AFE140" s="784"/>
      <c r="AFF140" s="784"/>
      <c r="AFG140" s="784"/>
      <c r="AFH140" s="784"/>
      <c r="AFI140" s="784"/>
      <c r="AFJ140" s="784"/>
      <c r="AFK140" s="784"/>
      <c r="AFL140" s="784"/>
      <c r="AFM140" s="784"/>
      <c r="AFN140" s="784"/>
      <c r="AFO140" s="784"/>
      <c r="AFP140" s="784"/>
      <c r="AFQ140" s="784"/>
      <c r="AFR140" s="784"/>
      <c r="AFS140" s="784"/>
      <c r="AFT140" s="784"/>
      <c r="AFU140" s="784"/>
      <c r="AFV140" s="784"/>
      <c r="AFW140" s="784"/>
      <c r="AFX140" s="784"/>
      <c r="AFY140" s="784"/>
      <c r="AFZ140" s="784"/>
      <c r="AGA140" s="784"/>
      <c r="AGB140" s="784"/>
      <c r="AGC140" s="784"/>
      <c r="AGD140" s="784"/>
      <c r="AGE140" s="784"/>
      <c r="AGF140" s="784"/>
      <c r="AGG140" s="784"/>
      <c r="AGH140" s="784"/>
      <c r="AGI140" s="784"/>
      <c r="AGJ140" s="784"/>
      <c r="AGK140" s="784"/>
      <c r="AGL140" s="784"/>
      <c r="AGM140" s="784"/>
      <c r="AGN140" s="784"/>
      <c r="AGO140" s="784"/>
      <c r="AGP140" s="784"/>
      <c r="AGQ140" s="784"/>
      <c r="AGR140" s="784"/>
      <c r="AGS140" s="784"/>
      <c r="AGT140" s="784"/>
      <c r="AGU140" s="784"/>
      <c r="AGV140" s="784"/>
      <c r="AGW140" s="784"/>
      <c r="AGX140" s="784"/>
      <c r="AGY140" s="784"/>
      <c r="AGZ140" s="784"/>
      <c r="AHA140" s="784"/>
      <c r="AHB140" s="784"/>
      <c r="AHC140" s="784"/>
      <c r="AHD140" s="784"/>
      <c r="AHE140" s="784"/>
      <c r="AHF140" s="784"/>
      <c r="AHG140" s="784"/>
      <c r="AHH140" s="784"/>
      <c r="AHI140" s="784"/>
      <c r="AHJ140" s="784"/>
      <c r="AHK140" s="784"/>
      <c r="AHL140" s="784"/>
      <c r="AHM140" s="784"/>
      <c r="AHN140" s="784"/>
      <c r="AHO140" s="784"/>
      <c r="AHP140" s="784"/>
      <c r="AHQ140" s="784"/>
      <c r="AHR140" s="784"/>
      <c r="AHS140" s="784"/>
      <c r="AHT140" s="784"/>
      <c r="AHU140" s="784"/>
      <c r="AHV140" s="784"/>
      <c r="AHW140" s="784"/>
      <c r="AHX140" s="784"/>
      <c r="AHY140" s="784"/>
      <c r="AHZ140" s="784"/>
      <c r="AIA140" s="784"/>
      <c r="AIB140" s="784"/>
      <c r="AIC140" s="784"/>
      <c r="AID140" s="784"/>
      <c r="AIE140" s="784"/>
      <c r="AIF140" s="784"/>
      <c r="AIG140" s="784"/>
      <c r="AIH140" s="784"/>
      <c r="AII140" s="784"/>
      <c r="AIJ140" s="784"/>
      <c r="AIK140" s="784"/>
      <c r="AIL140" s="784"/>
      <c r="AIM140" s="784"/>
      <c r="AIN140" s="784"/>
      <c r="AIO140" s="784"/>
      <c r="AIP140" s="784"/>
      <c r="AIQ140" s="784"/>
      <c r="AIR140" s="784"/>
      <c r="AIS140" s="784"/>
      <c r="AIT140" s="784"/>
      <c r="AIU140" s="784"/>
      <c r="AIV140" s="784"/>
      <c r="AIW140" s="784"/>
      <c r="AIX140" s="784"/>
      <c r="AIY140" s="784"/>
      <c r="AIZ140" s="784"/>
      <c r="AJA140" s="784"/>
      <c r="AJB140" s="784"/>
      <c r="AJC140" s="784"/>
      <c r="AJD140" s="784"/>
      <c r="AJE140" s="784"/>
      <c r="AJF140" s="784"/>
      <c r="AJG140" s="784"/>
      <c r="AJH140" s="784"/>
      <c r="AJI140" s="784"/>
      <c r="AJJ140" s="784"/>
      <c r="AJK140" s="784"/>
      <c r="AJL140" s="784"/>
      <c r="AJM140" s="784"/>
      <c r="AJN140" s="784"/>
      <c r="AJO140" s="784"/>
      <c r="AJP140" s="784"/>
      <c r="AJQ140" s="784"/>
      <c r="AJR140" s="784"/>
      <c r="AJS140" s="784"/>
      <c r="AJT140" s="784"/>
      <c r="AJU140" s="784"/>
      <c r="AJV140" s="784"/>
      <c r="AJW140" s="784"/>
      <c r="AJX140" s="784"/>
      <c r="AJY140" s="784"/>
      <c r="AJZ140" s="784"/>
      <c r="AKA140" s="784"/>
      <c r="AKB140" s="784"/>
      <c r="AKC140" s="784"/>
      <c r="AKD140" s="784"/>
      <c r="AKE140" s="784"/>
      <c r="AKF140" s="784"/>
      <c r="AKG140" s="784"/>
      <c r="AKH140" s="784"/>
      <c r="AKI140" s="784"/>
      <c r="AKJ140" s="784"/>
      <c r="AKK140" s="784"/>
      <c r="AKL140" s="784"/>
      <c r="AKM140" s="784"/>
      <c r="AKN140" s="784"/>
      <c r="AKO140" s="784"/>
      <c r="AKP140" s="784"/>
      <c r="AKQ140" s="784"/>
      <c r="AKR140" s="784"/>
      <c r="AKS140" s="784"/>
      <c r="AKT140" s="784"/>
      <c r="AKU140" s="784"/>
    </row>
    <row r="141" spans="1:983" s="764" customFormat="1">
      <c r="A141" s="815"/>
      <c r="B141" s="779" t="s">
        <v>489</v>
      </c>
      <c r="C141" s="788">
        <v>0</v>
      </c>
      <c r="D141" s="788">
        <v>6.2698602535356782</v>
      </c>
      <c r="E141" s="788">
        <v>2.5891654300509042</v>
      </c>
      <c r="F141" s="788">
        <v>6.0366376097725354</v>
      </c>
      <c r="G141" s="788">
        <v>6.0405399652571337</v>
      </c>
      <c r="H141" s="788">
        <v>4.8197008881421315</v>
      </c>
      <c r="I141" s="788">
        <v>3.4284562397516289</v>
      </c>
      <c r="J141" s="788">
        <v>2.2869762440553396</v>
      </c>
      <c r="K141" s="788">
        <v>0.6426294908724155</v>
      </c>
      <c r="L141" s="778"/>
      <c r="M141" s="778"/>
      <c r="N141" s="778"/>
      <c r="O141" s="778"/>
      <c r="P141" s="778"/>
      <c r="Q141" s="778"/>
      <c r="R141" s="778"/>
      <c r="S141" s="778"/>
      <c r="T141" s="778"/>
      <c r="U141" s="778"/>
      <c r="V141" s="778"/>
      <c r="W141" s="765"/>
      <c r="X141" s="765"/>
      <c r="Y141" s="765"/>
      <c r="Z141" s="765"/>
      <c r="AA141" s="765"/>
      <c r="AB141" s="765"/>
      <c r="AC141" s="765"/>
      <c r="AD141" s="765"/>
      <c r="AE141" s="765"/>
      <c r="AF141" s="765"/>
      <c r="AG141" s="765"/>
      <c r="AH141" s="765"/>
      <c r="AI141" s="765"/>
      <c r="AJ141" s="765"/>
      <c r="AK141" s="765"/>
      <c r="AL141" s="765"/>
      <c r="AM141" s="765"/>
      <c r="AN141" s="765"/>
      <c r="AO141" s="765"/>
      <c r="AP141" s="765"/>
      <c r="AQ141" s="765"/>
      <c r="AR141" s="765"/>
      <c r="AS141" s="765"/>
      <c r="AT141" s="765"/>
      <c r="AU141" s="765"/>
      <c r="AV141" s="765"/>
      <c r="AW141" s="765"/>
      <c r="AX141" s="765"/>
      <c r="AY141" s="765"/>
      <c r="AZ141" s="765"/>
      <c r="BA141" s="765"/>
      <c r="BB141" s="765"/>
      <c r="BC141" s="765"/>
      <c r="BD141" s="765"/>
      <c r="BE141" s="765"/>
      <c r="BF141" s="765"/>
      <c r="BG141" s="765"/>
      <c r="BH141" s="765"/>
      <c r="BI141" s="765"/>
      <c r="BJ141" s="765"/>
      <c r="BK141" s="765"/>
      <c r="BL141" s="765"/>
      <c r="BM141" s="765"/>
      <c r="BN141" s="765"/>
      <c r="BO141" s="765"/>
      <c r="BP141" s="765"/>
      <c r="BQ141" s="765"/>
      <c r="BR141" s="765"/>
      <c r="BS141" s="765"/>
      <c r="BT141" s="765"/>
      <c r="BU141" s="765"/>
      <c r="BV141" s="765"/>
      <c r="BW141" s="765"/>
      <c r="BX141" s="765"/>
      <c r="BY141" s="765"/>
      <c r="BZ141" s="765"/>
      <c r="CA141" s="765"/>
      <c r="CB141" s="765"/>
      <c r="CC141" s="765"/>
      <c r="CD141" s="765"/>
      <c r="CE141" s="765"/>
      <c r="CF141" s="765"/>
      <c r="CG141" s="765"/>
      <c r="CH141" s="765"/>
      <c r="CI141" s="765"/>
      <c r="CJ141" s="765"/>
      <c r="CK141" s="765"/>
      <c r="CL141" s="765"/>
      <c r="CM141" s="765"/>
      <c r="CN141" s="765"/>
      <c r="CO141" s="765"/>
      <c r="CP141" s="765"/>
      <c r="CQ141" s="765"/>
      <c r="CR141" s="765"/>
      <c r="CS141" s="765"/>
      <c r="CT141" s="765"/>
      <c r="CU141" s="765"/>
      <c r="CV141" s="765"/>
      <c r="CW141" s="765"/>
      <c r="CX141" s="765"/>
      <c r="CY141" s="765"/>
      <c r="CZ141" s="765"/>
      <c r="DA141" s="765"/>
      <c r="DB141" s="765"/>
      <c r="DC141" s="765"/>
      <c r="DD141" s="765"/>
      <c r="DE141" s="765"/>
      <c r="DF141" s="765"/>
      <c r="DG141" s="765"/>
      <c r="DH141" s="765"/>
      <c r="DI141" s="765"/>
      <c r="DJ141" s="765"/>
      <c r="DK141" s="765"/>
      <c r="DL141" s="765"/>
      <c r="DM141" s="765"/>
      <c r="DN141" s="765"/>
      <c r="DO141" s="765"/>
      <c r="DP141" s="765"/>
      <c r="DQ141" s="765"/>
      <c r="DR141" s="765"/>
      <c r="DS141" s="765"/>
      <c r="DT141" s="765"/>
      <c r="DU141" s="765"/>
      <c r="DV141" s="765"/>
      <c r="DW141" s="765"/>
      <c r="DX141" s="765"/>
      <c r="DY141" s="765"/>
      <c r="DZ141" s="765"/>
      <c r="EA141" s="765"/>
      <c r="EB141" s="765"/>
      <c r="EC141" s="765"/>
      <c r="ED141" s="765"/>
      <c r="EE141" s="765"/>
      <c r="EF141" s="765"/>
      <c r="EG141" s="765"/>
      <c r="EH141" s="765"/>
      <c r="EI141" s="765"/>
      <c r="EJ141" s="765"/>
      <c r="EK141" s="765"/>
      <c r="EL141" s="765"/>
      <c r="EM141" s="765"/>
      <c r="EN141" s="765"/>
      <c r="EO141" s="765"/>
      <c r="EP141" s="765"/>
      <c r="EQ141" s="765"/>
      <c r="ER141" s="765"/>
      <c r="ES141" s="765"/>
      <c r="ET141" s="765"/>
      <c r="EU141" s="765"/>
      <c r="EV141" s="765"/>
      <c r="EW141" s="765"/>
      <c r="EX141" s="765"/>
      <c r="EY141" s="765"/>
      <c r="EZ141" s="765"/>
      <c r="FA141" s="765"/>
      <c r="FB141" s="765"/>
      <c r="FC141" s="765"/>
      <c r="FD141" s="765"/>
      <c r="FE141" s="765"/>
      <c r="FF141" s="765"/>
      <c r="FG141" s="765"/>
      <c r="FH141" s="765"/>
      <c r="FI141" s="765"/>
      <c r="FJ141" s="765"/>
      <c r="FK141" s="765"/>
      <c r="FL141" s="765"/>
      <c r="FM141" s="765"/>
      <c r="FN141" s="765"/>
      <c r="FO141" s="765"/>
      <c r="FP141" s="765"/>
      <c r="FQ141" s="765"/>
      <c r="FR141" s="765"/>
      <c r="FS141" s="765"/>
      <c r="FT141" s="765"/>
      <c r="FU141" s="765"/>
      <c r="FV141" s="765"/>
      <c r="FW141" s="765"/>
      <c r="FX141" s="765"/>
      <c r="FY141" s="765"/>
      <c r="FZ141" s="765"/>
      <c r="GA141" s="765"/>
      <c r="GB141" s="765"/>
      <c r="GC141" s="765"/>
      <c r="GD141" s="765"/>
      <c r="GE141" s="765"/>
      <c r="GF141" s="765"/>
      <c r="GG141" s="765"/>
      <c r="GH141" s="765"/>
      <c r="GI141" s="765"/>
      <c r="GJ141" s="765"/>
      <c r="GK141" s="765"/>
      <c r="GL141" s="765"/>
      <c r="GM141" s="765"/>
      <c r="GN141" s="765"/>
      <c r="GO141" s="765"/>
      <c r="GP141" s="765"/>
      <c r="GQ141" s="765"/>
      <c r="GR141" s="765"/>
      <c r="GS141" s="765"/>
      <c r="GT141" s="765"/>
      <c r="GU141" s="765"/>
      <c r="GV141" s="765"/>
      <c r="GW141" s="765"/>
      <c r="GX141" s="765"/>
      <c r="GY141" s="765"/>
      <c r="GZ141" s="765"/>
      <c r="HA141" s="765"/>
      <c r="HB141" s="765"/>
      <c r="HC141" s="765"/>
      <c r="HD141" s="765"/>
      <c r="HE141" s="765"/>
      <c r="HF141" s="765"/>
      <c r="HG141" s="765"/>
      <c r="HH141" s="765"/>
      <c r="HI141" s="765"/>
      <c r="HJ141" s="765"/>
      <c r="HK141" s="765"/>
      <c r="HL141" s="765"/>
      <c r="HM141" s="765"/>
      <c r="HN141" s="765"/>
      <c r="HO141" s="765"/>
      <c r="HP141" s="765"/>
      <c r="HQ141" s="765"/>
      <c r="HR141" s="765"/>
      <c r="HS141" s="765"/>
      <c r="HT141" s="765"/>
      <c r="HU141" s="765"/>
      <c r="HV141" s="765"/>
      <c r="HW141" s="765"/>
      <c r="HX141" s="765"/>
      <c r="HY141" s="765"/>
      <c r="HZ141" s="765"/>
      <c r="IA141" s="765"/>
      <c r="IB141" s="765"/>
      <c r="IC141" s="765"/>
      <c r="ID141" s="765"/>
      <c r="IE141" s="765"/>
      <c r="IF141" s="765"/>
      <c r="IG141" s="765"/>
      <c r="IH141" s="765"/>
      <c r="II141" s="765"/>
      <c r="IJ141" s="765"/>
      <c r="IK141" s="765"/>
      <c r="IL141" s="765"/>
      <c r="IM141" s="765"/>
      <c r="IN141" s="765"/>
      <c r="IO141" s="765"/>
      <c r="IP141" s="765"/>
      <c r="IQ141" s="765"/>
      <c r="IR141" s="765"/>
      <c r="IS141" s="765"/>
      <c r="IT141" s="765"/>
      <c r="IU141" s="765"/>
      <c r="IV141" s="765"/>
      <c r="IW141" s="765"/>
      <c r="IX141" s="765"/>
      <c r="IY141" s="765"/>
      <c r="IZ141" s="765"/>
      <c r="JA141" s="765"/>
      <c r="JB141" s="765"/>
      <c r="JC141" s="765"/>
      <c r="JD141" s="765"/>
      <c r="JE141" s="765"/>
      <c r="JF141" s="765"/>
      <c r="JG141" s="765"/>
      <c r="JH141" s="765"/>
      <c r="JI141" s="765"/>
      <c r="JJ141" s="765"/>
      <c r="JK141" s="765"/>
      <c r="JL141" s="765"/>
      <c r="JM141" s="765"/>
      <c r="JN141" s="765"/>
      <c r="JO141" s="765"/>
      <c r="JP141" s="765"/>
      <c r="JQ141" s="765"/>
      <c r="JR141" s="765"/>
      <c r="JS141" s="765"/>
      <c r="JT141" s="765"/>
      <c r="JU141" s="765"/>
      <c r="JV141" s="765"/>
      <c r="JW141" s="765"/>
      <c r="JX141" s="765"/>
      <c r="JY141" s="765"/>
      <c r="JZ141" s="765"/>
      <c r="KA141" s="765"/>
      <c r="KB141" s="765"/>
      <c r="KC141" s="765"/>
      <c r="KD141" s="765"/>
      <c r="KE141" s="765"/>
      <c r="KF141" s="765"/>
      <c r="KG141" s="765"/>
      <c r="KH141" s="765"/>
      <c r="KI141" s="765"/>
      <c r="KJ141" s="765"/>
      <c r="KK141" s="765"/>
      <c r="KL141" s="765"/>
      <c r="KM141" s="765"/>
      <c r="KN141" s="765"/>
      <c r="KO141" s="765"/>
      <c r="KP141" s="765"/>
      <c r="KQ141" s="765"/>
      <c r="KR141" s="765"/>
      <c r="KS141" s="765"/>
      <c r="KT141" s="765"/>
      <c r="KU141" s="765"/>
      <c r="KV141" s="765"/>
      <c r="KW141" s="765"/>
      <c r="KX141" s="765"/>
      <c r="KY141" s="765"/>
      <c r="KZ141" s="765"/>
      <c r="LA141" s="765"/>
      <c r="LB141" s="765"/>
      <c r="LC141" s="765"/>
      <c r="LD141" s="765"/>
      <c r="LE141" s="765"/>
      <c r="LF141" s="765"/>
      <c r="LG141" s="765"/>
      <c r="LH141" s="765"/>
      <c r="LI141" s="765"/>
      <c r="LJ141" s="765"/>
      <c r="LK141" s="765"/>
      <c r="LL141" s="765"/>
      <c r="LM141" s="765"/>
      <c r="LN141" s="765"/>
      <c r="LO141" s="765"/>
      <c r="LP141" s="765"/>
      <c r="LQ141" s="765"/>
      <c r="LR141" s="765"/>
      <c r="LS141" s="765"/>
      <c r="LT141" s="765"/>
      <c r="LU141" s="765"/>
      <c r="LV141" s="765"/>
      <c r="LW141" s="765"/>
      <c r="LX141" s="765"/>
      <c r="LY141" s="765"/>
      <c r="LZ141" s="765"/>
      <c r="MA141" s="765"/>
      <c r="MB141" s="765"/>
      <c r="MC141" s="765"/>
      <c r="MD141" s="765"/>
      <c r="ME141" s="765"/>
      <c r="MF141" s="765"/>
      <c r="MG141" s="765"/>
      <c r="MH141" s="765"/>
      <c r="MI141" s="765"/>
      <c r="MJ141" s="765"/>
      <c r="MK141" s="765"/>
      <c r="ML141" s="765"/>
      <c r="MM141" s="765"/>
      <c r="MN141" s="765"/>
      <c r="MO141" s="765"/>
      <c r="MP141" s="765"/>
      <c r="MQ141" s="765"/>
      <c r="MR141" s="765"/>
      <c r="MS141" s="765"/>
      <c r="MT141" s="765"/>
      <c r="MU141" s="765"/>
      <c r="MV141" s="765"/>
      <c r="MW141" s="765"/>
      <c r="MX141" s="765"/>
      <c r="MY141" s="765"/>
      <c r="MZ141" s="765"/>
      <c r="NA141" s="765"/>
      <c r="NB141" s="765"/>
      <c r="NC141" s="765"/>
      <c r="ND141" s="765"/>
      <c r="NE141" s="765"/>
      <c r="NF141" s="765"/>
      <c r="NG141" s="765"/>
      <c r="NH141" s="765"/>
      <c r="NI141" s="765"/>
      <c r="NJ141" s="765"/>
      <c r="NK141" s="765"/>
      <c r="NL141" s="765"/>
      <c r="NM141" s="765"/>
      <c r="NN141" s="765"/>
      <c r="NO141" s="765"/>
      <c r="NP141" s="765"/>
      <c r="NQ141" s="765"/>
      <c r="NR141" s="765"/>
      <c r="NS141" s="765"/>
      <c r="NT141" s="765"/>
      <c r="NU141" s="765"/>
      <c r="NV141" s="765"/>
      <c r="NW141" s="765"/>
      <c r="NX141" s="765"/>
      <c r="NY141" s="765"/>
      <c r="NZ141" s="765"/>
      <c r="OA141" s="765"/>
      <c r="OB141" s="765"/>
      <c r="OC141" s="765"/>
      <c r="OD141" s="765"/>
      <c r="OE141" s="765"/>
      <c r="OF141" s="765"/>
      <c r="OG141" s="765"/>
      <c r="OH141" s="765"/>
      <c r="OI141" s="765"/>
      <c r="OJ141" s="765"/>
      <c r="OK141" s="765"/>
      <c r="OL141" s="765"/>
      <c r="OM141" s="765"/>
      <c r="ON141" s="765"/>
      <c r="OO141" s="765"/>
      <c r="OP141" s="765"/>
      <c r="OQ141" s="765"/>
      <c r="OR141" s="765"/>
      <c r="OS141" s="765"/>
      <c r="OT141" s="765"/>
      <c r="OU141" s="765"/>
      <c r="OV141" s="765"/>
      <c r="OW141" s="765"/>
      <c r="OX141" s="765"/>
      <c r="OY141" s="765"/>
      <c r="OZ141" s="765"/>
      <c r="PA141" s="765"/>
      <c r="PB141" s="765"/>
      <c r="PC141" s="765"/>
      <c r="PD141" s="765"/>
      <c r="PE141" s="765"/>
      <c r="PF141" s="765"/>
      <c r="PG141" s="765"/>
      <c r="PH141" s="765"/>
      <c r="PI141" s="765"/>
      <c r="PJ141" s="765"/>
      <c r="PK141" s="765"/>
      <c r="PL141" s="765"/>
      <c r="PM141" s="765"/>
      <c r="PN141" s="765"/>
      <c r="PO141" s="765"/>
      <c r="PP141" s="765"/>
      <c r="PQ141" s="765"/>
      <c r="PR141" s="765"/>
      <c r="PS141" s="765"/>
      <c r="PT141" s="765"/>
      <c r="PU141" s="765"/>
      <c r="PV141" s="765"/>
      <c r="PW141" s="765"/>
      <c r="PX141" s="765"/>
      <c r="PY141" s="765"/>
      <c r="PZ141" s="765"/>
      <c r="QA141" s="765"/>
      <c r="QB141" s="765"/>
      <c r="QC141" s="765"/>
      <c r="QD141" s="765"/>
      <c r="QE141" s="765"/>
      <c r="QF141" s="765"/>
      <c r="QG141" s="765"/>
      <c r="QH141" s="765"/>
      <c r="QI141" s="765"/>
      <c r="QJ141" s="765"/>
      <c r="QK141" s="765"/>
      <c r="QL141" s="765"/>
      <c r="QM141" s="765"/>
      <c r="QN141" s="765"/>
      <c r="QO141" s="765"/>
      <c r="QP141" s="765"/>
      <c r="QQ141" s="765"/>
      <c r="QR141" s="765"/>
      <c r="QS141" s="765"/>
      <c r="QT141" s="765"/>
      <c r="QU141" s="765"/>
      <c r="QV141" s="765"/>
      <c r="QW141" s="765"/>
      <c r="QX141" s="765"/>
      <c r="QY141" s="765"/>
      <c r="QZ141" s="765"/>
      <c r="RA141" s="765"/>
      <c r="RB141" s="765"/>
      <c r="RC141" s="765"/>
      <c r="RD141" s="765"/>
      <c r="RE141" s="765"/>
      <c r="RF141" s="765"/>
      <c r="RG141" s="765"/>
      <c r="RH141" s="765"/>
      <c r="RI141" s="765"/>
      <c r="RJ141" s="765"/>
      <c r="RK141" s="765"/>
      <c r="RL141" s="765"/>
      <c r="RM141" s="765"/>
      <c r="RN141" s="765"/>
      <c r="RO141" s="765"/>
      <c r="RP141" s="765"/>
      <c r="RQ141" s="765"/>
      <c r="RR141" s="765"/>
      <c r="RS141" s="765"/>
      <c r="RT141" s="765"/>
      <c r="RU141" s="765"/>
      <c r="RV141" s="765"/>
      <c r="RW141" s="765"/>
      <c r="RX141" s="765"/>
      <c r="RY141" s="765"/>
      <c r="RZ141" s="765"/>
      <c r="SA141" s="765"/>
      <c r="SB141" s="765"/>
      <c r="SC141" s="765"/>
      <c r="SD141" s="765"/>
      <c r="SE141" s="765"/>
      <c r="SF141" s="765"/>
      <c r="SG141" s="765"/>
      <c r="SH141" s="765"/>
      <c r="SI141" s="765"/>
      <c r="SJ141" s="765"/>
      <c r="SK141" s="765"/>
      <c r="SL141" s="765"/>
      <c r="SM141" s="765"/>
      <c r="SN141" s="765"/>
      <c r="SO141" s="765"/>
      <c r="SP141" s="765"/>
      <c r="SQ141" s="765"/>
      <c r="SR141" s="765"/>
      <c r="SS141" s="765"/>
      <c r="ST141" s="765"/>
      <c r="SU141" s="765"/>
      <c r="SV141" s="765"/>
      <c r="SW141" s="765"/>
      <c r="SX141" s="765"/>
      <c r="SY141" s="765"/>
      <c r="SZ141" s="765"/>
      <c r="TA141" s="765"/>
      <c r="TB141" s="765"/>
      <c r="TC141" s="765"/>
      <c r="TD141" s="765"/>
      <c r="TE141" s="765"/>
      <c r="TF141" s="765"/>
      <c r="TG141" s="765"/>
      <c r="TH141" s="765"/>
      <c r="TI141" s="765"/>
      <c r="TJ141" s="765"/>
      <c r="TK141" s="765"/>
      <c r="TL141" s="765"/>
      <c r="TM141" s="765"/>
      <c r="TN141" s="765"/>
      <c r="TO141" s="765"/>
      <c r="TP141" s="765"/>
      <c r="TQ141" s="765"/>
      <c r="TR141" s="765"/>
      <c r="TS141" s="765"/>
      <c r="TT141" s="765"/>
      <c r="TU141" s="765"/>
      <c r="TV141" s="765"/>
      <c r="TW141" s="765"/>
      <c r="TX141" s="765"/>
      <c r="TY141" s="765"/>
      <c r="TZ141" s="765"/>
      <c r="UA141" s="765"/>
      <c r="UB141" s="765"/>
      <c r="UC141" s="765"/>
      <c r="UD141" s="765"/>
      <c r="UE141" s="765"/>
      <c r="UF141" s="765"/>
      <c r="UG141" s="765"/>
      <c r="UH141" s="765"/>
      <c r="UI141" s="765"/>
      <c r="UJ141" s="765"/>
      <c r="UK141" s="765"/>
      <c r="UL141" s="765"/>
      <c r="UM141" s="765"/>
      <c r="UN141" s="765"/>
      <c r="UO141" s="765"/>
      <c r="UP141" s="765"/>
      <c r="UQ141" s="765"/>
      <c r="UR141" s="765"/>
      <c r="US141" s="765"/>
      <c r="UT141" s="765"/>
      <c r="UU141" s="765"/>
      <c r="UV141" s="765"/>
      <c r="UW141" s="765"/>
      <c r="UX141" s="765"/>
      <c r="UY141" s="765"/>
      <c r="UZ141" s="765"/>
      <c r="VA141" s="765"/>
      <c r="VB141" s="765"/>
      <c r="VC141" s="765"/>
      <c r="VD141" s="765"/>
      <c r="VE141" s="765"/>
      <c r="VF141" s="765"/>
      <c r="VG141" s="765"/>
      <c r="VH141" s="765"/>
      <c r="VI141" s="765"/>
      <c r="VJ141" s="765"/>
      <c r="VK141" s="765"/>
      <c r="VL141" s="765"/>
      <c r="VM141" s="765"/>
      <c r="VN141" s="765"/>
      <c r="VO141" s="765"/>
      <c r="VP141" s="765"/>
      <c r="VQ141" s="765"/>
      <c r="VR141" s="765"/>
      <c r="VS141" s="765"/>
      <c r="VT141" s="765"/>
      <c r="VU141" s="765"/>
      <c r="VV141" s="765"/>
      <c r="VW141" s="765"/>
      <c r="VX141" s="765"/>
      <c r="VY141" s="765"/>
      <c r="VZ141" s="765"/>
      <c r="WA141" s="765"/>
      <c r="WB141" s="765"/>
      <c r="WC141" s="765"/>
      <c r="WD141" s="765"/>
      <c r="WE141" s="765"/>
      <c r="WF141" s="765"/>
      <c r="WG141" s="765"/>
      <c r="WH141" s="765"/>
      <c r="WI141" s="765"/>
      <c r="WJ141" s="765"/>
      <c r="WK141" s="765"/>
      <c r="WL141" s="765"/>
      <c r="WM141" s="765"/>
      <c r="WN141" s="765"/>
      <c r="WO141" s="765"/>
      <c r="WP141" s="765"/>
      <c r="WQ141" s="765"/>
      <c r="WR141" s="765"/>
      <c r="WS141" s="765"/>
      <c r="WT141" s="765"/>
      <c r="WU141" s="765"/>
      <c r="WV141" s="765"/>
      <c r="WW141" s="765"/>
      <c r="WX141" s="765"/>
      <c r="WY141" s="765"/>
      <c r="WZ141" s="765"/>
      <c r="XA141" s="765"/>
      <c r="XB141" s="765"/>
      <c r="XC141" s="765"/>
      <c r="XD141" s="765"/>
      <c r="XE141" s="765"/>
      <c r="XF141" s="765"/>
      <c r="XG141" s="765"/>
      <c r="XH141" s="765"/>
      <c r="XI141" s="765"/>
      <c r="XJ141" s="765"/>
      <c r="XK141" s="765"/>
      <c r="XL141" s="765"/>
      <c r="XM141" s="765"/>
      <c r="XN141" s="765"/>
      <c r="XO141" s="765"/>
      <c r="XP141" s="765"/>
      <c r="XQ141" s="765"/>
      <c r="XR141" s="765"/>
      <c r="XS141" s="765"/>
      <c r="XT141" s="765"/>
      <c r="XU141" s="765"/>
      <c r="XV141" s="765"/>
      <c r="XW141" s="765"/>
      <c r="XX141" s="765"/>
      <c r="XY141" s="765"/>
      <c r="XZ141" s="765"/>
      <c r="YA141" s="765"/>
      <c r="YB141" s="765"/>
      <c r="YC141" s="765"/>
      <c r="YD141" s="765"/>
      <c r="YE141" s="765"/>
      <c r="YF141" s="765"/>
      <c r="YG141" s="765"/>
      <c r="YH141" s="765"/>
      <c r="YI141" s="765"/>
      <c r="YJ141" s="765"/>
      <c r="YK141" s="765"/>
      <c r="YL141" s="765"/>
      <c r="YM141" s="765"/>
      <c r="YN141" s="765"/>
      <c r="YO141" s="765"/>
      <c r="YP141" s="765"/>
      <c r="YQ141" s="765"/>
      <c r="YR141" s="765"/>
      <c r="YS141" s="765"/>
      <c r="YT141" s="765"/>
      <c r="YU141" s="765"/>
      <c r="YV141" s="765"/>
      <c r="YW141" s="765"/>
      <c r="YX141" s="765"/>
      <c r="YY141" s="765"/>
      <c r="YZ141" s="765"/>
      <c r="ZA141" s="765"/>
      <c r="ZB141" s="765"/>
      <c r="ZC141" s="765"/>
      <c r="ZD141" s="765"/>
      <c r="ZE141" s="765"/>
      <c r="ZF141" s="765"/>
      <c r="ZG141" s="765"/>
      <c r="ZH141" s="765"/>
      <c r="ZI141" s="765"/>
      <c r="ZJ141" s="765"/>
      <c r="ZK141" s="765"/>
      <c r="ZL141" s="765"/>
      <c r="ZM141" s="765"/>
      <c r="ZN141" s="765"/>
      <c r="ZO141" s="765"/>
      <c r="ZP141" s="765"/>
      <c r="ZQ141" s="765"/>
      <c r="ZR141" s="765"/>
      <c r="ZS141" s="765"/>
      <c r="ZT141" s="765"/>
      <c r="ZU141" s="765"/>
      <c r="ZV141" s="765"/>
      <c r="ZW141" s="765"/>
      <c r="ZX141" s="765"/>
      <c r="ZY141" s="765"/>
      <c r="ZZ141" s="765"/>
      <c r="AAA141" s="765"/>
      <c r="AAB141" s="765"/>
      <c r="AAC141" s="765"/>
      <c r="AAD141" s="765"/>
      <c r="AAE141" s="765"/>
      <c r="AAF141" s="765"/>
      <c r="AAG141" s="765"/>
      <c r="AAH141" s="765"/>
      <c r="AAI141" s="765"/>
      <c r="AAJ141" s="765"/>
      <c r="AAK141" s="765"/>
      <c r="AAL141" s="765"/>
      <c r="AAM141" s="765"/>
      <c r="AAN141" s="765"/>
      <c r="AAO141" s="765"/>
      <c r="AAP141" s="765"/>
      <c r="AAQ141" s="765"/>
      <c r="AAR141" s="765"/>
      <c r="AAS141" s="765"/>
      <c r="AAT141" s="765"/>
      <c r="AAU141" s="765"/>
      <c r="AAV141" s="765"/>
      <c r="AAW141" s="765"/>
      <c r="AAX141" s="765"/>
      <c r="AAY141" s="765"/>
      <c r="AAZ141" s="765"/>
      <c r="ABA141" s="765"/>
      <c r="ABB141" s="765"/>
      <c r="ABC141" s="765"/>
      <c r="ABD141" s="765"/>
      <c r="ABE141" s="765"/>
      <c r="ABF141" s="765"/>
      <c r="ABG141" s="765"/>
      <c r="ABH141" s="765"/>
      <c r="ABI141" s="765"/>
      <c r="ABJ141" s="765"/>
      <c r="ABK141" s="765"/>
      <c r="ABL141" s="765"/>
      <c r="ABM141" s="765"/>
      <c r="ABN141" s="765"/>
      <c r="ABO141" s="765"/>
      <c r="ABP141" s="765"/>
      <c r="ABQ141" s="765"/>
      <c r="ABR141" s="765"/>
      <c r="ABS141" s="765"/>
      <c r="ABT141" s="765"/>
      <c r="ABU141" s="765"/>
      <c r="ABV141" s="765"/>
      <c r="ABW141" s="765"/>
      <c r="ABX141" s="765"/>
      <c r="ABY141" s="765"/>
      <c r="ABZ141" s="765"/>
      <c r="ACA141" s="765"/>
      <c r="ACB141" s="765"/>
      <c r="ACC141" s="765"/>
      <c r="ACD141" s="765"/>
      <c r="ACE141" s="765"/>
      <c r="ACF141" s="765"/>
      <c r="ACG141" s="765"/>
      <c r="ACH141" s="765"/>
      <c r="ACI141" s="765"/>
      <c r="ACJ141" s="765"/>
      <c r="ACK141" s="765"/>
      <c r="ACL141" s="765"/>
      <c r="ACM141" s="765"/>
      <c r="ACN141" s="765"/>
      <c r="ACO141" s="765"/>
      <c r="ACP141" s="765"/>
      <c r="ACQ141" s="765"/>
      <c r="ACR141" s="765"/>
      <c r="ACS141" s="765"/>
      <c r="ACT141" s="765"/>
      <c r="ACU141" s="765"/>
      <c r="ACV141" s="765"/>
      <c r="ACW141" s="765"/>
      <c r="ACX141" s="765"/>
      <c r="ACY141" s="765"/>
      <c r="ACZ141" s="765"/>
      <c r="ADA141" s="765"/>
      <c r="ADB141" s="765"/>
      <c r="ADC141" s="765"/>
      <c r="ADD141" s="765"/>
      <c r="ADE141" s="765"/>
      <c r="ADF141" s="765"/>
      <c r="ADG141" s="765"/>
      <c r="ADH141" s="765"/>
      <c r="ADI141" s="765"/>
      <c r="ADJ141" s="765"/>
      <c r="ADK141" s="765"/>
      <c r="ADL141" s="765"/>
      <c r="ADM141" s="765"/>
      <c r="ADN141" s="765"/>
      <c r="ADO141" s="765"/>
      <c r="ADP141" s="765"/>
      <c r="ADQ141" s="765"/>
      <c r="ADR141" s="765"/>
      <c r="ADS141" s="765"/>
      <c r="ADT141" s="765"/>
      <c r="ADU141" s="765"/>
      <c r="ADV141" s="765"/>
      <c r="ADW141" s="765"/>
      <c r="ADX141" s="765"/>
      <c r="ADY141" s="765"/>
      <c r="ADZ141" s="765"/>
      <c r="AEA141" s="765"/>
      <c r="AEB141" s="765"/>
      <c r="AEC141" s="765"/>
      <c r="AED141" s="765"/>
      <c r="AEE141" s="765"/>
      <c r="AEF141" s="765"/>
      <c r="AEG141" s="765"/>
      <c r="AEH141" s="765"/>
      <c r="AEI141" s="765"/>
      <c r="AEJ141" s="765"/>
      <c r="AEK141" s="765"/>
      <c r="AEL141" s="765"/>
      <c r="AEM141" s="765"/>
      <c r="AEN141" s="765"/>
      <c r="AEO141" s="765"/>
      <c r="AEP141" s="765"/>
      <c r="AEQ141" s="765"/>
      <c r="AER141" s="765"/>
      <c r="AES141" s="765"/>
      <c r="AET141" s="765"/>
      <c r="AEU141" s="765"/>
      <c r="AEV141" s="765"/>
      <c r="AEW141" s="765"/>
      <c r="AEX141" s="765"/>
      <c r="AEY141" s="765"/>
      <c r="AEZ141" s="765"/>
      <c r="AFA141" s="765"/>
      <c r="AFB141" s="765"/>
      <c r="AFC141" s="765"/>
      <c r="AFD141" s="765"/>
      <c r="AFE141" s="765"/>
      <c r="AFF141" s="765"/>
      <c r="AFG141" s="765"/>
      <c r="AFH141" s="765"/>
      <c r="AFI141" s="765"/>
      <c r="AFJ141" s="765"/>
      <c r="AFK141" s="765"/>
      <c r="AFL141" s="765"/>
      <c r="AFM141" s="765"/>
      <c r="AFN141" s="765"/>
      <c r="AFO141" s="765"/>
      <c r="AFP141" s="765"/>
      <c r="AFQ141" s="765"/>
      <c r="AFR141" s="765"/>
      <c r="AFS141" s="765"/>
      <c r="AFT141" s="765"/>
      <c r="AFU141" s="765"/>
      <c r="AFV141" s="765"/>
      <c r="AFW141" s="765"/>
      <c r="AFX141" s="765"/>
      <c r="AFY141" s="765"/>
      <c r="AFZ141" s="765"/>
      <c r="AGA141" s="765"/>
      <c r="AGB141" s="765"/>
      <c r="AGC141" s="765"/>
      <c r="AGD141" s="765"/>
      <c r="AGE141" s="765"/>
      <c r="AGF141" s="765"/>
      <c r="AGG141" s="765"/>
      <c r="AGH141" s="765"/>
      <c r="AGI141" s="765"/>
      <c r="AGJ141" s="765"/>
      <c r="AGK141" s="765"/>
      <c r="AGL141" s="765"/>
      <c r="AGM141" s="765"/>
      <c r="AGN141" s="765"/>
      <c r="AGO141" s="765"/>
      <c r="AGP141" s="765"/>
      <c r="AGQ141" s="765"/>
      <c r="AGR141" s="765"/>
      <c r="AGS141" s="765"/>
      <c r="AGT141" s="765"/>
      <c r="AGU141" s="765"/>
      <c r="AGV141" s="765"/>
      <c r="AGW141" s="765"/>
      <c r="AGX141" s="765"/>
      <c r="AGY141" s="765"/>
      <c r="AGZ141" s="765"/>
      <c r="AHA141" s="765"/>
      <c r="AHB141" s="765"/>
      <c r="AHC141" s="765"/>
      <c r="AHD141" s="765"/>
      <c r="AHE141" s="765"/>
      <c r="AHF141" s="765"/>
      <c r="AHG141" s="765"/>
      <c r="AHH141" s="765"/>
      <c r="AHI141" s="765"/>
      <c r="AHJ141" s="765"/>
      <c r="AHK141" s="765"/>
      <c r="AHL141" s="765"/>
      <c r="AHM141" s="765"/>
      <c r="AHN141" s="765"/>
      <c r="AHO141" s="765"/>
      <c r="AHP141" s="765"/>
      <c r="AHQ141" s="765"/>
      <c r="AHR141" s="765"/>
      <c r="AHS141" s="765"/>
      <c r="AHT141" s="765"/>
      <c r="AHU141" s="765"/>
      <c r="AHV141" s="765"/>
      <c r="AHW141" s="765"/>
      <c r="AHX141" s="765"/>
      <c r="AHY141" s="765"/>
      <c r="AHZ141" s="765"/>
      <c r="AIA141" s="765"/>
      <c r="AIB141" s="765"/>
      <c r="AIC141" s="765"/>
      <c r="AID141" s="765"/>
      <c r="AIE141" s="765"/>
      <c r="AIF141" s="765"/>
      <c r="AIG141" s="765"/>
      <c r="AIH141" s="765"/>
      <c r="AII141" s="765"/>
      <c r="AIJ141" s="765"/>
      <c r="AIK141" s="765"/>
      <c r="AIL141" s="765"/>
      <c r="AIM141" s="765"/>
      <c r="AIN141" s="765"/>
      <c r="AIO141" s="765"/>
      <c r="AIP141" s="765"/>
      <c r="AIQ141" s="765"/>
      <c r="AIR141" s="765"/>
      <c r="AIS141" s="765"/>
      <c r="AIT141" s="765"/>
      <c r="AIU141" s="765"/>
      <c r="AIV141" s="765"/>
      <c r="AIW141" s="765"/>
      <c r="AIX141" s="765"/>
      <c r="AIY141" s="765"/>
      <c r="AIZ141" s="765"/>
      <c r="AJA141" s="765"/>
      <c r="AJB141" s="765"/>
      <c r="AJC141" s="765"/>
      <c r="AJD141" s="765"/>
      <c r="AJE141" s="765"/>
      <c r="AJF141" s="765"/>
      <c r="AJG141" s="765"/>
      <c r="AJH141" s="765"/>
      <c r="AJI141" s="765"/>
      <c r="AJJ141" s="765"/>
      <c r="AJK141" s="765"/>
      <c r="AJL141" s="765"/>
      <c r="AJM141" s="765"/>
      <c r="AJN141" s="765"/>
      <c r="AJO141" s="765"/>
      <c r="AJP141" s="765"/>
      <c r="AJQ141" s="765"/>
      <c r="AJR141" s="765"/>
      <c r="AJS141" s="765"/>
      <c r="AJT141" s="765"/>
      <c r="AJU141" s="765"/>
      <c r="AJV141" s="765"/>
      <c r="AJW141" s="765"/>
      <c r="AJX141" s="765"/>
      <c r="AJY141" s="765"/>
      <c r="AJZ141" s="765"/>
      <c r="AKA141" s="765"/>
      <c r="AKB141" s="765"/>
      <c r="AKC141" s="765"/>
      <c r="AKD141" s="765"/>
      <c r="AKE141" s="765"/>
      <c r="AKF141" s="765"/>
      <c r="AKG141" s="765"/>
      <c r="AKH141" s="765"/>
      <c r="AKI141" s="765"/>
      <c r="AKJ141" s="765"/>
      <c r="AKK141" s="765"/>
      <c r="AKL141" s="765"/>
      <c r="AKM141" s="765"/>
      <c r="AKN141" s="765"/>
      <c r="AKO141" s="765"/>
      <c r="AKP141" s="765"/>
      <c r="AKQ141" s="765"/>
      <c r="AKR141" s="765"/>
      <c r="AKS141" s="765"/>
      <c r="AKT141" s="765"/>
    </row>
    <row r="142" spans="1:983" s="764" customFormat="1">
      <c r="A142" s="815"/>
      <c r="B142" s="780" t="s">
        <v>563</v>
      </c>
      <c r="C142" s="788">
        <v>0</v>
      </c>
      <c r="D142" s="788">
        <v>6.2698602535356782</v>
      </c>
      <c r="E142" s="788">
        <v>2.5891654300509042</v>
      </c>
      <c r="F142" s="788">
        <v>6.1598342956862595</v>
      </c>
      <c r="G142" s="788">
        <v>6.4261063461989654</v>
      </c>
      <c r="H142" s="788">
        <v>6.0732470493258148</v>
      </c>
      <c r="I142" s="788">
        <v>5.6667671385411964</v>
      </c>
      <c r="J142" s="788">
        <v>5.4152893371844746</v>
      </c>
      <c r="K142" s="788">
        <v>4.9360260733481125</v>
      </c>
      <c r="L142" s="778"/>
      <c r="M142" s="778"/>
      <c r="N142" s="778"/>
      <c r="O142" s="778"/>
      <c r="P142" s="778"/>
      <c r="Q142" s="778"/>
      <c r="R142" s="778"/>
      <c r="S142" s="778"/>
      <c r="T142" s="778"/>
      <c r="U142" s="778"/>
      <c r="V142" s="778"/>
    </row>
    <row r="143" spans="1:983" s="764" customFormat="1">
      <c r="A143" s="815"/>
      <c r="B143" s="788"/>
      <c r="C143" s="810">
        <v>0</v>
      </c>
      <c r="D143" s="810">
        <v>0</v>
      </c>
      <c r="E143" s="810">
        <v>0</v>
      </c>
      <c r="F143" s="810">
        <v>0</v>
      </c>
      <c r="G143" s="810">
        <v>-1.6989343265549905E-10</v>
      </c>
      <c r="H143" s="810">
        <v>0</v>
      </c>
      <c r="I143" s="810">
        <v>0</v>
      </c>
      <c r="J143" s="810">
        <v>0</v>
      </c>
      <c r="K143" s="810">
        <v>0</v>
      </c>
      <c r="L143" s="778"/>
      <c r="M143" s="778"/>
      <c r="N143" s="778"/>
      <c r="O143" s="778"/>
      <c r="P143" s="778"/>
      <c r="Q143" s="778"/>
      <c r="R143" s="778"/>
      <c r="S143" s="778"/>
      <c r="T143" s="778"/>
      <c r="U143" s="778"/>
      <c r="V143" s="778"/>
    </row>
    <row r="144" spans="1:983" s="764" customFormat="1">
      <c r="A144" s="815"/>
      <c r="B144" s="787" t="s">
        <v>63</v>
      </c>
      <c r="C144" s="807">
        <v>2018</v>
      </c>
      <c r="D144" s="781">
        <v>2019</v>
      </c>
      <c r="E144" s="781">
        <v>2020</v>
      </c>
      <c r="F144" s="781">
        <v>2025</v>
      </c>
      <c r="G144" s="781">
        <v>2030</v>
      </c>
      <c r="H144" s="781">
        <v>2035</v>
      </c>
      <c r="I144" s="781">
        <v>2040</v>
      </c>
      <c r="J144" s="781">
        <v>2045</v>
      </c>
      <c r="K144" s="781">
        <v>2050</v>
      </c>
      <c r="L144" s="778"/>
      <c r="M144" s="778"/>
      <c r="N144" s="778"/>
      <c r="O144" s="778"/>
      <c r="P144" s="778"/>
      <c r="Q144" s="778"/>
      <c r="R144" s="778"/>
      <c r="S144" s="778"/>
      <c r="T144" s="778"/>
      <c r="U144" s="778"/>
      <c r="V144" s="778"/>
    </row>
    <row r="145" spans="1:984" s="764" customFormat="1">
      <c r="A145" s="815"/>
      <c r="B145" s="779" t="s">
        <v>561</v>
      </c>
      <c r="C145" s="788">
        <v>0</v>
      </c>
      <c r="D145" s="788">
        <v>0</v>
      </c>
      <c r="E145" s="788">
        <v>0</v>
      </c>
      <c r="F145" s="788">
        <v>0.15328692482243572</v>
      </c>
      <c r="G145" s="788">
        <v>0.38129316547128528</v>
      </c>
      <c r="H145" s="788">
        <v>1.0696388535168635</v>
      </c>
      <c r="I145" s="788">
        <v>1.5423182793899151</v>
      </c>
      <c r="J145" s="788">
        <v>1.5830265256157265</v>
      </c>
      <c r="K145" s="788">
        <v>1.7767245694552107</v>
      </c>
      <c r="L145" s="778"/>
      <c r="M145" s="778"/>
      <c r="N145" s="778"/>
      <c r="O145" s="778"/>
      <c r="P145" s="778"/>
      <c r="Q145" s="778"/>
      <c r="R145" s="778"/>
      <c r="S145" s="778"/>
      <c r="T145" s="778"/>
      <c r="U145" s="778"/>
      <c r="V145" s="778"/>
    </row>
    <row r="146" spans="1:984" s="764" customFormat="1">
      <c r="A146" s="815"/>
      <c r="B146" s="779" t="s">
        <v>562</v>
      </c>
      <c r="C146" s="788">
        <v>0</v>
      </c>
      <c r="D146" s="788">
        <v>0</v>
      </c>
      <c r="E146" s="788">
        <v>0</v>
      </c>
      <c r="F146" s="788">
        <v>0</v>
      </c>
      <c r="G146" s="788">
        <v>9.532329136782132E-2</v>
      </c>
      <c r="H146" s="788">
        <v>0.35654628450562115</v>
      </c>
      <c r="I146" s="788">
        <v>0.83542240133620405</v>
      </c>
      <c r="J146" s="788">
        <v>1.5830265256157265</v>
      </c>
      <c r="K146" s="788">
        <v>2.5381779563645872</v>
      </c>
      <c r="L146" s="778"/>
      <c r="M146" s="778"/>
      <c r="N146" s="778"/>
      <c r="O146" s="778"/>
      <c r="P146" s="778"/>
      <c r="Q146" s="778"/>
      <c r="R146" s="778"/>
      <c r="S146" s="778"/>
      <c r="T146" s="778"/>
      <c r="U146" s="778"/>
      <c r="V146" s="778"/>
    </row>
    <row r="147" spans="1:984" s="764" customFormat="1">
      <c r="A147" s="814"/>
      <c r="B147" s="779" t="s">
        <v>209</v>
      </c>
      <c r="C147" s="788">
        <v>0</v>
      </c>
      <c r="D147" s="788">
        <v>0</v>
      </c>
      <c r="E147" s="788">
        <v>0</v>
      </c>
      <c r="F147" s="788">
        <v>0</v>
      </c>
      <c r="G147" s="788">
        <v>0</v>
      </c>
      <c r="H147" s="788">
        <v>5.6319964641648596E-2</v>
      </c>
      <c r="I147" s="788">
        <v>0.26521099787219193</v>
      </c>
      <c r="J147" s="788">
        <v>0.51570242736613214</v>
      </c>
      <c r="K147" s="788">
        <v>0.75656206905530898</v>
      </c>
      <c r="L147" s="778"/>
      <c r="M147" s="778"/>
      <c r="N147" s="778"/>
      <c r="O147" s="778"/>
      <c r="P147" s="778"/>
      <c r="Q147" s="778"/>
      <c r="R147" s="778"/>
      <c r="S147" s="778"/>
      <c r="T147" s="778"/>
      <c r="U147" s="778"/>
      <c r="V147" s="778"/>
    </row>
    <row r="148" spans="1:984" s="764" customFormat="1">
      <c r="A148" s="814"/>
      <c r="B148" s="779" t="s">
        <v>489</v>
      </c>
      <c r="C148" s="788">
        <v>0</v>
      </c>
      <c r="D148" s="788">
        <v>7.9226866169530465</v>
      </c>
      <c r="E148" s="788">
        <v>3.6044846615030104</v>
      </c>
      <c r="F148" s="788">
        <v>7.5110593162993489</v>
      </c>
      <c r="G148" s="788">
        <v>7.4669911569359888</v>
      </c>
      <c r="H148" s="788">
        <v>5.7047405520899401</v>
      </c>
      <c r="I148" s="788">
        <v>4.0485854833985258</v>
      </c>
      <c r="J148" s="788">
        <v>2.6970081547527194</v>
      </c>
      <c r="K148" s="788">
        <v>0.76145338690937736</v>
      </c>
      <c r="L148" s="778"/>
      <c r="M148" s="778"/>
      <c r="N148" s="778"/>
      <c r="O148" s="778"/>
      <c r="P148" s="778"/>
      <c r="Q148" s="778"/>
      <c r="R148" s="778"/>
      <c r="S148" s="778"/>
      <c r="T148" s="778"/>
      <c r="U148" s="778"/>
      <c r="V148" s="778"/>
    </row>
    <row r="149" spans="1:984" s="764" customFormat="1">
      <c r="A149" s="814"/>
      <c r="B149" s="780" t="s">
        <v>563</v>
      </c>
      <c r="C149" s="788">
        <v>0</v>
      </c>
      <c r="D149" s="788">
        <v>7.9226866169530465</v>
      </c>
      <c r="E149" s="788">
        <v>3.6044846615030104</v>
      </c>
      <c r="F149" s="788">
        <v>7.664346241121784</v>
      </c>
      <c r="G149" s="788">
        <v>7.9436076139851082</v>
      </c>
      <c r="H149" s="788">
        <v>7.1872456547540722</v>
      </c>
      <c r="I149" s="788">
        <v>6.6915371619968358</v>
      </c>
      <c r="J149" s="788">
        <v>6.3787636333503048</v>
      </c>
      <c r="K149" s="788">
        <v>5.8329179817844841</v>
      </c>
      <c r="L149" s="778"/>
      <c r="M149" s="778"/>
      <c r="N149" s="778"/>
      <c r="O149" s="778"/>
      <c r="P149" s="778"/>
      <c r="Q149" s="778"/>
      <c r="R149" s="778"/>
      <c r="S149" s="778"/>
      <c r="T149" s="778"/>
      <c r="U149" s="778"/>
      <c r="V149" s="778"/>
    </row>
    <row r="150" spans="1:984">
      <c r="A150" s="816"/>
      <c r="C150" s="810">
        <v>0</v>
      </c>
      <c r="D150" s="810">
        <v>0</v>
      </c>
      <c r="E150" s="810">
        <v>0</v>
      </c>
      <c r="F150" s="810">
        <v>0</v>
      </c>
      <c r="G150" s="810">
        <v>-2.1001245187335371E-10</v>
      </c>
      <c r="H150" s="810">
        <v>0</v>
      </c>
      <c r="I150" s="810">
        <v>0</v>
      </c>
      <c r="J150" s="810">
        <v>0</v>
      </c>
      <c r="K150" s="810">
        <v>0</v>
      </c>
      <c r="M150" s="778"/>
      <c r="N150" s="778"/>
      <c r="O150" s="778"/>
      <c r="P150" s="778"/>
      <c r="Q150" s="778"/>
      <c r="R150" s="778"/>
      <c r="S150" s="778"/>
      <c r="T150" s="778"/>
      <c r="U150" s="778"/>
      <c r="V150" s="778"/>
    </row>
    <row r="151" spans="1:984">
      <c r="A151" s="816"/>
      <c r="B151" s="794"/>
      <c r="C151" s="808"/>
      <c r="D151" s="593"/>
      <c r="E151" s="593"/>
      <c r="F151" s="593"/>
      <c r="G151" s="793"/>
      <c r="H151" s="593"/>
      <c r="I151" s="593"/>
      <c r="J151" s="593"/>
      <c r="K151" s="593"/>
      <c r="L151" s="85"/>
      <c r="M151" s="778"/>
      <c r="N151" s="778"/>
      <c r="O151" s="778"/>
      <c r="P151" s="778"/>
      <c r="Q151" s="778"/>
      <c r="R151" s="778"/>
      <c r="S151" s="778"/>
      <c r="T151" s="778"/>
      <c r="U151" s="778"/>
      <c r="V151" s="778"/>
    </row>
    <row r="152" spans="1:984">
      <c r="A152" s="816"/>
    </row>
    <row r="154" spans="1:984" s="782" customFormat="1">
      <c r="B154" s="789" t="s">
        <v>565</v>
      </c>
      <c r="C154" s="804"/>
      <c r="D154" s="790"/>
      <c r="E154" s="790"/>
      <c r="F154" s="790"/>
      <c r="G154" s="795"/>
      <c r="H154" s="790"/>
      <c r="I154" s="791"/>
      <c r="J154" s="791"/>
      <c r="L154" s="783"/>
      <c r="N154" s="783"/>
      <c r="O154" s="783"/>
      <c r="P154" s="783"/>
      <c r="Q154" s="783"/>
      <c r="Z154" s="789"/>
      <c r="AA154" s="789"/>
      <c r="AB154" s="789"/>
      <c r="AC154" s="789"/>
      <c r="AD154" s="789"/>
      <c r="AE154" s="789"/>
      <c r="AF154" s="789"/>
      <c r="AG154" s="789"/>
      <c r="AH154" s="789"/>
      <c r="AI154" s="789"/>
      <c r="AJ154" s="789"/>
      <c r="AK154" s="789"/>
      <c r="AL154" s="789"/>
      <c r="AM154" s="789"/>
      <c r="AN154" s="789"/>
      <c r="AO154" s="789"/>
      <c r="AP154" s="789"/>
      <c r="AQ154" s="789"/>
      <c r="AR154" s="789"/>
      <c r="AS154" s="789"/>
      <c r="AT154" s="789"/>
      <c r="AU154" s="789"/>
      <c r="AV154" s="789"/>
      <c r="AW154" s="789"/>
      <c r="AX154" s="789"/>
      <c r="AY154" s="789"/>
      <c r="AZ154" s="789"/>
      <c r="BA154" s="789"/>
      <c r="BB154" s="789"/>
      <c r="BC154" s="789"/>
      <c r="BD154" s="789"/>
      <c r="BE154" s="789"/>
      <c r="BF154" s="789"/>
      <c r="BG154" s="789"/>
      <c r="BH154" s="789"/>
      <c r="BI154" s="789"/>
      <c r="BJ154" s="789"/>
      <c r="BK154" s="789"/>
      <c r="BL154" s="789"/>
      <c r="BM154" s="789"/>
      <c r="BN154" s="789"/>
      <c r="BO154" s="789"/>
      <c r="BP154" s="789"/>
      <c r="BQ154" s="789"/>
      <c r="BR154" s="789"/>
      <c r="BS154" s="789"/>
      <c r="BT154" s="789"/>
      <c r="BU154" s="789"/>
      <c r="BV154" s="789"/>
      <c r="BW154" s="789"/>
      <c r="BX154" s="789"/>
      <c r="BY154" s="789"/>
      <c r="BZ154" s="789"/>
      <c r="CA154" s="789"/>
      <c r="CB154" s="789"/>
      <c r="CC154" s="789"/>
      <c r="CD154" s="789"/>
      <c r="CE154" s="789"/>
      <c r="CF154" s="789"/>
      <c r="CG154" s="789"/>
      <c r="CH154" s="789"/>
      <c r="CI154" s="789"/>
      <c r="CJ154" s="789"/>
      <c r="CK154" s="789"/>
      <c r="CL154" s="789"/>
      <c r="CM154" s="789"/>
      <c r="CN154" s="789"/>
      <c r="CO154" s="789"/>
      <c r="CP154" s="789"/>
      <c r="CQ154" s="789"/>
      <c r="CR154" s="789"/>
      <c r="CS154" s="789"/>
      <c r="CT154" s="789"/>
      <c r="CU154" s="789"/>
      <c r="CV154" s="789"/>
      <c r="CW154" s="789"/>
      <c r="CX154" s="789"/>
      <c r="CY154" s="789"/>
      <c r="CZ154" s="789"/>
      <c r="DA154" s="789"/>
      <c r="DB154" s="789"/>
      <c r="DC154" s="789"/>
      <c r="DD154" s="789"/>
      <c r="DE154" s="789"/>
      <c r="DF154" s="789"/>
      <c r="DG154" s="789"/>
      <c r="DH154" s="789"/>
      <c r="DI154" s="789"/>
      <c r="DJ154" s="789"/>
      <c r="DK154" s="789"/>
      <c r="DL154" s="789"/>
      <c r="DM154" s="789"/>
      <c r="DN154" s="789"/>
      <c r="DO154" s="789"/>
      <c r="DP154" s="789"/>
      <c r="DQ154" s="789"/>
      <c r="DR154" s="789"/>
      <c r="DS154" s="789"/>
      <c r="DT154" s="789"/>
      <c r="DU154" s="789"/>
      <c r="DV154" s="789"/>
      <c r="DW154" s="789"/>
      <c r="DX154" s="789"/>
      <c r="DY154" s="789"/>
      <c r="DZ154" s="789"/>
      <c r="EA154" s="789"/>
      <c r="EB154" s="789"/>
      <c r="EC154" s="789"/>
      <c r="ED154" s="789"/>
      <c r="EE154" s="789"/>
      <c r="EF154" s="789"/>
      <c r="EG154" s="789"/>
      <c r="EH154" s="789"/>
      <c r="EI154" s="789"/>
      <c r="EJ154" s="789"/>
      <c r="EK154" s="789"/>
      <c r="EL154" s="789"/>
      <c r="EM154" s="789"/>
      <c r="EN154" s="789"/>
      <c r="EO154" s="789"/>
      <c r="EP154" s="789"/>
      <c r="EQ154" s="789"/>
      <c r="ER154" s="789"/>
      <c r="ES154" s="789"/>
      <c r="ET154" s="789"/>
      <c r="EU154" s="789"/>
      <c r="EV154" s="789"/>
      <c r="EW154" s="789"/>
      <c r="EX154" s="789"/>
      <c r="EY154" s="789"/>
      <c r="EZ154" s="789"/>
      <c r="FA154" s="789"/>
      <c r="FB154" s="789"/>
      <c r="FC154" s="789"/>
      <c r="FD154" s="789"/>
      <c r="FE154" s="789"/>
      <c r="FF154" s="789"/>
      <c r="FG154" s="789"/>
      <c r="FH154" s="789"/>
      <c r="FI154" s="789"/>
      <c r="FJ154" s="789"/>
      <c r="FK154" s="789"/>
      <c r="FL154" s="789"/>
      <c r="FM154" s="789"/>
      <c r="FN154" s="789"/>
      <c r="FO154" s="789"/>
      <c r="FP154" s="789"/>
      <c r="FQ154" s="789"/>
      <c r="FR154" s="789"/>
      <c r="FS154" s="789"/>
      <c r="FT154" s="789"/>
      <c r="FU154" s="789"/>
      <c r="FV154" s="789"/>
      <c r="FW154" s="789"/>
      <c r="FX154" s="789"/>
      <c r="FY154" s="789"/>
      <c r="FZ154" s="789"/>
      <c r="GA154" s="789"/>
      <c r="GB154" s="789"/>
      <c r="GC154" s="789"/>
      <c r="GD154" s="789"/>
      <c r="GE154" s="789"/>
      <c r="GF154" s="789"/>
      <c r="GG154" s="789"/>
      <c r="GH154" s="789"/>
      <c r="GI154" s="789"/>
      <c r="GJ154" s="789"/>
      <c r="GK154" s="789"/>
      <c r="GL154" s="789"/>
      <c r="GM154" s="789"/>
      <c r="GN154" s="789"/>
      <c r="GO154" s="789"/>
      <c r="GP154" s="789"/>
      <c r="GQ154" s="789"/>
      <c r="GR154" s="789"/>
      <c r="GS154" s="789"/>
      <c r="GT154" s="789"/>
      <c r="GU154" s="789"/>
      <c r="GV154" s="789"/>
      <c r="GW154" s="789"/>
      <c r="GX154" s="789"/>
      <c r="GY154" s="789"/>
      <c r="GZ154" s="789"/>
      <c r="HA154" s="789"/>
      <c r="HB154" s="789"/>
      <c r="HC154" s="789"/>
      <c r="HD154" s="789"/>
      <c r="HE154" s="789"/>
      <c r="HF154" s="789"/>
      <c r="HG154" s="789"/>
      <c r="HH154" s="789"/>
      <c r="HI154" s="789"/>
      <c r="HJ154" s="789"/>
      <c r="HK154" s="789"/>
      <c r="HL154" s="789"/>
      <c r="HM154" s="789"/>
      <c r="HN154" s="789"/>
      <c r="HO154" s="789"/>
      <c r="HP154" s="789"/>
      <c r="HQ154" s="789"/>
      <c r="HR154" s="789"/>
      <c r="HS154" s="789"/>
      <c r="HT154" s="789"/>
      <c r="HU154" s="789"/>
      <c r="HV154" s="789"/>
      <c r="HW154" s="789"/>
      <c r="HX154" s="789"/>
      <c r="HY154" s="789"/>
      <c r="HZ154" s="789"/>
      <c r="IA154" s="789"/>
      <c r="IB154" s="789"/>
      <c r="IC154" s="789"/>
      <c r="ID154" s="789"/>
      <c r="IE154" s="789"/>
      <c r="IF154" s="789"/>
      <c r="IG154" s="789"/>
      <c r="IH154" s="789"/>
      <c r="II154" s="789"/>
      <c r="IJ154" s="789"/>
      <c r="IK154" s="789"/>
      <c r="IL154" s="789"/>
      <c r="IM154" s="789"/>
      <c r="IN154" s="789"/>
      <c r="IO154" s="789"/>
      <c r="IP154" s="789"/>
      <c r="IQ154" s="789"/>
      <c r="IR154" s="789"/>
      <c r="IS154" s="789"/>
      <c r="IT154" s="789"/>
      <c r="IU154" s="789"/>
      <c r="IV154" s="789"/>
      <c r="IW154" s="789"/>
      <c r="IX154" s="789"/>
      <c r="IY154" s="789"/>
      <c r="IZ154" s="789"/>
      <c r="JA154" s="789"/>
      <c r="JB154" s="789"/>
      <c r="JC154" s="789"/>
      <c r="JD154" s="789"/>
      <c r="JE154" s="789"/>
      <c r="JF154" s="789"/>
      <c r="JG154" s="789"/>
      <c r="JH154" s="789"/>
      <c r="JI154" s="789"/>
      <c r="JJ154" s="789"/>
      <c r="JK154" s="789"/>
      <c r="JL154" s="789"/>
      <c r="JM154" s="789"/>
      <c r="JN154" s="789"/>
      <c r="JO154" s="789"/>
      <c r="JP154" s="789"/>
      <c r="JQ154" s="789"/>
      <c r="JR154" s="789"/>
      <c r="JS154" s="789"/>
      <c r="JT154" s="789"/>
      <c r="JU154" s="789"/>
      <c r="JV154" s="789"/>
      <c r="JW154" s="789"/>
      <c r="JX154" s="789"/>
      <c r="JY154" s="789"/>
      <c r="JZ154" s="789"/>
      <c r="KA154" s="789"/>
      <c r="KB154" s="789"/>
      <c r="KC154" s="789"/>
      <c r="KD154" s="789"/>
      <c r="KE154" s="789"/>
      <c r="KF154" s="789"/>
      <c r="KG154" s="789"/>
      <c r="KH154" s="789"/>
      <c r="KI154" s="789"/>
      <c r="KJ154" s="789"/>
      <c r="KK154" s="789"/>
      <c r="KL154" s="789"/>
      <c r="KM154" s="789"/>
      <c r="KN154" s="789"/>
      <c r="KO154" s="789"/>
      <c r="KP154" s="789"/>
      <c r="KQ154" s="789"/>
      <c r="KR154" s="789"/>
      <c r="KS154" s="789"/>
      <c r="KT154" s="789"/>
      <c r="KU154" s="789"/>
      <c r="KV154" s="789"/>
      <c r="KW154" s="789"/>
      <c r="KX154" s="789"/>
      <c r="KY154" s="789"/>
      <c r="KZ154" s="789"/>
      <c r="LA154" s="789"/>
      <c r="LB154" s="789"/>
      <c r="LC154" s="789"/>
      <c r="LD154" s="789"/>
      <c r="LE154" s="789"/>
      <c r="LF154" s="789"/>
      <c r="LG154" s="789"/>
      <c r="LH154" s="789"/>
      <c r="LI154" s="789"/>
      <c r="LJ154" s="789"/>
      <c r="LK154" s="789"/>
      <c r="LL154" s="789"/>
      <c r="LM154" s="789"/>
      <c r="LN154" s="789"/>
      <c r="LO154" s="789"/>
      <c r="LP154" s="789"/>
      <c r="LQ154" s="789"/>
      <c r="LR154" s="789"/>
      <c r="LS154" s="789"/>
      <c r="LT154" s="789"/>
      <c r="LU154" s="789"/>
      <c r="LV154" s="789"/>
      <c r="LW154" s="789"/>
      <c r="LX154" s="789"/>
      <c r="LY154" s="789"/>
      <c r="LZ154" s="789"/>
      <c r="MA154" s="789"/>
      <c r="MB154" s="789"/>
      <c r="MC154" s="789"/>
      <c r="MD154" s="789"/>
      <c r="ME154" s="789"/>
      <c r="MF154" s="789"/>
      <c r="MG154" s="789"/>
      <c r="MH154" s="789"/>
      <c r="MI154" s="789"/>
      <c r="MJ154" s="789"/>
      <c r="MK154" s="789"/>
      <c r="ML154" s="789"/>
      <c r="MM154" s="789"/>
      <c r="MN154" s="789"/>
      <c r="MO154" s="789"/>
      <c r="MP154" s="789"/>
      <c r="MQ154" s="789"/>
      <c r="MR154" s="789"/>
      <c r="MS154" s="789"/>
      <c r="MT154" s="789"/>
      <c r="MU154" s="789"/>
      <c r="MV154" s="789"/>
      <c r="MW154" s="789"/>
      <c r="MX154" s="789"/>
      <c r="MY154" s="789"/>
      <c r="MZ154" s="789"/>
      <c r="NA154" s="789"/>
      <c r="NB154" s="789"/>
      <c r="NC154" s="789"/>
      <c r="ND154" s="789"/>
      <c r="NE154" s="789"/>
      <c r="NF154" s="789"/>
      <c r="NG154" s="789"/>
      <c r="NH154" s="789"/>
      <c r="NI154" s="789"/>
      <c r="NJ154" s="789"/>
      <c r="NK154" s="789"/>
      <c r="NL154" s="789"/>
      <c r="NM154" s="789"/>
      <c r="NN154" s="789"/>
      <c r="NO154" s="789"/>
      <c r="NP154" s="789"/>
      <c r="NQ154" s="789"/>
      <c r="NR154" s="789"/>
      <c r="NS154" s="789"/>
      <c r="NT154" s="789"/>
      <c r="NU154" s="789"/>
      <c r="NV154" s="789"/>
      <c r="NW154" s="789"/>
      <c r="NX154" s="789"/>
      <c r="NY154" s="789"/>
      <c r="NZ154" s="789"/>
      <c r="OA154" s="789"/>
      <c r="OB154" s="789"/>
      <c r="OC154" s="789"/>
      <c r="OD154" s="789"/>
      <c r="OE154" s="789"/>
      <c r="OF154" s="789"/>
      <c r="OG154" s="789"/>
      <c r="OH154" s="789"/>
      <c r="OI154" s="789"/>
      <c r="OJ154" s="789"/>
      <c r="OK154" s="789"/>
      <c r="OL154" s="789"/>
      <c r="OM154" s="789"/>
      <c r="ON154" s="789"/>
      <c r="OO154" s="789"/>
      <c r="OP154" s="789"/>
      <c r="OQ154" s="789"/>
      <c r="OR154" s="789"/>
      <c r="OS154" s="789"/>
      <c r="OT154" s="789"/>
      <c r="OU154" s="789"/>
      <c r="OV154" s="789"/>
      <c r="OW154" s="789"/>
      <c r="OX154" s="789"/>
      <c r="OY154" s="789"/>
      <c r="OZ154" s="789"/>
      <c r="PA154" s="789"/>
      <c r="PB154" s="789"/>
      <c r="PC154" s="789"/>
      <c r="PD154" s="789"/>
      <c r="PE154" s="789"/>
      <c r="PF154" s="789"/>
      <c r="PG154" s="789"/>
      <c r="PH154" s="789"/>
      <c r="PI154" s="789"/>
      <c r="PJ154" s="789"/>
      <c r="PK154" s="789"/>
      <c r="PL154" s="789"/>
      <c r="PM154" s="789"/>
      <c r="PN154" s="789"/>
      <c r="PO154" s="789"/>
      <c r="PP154" s="789"/>
      <c r="PQ154" s="789"/>
      <c r="PR154" s="789"/>
      <c r="PS154" s="789"/>
      <c r="PT154" s="789"/>
      <c r="PU154" s="789"/>
      <c r="PV154" s="789"/>
      <c r="PW154" s="789"/>
      <c r="PX154" s="789"/>
      <c r="PY154" s="789"/>
      <c r="PZ154" s="789"/>
      <c r="QA154" s="789"/>
      <c r="QB154" s="789"/>
      <c r="QC154" s="789"/>
      <c r="QD154" s="789"/>
      <c r="QE154" s="789"/>
      <c r="QF154" s="789"/>
      <c r="QG154" s="789"/>
      <c r="QH154" s="789"/>
      <c r="QI154" s="789"/>
      <c r="QJ154" s="789"/>
      <c r="QK154" s="789"/>
      <c r="QL154" s="789"/>
      <c r="QM154" s="789"/>
      <c r="QN154" s="789"/>
      <c r="QO154" s="789"/>
      <c r="QP154" s="789"/>
      <c r="QQ154" s="789"/>
      <c r="QR154" s="789"/>
      <c r="QS154" s="789"/>
      <c r="QT154" s="789"/>
      <c r="QU154" s="789"/>
      <c r="QV154" s="789"/>
      <c r="QW154" s="789"/>
      <c r="QX154" s="789"/>
      <c r="QY154" s="789"/>
      <c r="QZ154" s="789"/>
      <c r="RA154" s="789"/>
      <c r="RB154" s="789"/>
      <c r="RC154" s="789"/>
      <c r="RD154" s="789"/>
      <c r="RE154" s="789"/>
      <c r="RF154" s="789"/>
      <c r="RG154" s="789"/>
      <c r="RH154" s="789"/>
      <c r="RI154" s="789"/>
      <c r="RJ154" s="789"/>
      <c r="RK154" s="789"/>
      <c r="RL154" s="789"/>
      <c r="RM154" s="789"/>
      <c r="RN154" s="789"/>
      <c r="RO154" s="789"/>
      <c r="RP154" s="789"/>
      <c r="RQ154" s="789"/>
      <c r="RR154" s="789"/>
      <c r="RS154" s="789"/>
      <c r="RT154" s="789"/>
      <c r="RU154" s="789"/>
      <c r="RV154" s="789"/>
      <c r="RW154" s="789"/>
      <c r="RX154" s="789"/>
      <c r="RY154" s="789"/>
      <c r="RZ154" s="789"/>
      <c r="SA154" s="789"/>
      <c r="SB154" s="789"/>
      <c r="SC154" s="789"/>
      <c r="SD154" s="789"/>
      <c r="SE154" s="789"/>
      <c r="SF154" s="789"/>
      <c r="SG154" s="789"/>
      <c r="SH154" s="789"/>
      <c r="SI154" s="789"/>
      <c r="SJ154" s="789"/>
      <c r="SK154" s="789"/>
      <c r="SL154" s="789"/>
      <c r="SM154" s="789"/>
      <c r="SN154" s="789"/>
      <c r="SO154" s="789"/>
      <c r="SP154" s="789"/>
      <c r="SQ154" s="789"/>
      <c r="SR154" s="789"/>
      <c r="SS154" s="789"/>
      <c r="ST154" s="789"/>
      <c r="SU154" s="789"/>
      <c r="SV154" s="789"/>
      <c r="SW154" s="789"/>
      <c r="SX154" s="789"/>
      <c r="SY154" s="789"/>
      <c r="SZ154" s="789"/>
      <c r="TA154" s="789"/>
      <c r="TB154" s="789"/>
      <c r="TC154" s="789"/>
      <c r="TD154" s="789"/>
      <c r="TE154" s="789"/>
      <c r="TF154" s="789"/>
      <c r="TG154" s="789"/>
      <c r="TH154" s="789"/>
      <c r="TI154" s="789"/>
      <c r="TJ154" s="789"/>
      <c r="TK154" s="789"/>
      <c r="TL154" s="789"/>
      <c r="TM154" s="789"/>
      <c r="TN154" s="789"/>
      <c r="TO154" s="789"/>
      <c r="TP154" s="789"/>
      <c r="TQ154" s="789"/>
      <c r="TR154" s="789"/>
      <c r="TS154" s="789"/>
      <c r="TT154" s="789"/>
      <c r="TU154" s="789"/>
      <c r="TV154" s="789"/>
      <c r="TW154" s="789"/>
      <c r="TX154" s="789"/>
      <c r="TY154" s="789"/>
      <c r="TZ154" s="789"/>
      <c r="UA154" s="789"/>
      <c r="UB154" s="789"/>
      <c r="UC154" s="789"/>
      <c r="UD154" s="789"/>
      <c r="UE154" s="789"/>
      <c r="UF154" s="789"/>
      <c r="UG154" s="789"/>
      <c r="UH154" s="789"/>
      <c r="UI154" s="789"/>
      <c r="UJ154" s="789"/>
      <c r="UK154" s="789"/>
      <c r="UL154" s="789"/>
      <c r="UM154" s="789"/>
      <c r="UN154" s="789"/>
      <c r="UO154" s="789"/>
      <c r="UP154" s="789"/>
      <c r="UQ154" s="789"/>
      <c r="UR154" s="789"/>
      <c r="US154" s="789"/>
      <c r="UT154" s="789"/>
      <c r="UU154" s="789"/>
      <c r="UV154" s="789"/>
      <c r="UW154" s="789"/>
      <c r="UX154" s="789"/>
      <c r="UY154" s="789"/>
      <c r="UZ154" s="789"/>
      <c r="VA154" s="789"/>
      <c r="VB154" s="789"/>
      <c r="VC154" s="789"/>
      <c r="VD154" s="789"/>
      <c r="VE154" s="789"/>
      <c r="VF154" s="789"/>
      <c r="VG154" s="789"/>
      <c r="VH154" s="789"/>
      <c r="VI154" s="789"/>
      <c r="VJ154" s="789"/>
      <c r="VK154" s="789"/>
      <c r="VL154" s="789"/>
      <c r="VM154" s="789"/>
      <c r="VN154" s="789"/>
      <c r="VO154" s="789"/>
      <c r="VP154" s="789"/>
      <c r="VQ154" s="789"/>
      <c r="VR154" s="789"/>
      <c r="VS154" s="789"/>
      <c r="VT154" s="789"/>
      <c r="VU154" s="789"/>
      <c r="VV154" s="789"/>
      <c r="VW154" s="789"/>
      <c r="VX154" s="789"/>
      <c r="VY154" s="789"/>
      <c r="VZ154" s="789"/>
      <c r="WA154" s="789"/>
      <c r="WB154" s="789"/>
      <c r="WC154" s="789"/>
      <c r="WD154" s="789"/>
      <c r="WE154" s="789"/>
      <c r="WF154" s="789"/>
      <c r="WG154" s="789"/>
      <c r="WH154" s="789"/>
      <c r="WI154" s="789"/>
      <c r="WJ154" s="789"/>
      <c r="WK154" s="789"/>
      <c r="WL154" s="789"/>
      <c r="WM154" s="789"/>
      <c r="WN154" s="789"/>
      <c r="WO154" s="789"/>
      <c r="WP154" s="789"/>
      <c r="WQ154" s="789"/>
      <c r="WR154" s="789"/>
      <c r="WS154" s="789"/>
      <c r="WT154" s="789"/>
      <c r="WU154" s="789"/>
      <c r="WV154" s="789"/>
      <c r="WW154" s="789"/>
      <c r="WX154" s="789"/>
      <c r="WY154" s="789"/>
      <c r="WZ154" s="789"/>
      <c r="XA154" s="789"/>
      <c r="XB154" s="789"/>
      <c r="XC154" s="789"/>
      <c r="XD154" s="789"/>
      <c r="XE154" s="789"/>
      <c r="XF154" s="789"/>
      <c r="XG154" s="789"/>
      <c r="XH154" s="789"/>
      <c r="XI154" s="789"/>
      <c r="XJ154" s="789"/>
      <c r="XK154" s="789"/>
      <c r="XL154" s="789"/>
      <c r="XM154" s="789"/>
      <c r="XN154" s="789"/>
      <c r="XO154" s="789"/>
      <c r="XP154" s="789"/>
      <c r="XQ154" s="789"/>
      <c r="XR154" s="789"/>
      <c r="XS154" s="789"/>
      <c r="XT154" s="789"/>
      <c r="XU154" s="789"/>
      <c r="XV154" s="789"/>
      <c r="XW154" s="789"/>
      <c r="XX154" s="789"/>
      <c r="XY154" s="789"/>
      <c r="XZ154" s="789"/>
      <c r="YA154" s="789"/>
      <c r="YB154" s="789"/>
      <c r="YC154" s="789"/>
      <c r="YD154" s="789"/>
      <c r="YE154" s="789"/>
      <c r="YF154" s="789"/>
      <c r="YG154" s="789"/>
      <c r="YH154" s="789"/>
      <c r="YI154" s="789"/>
      <c r="YJ154" s="789"/>
      <c r="YK154" s="789"/>
      <c r="YL154" s="789"/>
      <c r="YM154" s="789"/>
      <c r="YN154" s="789"/>
      <c r="YO154" s="789"/>
      <c r="YP154" s="789"/>
      <c r="YQ154" s="789"/>
      <c r="YR154" s="789"/>
      <c r="YS154" s="789"/>
      <c r="YT154" s="789"/>
      <c r="YU154" s="789"/>
      <c r="YV154" s="789"/>
      <c r="YW154" s="789"/>
      <c r="YX154" s="789"/>
      <c r="YY154" s="789"/>
      <c r="YZ154" s="789"/>
      <c r="ZA154" s="789"/>
      <c r="ZB154" s="789"/>
      <c r="ZC154" s="789"/>
      <c r="ZD154" s="789"/>
      <c r="ZE154" s="789"/>
      <c r="ZF154" s="789"/>
      <c r="ZG154" s="789"/>
      <c r="ZH154" s="789"/>
      <c r="ZI154" s="789"/>
      <c r="ZJ154" s="789"/>
      <c r="ZK154" s="789"/>
      <c r="ZL154" s="789"/>
      <c r="ZM154" s="789"/>
      <c r="ZN154" s="789"/>
      <c r="ZO154" s="789"/>
      <c r="ZP154" s="789"/>
      <c r="ZQ154" s="789"/>
      <c r="ZR154" s="789"/>
      <c r="ZS154" s="789"/>
      <c r="ZT154" s="789"/>
      <c r="ZU154" s="789"/>
      <c r="ZV154" s="789"/>
      <c r="ZW154" s="789"/>
      <c r="ZX154" s="789"/>
      <c r="ZY154" s="789"/>
      <c r="ZZ154" s="789"/>
      <c r="AAA154" s="789"/>
      <c r="AAB154" s="789"/>
      <c r="AAC154" s="789"/>
      <c r="AAD154" s="789"/>
      <c r="AAE154" s="789"/>
      <c r="AAF154" s="789"/>
      <c r="AAG154" s="789"/>
      <c r="AAH154" s="789"/>
      <c r="AAI154" s="789"/>
      <c r="AAJ154" s="789"/>
      <c r="AAK154" s="789"/>
      <c r="AAL154" s="789"/>
      <c r="AAM154" s="789"/>
      <c r="AAN154" s="789"/>
      <c r="AAO154" s="789"/>
      <c r="AAP154" s="789"/>
      <c r="AAQ154" s="789"/>
      <c r="AAR154" s="789"/>
      <c r="AAS154" s="789"/>
      <c r="AAT154" s="789"/>
      <c r="AAU154" s="789"/>
      <c r="AAV154" s="789"/>
      <c r="AAW154" s="789"/>
      <c r="AAX154" s="789"/>
      <c r="AAY154" s="789"/>
      <c r="AAZ154" s="789"/>
      <c r="ABA154" s="789"/>
      <c r="ABB154" s="789"/>
      <c r="ABC154" s="789"/>
      <c r="ABD154" s="789"/>
      <c r="ABE154" s="789"/>
      <c r="ABF154" s="789"/>
      <c r="ABG154" s="789"/>
      <c r="ABH154" s="789"/>
      <c r="ABI154" s="789"/>
      <c r="ABJ154" s="789"/>
      <c r="ABK154" s="789"/>
      <c r="ABL154" s="789"/>
      <c r="ABM154" s="789"/>
      <c r="ABN154" s="789"/>
      <c r="ABO154" s="789"/>
      <c r="ABP154" s="789"/>
      <c r="ABQ154" s="789"/>
      <c r="ABR154" s="789"/>
      <c r="ABS154" s="789"/>
      <c r="ABT154" s="789"/>
      <c r="ABU154" s="789"/>
      <c r="ABV154" s="789"/>
      <c r="ABW154" s="789"/>
      <c r="ABX154" s="789"/>
      <c r="ABY154" s="789"/>
      <c r="ABZ154" s="789"/>
      <c r="ACA154" s="789"/>
      <c r="ACB154" s="789"/>
      <c r="ACC154" s="789"/>
      <c r="ACD154" s="789"/>
      <c r="ACE154" s="789"/>
      <c r="ACF154" s="789"/>
      <c r="ACG154" s="789"/>
      <c r="ACH154" s="789"/>
      <c r="ACI154" s="789"/>
      <c r="ACJ154" s="789"/>
      <c r="ACK154" s="789"/>
      <c r="ACL154" s="789"/>
      <c r="ACM154" s="789"/>
      <c r="ACN154" s="789"/>
      <c r="ACO154" s="789"/>
      <c r="ACP154" s="789"/>
      <c r="ACQ154" s="789"/>
      <c r="ACR154" s="789"/>
      <c r="ACS154" s="789"/>
      <c r="ACT154" s="789"/>
      <c r="ACU154" s="789"/>
      <c r="ACV154" s="789"/>
      <c r="ACW154" s="789"/>
      <c r="ACX154" s="789"/>
      <c r="ACY154" s="789"/>
      <c r="ACZ154" s="789"/>
      <c r="ADA154" s="789"/>
      <c r="ADB154" s="789"/>
      <c r="ADC154" s="789"/>
      <c r="ADD154" s="789"/>
      <c r="ADE154" s="789"/>
      <c r="ADF154" s="789"/>
      <c r="ADG154" s="789"/>
      <c r="ADH154" s="789"/>
      <c r="ADI154" s="789"/>
      <c r="ADJ154" s="789"/>
      <c r="ADK154" s="789"/>
      <c r="ADL154" s="789"/>
      <c r="ADM154" s="789"/>
      <c r="ADN154" s="789"/>
      <c r="ADO154" s="789"/>
      <c r="ADP154" s="789"/>
      <c r="ADQ154" s="789"/>
      <c r="ADR154" s="789"/>
      <c r="ADS154" s="789"/>
      <c r="ADT154" s="789"/>
      <c r="ADU154" s="789"/>
      <c r="ADV154" s="789"/>
      <c r="ADW154" s="789"/>
      <c r="ADX154" s="789"/>
      <c r="ADY154" s="789"/>
      <c r="ADZ154" s="789"/>
      <c r="AEA154" s="789"/>
      <c r="AEB154" s="789"/>
      <c r="AEC154" s="789"/>
      <c r="AED154" s="789"/>
      <c r="AEE154" s="789"/>
      <c r="AEF154" s="789"/>
      <c r="AEG154" s="789"/>
      <c r="AEH154" s="789"/>
      <c r="AEI154" s="789"/>
      <c r="AEJ154" s="789"/>
      <c r="AEK154" s="789"/>
      <c r="AEL154" s="789"/>
      <c r="AEM154" s="789"/>
      <c r="AEN154" s="789"/>
      <c r="AEO154" s="789"/>
      <c r="AEP154" s="789"/>
      <c r="AEQ154" s="789"/>
      <c r="AER154" s="789"/>
      <c r="AES154" s="789"/>
      <c r="AET154" s="789"/>
      <c r="AEU154" s="789"/>
      <c r="AEV154" s="789"/>
      <c r="AEW154" s="789"/>
      <c r="AEX154" s="789"/>
      <c r="AEY154" s="789"/>
      <c r="AEZ154" s="789"/>
      <c r="AFA154" s="789"/>
      <c r="AFB154" s="789"/>
      <c r="AFC154" s="789"/>
      <c r="AFD154" s="789"/>
      <c r="AFE154" s="789"/>
      <c r="AFF154" s="789"/>
      <c r="AFG154" s="789"/>
      <c r="AFH154" s="789"/>
      <c r="AFI154" s="789"/>
      <c r="AFJ154" s="789"/>
      <c r="AFK154" s="789"/>
      <c r="AFL154" s="789"/>
      <c r="AFM154" s="789"/>
      <c r="AFN154" s="789"/>
      <c r="AFO154" s="789"/>
      <c r="AFP154" s="789"/>
      <c r="AFQ154" s="789"/>
      <c r="AFR154" s="789"/>
      <c r="AFS154" s="789"/>
      <c r="AFT154" s="789"/>
      <c r="AFU154" s="789"/>
      <c r="AFV154" s="789"/>
      <c r="AFW154" s="789"/>
      <c r="AFX154" s="789"/>
      <c r="AFY154" s="789"/>
      <c r="AFZ154" s="789"/>
      <c r="AGA154" s="789"/>
      <c r="AGB154" s="789"/>
      <c r="AGC154" s="789"/>
      <c r="AGD154" s="789"/>
      <c r="AGE154" s="789"/>
      <c r="AGF154" s="789"/>
      <c r="AGG154" s="789"/>
      <c r="AGH154" s="789"/>
      <c r="AGI154" s="789"/>
      <c r="AGJ154" s="789"/>
      <c r="AGK154" s="789"/>
      <c r="AGL154" s="789"/>
      <c r="AGM154" s="789"/>
      <c r="AGN154" s="789"/>
      <c r="AGO154" s="789"/>
      <c r="AGP154" s="789"/>
      <c r="AGQ154" s="789"/>
      <c r="AGR154" s="789"/>
      <c r="AGS154" s="789"/>
      <c r="AGT154" s="789"/>
      <c r="AGU154" s="789"/>
      <c r="AGV154" s="789"/>
      <c r="AGW154" s="789"/>
      <c r="AGX154" s="789"/>
      <c r="AGY154" s="789"/>
      <c r="AGZ154" s="789"/>
      <c r="AHA154" s="789"/>
      <c r="AHB154" s="789"/>
      <c r="AHC154" s="789"/>
      <c r="AHD154" s="789"/>
      <c r="AHE154" s="789"/>
      <c r="AHF154" s="789"/>
      <c r="AHG154" s="789"/>
      <c r="AHH154" s="789"/>
      <c r="AHI154" s="789"/>
      <c r="AHJ154" s="789"/>
      <c r="AHK154" s="789"/>
      <c r="AHL154" s="789"/>
      <c r="AHM154" s="789"/>
      <c r="AHN154" s="789"/>
      <c r="AHO154" s="789"/>
      <c r="AHP154" s="789"/>
      <c r="AHQ154" s="789"/>
      <c r="AHR154" s="789"/>
      <c r="AHS154" s="789"/>
      <c r="AHT154" s="789"/>
      <c r="AHU154" s="789"/>
      <c r="AHV154" s="789"/>
      <c r="AHW154" s="789"/>
      <c r="AHX154" s="789"/>
      <c r="AHY154" s="789"/>
      <c r="AHZ154" s="789"/>
      <c r="AIA154" s="789"/>
      <c r="AIB154" s="789"/>
      <c r="AIC154" s="789"/>
      <c r="AID154" s="789"/>
      <c r="AIE154" s="789"/>
      <c r="AIF154" s="789"/>
      <c r="AIG154" s="789"/>
      <c r="AIH154" s="789"/>
      <c r="AII154" s="789"/>
      <c r="AIJ154" s="789"/>
      <c r="AIK154" s="789"/>
      <c r="AIL154" s="789"/>
      <c r="AIM154" s="789"/>
      <c r="AIN154" s="789"/>
      <c r="AIO154" s="789"/>
      <c r="AIP154" s="789"/>
      <c r="AIQ154" s="789"/>
      <c r="AIR154" s="789"/>
      <c r="AIS154" s="789"/>
      <c r="AIT154" s="789"/>
      <c r="AIU154" s="789"/>
      <c r="AIV154" s="789"/>
      <c r="AIW154" s="789"/>
      <c r="AIX154" s="789"/>
      <c r="AIY154" s="789"/>
      <c r="AIZ154" s="789"/>
      <c r="AJA154" s="789"/>
      <c r="AJB154" s="789"/>
      <c r="AJC154" s="789"/>
      <c r="AJD154" s="789"/>
      <c r="AJE154" s="789"/>
      <c r="AJF154" s="789"/>
      <c r="AJG154" s="789"/>
      <c r="AJH154" s="789"/>
      <c r="AJI154" s="789"/>
      <c r="AJJ154" s="789"/>
      <c r="AJK154" s="789"/>
      <c r="AJL154" s="789"/>
      <c r="AJM154" s="789"/>
      <c r="AJN154" s="789"/>
      <c r="AJO154" s="789"/>
      <c r="AJP154" s="789"/>
      <c r="AJQ154" s="789"/>
      <c r="AJR154" s="789"/>
      <c r="AJS154" s="789"/>
      <c r="AJT154" s="789"/>
      <c r="AJU154" s="789"/>
      <c r="AJV154" s="789"/>
      <c r="AJW154" s="789"/>
      <c r="AJX154" s="789"/>
      <c r="AJY154" s="789"/>
      <c r="AJZ154" s="789"/>
      <c r="AKA154" s="789"/>
      <c r="AKB154" s="789"/>
      <c r="AKC154" s="789"/>
      <c r="AKD154" s="789"/>
      <c r="AKE154" s="789"/>
      <c r="AKF154" s="789"/>
      <c r="AKG154" s="789"/>
      <c r="AKH154" s="789"/>
      <c r="AKI154" s="789"/>
      <c r="AKJ154" s="789"/>
      <c r="AKK154" s="789"/>
      <c r="AKL154" s="789"/>
      <c r="AKM154" s="789"/>
      <c r="AKN154" s="789"/>
      <c r="AKO154" s="789"/>
      <c r="AKP154" s="789"/>
      <c r="AKQ154" s="789"/>
      <c r="AKR154" s="789"/>
      <c r="AKS154" s="789"/>
      <c r="AKT154" s="789"/>
      <c r="AKU154" s="789"/>
      <c r="AKV154" s="789"/>
    </row>
    <row r="155" spans="1:984">
      <c r="M155" s="786" t="s">
        <v>621</v>
      </c>
      <c r="N155" s="765"/>
      <c r="O155" s="778"/>
      <c r="P155" s="765"/>
      <c r="Q155" s="765"/>
      <c r="R155" s="765"/>
      <c r="S155" s="765"/>
      <c r="T155" s="765"/>
      <c r="U155" s="765"/>
      <c r="V155" s="765"/>
    </row>
    <row r="156" spans="1:984">
      <c r="A156" s="816"/>
      <c r="B156" s="787" t="s">
        <v>229</v>
      </c>
      <c r="C156" s="806">
        <v>2018</v>
      </c>
      <c r="D156" s="778">
        <v>2019</v>
      </c>
      <c r="E156" s="778">
        <v>2020</v>
      </c>
      <c r="F156" s="778">
        <v>2025</v>
      </c>
      <c r="G156" s="778">
        <v>2030</v>
      </c>
      <c r="H156" s="778">
        <v>2035</v>
      </c>
      <c r="I156" s="778">
        <v>2040</v>
      </c>
      <c r="J156" s="778">
        <v>2045</v>
      </c>
      <c r="K156" s="778">
        <v>2050</v>
      </c>
      <c r="M156" s="991" t="s">
        <v>622</v>
      </c>
      <c r="N156" s="806"/>
      <c r="O156" s="778">
        <v>2019</v>
      </c>
      <c r="P156" s="778">
        <v>2020</v>
      </c>
      <c r="Q156" s="778">
        <v>2025</v>
      </c>
      <c r="R156" s="778">
        <v>2030</v>
      </c>
      <c r="S156" s="778">
        <v>2035</v>
      </c>
      <c r="T156" s="778">
        <v>2040</v>
      </c>
      <c r="U156" s="778">
        <v>2045</v>
      </c>
      <c r="V156" s="778">
        <v>2050</v>
      </c>
    </row>
    <row r="157" spans="1:984">
      <c r="A157" s="816"/>
      <c r="B157" s="779" t="s">
        <v>561</v>
      </c>
      <c r="C157" s="781">
        <v>0</v>
      </c>
      <c r="D157" s="972">
        <v>0</v>
      </c>
      <c r="E157" s="781">
        <v>0</v>
      </c>
      <c r="F157" s="781">
        <v>0.14036503493656449</v>
      </c>
      <c r="G157" s="781">
        <v>0.31800220798041728</v>
      </c>
      <c r="H157" s="781">
        <v>0.43475577467025556</v>
      </c>
      <c r="I157" s="781">
        <v>0.45909403520209546</v>
      </c>
      <c r="J157" s="781">
        <v>0.35609198284219223</v>
      </c>
      <c r="K157" s="972">
        <v>0.37070789281468514</v>
      </c>
      <c r="M157" s="779" t="s">
        <v>561</v>
      </c>
      <c r="N157" s="788"/>
      <c r="O157" s="788">
        <v>0</v>
      </c>
      <c r="P157" s="788">
        <v>0</v>
      </c>
      <c r="Q157" s="788">
        <v>2.3061975240077547E-2</v>
      </c>
      <c r="R157" s="788">
        <v>5.2247762771182558E-2</v>
      </c>
      <c r="S157" s="788">
        <v>7.1430373778322995E-2</v>
      </c>
      <c r="T157" s="788">
        <v>7.5429149983704286E-2</v>
      </c>
      <c r="U157" s="788">
        <v>5.8505912780972183E-2</v>
      </c>
      <c r="V157" s="788">
        <v>6.0907306789452768E-2</v>
      </c>
    </row>
    <row r="158" spans="1:984">
      <c r="A158" s="816"/>
      <c r="B158" s="779" t="s">
        <v>562</v>
      </c>
      <c r="C158" s="781">
        <v>0</v>
      </c>
      <c r="D158" s="972">
        <v>0</v>
      </c>
      <c r="E158" s="781">
        <v>0</v>
      </c>
      <c r="F158" s="781">
        <v>0</v>
      </c>
      <c r="G158" s="781">
        <v>7.9500551995104321E-2</v>
      </c>
      <c r="H158" s="781">
        <v>0.14491859155675194</v>
      </c>
      <c r="I158" s="781">
        <v>0.24867593573446825</v>
      </c>
      <c r="J158" s="781">
        <v>0.35609198284219223</v>
      </c>
      <c r="K158" s="972">
        <v>0.5295827040209784</v>
      </c>
      <c r="M158" s="779" t="s">
        <v>562</v>
      </c>
      <c r="N158" s="788"/>
      <c r="O158" s="788">
        <v>0</v>
      </c>
      <c r="P158" s="788">
        <v>0</v>
      </c>
      <c r="Q158" s="788">
        <v>0</v>
      </c>
      <c r="R158" s="788">
        <v>1.306194069279564E-2</v>
      </c>
      <c r="S158" s="788">
        <v>2.3810124592774342E-2</v>
      </c>
      <c r="T158" s="788">
        <v>4.0857456241173137E-2</v>
      </c>
      <c r="U158" s="788">
        <v>5.8505912780972183E-2</v>
      </c>
      <c r="V158" s="788">
        <v>8.7010438270646751E-2</v>
      </c>
    </row>
    <row r="159" spans="1:984">
      <c r="A159" s="816"/>
      <c r="B159" s="779" t="s">
        <v>209</v>
      </c>
      <c r="C159" s="781">
        <v>0</v>
      </c>
      <c r="D159" s="972">
        <v>0</v>
      </c>
      <c r="E159" s="781">
        <v>0</v>
      </c>
      <c r="F159" s="781">
        <v>0</v>
      </c>
      <c r="G159" s="781">
        <v>0</v>
      </c>
      <c r="H159" s="781">
        <v>8.9539666489370909E-2</v>
      </c>
      <c r="I159" s="781">
        <v>0.4702926686408041</v>
      </c>
      <c r="J159" s="781">
        <v>0.83852971351615213</v>
      </c>
      <c r="K159" s="972">
        <v>1.2180401557159026</v>
      </c>
      <c r="M159" s="779" t="s">
        <v>83</v>
      </c>
      <c r="N159" s="788"/>
      <c r="O159" s="788">
        <v>0</v>
      </c>
      <c r="P159" s="788">
        <v>0</v>
      </c>
      <c r="Q159" s="788">
        <v>0</v>
      </c>
      <c r="R159" s="788">
        <v>0</v>
      </c>
      <c r="S159" s="788">
        <v>1.471136720420364E-2</v>
      </c>
      <c r="T159" s="788">
        <v>7.7269085457684114E-2</v>
      </c>
      <c r="U159" s="788">
        <v>0.13777043193070379</v>
      </c>
      <c r="V159" s="788">
        <v>0.2001239975841228</v>
      </c>
    </row>
    <row r="160" spans="1:984">
      <c r="A160" s="816"/>
      <c r="B160" s="779" t="s">
        <v>489</v>
      </c>
      <c r="C160" s="781">
        <v>0</v>
      </c>
      <c r="D160" s="972">
        <v>8.7360071364359921</v>
      </c>
      <c r="E160" s="781">
        <v>4.6460865634559925</v>
      </c>
      <c r="F160" s="781">
        <v>6.8778867118916596</v>
      </c>
      <c r="G160" s="781">
        <v>6.2275432394413537</v>
      </c>
      <c r="H160" s="781">
        <v>2.3186974649080301</v>
      </c>
      <c r="I160" s="781">
        <v>1.2051218424055004</v>
      </c>
      <c r="J160" s="781">
        <v>0.60667523002743851</v>
      </c>
      <c r="K160" s="972">
        <v>0.15887481120629376</v>
      </c>
      <c r="M160" s="779" t="s">
        <v>489</v>
      </c>
      <c r="N160" s="788"/>
      <c r="O160" s="788">
        <v>1.4353259725164336</v>
      </c>
      <c r="P160" s="788">
        <v>0.76335202237581956</v>
      </c>
      <c r="Q160" s="788">
        <v>1.1300367867637997</v>
      </c>
      <c r="R160" s="788">
        <v>1.0231853542402145</v>
      </c>
      <c r="S160" s="788">
        <v>0.38096199348438936</v>
      </c>
      <c r="T160" s="788">
        <v>0.19800151870722371</v>
      </c>
      <c r="U160" s="788">
        <v>9.9676740293508148E-2</v>
      </c>
      <c r="V160" s="788">
        <v>2.6103131481194065E-2</v>
      </c>
    </row>
    <row r="161" spans="1:22">
      <c r="A161" s="816"/>
      <c r="B161" s="780" t="s">
        <v>563</v>
      </c>
      <c r="C161" s="781">
        <v>0</v>
      </c>
      <c r="D161" s="972">
        <v>8.7360071364359921</v>
      </c>
      <c r="E161" s="781">
        <v>4.6460865634559925</v>
      </c>
      <c r="F161" s="781">
        <v>7.0182517468282253</v>
      </c>
      <c r="G161" s="781">
        <v>6.625045999592027</v>
      </c>
      <c r="H161" s="781">
        <v>2.9879114976244083</v>
      </c>
      <c r="I161" s="781">
        <v>2.3831844819828678</v>
      </c>
      <c r="J161" s="781">
        <v>2.1573889092279748</v>
      </c>
      <c r="K161" s="972">
        <v>2.2772055637578599</v>
      </c>
      <c r="M161" s="780" t="s">
        <v>563</v>
      </c>
      <c r="N161" s="788"/>
      <c r="O161" s="788">
        <v>1.4353259725164336</v>
      </c>
      <c r="P161" s="788">
        <v>0.76335202237581956</v>
      </c>
      <c r="Q161" s="788">
        <v>1.1530987620038775</v>
      </c>
      <c r="R161" s="788">
        <v>1.08849505773297</v>
      </c>
      <c r="S161" s="788">
        <v>0.49091385905969032</v>
      </c>
      <c r="T161" s="788">
        <v>0.39155721038978519</v>
      </c>
      <c r="U161" s="788">
        <v>0.35445899778615625</v>
      </c>
      <c r="V161" s="788">
        <v>0.37414487412541636</v>
      </c>
    </row>
    <row r="162" spans="1:22">
      <c r="A162" s="816"/>
      <c r="B162" s="778"/>
      <c r="C162" s="833">
        <v>0</v>
      </c>
      <c r="D162" s="993">
        <v>0</v>
      </c>
      <c r="E162" s="833">
        <v>0</v>
      </c>
      <c r="F162" s="833">
        <v>0</v>
      </c>
      <c r="G162" s="833">
        <v>-1.751514489001238E-10</v>
      </c>
      <c r="H162" s="833">
        <v>0</v>
      </c>
      <c r="I162" s="833">
        <v>0</v>
      </c>
      <c r="J162" s="833">
        <v>0</v>
      </c>
      <c r="K162" s="833">
        <v>0</v>
      </c>
    </row>
    <row r="163" spans="1:22">
      <c r="A163" s="816"/>
      <c r="B163" s="792" t="s">
        <v>623</v>
      </c>
      <c r="C163" s="807">
        <v>2018</v>
      </c>
      <c r="D163" s="972">
        <v>2019</v>
      </c>
      <c r="E163" s="781">
        <v>2020</v>
      </c>
      <c r="F163" s="781">
        <v>2025</v>
      </c>
      <c r="G163" s="781">
        <v>2030</v>
      </c>
      <c r="H163" s="781">
        <v>2035</v>
      </c>
      <c r="I163" s="781">
        <v>2040</v>
      </c>
      <c r="J163" s="781">
        <v>2045</v>
      </c>
      <c r="K163" s="781">
        <v>2050</v>
      </c>
    </row>
    <row r="164" spans="1:22">
      <c r="A164" s="816"/>
      <c r="B164" s="779" t="s">
        <v>561</v>
      </c>
      <c r="C164" s="781">
        <v>0</v>
      </c>
      <c r="D164" s="972">
        <v>0</v>
      </c>
      <c r="E164" s="781">
        <v>0</v>
      </c>
      <c r="F164" s="781">
        <v>0.20958444357173842</v>
      </c>
      <c r="G164" s="781">
        <v>0.52912769974851948</v>
      </c>
      <c r="H164" s="781">
        <v>1.4951838425259352</v>
      </c>
      <c r="I164" s="781">
        <v>2.2883738137934921</v>
      </c>
      <c r="J164" s="781">
        <v>2.4429106318987683</v>
      </c>
      <c r="K164" s="972">
        <v>2.8537765659750001</v>
      </c>
    </row>
    <row r="165" spans="1:22">
      <c r="A165" s="816"/>
      <c r="B165" s="779" t="s">
        <v>562</v>
      </c>
      <c r="C165" s="781">
        <v>0</v>
      </c>
      <c r="D165" s="972">
        <v>0</v>
      </c>
      <c r="E165" s="781">
        <v>0</v>
      </c>
      <c r="F165" s="781">
        <v>0</v>
      </c>
      <c r="G165" s="781">
        <v>0.13228192493712987</v>
      </c>
      <c r="H165" s="781">
        <v>0.49839461417531161</v>
      </c>
      <c r="I165" s="781">
        <v>1.2395358158048082</v>
      </c>
      <c r="J165" s="781">
        <v>2.4429106318987683</v>
      </c>
      <c r="K165" s="972">
        <v>4.0768236656785719</v>
      </c>
    </row>
    <row r="166" spans="1:22">
      <c r="A166" s="816"/>
      <c r="B166" s="779" t="s">
        <v>209</v>
      </c>
      <c r="C166" s="781">
        <v>0</v>
      </c>
      <c r="D166" s="972">
        <v>0</v>
      </c>
      <c r="E166" s="781">
        <v>0</v>
      </c>
      <c r="F166" s="781">
        <v>0</v>
      </c>
      <c r="G166" s="781">
        <v>0</v>
      </c>
      <c r="H166" s="781">
        <v>0</v>
      </c>
      <c r="I166" s="781">
        <v>0</v>
      </c>
      <c r="J166" s="781">
        <v>0</v>
      </c>
      <c r="K166" s="972">
        <v>0</v>
      </c>
    </row>
    <row r="167" spans="1:22">
      <c r="A167" s="816"/>
      <c r="B167" s="779" t="s">
        <v>489</v>
      </c>
      <c r="C167" s="781">
        <v>0</v>
      </c>
      <c r="D167" s="972">
        <v>10.486363470108001</v>
      </c>
      <c r="E167" s="781">
        <v>7.1620760983320029</v>
      </c>
      <c r="F167" s="781">
        <v>10.269637735015184</v>
      </c>
      <c r="G167" s="781">
        <v>10.362084119783734</v>
      </c>
      <c r="H167" s="781">
        <v>7.9743138268049858</v>
      </c>
      <c r="I167" s="781">
        <v>6.0069812612079145</v>
      </c>
      <c r="J167" s="781">
        <v>4.1619958913830883</v>
      </c>
      <c r="K167" s="972">
        <v>1.2230470997035727</v>
      </c>
    </row>
    <row r="168" spans="1:22">
      <c r="A168" s="816"/>
      <c r="B168" s="780" t="s">
        <v>563</v>
      </c>
      <c r="C168" s="781">
        <v>0</v>
      </c>
      <c r="D168" s="972">
        <v>10.486363470108001</v>
      </c>
      <c r="E168" s="781">
        <v>7.1620760983320029</v>
      </c>
      <c r="F168" s="781">
        <v>10.479222178586921</v>
      </c>
      <c r="G168" s="781">
        <v>11.02349374476082</v>
      </c>
      <c r="H168" s="781">
        <v>9.9678922835062327</v>
      </c>
      <c r="I168" s="781">
        <v>9.5348908908062135</v>
      </c>
      <c r="J168" s="781">
        <v>9.0478171551806259</v>
      </c>
      <c r="K168" s="972">
        <v>8.1536473313571456</v>
      </c>
    </row>
    <row r="169" spans="1:22">
      <c r="A169" s="816"/>
      <c r="B169" s="788"/>
      <c r="C169" s="833">
        <v>0</v>
      </c>
      <c r="D169" s="993">
        <v>0</v>
      </c>
      <c r="E169" s="833">
        <v>0</v>
      </c>
      <c r="F169" s="833">
        <v>0</v>
      </c>
      <c r="G169" s="833">
        <v>-2.9143620849936269E-10</v>
      </c>
      <c r="H169" s="833">
        <v>0</v>
      </c>
      <c r="I169" s="833">
        <v>0</v>
      </c>
      <c r="J169" s="833">
        <v>0</v>
      </c>
      <c r="K169" s="833">
        <v>0</v>
      </c>
    </row>
    <row r="170" spans="1:22">
      <c r="A170" s="816"/>
      <c r="B170" s="787" t="s">
        <v>564</v>
      </c>
      <c r="C170" s="807">
        <v>2018</v>
      </c>
      <c r="D170" s="972">
        <v>2019</v>
      </c>
      <c r="E170" s="781">
        <v>2020</v>
      </c>
      <c r="F170" s="781">
        <v>2025</v>
      </c>
      <c r="G170" s="781">
        <v>2030</v>
      </c>
      <c r="H170" s="781">
        <v>2035</v>
      </c>
      <c r="I170" s="781">
        <v>2040</v>
      </c>
      <c r="J170" s="781">
        <v>2045</v>
      </c>
      <c r="K170" s="781">
        <v>2050</v>
      </c>
    </row>
    <row r="171" spans="1:22">
      <c r="A171" s="816"/>
      <c r="B171" s="779" t="s">
        <v>561</v>
      </c>
      <c r="C171" s="781">
        <v>0</v>
      </c>
      <c r="D171" s="972">
        <v>0</v>
      </c>
      <c r="E171" s="781">
        <v>0</v>
      </c>
      <c r="F171" s="781">
        <v>1.4327774571766247</v>
      </c>
      <c r="G171" s="781">
        <v>3.5873096067021111</v>
      </c>
      <c r="H171" s="781">
        <v>10.509960249204934</v>
      </c>
      <c r="I171" s="781">
        <v>15.189693740309126</v>
      </c>
      <c r="J171" s="781">
        <v>15.61159587816994</v>
      </c>
      <c r="K171" s="781">
        <v>17.438822283974417</v>
      </c>
      <c r="M171" s="996"/>
    </row>
    <row r="172" spans="1:22">
      <c r="A172" s="816"/>
      <c r="B172" s="779" t="s">
        <v>562</v>
      </c>
      <c r="C172" s="781">
        <v>0</v>
      </c>
      <c r="D172" s="972">
        <v>0</v>
      </c>
      <c r="E172" s="781">
        <v>0</v>
      </c>
      <c r="F172" s="781">
        <v>0</v>
      </c>
      <c r="G172" s="781">
        <v>0.89682740167552777</v>
      </c>
      <c r="H172" s="781">
        <v>3.5033200830683109</v>
      </c>
      <c r="I172" s="781">
        <v>8.2277507760007769</v>
      </c>
      <c r="J172" s="781">
        <v>15.61159587816994</v>
      </c>
      <c r="K172" s="781">
        <v>24.912603262820603</v>
      </c>
      <c r="M172" s="996"/>
    </row>
    <row r="173" spans="1:22">
      <c r="A173" s="816"/>
      <c r="B173" s="779" t="s">
        <v>209</v>
      </c>
      <c r="C173" s="781">
        <v>0</v>
      </c>
      <c r="D173" s="972">
        <v>0</v>
      </c>
      <c r="E173" s="781">
        <v>0</v>
      </c>
      <c r="F173" s="781">
        <v>0</v>
      </c>
      <c r="G173" s="781">
        <v>0</v>
      </c>
      <c r="H173" s="781">
        <v>0.56546152229300228</v>
      </c>
      <c r="I173" s="781">
        <v>2.6141112366127883</v>
      </c>
      <c r="J173" s="781">
        <v>5.1590895167519655</v>
      </c>
      <c r="K173" s="781">
        <v>7.5807767073973418</v>
      </c>
      <c r="M173" s="996"/>
    </row>
    <row r="174" spans="1:22">
      <c r="A174" s="816"/>
      <c r="B174" s="779" t="s">
        <v>489</v>
      </c>
      <c r="C174" s="781">
        <v>0</v>
      </c>
      <c r="D174" s="972">
        <v>72.918474748619943</v>
      </c>
      <c r="E174" s="781">
        <v>30.111993951492018</v>
      </c>
      <c r="F174" s="781">
        <v>70.206095401654594</v>
      </c>
      <c r="G174" s="781">
        <v>70.251479795940469</v>
      </c>
      <c r="H174" s="781">
        <v>56.053121329092988</v>
      </c>
      <c r="I174" s="781">
        <v>39.87294606831145</v>
      </c>
      <c r="J174" s="781">
        <v>26.597533718363604</v>
      </c>
      <c r="K174" s="781">
        <v>7.4737809788461922</v>
      </c>
      <c r="M174" s="996">
        <v>-3.6575023845105137E-2</v>
      </c>
    </row>
    <row r="175" spans="1:22">
      <c r="A175" s="816"/>
      <c r="B175" s="780" t="s">
        <v>563</v>
      </c>
      <c r="C175" s="781">
        <v>0</v>
      </c>
      <c r="D175" s="972">
        <v>72.918474748619943</v>
      </c>
      <c r="E175" s="781">
        <v>30.111993951492018</v>
      </c>
      <c r="F175" s="781">
        <v>71.638872858831206</v>
      </c>
      <c r="G175" s="972">
        <v>74.735616806293976</v>
      </c>
      <c r="H175" s="781">
        <v>70.631863183659235</v>
      </c>
      <c r="I175" s="781">
        <v>65.90450182123412</v>
      </c>
      <c r="J175" s="781">
        <v>62.979814991455449</v>
      </c>
      <c r="K175" s="781">
        <v>57.405983233038555</v>
      </c>
      <c r="M175" s="996">
        <v>2.4920187427650786E-2</v>
      </c>
    </row>
    <row r="176" spans="1:22">
      <c r="A176" s="816"/>
      <c r="B176" s="788"/>
      <c r="C176" s="833">
        <v>0</v>
      </c>
      <c r="D176" s="993">
        <v>0</v>
      </c>
      <c r="E176" s="833">
        <v>0</v>
      </c>
      <c r="F176" s="833">
        <v>0</v>
      </c>
      <c r="G176" s="833">
        <v>-1.9758630287469714E-9</v>
      </c>
      <c r="H176" s="833">
        <v>0</v>
      </c>
      <c r="I176" s="833">
        <v>0</v>
      </c>
      <c r="J176" s="833">
        <v>0</v>
      </c>
      <c r="K176" s="833">
        <v>0</v>
      </c>
    </row>
    <row r="177" spans="1:14">
      <c r="A177" s="816"/>
      <c r="B177" s="787" t="s">
        <v>63</v>
      </c>
      <c r="C177" s="807">
        <v>2018</v>
      </c>
      <c r="D177" s="972">
        <v>2019</v>
      </c>
      <c r="E177" s="781">
        <v>2020</v>
      </c>
      <c r="F177" s="781">
        <v>2025</v>
      </c>
      <c r="G177" s="781">
        <v>2030</v>
      </c>
      <c r="H177" s="781">
        <v>2035</v>
      </c>
      <c r="I177" s="781">
        <v>2040</v>
      </c>
      <c r="J177" s="781">
        <v>2045</v>
      </c>
      <c r="K177" s="781">
        <v>2050</v>
      </c>
    </row>
    <row r="178" spans="1:14">
      <c r="A178" s="816"/>
      <c r="B178" s="817" t="s">
        <v>561</v>
      </c>
      <c r="C178" s="818">
        <v>0</v>
      </c>
      <c r="D178" s="994">
        <v>0</v>
      </c>
      <c r="E178" s="818">
        <v>0</v>
      </c>
      <c r="F178" s="818">
        <v>1.7827269356849276</v>
      </c>
      <c r="G178" s="818">
        <v>4.4344395144310482</v>
      </c>
      <c r="H178" s="818">
        <v>12.439899866401124</v>
      </c>
      <c r="I178" s="818">
        <v>17.937161589304715</v>
      </c>
      <c r="J178" s="818">
        <v>18.4105984929109</v>
      </c>
      <c r="K178" s="818">
        <v>20.663306742764107</v>
      </c>
    </row>
    <row r="179" spans="1:14">
      <c r="A179" s="816"/>
      <c r="B179" s="817" t="s">
        <v>562</v>
      </c>
      <c r="C179" s="818">
        <v>0</v>
      </c>
      <c r="D179" s="994">
        <v>0</v>
      </c>
      <c r="E179" s="818">
        <v>0</v>
      </c>
      <c r="F179" s="818">
        <v>0</v>
      </c>
      <c r="G179" s="818">
        <v>1.1086098786077621</v>
      </c>
      <c r="H179" s="818">
        <v>4.1466332888003743</v>
      </c>
      <c r="I179" s="818">
        <v>9.7159625275400536</v>
      </c>
      <c r="J179" s="818">
        <v>18.4105984929109</v>
      </c>
      <c r="K179" s="818">
        <v>29.519009632520156</v>
      </c>
      <c r="L179" s="497"/>
    </row>
    <row r="180" spans="1:14">
      <c r="A180" s="816"/>
      <c r="B180" s="817" t="s">
        <v>209</v>
      </c>
      <c r="C180" s="818">
        <v>0</v>
      </c>
      <c r="D180" s="994">
        <v>0</v>
      </c>
      <c r="E180" s="818">
        <v>0</v>
      </c>
      <c r="F180" s="818">
        <v>0</v>
      </c>
      <c r="G180" s="818">
        <v>0</v>
      </c>
      <c r="H180" s="818">
        <v>0.65500118878237323</v>
      </c>
      <c r="I180" s="818">
        <v>3.0844039052535925</v>
      </c>
      <c r="J180" s="818">
        <v>5.9976192302681177</v>
      </c>
      <c r="K180" s="818">
        <v>8.7988168631132435</v>
      </c>
    </row>
    <row r="181" spans="1:14">
      <c r="A181" s="816"/>
      <c r="B181" s="817" t="s">
        <v>489</v>
      </c>
      <c r="C181" s="818">
        <v>0</v>
      </c>
      <c r="D181" s="994">
        <v>92.140845355163933</v>
      </c>
      <c r="E181" s="818">
        <v>41.920156613280014</v>
      </c>
      <c r="F181" s="818">
        <v>87.353619848561436</v>
      </c>
      <c r="G181" s="818">
        <v>86.84110715516556</v>
      </c>
      <c r="H181" s="818">
        <v>66.346132620806003</v>
      </c>
      <c r="I181" s="818">
        <v>47.085049171924858</v>
      </c>
      <c r="J181" s="818">
        <v>31.366204839774131</v>
      </c>
      <c r="K181" s="818">
        <v>8.8557028897560599</v>
      </c>
    </row>
    <row r="182" spans="1:14">
      <c r="A182" s="816"/>
      <c r="B182" s="819" t="s">
        <v>563</v>
      </c>
      <c r="C182" s="818">
        <v>0</v>
      </c>
      <c r="D182" s="994">
        <v>92.140845355163933</v>
      </c>
      <c r="E182" s="818">
        <v>41.920156613280014</v>
      </c>
      <c r="F182" s="818">
        <v>89.136346784246371</v>
      </c>
      <c r="G182" s="994">
        <v>92.384156550646821</v>
      </c>
      <c r="H182" s="818">
        <v>83.587666964789875</v>
      </c>
      <c r="I182" s="818">
        <v>77.822577194023211</v>
      </c>
      <c r="J182" s="818">
        <v>74.185021055864041</v>
      </c>
      <c r="K182" s="818">
        <v>67.83683612815355</v>
      </c>
    </row>
    <row r="183" spans="1:14">
      <c r="C183" s="810">
        <v>0</v>
      </c>
      <c r="D183" s="810">
        <v>0</v>
      </c>
      <c r="E183" s="810">
        <v>0</v>
      </c>
      <c r="F183" s="810">
        <v>0</v>
      </c>
      <c r="G183" s="810">
        <v>-2.4424480216111988E-9</v>
      </c>
      <c r="H183" s="810">
        <v>0</v>
      </c>
      <c r="I183" s="810">
        <v>0</v>
      </c>
      <c r="J183" s="810">
        <v>0</v>
      </c>
      <c r="K183" s="810">
        <v>0</v>
      </c>
    </row>
    <row r="184" spans="1:14">
      <c r="D184" s="497"/>
      <c r="E184" s="533"/>
    </row>
    <row r="185" spans="1:14">
      <c r="C185"/>
      <c r="D185" s="85"/>
      <c r="F185" s="85"/>
      <c r="H185" s="85"/>
      <c r="J185" s="85"/>
      <c r="L185" s="85"/>
    </row>
    <row r="186" spans="1:14">
      <c r="C186"/>
      <c r="D186" s="85"/>
      <c r="F186" s="85"/>
      <c r="H186" s="85"/>
      <c r="J186" s="85"/>
      <c r="L186" s="85"/>
    </row>
    <row r="187" spans="1:14">
      <c r="C187"/>
      <c r="D187" s="85"/>
      <c r="F187" s="85"/>
      <c r="H187" s="85"/>
      <c r="J187" s="85"/>
      <c r="L187" s="85"/>
      <c r="N187" s="85"/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AC37BD05F7145AA350F90A845546C" ma:contentTypeVersion="4" ma:contentTypeDescription="Crée un document." ma:contentTypeScope="" ma:versionID="b5907ae8783b98485a00465a3381d6b1">
  <xsd:schema xmlns:xsd="http://www.w3.org/2001/XMLSchema" xmlns:xs="http://www.w3.org/2001/XMLSchema" xmlns:p="http://schemas.microsoft.com/office/2006/metadata/properties" xmlns:ns2="1daa9b06-e6e8-4a5f-a5d5-3619779892a5" xmlns:ns3="123c5334-5dad-4194-9e00-48b8d9851b34" targetNamespace="http://schemas.microsoft.com/office/2006/metadata/properties" ma:root="true" ma:fieldsID="f3adbf3558d7d41223d56b8a86a96e8e" ns2:_="" ns3:_="">
    <xsd:import namespace="1daa9b06-e6e8-4a5f-a5d5-3619779892a5"/>
    <xsd:import namespace="123c5334-5dad-4194-9e00-48b8d9851b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a9b06-e6e8-4a5f-a5d5-361977989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5334-5dad-4194-9e00-48b8d9851b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8EA3F6-0BDE-4AD0-B01F-4E0381768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a9b06-e6e8-4a5f-a5d5-3619779892a5"/>
    <ds:schemaRef ds:uri="123c5334-5dad-4194-9e00-48b8d9851b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4A66D2-3A99-4211-ACA1-E39DECCB30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69E24-DF66-433B-9599-706CD794AA1B}">
  <ds:schemaRefs>
    <ds:schemaRef ds:uri="http://www.w3.org/XML/1998/namespace"/>
    <ds:schemaRef ds:uri="http://purl.org/dc/terms/"/>
    <ds:schemaRef ds:uri="123c5334-5dad-4194-9e00-48b8d9851b34"/>
    <ds:schemaRef ds:uri="http://schemas.openxmlformats.org/package/2006/metadata/core-properties"/>
    <ds:schemaRef ds:uri="http://purl.org/dc/dcmitype/"/>
    <ds:schemaRef ds:uri="1daa9b06-e6e8-4a5f-a5d5-3619779892a5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Bilan énergie</vt:lpstr>
      <vt:lpstr>FE_et_bio</vt:lpstr>
      <vt:lpstr>VP</vt:lpstr>
      <vt:lpstr>VUL</vt:lpstr>
      <vt:lpstr>PL</vt:lpstr>
      <vt:lpstr>B&amp;C</vt:lpstr>
      <vt:lpstr>2RM</vt:lpstr>
      <vt:lpstr>Autres_modes</vt:lpstr>
      <vt:lpstr>Aérien</vt:lpstr>
      <vt:lpstr>Trafic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CABANNE Isabelle</dc:creator>
  <cp:lastModifiedBy>CALLONNEC Gaël</cp:lastModifiedBy>
  <cp:revision>1</cp:revision>
  <dcterms:created xsi:type="dcterms:W3CDTF">2020-10-20T18:56:02Z</dcterms:created>
  <dcterms:modified xsi:type="dcterms:W3CDTF">2024-02-27T17:21:47Z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0x010100DAAAC37BD05F7145AA350F90A845546C</vt:lpwstr>
  </property>
</Properties>
</file>